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hidePivotFieldList="1" defaultThemeVersion="124226"/>
  <xr:revisionPtr revIDLastSave="0" documentId="13_ncr:1_{4ACE1ED8-F524-4378-AEB0-212E9E2EBC9A}" xr6:coauthVersionLast="47" xr6:coauthVersionMax="47" xr10:uidLastSave="{00000000-0000-0000-0000-000000000000}"/>
  <bookViews>
    <workbookView xWindow="-108" yWindow="-108" windowWidth="23256" windowHeight="12456" xr2:uid="{00000000-000D-0000-FFFF-FFFF00000000}"/>
  </bookViews>
  <sheets>
    <sheet name="Dashboard" sheetId="12" r:id="rId1"/>
    <sheet name="Pivot Tables" sheetId="14" r:id="rId2"/>
    <sheet name="Orders" sheetId="9" r:id="rId3"/>
    <sheet name="Returns" sheetId="11" r:id="rId4"/>
    <sheet name="Users" sheetId="4" r:id="rId5"/>
  </sheets>
  <definedNames>
    <definedName name="_xlnm._FilterDatabase" localSheetId="2" hidden="1">Orders!$E$1:$AG$1953</definedName>
    <definedName name="_xlchart.v5.0" hidden="1">'Pivot Tables'!$Q$23</definedName>
    <definedName name="_xlchart.v5.1" hidden="1">'Pivot Tables'!$Q$24:$Q$72</definedName>
    <definedName name="_xlchart.v5.2" hidden="1">'Pivot Tables'!$R$23</definedName>
    <definedName name="_xlchart.v5.3" hidden="1">'Pivot Tables'!$R$24:$R$72</definedName>
    <definedName name="_xlchart.v5.4" hidden="1">'Pivot Tables'!$Q$23</definedName>
    <definedName name="_xlchart.v5.5" hidden="1">'Pivot Tables'!$Q$24:$Q$72</definedName>
    <definedName name="_xlchart.v5.6" hidden="1">'Pivot Tables'!$R$23</definedName>
    <definedName name="_xlchart.v5.7" hidden="1">'Pivot Tables'!$R$24:$R$72</definedName>
    <definedName name="Slicer_Customer_Segment">#N/A</definedName>
    <definedName name="Slicer_Order_Month">#N/A</definedName>
    <definedName name="Slicer_Product_Category">#N/A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1002" i="9"/>
  <c r="K1003" i="9"/>
  <c r="K1004" i="9"/>
  <c r="K1005" i="9"/>
  <c r="K1006" i="9"/>
  <c r="K1007" i="9"/>
  <c r="K1008" i="9"/>
  <c r="K1009" i="9"/>
  <c r="K1010" i="9"/>
  <c r="K1011" i="9"/>
  <c r="K1012" i="9"/>
  <c r="K1013" i="9"/>
  <c r="K1014" i="9"/>
  <c r="K1015" i="9"/>
  <c r="K1016" i="9"/>
  <c r="K1017" i="9"/>
  <c r="K1018" i="9"/>
  <c r="K1019" i="9"/>
  <c r="K1020" i="9"/>
  <c r="K1021" i="9"/>
  <c r="K1022" i="9"/>
  <c r="K1023" i="9"/>
  <c r="K1024" i="9"/>
  <c r="K1025" i="9"/>
  <c r="K1026" i="9"/>
  <c r="K1027" i="9"/>
  <c r="K1028" i="9"/>
  <c r="K1029" i="9"/>
  <c r="K1030" i="9"/>
  <c r="K1031" i="9"/>
  <c r="K1032" i="9"/>
  <c r="K1033" i="9"/>
  <c r="K1034" i="9"/>
  <c r="K1035" i="9"/>
  <c r="K1036" i="9"/>
  <c r="K1037" i="9"/>
  <c r="K1038" i="9"/>
  <c r="K1039" i="9"/>
  <c r="K1040" i="9"/>
  <c r="K1041" i="9"/>
  <c r="K1042" i="9"/>
  <c r="K1043" i="9"/>
  <c r="K1044" i="9"/>
  <c r="K1045" i="9"/>
  <c r="K1046" i="9"/>
  <c r="K1047" i="9"/>
  <c r="K1048" i="9"/>
  <c r="K1049" i="9"/>
  <c r="K1050" i="9"/>
  <c r="K1051" i="9"/>
  <c r="K1052" i="9"/>
  <c r="K1053" i="9"/>
  <c r="K1054" i="9"/>
  <c r="K1055" i="9"/>
  <c r="K1056" i="9"/>
  <c r="K1057" i="9"/>
  <c r="K1058" i="9"/>
  <c r="K1059" i="9"/>
  <c r="K1060" i="9"/>
  <c r="K1061" i="9"/>
  <c r="K1062" i="9"/>
  <c r="K1063" i="9"/>
  <c r="K1064" i="9"/>
  <c r="K1065" i="9"/>
  <c r="K1066" i="9"/>
  <c r="K1067" i="9"/>
  <c r="K1068" i="9"/>
  <c r="K1069" i="9"/>
  <c r="K1070" i="9"/>
  <c r="K1071" i="9"/>
  <c r="K1072" i="9"/>
  <c r="K1073" i="9"/>
  <c r="K1074" i="9"/>
  <c r="K1075" i="9"/>
  <c r="K1076" i="9"/>
  <c r="K1077" i="9"/>
  <c r="K1078" i="9"/>
  <c r="K1079" i="9"/>
  <c r="K1080" i="9"/>
  <c r="K1081" i="9"/>
  <c r="K1082" i="9"/>
  <c r="K1083" i="9"/>
  <c r="K1084" i="9"/>
  <c r="K1085" i="9"/>
  <c r="K1086" i="9"/>
  <c r="K1087" i="9"/>
  <c r="K1088" i="9"/>
  <c r="K1089" i="9"/>
  <c r="K1090" i="9"/>
  <c r="K1091" i="9"/>
  <c r="K1092" i="9"/>
  <c r="K1093" i="9"/>
  <c r="K1094" i="9"/>
  <c r="K1095" i="9"/>
  <c r="K1096" i="9"/>
  <c r="K1097" i="9"/>
  <c r="K1098" i="9"/>
  <c r="K1099" i="9"/>
  <c r="K1100" i="9"/>
  <c r="K1101" i="9"/>
  <c r="K1102" i="9"/>
  <c r="K1103" i="9"/>
  <c r="K1104" i="9"/>
  <c r="K1105" i="9"/>
  <c r="K1106" i="9"/>
  <c r="K1107" i="9"/>
  <c r="K1108" i="9"/>
  <c r="K1109" i="9"/>
  <c r="K1110" i="9"/>
  <c r="K1111" i="9"/>
  <c r="K1112" i="9"/>
  <c r="K1113" i="9"/>
  <c r="K1114" i="9"/>
  <c r="K1115" i="9"/>
  <c r="K1116" i="9"/>
  <c r="K1117" i="9"/>
  <c r="K1118" i="9"/>
  <c r="K1119" i="9"/>
  <c r="K1120" i="9"/>
  <c r="K1121" i="9"/>
  <c r="K1122" i="9"/>
  <c r="K1123" i="9"/>
  <c r="K1124" i="9"/>
  <c r="K1125" i="9"/>
  <c r="K1126" i="9"/>
  <c r="K1127" i="9"/>
  <c r="K1128" i="9"/>
  <c r="K1129" i="9"/>
  <c r="K1130" i="9"/>
  <c r="K1131" i="9"/>
  <c r="K1132" i="9"/>
  <c r="K1133" i="9"/>
  <c r="K1134" i="9"/>
  <c r="K1135" i="9"/>
  <c r="K1136" i="9"/>
  <c r="K1137" i="9"/>
  <c r="K1138" i="9"/>
  <c r="K1139" i="9"/>
  <c r="K1140" i="9"/>
  <c r="K1141" i="9"/>
  <c r="K1142" i="9"/>
  <c r="K1143" i="9"/>
  <c r="K1144" i="9"/>
  <c r="K1145" i="9"/>
  <c r="K1146" i="9"/>
  <c r="K1147" i="9"/>
  <c r="K1148" i="9"/>
  <c r="K1149" i="9"/>
  <c r="K1150" i="9"/>
  <c r="K1151" i="9"/>
  <c r="K1152" i="9"/>
  <c r="K1153" i="9"/>
  <c r="K1154" i="9"/>
  <c r="K1155" i="9"/>
  <c r="K1156" i="9"/>
  <c r="K1157" i="9"/>
  <c r="K1158" i="9"/>
  <c r="K1159" i="9"/>
  <c r="K1160" i="9"/>
  <c r="K1161" i="9"/>
  <c r="K1162" i="9"/>
  <c r="K1163" i="9"/>
  <c r="K1164" i="9"/>
  <c r="K1165" i="9"/>
  <c r="K1166" i="9"/>
  <c r="K1167" i="9"/>
  <c r="K1168" i="9"/>
  <c r="K1169" i="9"/>
  <c r="K1170" i="9"/>
  <c r="K1171" i="9"/>
  <c r="K1172" i="9"/>
  <c r="K1173" i="9"/>
  <c r="K1174" i="9"/>
  <c r="K1175" i="9"/>
  <c r="K1176" i="9"/>
  <c r="K1177" i="9"/>
  <c r="K1178" i="9"/>
  <c r="K1179" i="9"/>
  <c r="K1180" i="9"/>
  <c r="K1181" i="9"/>
  <c r="K1182" i="9"/>
  <c r="K1183" i="9"/>
  <c r="K1184" i="9"/>
  <c r="K1185" i="9"/>
  <c r="K1186" i="9"/>
  <c r="K1187" i="9"/>
  <c r="K1188" i="9"/>
  <c r="K1189" i="9"/>
  <c r="K1190" i="9"/>
  <c r="K1191" i="9"/>
  <c r="K1192" i="9"/>
  <c r="K1193" i="9"/>
  <c r="K1194" i="9"/>
  <c r="K1195" i="9"/>
  <c r="K1196" i="9"/>
  <c r="K1197" i="9"/>
  <c r="K1198" i="9"/>
  <c r="K1199" i="9"/>
  <c r="K1200" i="9"/>
  <c r="K1201" i="9"/>
  <c r="K1202" i="9"/>
  <c r="K1203" i="9"/>
  <c r="K1204" i="9"/>
  <c r="K1205" i="9"/>
  <c r="K1206" i="9"/>
  <c r="K1207" i="9"/>
  <c r="K1208" i="9"/>
  <c r="K1209" i="9"/>
  <c r="K1210" i="9"/>
  <c r="K1211" i="9"/>
  <c r="K1212" i="9"/>
  <c r="K1213" i="9"/>
  <c r="K1214" i="9"/>
  <c r="K1215" i="9"/>
  <c r="K1216" i="9"/>
  <c r="K1217" i="9"/>
  <c r="K1218" i="9"/>
  <c r="K1219" i="9"/>
  <c r="K1220" i="9"/>
  <c r="K1221" i="9"/>
  <c r="K1222" i="9"/>
  <c r="K1223" i="9"/>
  <c r="K1224" i="9"/>
  <c r="K1225" i="9"/>
  <c r="K1226" i="9"/>
  <c r="K1227" i="9"/>
  <c r="K1228" i="9"/>
  <c r="K1229" i="9"/>
  <c r="K1230" i="9"/>
  <c r="K1231" i="9"/>
  <c r="K1232" i="9"/>
  <c r="K1233" i="9"/>
  <c r="K1234" i="9"/>
  <c r="K1235" i="9"/>
  <c r="K1236" i="9"/>
  <c r="K1237" i="9"/>
  <c r="K1238" i="9"/>
  <c r="K1239" i="9"/>
  <c r="K1240" i="9"/>
  <c r="K1241" i="9"/>
  <c r="K1242" i="9"/>
  <c r="K1243" i="9"/>
  <c r="K1244" i="9"/>
  <c r="K1245" i="9"/>
  <c r="K1246" i="9"/>
  <c r="K1247" i="9"/>
  <c r="K1248" i="9"/>
  <c r="K1249" i="9"/>
  <c r="K1250" i="9"/>
  <c r="K1251" i="9"/>
  <c r="K1252" i="9"/>
  <c r="K1253" i="9"/>
  <c r="K1254" i="9"/>
  <c r="K1255" i="9"/>
  <c r="K1256" i="9"/>
  <c r="K1257" i="9"/>
  <c r="K1258" i="9"/>
  <c r="K1259" i="9"/>
  <c r="K1260" i="9"/>
  <c r="K1261" i="9"/>
  <c r="K1262" i="9"/>
  <c r="K1263" i="9"/>
  <c r="K1264" i="9"/>
  <c r="K1265" i="9"/>
  <c r="K1266" i="9"/>
  <c r="K1267" i="9"/>
  <c r="K1268" i="9"/>
  <c r="K1269" i="9"/>
  <c r="K1270" i="9"/>
  <c r="K1271" i="9"/>
  <c r="K1272" i="9"/>
  <c r="K1273" i="9"/>
  <c r="K1274" i="9"/>
  <c r="K1275" i="9"/>
  <c r="K1276" i="9"/>
  <c r="K1277" i="9"/>
  <c r="K1278" i="9"/>
  <c r="K1279" i="9"/>
  <c r="K1280" i="9"/>
  <c r="K1281" i="9"/>
  <c r="K1282" i="9"/>
  <c r="K1283" i="9"/>
  <c r="K1284" i="9"/>
  <c r="K1285" i="9"/>
  <c r="K1286" i="9"/>
  <c r="K1287" i="9"/>
  <c r="K1288" i="9"/>
  <c r="K1289" i="9"/>
  <c r="K1290" i="9"/>
  <c r="K1291" i="9"/>
  <c r="K1292" i="9"/>
  <c r="K1293" i="9"/>
  <c r="K1294" i="9"/>
  <c r="K1295" i="9"/>
  <c r="K1296" i="9"/>
  <c r="K1297" i="9"/>
  <c r="K1298" i="9"/>
  <c r="K1299" i="9"/>
  <c r="K1300" i="9"/>
  <c r="K1301" i="9"/>
  <c r="K1302" i="9"/>
  <c r="K1303" i="9"/>
  <c r="K1304" i="9"/>
  <c r="K1305" i="9"/>
  <c r="K1306" i="9"/>
  <c r="K1307" i="9"/>
  <c r="K1308" i="9"/>
  <c r="K1309" i="9"/>
  <c r="K1310" i="9"/>
  <c r="K1311" i="9"/>
  <c r="K1312" i="9"/>
  <c r="K1313" i="9"/>
  <c r="K1314" i="9"/>
  <c r="K1315" i="9"/>
  <c r="K1316" i="9"/>
  <c r="K1317" i="9"/>
  <c r="K1318" i="9"/>
  <c r="K1319" i="9"/>
  <c r="K1320" i="9"/>
  <c r="K1321" i="9"/>
  <c r="K1322" i="9"/>
  <c r="K1323" i="9"/>
  <c r="K1324" i="9"/>
  <c r="K1325" i="9"/>
  <c r="K1326" i="9"/>
  <c r="K1327" i="9"/>
  <c r="K1328" i="9"/>
  <c r="K1329" i="9"/>
  <c r="K1330" i="9"/>
  <c r="K1331" i="9"/>
  <c r="K1332" i="9"/>
  <c r="K1333" i="9"/>
  <c r="K1334" i="9"/>
  <c r="K1335" i="9"/>
  <c r="K1336" i="9"/>
  <c r="K1337" i="9"/>
  <c r="K1338" i="9"/>
  <c r="K1339" i="9"/>
  <c r="K1340" i="9"/>
  <c r="K1341" i="9"/>
  <c r="K1342" i="9"/>
  <c r="K1343" i="9"/>
  <c r="K1344" i="9"/>
  <c r="K1345" i="9"/>
  <c r="K1346" i="9"/>
  <c r="K1347" i="9"/>
  <c r="K1348" i="9"/>
  <c r="K1349" i="9"/>
  <c r="K1350" i="9"/>
  <c r="K1351" i="9"/>
  <c r="K1352" i="9"/>
  <c r="K1353" i="9"/>
  <c r="K1354" i="9"/>
  <c r="K1355" i="9"/>
  <c r="K1356" i="9"/>
  <c r="K1357" i="9"/>
  <c r="K1358" i="9"/>
  <c r="K1359" i="9"/>
  <c r="K1360" i="9"/>
  <c r="K1361" i="9"/>
  <c r="K1362" i="9"/>
  <c r="K1363" i="9"/>
  <c r="K1364" i="9"/>
  <c r="K1365" i="9"/>
  <c r="K1366" i="9"/>
  <c r="K1367" i="9"/>
  <c r="K1368" i="9"/>
  <c r="K1369" i="9"/>
  <c r="K1370" i="9"/>
  <c r="K1371" i="9"/>
  <c r="K1372" i="9"/>
  <c r="K1373" i="9"/>
  <c r="K1374" i="9"/>
  <c r="K1375" i="9"/>
  <c r="K1376" i="9"/>
  <c r="K1377" i="9"/>
  <c r="K1378" i="9"/>
  <c r="K1379" i="9"/>
  <c r="K1380" i="9"/>
  <c r="K1381" i="9"/>
  <c r="K1382" i="9"/>
  <c r="K1383" i="9"/>
  <c r="K1384" i="9"/>
  <c r="K1385" i="9"/>
  <c r="K1386" i="9"/>
  <c r="K1387" i="9"/>
  <c r="K1388" i="9"/>
  <c r="K1389" i="9"/>
  <c r="K1390" i="9"/>
  <c r="K1391" i="9"/>
  <c r="K1392" i="9"/>
  <c r="K1393" i="9"/>
  <c r="K1394" i="9"/>
  <c r="K1395" i="9"/>
  <c r="K1396" i="9"/>
  <c r="K1397" i="9"/>
  <c r="K1398" i="9"/>
  <c r="K1399" i="9"/>
  <c r="K1400" i="9"/>
  <c r="K1401" i="9"/>
  <c r="K1402" i="9"/>
  <c r="K1403" i="9"/>
  <c r="K1404" i="9"/>
  <c r="K1405" i="9"/>
  <c r="K1406" i="9"/>
  <c r="K1407" i="9"/>
  <c r="K1408" i="9"/>
  <c r="K1409" i="9"/>
  <c r="K1410" i="9"/>
  <c r="K1411" i="9"/>
  <c r="K1412" i="9"/>
  <c r="K1413" i="9"/>
  <c r="K1414" i="9"/>
  <c r="K1415" i="9"/>
  <c r="K1416" i="9"/>
  <c r="K1417" i="9"/>
  <c r="K1418" i="9"/>
  <c r="K1419" i="9"/>
  <c r="K1420" i="9"/>
  <c r="K1421" i="9"/>
  <c r="K1422" i="9"/>
  <c r="K1423" i="9"/>
  <c r="K1424" i="9"/>
  <c r="K1425" i="9"/>
  <c r="K1426" i="9"/>
  <c r="K1427" i="9"/>
  <c r="K1428" i="9"/>
  <c r="K1429" i="9"/>
  <c r="K1430" i="9"/>
  <c r="K1431" i="9"/>
  <c r="K1432" i="9"/>
  <c r="K1433" i="9"/>
  <c r="K1434" i="9"/>
  <c r="K1435" i="9"/>
  <c r="K1436" i="9"/>
  <c r="K1437" i="9"/>
  <c r="K1438" i="9"/>
  <c r="K1439" i="9"/>
  <c r="K1440" i="9"/>
  <c r="K1441" i="9"/>
  <c r="K1442" i="9"/>
  <c r="K1443" i="9"/>
  <c r="K1444" i="9"/>
  <c r="K1445" i="9"/>
  <c r="K1446" i="9"/>
  <c r="K1447" i="9"/>
  <c r="K1448" i="9"/>
  <c r="K1449" i="9"/>
  <c r="K1450" i="9"/>
  <c r="K1451" i="9"/>
  <c r="K1452" i="9"/>
  <c r="K1453" i="9"/>
  <c r="K1454" i="9"/>
  <c r="K1455" i="9"/>
  <c r="K1456" i="9"/>
  <c r="K1457" i="9"/>
  <c r="K1458" i="9"/>
  <c r="K1459" i="9"/>
  <c r="K1460" i="9"/>
  <c r="K1461" i="9"/>
  <c r="K1462" i="9"/>
  <c r="K1463" i="9"/>
  <c r="K1464" i="9"/>
  <c r="K1465" i="9"/>
  <c r="K1466" i="9"/>
  <c r="K1467" i="9"/>
  <c r="K1468" i="9"/>
  <c r="K1469" i="9"/>
  <c r="K1470" i="9"/>
  <c r="K1471" i="9"/>
  <c r="K1472" i="9"/>
  <c r="K1473" i="9"/>
  <c r="K1474" i="9"/>
  <c r="K1475" i="9"/>
  <c r="K1476" i="9"/>
  <c r="K1477" i="9"/>
  <c r="K1478" i="9"/>
  <c r="K1479" i="9"/>
  <c r="K1480" i="9"/>
  <c r="K1481" i="9"/>
  <c r="K1482" i="9"/>
  <c r="K1483" i="9"/>
  <c r="K1484" i="9"/>
  <c r="K1485" i="9"/>
  <c r="K1486" i="9"/>
  <c r="K1487" i="9"/>
  <c r="K1488" i="9"/>
  <c r="K1489" i="9"/>
  <c r="K1490" i="9"/>
  <c r="K1491" i="9"/>
  <c r="K1492" i="9"/>
  <c r="K1493" i="9"/>
  <c r="K1494" i="9"/>
  <c r="K1495" i="9"/>
  <c r="K1496" i="9"/>
  <c r="K1497" i="9"/>
  <c r="K1498" i="9"/>
  <c r="K1499" i="9"/>
  <c r="K1500" i="9"/>
  <c r="K1501" i="9"/>
  <c r="K1502" i="9"/>
  <c r="K1503" i="9"/>
  <c r="K1504" i="9"/>
  <c r="K1505" i="9"/>
  <c r="K1506" i="9"/>
  <c r="K1507" i="9"/>
  <c r="K1508" i="9"/>
  <c r="K1509" i="9"/>
  <c r="K1510" i="9"/>
  <c r="K1511" i="9"/>
  <c r="K1512" i="9"/>
  <c r="K1513" i="9"/>
  <c r="K1514" i="9"/>
  <c r="K1515" i="9"/>
  <c r="K1516" i="9"/>
  <c r="K1517" i="9"/>
  <c r="K1518" i="9"/>
  <c r="K1519" i="9"/>
  <c r="K1520" i="9"/>
  <c r="K1521" i="9"/>
  <c r="K1522" i="9"/>
  <c r="K1523" i="9"/>
  <c r="K1524" i="9"/>
  <c r="K1525" i="9"/>
  <c r="K1526" i="9"/>
  <c r="K1527" i="9"/>
  <c r="K1528" i="9"/>
  <c r="K1529" i="9"/>
  <c r="K1530" i="9"/>
  <c r="K1531" i="9"/>
  <c r="K1532" i="9"/>
  <c r="K1533" i="9"/>
  <c r="K1534" i="9"/>
  <c r="K1535" i="9"/>
  <c r="K1536" i="9"/>
  <c r="K1537" i="9"/>
  <c r="K1538" i="9"/>
  <c r="K1539" i="9"/>
  <c r="K1540" i="9"/>
  <c r="K1541" i="9"/>
  <c r="K1542" i="9"/>
  <c r="K1543" i="9"/>
  <c r="K1544" i="9"/>
  <c r="K1545" i="9"/>
  <c r="K1546" i="9"/>
  <c r="K1547" i="9"/>
  <c r="K1548" i="9"/>
  <c r="K1549" i="9"/>
  <c r="K1550" i="9"/>
  <c r="K1551" i="9"/>
  <c r="K1552" i="9"/>
  <c r="K1553" i="9"/>
  <c r="K1554" i="9"/>
  <c r="K1555" i="9"/>
  <c r="K1556" i="9"/>
  <c r="K1557" i="9"/>
  <c r="K1558" i="9"/>
  <c r="K1559" i="9"/>
  <c r="K1560" i="9"/>
  <c r="K1561" i="9"/>
  <c r="K1562" i="9"/>
  <c r="K1563" i="9"/>
  <c r="K1564" i="9"/>
  <c r="K1565" i="9"/>
  <c r="K1566" i="9"/>
  <c r="K1567" i="9"/>
  <c r="K1568" i="9"/>
  <c r="K1569" i="9"/>
  <c r="K1570" i="9"/>
  <c r="K1571" i="9"/>
  <c r="K1572" i="9"/>
  <c r="K1573" i="9"/>
  <c r="K1574" i="9"/>
  <c r="K1575" i="9"/>
  <c r="K1576" i="9"/>
  <c r="K1577" i="9"/>
  <c r="K1578" i="9"/>
  <c r="K1579" i="9"/>
  <c r="K1580" i="9"/>
  <c r="K1581" i="9"/>
  <c r="K1582" i="9"/>
  <c r="K1583" i="9"/>
  <c r="K1584" i="9"/>
  <c r="K1585" i="9"/>
  <c r="K1586" i="9"/>
  <c r="K1587" i="9"/>
  <c r="K1588" i="9"/>
  <c r="K1589" i="9"/>
  <c r="K1590" i="9"/>
  <c r="K1591" i="9"/>
  <c r="K1592" i="9"/>
  <c r="K1593" i="9"/>
  <c r="K1594" i="9"/>
  <c r="K1595" i="9"/>
  <c r="K1596" i="9"/>
  <c r="K1597" i="9"/>
  <c r="K1598" i="9"/>
  <c r="K1599" i="9"/>
  <c r="K1600" i="9"/>
  <c r="K1601" i="9"/>
  <c r="K1602" i="9"/>
  <c r="K1603" i="9"/>
  <c r="K1604" i="9"/>
  <c r="K1605" i="9"/>
  <c r="K1606" i="9"/>
  <c r="K1607" i="9"/>
  <c r="K1608" i="9"/>
  <c r="K1609" i="9"/>
  <c r="K1610" i="9"/>
  <c r="K1611" i="9"/>
  <c r="K1612" i="9"/>
  <c r="K1613" i="9"/>
  <c r="K1614" i="9"/>
  <c r="K1615" i="9"/>
  <c r="K1616" i="9"/>
  <c r="K1617" i="9"/>
  <c r="K1618" i="9"/>
  <c r="K1619" i="9"/>
  <c r="K1620" i="9"/>
  <c r="K1621" i="9"/>
  <c r="K1622" i="9"/>
  <c r="K1623" i="9"/>
  <c r="K1624" i="9"/>
  <c r="K1625" i="9"/>
  <c r="K1626" i="9"/>
  <c r="K1627" i="9"/>
  <c r="K1628" i="9"/>
  <c r="K1629" i="9"/>
  <c r="K1630" i="9"/>
  <c r="K1631" i="9"/>
  <c r="K1632" i="9"/>
  <c r="K1633" i="9"/>
  <c r="K1634" i="9"/>
  <c r="K1635" i="9"/>
  <c r="K1636" i="9"/>
  <c r="K1637" i="9"/>
  <c r="K1638" i="9"/>
  <c r="K1639" i="9"/>
  <c r="K1640" i="9"/>
  <c r="K1641" i="9"/>
  <c r="K1642" i="9"/>
  <c r="K1643" i="9"/>
  <c r="K1644" i="9"/>
  <c r="K1645" i="9"/>
  <c r="K1646" i="9"/>
  <c r="K1647" i="9"/>
  <c r="K1648" i="9"/>
  <c r="K1649" i="9"/>
  <c r="K1650" i="9"/>
  <c r="K1651" i="9"/>
  <c r="K1652" i="9"/>
  <c r="K1653" i="9"/>
  <c r="K1654" i="9"/>
  <c r="K1655" i="9"/>
  <c r="K1656" i="9"/>
  <c r="K1657" i="9"/>
  <c r="K1658" i="9"/>
  <c r="K1659" i="9"/>
  <c r="K1660" i="9"/>
  <c r="K1661" i="9"/>
  <c r="K1662" i="9"/>
  <c r="K1663" i="9"/>
  <c r="K1664" i="9"/>
  <c r="K1665" i="9"/>
  <c r="K1666" i="9"/>
  <c r="K1667" i="9"/>
  <c r="K1668" i="9"/>
  <c r="K1669" i="9"/>
  <c r="K1670" i="9"/>
  <c r="K1671" i="9"/>
  <c r="K1672" i="9"/>
  <c r="K1673" i="9"/>
  <c r="K1674" i="9"/>
  <c r="K1675" i="9"/>
  <c r="K1676" i="9"/>
  <c r="K1677" i="9"/>
  <c r="K1678" i="9"/>
  <c r="K1679" i="9"/>
  <c r="K1680" i="9"/>
  <c r="K1681" i="9"/>
  <c r="K1682" i="9"/>
  <c r="K1683" i="9"/>
  <c r="K1684" i="9"/>
  <c r="K1685" i="9"/>
  <c r="K1686" i="9"/>
  <c r="K1687" i="9"/>
  <c r="K1688" i="9"/>
  <c r="K1689" i="9"/>
  <c r="K1690" i="9"/>
  <c r="K1691" i="9"/>
  <c r="K1692" i="9"/>
  <c r="K1693" i="9"/>
  <c r="K1694" i="9"/>
  <c r="K1695" i="9"/>
  <c r="K1696" i="9"/>
  <c r="K1697" i="9"/>
  <c r="K1698" i="9"/>
  <c r="K1699" i="9"/>
  <c r="K1700" i="9"/>
  <c r="K1701" i="9"/>
  <c r="K1702" i="9"/>
  <c r="K1703" i="9"/>
  <c r="K1704" i="9"/>
  <c r="K1705" i="9"/>
  <c r="K1706" i="9"/>
  <c r="K1707" i="9"/>
  <c r="K1708" i="9"/>
  <c r="K1709" i="9"/>
  <c r="K1710" i="9"/>
  <c r="K1711" i="9"/>
  <c r="K1712" i="9"/>
  <c r="K1713" i="9"/>
  <c r="K1714" i="9"/>
  <c r="K1715" i="9"/>
  <c r="K1716" i="9"/>
  <c r="K1717" i="9"/>
  <c r="K1718" i="9"/>
  <c r="K1719" i="9"/>
  <c r="K1720" i="9"/>
  <c r="K1721" i="9"/>
  <c r="K1722" i="9"/>
  <c r="K1723" i="9"/>
  <c r="K1724" i="9"/>
  <c r="K1725" i="9"/>
  <c r="K1726" i="9"/>
  <c r="K1727" i="9"/>
  <c r="K1728" i="9"/>
  <c r="K1729" i="9"/>
  <c r="K1730" i="9"/>
  <c r="K1731" i="9"/>
  <c r="K1732" i="9"/>
  <c r="K1733" i="9"/>
  <c r="K1734" i="9"/>
  <c r="K1735" i="9"/>
  <c r="K1736" i="9"/>
  <c r="K1737" i="9"/>
  <c r="K1738" i="9"/>
  <c r="K1739" i="9"/>
  <c r="K1740" i="9"/>
  <c r="K1741" i="9"/>
  <c r="K1742" i="9"/>
  <c r="K1743" i="9"/>
  <c r="K1744" i="9"/>
  <c r="K1745" i="9"/>
  <c r="K1746" i="9"/>
  <c r="K1747" i="9"/>
  <c r="K1748" i="9"/>
  <c r="K1749" i="9"/>
  <c r="K1750" i="9"/>
  <c r="K1751" i="9"/>
  <c r="K1752" i="9"/>
  <c r="K1753" i="9"/>
  <c r="K1754" i="9"/>
  <c r="K1755" i="9"/>
  <c r="K1756" i="9"/>
  <c r="K1757" i="9"/>
  <c r="K1758" i="9"/>
  <c r="K1759" i="9"/>
  <c r="K1760" i="9"/>
  <c r="K1761" i="9"/>
  <c r="K1762" i="9"/>
  <c r="K1763" i="9"/>
  <c r="K1764" i="9"/>
  <c r="K1765" i="9"/>
  <c r="K1766" i="9"/>
  <c r="K1767" i="9"/>
  <c r="K1768" i="9"/>
  <c r="K1769" i="9"/>
  <c r="K1770" i="9"/>
  <c r="K1771" i="9"/>
  <c r="K1772" i="9"/>
  <c r="K1773" i="9"/>
  <c r="K1774" i="9"/>
  <c r="K1775" i="9"/>
  <c r="K1776" i="9"/>
  <c r="K1777" i="9"/>
  <c r="K1778" i="9"/>
  <c r="K1779" i="9"/>
  <c r="K1780" i="9"/>
  <c r="K1781" i="9"/>
  <c r="K1782" i="9"/>
  <c r="K1783" i="9"/>
  <c r="K1784" i="9"/>
  <c r="K1785" i="9"/>
  <c r="K1786" i="9"/>
  <c r="K1787" i="9"/>
  <c r="K1788" i="9"/>
  <c r="K1789" i="9"/>
  <c r="K1790" i="9"/>
  <c r="K1791" i="9"/>
  <c r="K1792" i="9"/>
  <c r="K1793" i="9"/>
  <c r="K1794" i="9"/>
  <c r="K1795" i="9"/>
  <c r="K1796" i="9"/>
  <c r="K1797" i="9"/>
  <c r="K1798" i="9"/>
  <c r="K1799" i="9"/>
  <c r="K1800" i="9"/>
  <c r="K1801" i="9"/>
  <c r="K1802" i="9"/>
  <c r="K1803" i="9"/>
  <c r="K1804" i="9"/>
  <c r="K1805" i="9"/>
  <c r="K1806" i="9"/>
  <c r="K1807" i="9"/>
  <c r="K1808" i="9"/>
  <c r="K1809" i="9"/>
  <c r="K1810" i="9"/>
  <c r="K1811" i="9"/>
  <c r="K1812" i="9"/>
  <c r="K1813" i="9"/>
  <c r="K1814" i="9"/>
  <c r="K1815" i="9"/>
  <c r="K1816" i="9"/>
  <c r="K1817" i="9"/>
  <c r="K1818" i="9"/>
  <c r="K1819" i="9"/>
  <c r="K1820" i="9"/>
  <c r="K1821" i="9"/>
  <c r="K1822" i="9"/>
  <c r="K1823" i="9"/>
  <c r="K1824" i="9"/>
  <c r="K1825" i="9"/>
  <c r="K1826" i="9"/>
  <c r="K1827" i="9"/>
  <c r="K1828" i="9"/>
  <c r="K1829" i="9"/>
  <c r="K1830" i="9"/>
  <c r="K1831" i="9"/>
  <c r="K1832" i="9"/>
  <c r="K1833" i="9"/>
  <c r="K1834" i="9"/>
  <c r="K1835" i="9"/>
  <c r="K1836" i="9"/>
  <c r="K1837" i="9"/>
  <c r="K1838" i="9"/>
  <c r="K1839" i="9"/>
  <c r="K1840" i="9"/>
  <c r="K1841" i="9"/>
  <c r="K1842" i="9"/>
  <c r="K1843" i="9"/>
  <c r="K1844" i="9"/>
  <c r="K1845" i="9"/>
  <c r="K1846" i="9"/>
  <c r="K1847" i="9"/>
  <c r="K1848" i="9"/>
  <c r="K1849" i="9"/>
  <c r="K1850" i="9"/>
  <c r="K1851" i="9"/>
  <c r="K1852" i="9"/>
  <c r="K1853" i="9"/>
  <c r="K1854" i="9"/>
  <c r="K1855" i="9"/>
  <c r="K1856" i="9"/>
  <c r="K1857" i="9"/>
  <c r="K1858" i="9"/>
  <c r="K1859" i="9"/>
  <c r="K1860" i="9"/>
  <c r="K1861" i="9"/>
  <c r="K1862" i="9"/>
  <c r="K1863" i="9"/>
  <c r="K1864" i="9"/>
  <c r="K1865" i="9"/>
  <c r="K1866" i="9"/>
  <c r="K1867" i="9"/>
  <c r="K1868" i="9"/>
  <c r="K1869" i="9"/>
  <c r="K1870" i="9"/>
  <c r="K1871" i="9"/>
  <c r="K1872" i="9"/>
  <c r="K1873" i="9"/>
  <c r="K1874" i="9"/>
  <c r="K1875" i="9"/>
  <c r="K1876" i="9"/>
  <c r="K1877" i="9"/>
  <c r="K1878" i="9"/>
  <c r="K1879" i="9"/>
  <c r="K1880" i="9"/>
  <c r="K1881" i="9"/>
  <c r="K1882" i="9"/>
  <c r="K1883" i="9"/>
  <c r="K1884" i="9"/>
  <c r="K1885" i="9"/>
  <c r="K1886" i="9"/>
  <c r="K1887" i="9"/>
  <c r="K1888" i="9"/>
  <c r="K1889" i="9"/>
  <c r="K1890" i="9"/>
  <c r="K1891" i="9"/>
  <c r="K1892" i="9"/>
  <c r="K1893" i="9"/>
  <c r="K1894" i="9"/>
  <c r="K1895" i="9"/>
  <c r="K1896" i="9"/>
  <c r="K1897" i="9"/>
  <c r="K1898" i="9"/>
  <c r="K1899" i="9"/>
  <c r="K1900" i="9"/>
  <c r="K1901" i="9"/>
  <c r="K1902" i="9"/>
  <c r="K1903" i="9"/>
  <c r="K1904" i="9"/>
  <c r="K1905" i="9"/>
  <c r="K1906" i="9"/>
  <c r="K1907" i="9"/>
  <c r="K1908" i="9"/>
  <c r="K1909" i="9"/>
  <c r="K1910" i="9"/>
  <c r="K1911" i="9"/>
  <c r="K1912" i="9"/>
  <c r="K1913" i="9"/>
  <c r="K1914" i="9"/>
  <c r="K1915" i="9"/>
  <c r="K1916" i="9"/>
  <c r="K1917" i="9"/>
  <c r="K1918" i="9"/>
  <c r="K1919" i="9"/>
  <c r="K1920" i="9"/>
  <c r="K1921" i="9"/>
  <c r="K1922" i="9"/>
  <c r="K1923" i="9"/>
  <c r="K1924" i="9"/>
  <c r="K1925" i="9"/>
  <c r="K1926" i="9"/>
  <c r="K1927" i="9"/>
  <c r="K1928" i="9"/>
  <c r="K1929" i="9"/>
  <c r="K1930" i="9"/>
  <c r="K1931" i="9"/>
  <c r="K1932" i="9"/>
  <c r="K1933" i="9"/>
  <c r="K1934" i="9"/>
  <c r="K1935" i="9"/>
  <c r="K1936" i="9"/>
  <c r="K1937" i="9"/>
  <c r="K1938" i="9"/>
  <c r="K1939" i="9"/>
  <c r="K1940" i="9"/>
  <c r="K1941" i="9"/>
  <c r="K1942" i="9"/>
  <c r="K1943" i="9"/>
  <c r="K1944" i="9"/>
  <c r="K1945" i="9"/>
  <c r="K1946" i="9"/>
  <c r="K1947" i="9"/>
  <c r="K1948" i="9"/>
  <c r="K1949" i="9"/>
  <c r="K1950" i="9"/>
  <c r="K1951" i="9"/>
  <c r="K1952" i="9"/>
  <c r="K1953" i="9"/>
  <c r="K2" i="9"/>
  <c r="AH3" i="9"/>
  <c r="AH4" i="9"/>
  <c r="AH5" i="9"/>
  <c r="AH6" i="9"/>
  <c r="AH7" i="9"/>
  <c r="AH8" i="9"/>
  <c r="AH9" i="9"/>
  <c r="AH10" i="9"/>
  <c r="AH11" i="9"/>
  <c r="AH12" i="9"/>
  <c r="AH13" i="9"/>
  <c r="AH14" i="9"/>
  <c r="AH15" i="9"/>
  <c r="AH16" i="9"/>
  <c r="AH17" i="9"/>
  <c r="AH18" i="9"/>
  <c r="AH19" i="9"/>
  <c r="AH20" i="9"/>
  <c r="AH21" i="9"/>
  <c r="AH22" i="9"/>
  <c r="AH23" i="9"/>
  <c r="AH24" i="9"/>
  <c r="AH25" i="9"/>
  <c r="AH26" i="9"/>
  <c r="AH27" i="9"/>
  <c r="AH28" i="9"/>
  <c r="AH29" i="9"/>
  <c r="AH30" i="9"/>
  <c r="AH31" i="9"/>
  <c r="AH32" i="9"/>
  <c r="AH33" i="9"/>
  <c r="AH34" i="9"/>
  <c r="AH35" i="9"/>
  <c r="AH36" i="9"/>
  <c r="AH37" i="9"/>
  <c r="AH38" i="9"/>
  <c r="AH39" i="9"/>
  <c r="AH40" i="9"/>
  <c r="AH41" i="9"/>
  <c r="AH42" i="9"/>
  <c r="AH43" i="9"/>
  <c r="AH44" i="9"/>
  <c r="AH45" i="9"/>
  <c r="AH46" i="9"/>
  <c r="AH47" i="9"/>
  <c r="AH48" i="9"/>
  <c r="AH49" i="9"/>
  <c r="AH50" i="9"/>
  <c r="AH51" i="9"/>
  <c r="AH52" i="9"/>
  <c r="AH53" i="9"/>
  <c r="AH54" i="9"/>
  <c r="AH55" i="9"/>
  <c r="AH56" i="9"/>
  <c r="AH57" i="9"/>
  <c r="AH58" i="9"/>
  <c r="AH59" i="9"/>
  <c r="AH60" i="9"/>
  <c r="AH61" i="9"/>
  <c r="AH62" i="9"/>
  <c r="AH63" i="9"/>
  <c r="AH64" i="9"/>
  <c r="AH65" i="9"/>
  <c r="AH66" i="9"/>
  <c r="AH67" i="9"/>
  <c r="AH68" i="9"/>
  <c r="AH69" i="9"/>
  <c r="AH70" i="9"/>
  <c r="AH71" i="9"/>
  <c r="AH72" i="9"/>
  <c r="AH73" i="9"/>
  <c r="AH74" i="9"/>
  <c r="AH75" i="9"/>
  <c r="AH76" i="9"/>
  <c r="AH77" i="9"/>
  <c r="AH78" i="9"/>
  <c r="AH79" i="9"/>
  <c r="AH80" i="9"/>
  <c r="AH81" i="9"/>
  <c r="AH82" i="9"/>
  <c r="AH83" i="9"/>
  <c r="AH84" i="9"/>
  <c r="AH85" i="9"/>
  <c r="AH86" i="9"/>
  <c r="AH87" i="9"/>
  <c r="AH88" i="9"/>
  <c r="AH89" i="9"/>
  <c r="AH90" i="9"/>
  <c r="AH91" i="9"/>
  <c r="AH92" i="9"/>
  <c r="AH93" i="9"/>
  <c r="AH94" i="9"/>
  <c r="AH95" i="9"/>
  <c r="AH96" i="9"/>
  <c r="AH97" i="9"/>
  <c r="AH98" i="9"/>
  <c r="AH99" i="9"/>
  <c r="AH100" i="9"/>
  <c r="AH101" i="9"/>
  <c r="AH102" i="9"/>
  <c r="AH103" i="9"/>
  <c r="AH104" i="9"/>
  <c r="AH105" i="9"/>
  <c r="AH106" i="9"/>
  <c r="AH107" i="9"/>
  <c r="AH108" i="9"/>
  <c r="AH109" i="9"/>
  <c r="AH110" i="9"/>
  <c r="AH111"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3" i="9"/>
  <c r="AH154" i="9"/>
  <c r="AH155" i="9"/>
  <c r="AH156"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3" i="9"/>
  <c r="AH184" i="9"/>
  <c r="AH185" i="9"/>
  <c r="AH186" i="9"/>
  <c r="AH187" i="9"/>
  <c r="AH188" i="9"/>
  <c r="AH189" i="9"/>
  <c r="AH190" i="9"/>
  <c r="AH191" i="9"/>
  <c r="AH192" i="9"/>
  <c r="AH193" i="9"/>
  <c r="AH194" i="9"/>
  <c r="AH195" i="9"/>
  <c r="AH196" i="9"/>
  <c r="AH197" i="9"/>
  <c r="AH198" i="9"/>
  <c r="AH199" i="9"/>
  <c r="AH200" i="9"/>
  <c r="AH201" i="9"/>
  <c r="AH202" i="9"/>
  <c r="AH203" i="9"/>
  <c r="AH204" i="9"/>
  <c r="AH205" i="9"/>
  <c r="AH206" i="9"/>
  <c r="AH207" i="9"/>
  <c r="AH208" i="9"/>
  <c r="AH209" i="9"/>
  <c r="AH210" i="9"/>
  <c r="AH211" i="9"/>
  <c r="AH212" i="9"/>
  <c r="AH213" i="9"/>
  <c r="AH214" i="9"/>
  <c r="AH215" i="9"/>
  <c r="AH216" i="9"/>
  <c r="AH217" i="9"/>
  <c r="AH218" i="9"/>
  <c r="AH219" i="9"/>
  <c r="AH220" i="9"/>
  <c r="AH221" i="9"/>
  <c r="AH222" i="9"/>
  <c r="AH223" i="9"/>
  <c r="AH224" i="9"/>
  <c r="AH225" i="9"/>
  <c r="AH226" i="9"/>
  <c r="AH227" i="9"/>
  <c r="AH228" i="9"/>
  <c r="AH229" i="9"/>
  <c r="AH230" i="9"/>
  <c r="AH231" i="9"/>
  <c r="AH232" i="9"/>
  <c r="AH233" i="9"/>
  <c r="AH234" i="9"/>
  <c r="AH235" i="9"/>
  <c r="AH236" i="9"/>
  <c r="AH237" i="9"/>
  <c r="AH238" i="9"/>
  <c r="AH239" i="9"/>
  <c r="AH240" i="9"/>
  <c r="AH241" i="9"/>
  <c r="AH242" i="9"/>
  <c r="AH243" i="9"/>
  <c r="AH244" i="9"/>
  <c r="AH245" i="9"/>
  <c r="AH246" i="9"/>
  <c r="AH247" i="9"/>
  <c r="AH248" i="9"/>
  <c r="AH249" i="9"/>
  <c r="AH250" i="9"/>
  <c r="AH251" i="9"/>
  <c r="AH252" i="9"/>
  <c r="AH253" i="9"/>
  <c r="AH254" i="9"/>
  <c r="AH255" i="9"/>
  <c r="AH256" i="9"/>
  <c r="AH257" i="9"/>
  <c r="AH258" i="9"/>
  <c r="AH259" i="9"/>
  <c r="AH260" i="9"/>
  <c r="AH261" i="9"/>
  <c r="AH262" i="9"/>
  <c r="AH263" i="9"/>
  <c r="AH264" i="9"/>
  <c r="AH265" i="9"/>
  <c r="AH266" i="9"/>
  <c r="AH267" i="9"/>
  <c r="AH268" i="9"/>
  <c r="AH269" i="9"/>
  <c r="AH270" i="9"/>
  <c r="AH271" i="9"/>
  <c r="AH272" i="9"/>
  <c r="AH273" i="9"/>
  <c r="AH274" i="9"/>
  <c r="AH275" i="9"/>
  <c r="AH276" i="9"/>
  <c r="AH277" i="9"/>
  <c r="AH278" i="9"/>
  <c r="AH279" i="9"/>
  <c r="AH280" i="9"/>
  <c r="AH281" i="9"/>
  <c r="AH282" i="9"/>
  <c r="AH283" i="9"/>
  <c r="AH284" i="9"/>
  <c r="AH285" i="9"/>
  <c r="AH286" i="9"/>
  <c r="AH287" i="9"/>
  <c r="AH288" i="9"/>
  <c r="AH289" i="9"/>
  <c r="AH290" i="9"/>
  <c r="AH291" i="9"/>
  <c r="AH292" i="9"/>
  <c r="AH293" i="9"/>
  <c r="AH294" i="9"/>
  <c r="AH295" i="9"/>
  <c r="AH296" i="9"/>
  <c r="AH297" i="9"/>
  <c r="AH298" i="9"/>
  <c r="AH299" i="9"/>
  <c r="AH300" i="9"/>
  <c r="AH301" i="9"/>
  <c r="AH302" i="9"/>
  <c r="AH303" i="9"/>
  <c r="AH304" i="9"/>
  <c r="AH305" i="9"/>
  <c r="AH306" i="9"/>
  <c r="AH307" i="9"/>
  <c r="AH308" i="9"/>
  <c r="AH309" i="9"/>
  <c r="AH310" i="9"/>
  <c r="AH311" i="9"/>
  <c r="AH312" i="9"/>
  <c r="AH313" i="9"/>
  <c r="AH314" i="9"/>
  <c r="AH315" i="9"/>
  <c r="AH316" i="9"/>
  <c r="AH317" i="9"/>
  <c r="AH318" i="9"/>
  <c r="AH319"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5" i="9"/>
  <c r="AH356" i="9"/>
  <c r="AH357" i="9"/>
  <c r="AH358" i="9"/>
  <c r="AH359" i="9"/>
  <c r="AH360" i="9"/>
  <c r="AH361" i="9"/>
  <c r="AH362" i="9"/>
  <c r="AH363"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49" i="9"/>
  <c r="AH450" i="9"/>
  <c r="AH451" i="9"/>
  <c r="AH452" i="9"/>
  <c r="AH453" i="9"/>
  <c r="AH454" i="9"/>
  <c r="AH455" i="9"/>
  <c r="AH456" i="9"/>
  <c r="AH457" i="9"/>
  <c r="AH458" i="9"/>
  <c r="AH459" i="9"/>
  <c r="AH460" i="9"/>
  <c r="AH461" i="9"/>
  <c r="AH462" i="9"/>
  <c r="AH463" i="9"/>
  <c r="AH464" i="9"/>
  <c r="AH465" i="9"/>
  <c r="AH466" i="9"/>
  <c r="AH467" i="9"/>
  <c r="AH468" i="9"/>
  <c r="AH469" i="9"/>
  <c r="AH470" i="9"/>
  <c r="AH471" i="9"/>
  <c r="AH472" i="9"/>
  <c r="AH473" i="9"/>
  <c r="AH474" i="9"/>
  <c r="AH475" i="9"/>
  <c r="AH476" i="9"/>
  <c r="AH477" i="9"/>
  <c r="AH478" i="9"/>
  <c r="AH479" i="9"/>
  <c r="AH480" i="9"/>
  <c r="AH481" i="9"/>
  <c r="AH482" i="9"/>
  <c r="AH483" i="9"/>
  <c r="AH484" i="9"/>
  <c r="AH485" i="9"/>
  <c r="AH486" i="9"/>
  <c r="AH487" i="9"/>
  <c r="AH488" i="9"/>
  <c r="AH489" i="9"/>
  <c r="AH490" i="9"/>
  <c r="AH491" i="9"/>
  <c r="AH492" i="9"/>
  <c r="AH493" i="9"/>
  <c r="AH494" i="9"/>
  <c r="AH495" i="9"/>
  <c r="AH496" i="9"/>
  <c r="AH497" i="9"/>
  <c r="AH498" i="9"/>
  <c r="AH499" i="9"/>
  <c r="AH500" i="9"/>
  <c r="AH501" i="9"/>
  <c r="AH502" i="9"/>
  <c r="AH503" i="9"/>
  <c r="AH504" i="9"/>
  <c r="AH505" i="9"/>
  <c r="AH506" i="9"/>
  <c r="AH507" i="9"/>
  <c r="AH508" i="9"/>
  <c r="AH509" i="9"/>
  <c r="AH510" i="9"/>
  <c r="AH511" i="9"/>
  <c r="AH512" i="9"/>
  <c r="AH513" i="9"/>
  <c r="AH514" i="9"/>
  <c r="AH515" i="9"/>
  <c r="AH516" i="9"/>
  <c r="AH517" i="9"/>
  <c r="AH518" i="9"/>
  <c r="AH519" i="9"/>
  <c r="AH520" i="9"/>
  <c r="AH521" i="9"/>
  <c r="AH522" i="9"/>
  <c r="AH523"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5" i="9"/>
  <c r="AH556" i="9"/>
  <c r="AH557" i="9"/>
  <c r="AH558" i="9"/>
  <c r="AH559" i="9"/>
  <c r="AH560" i="9"/>
  <c r="AH561" i="9"/>
  <c r="AH562" i="9"/>
  <c r="AH563" i="9"/>
  <c r="AH564" i="9"/>
  <c r="AH565" i="9"/>
  <c r="AH566" i="9"/>
  <c r="AH567" i="9"/>
  <c r="AH568" i="9"/>
  <c r="AH569" i="9"/>
  <c r="AH570" i="9"/>
  <c r="AH571" i="9"/>
  <c r="AH572" i="9"/>
  <c r="AH573" i="9"/>
  <c r="AH574" i="9"/>
  <c r="AH575" i="9"/>
  <c r="AH576" i="9"/>
  <c r="AH577" i="9"/>
  <c r="AH578" i="9"/>
  <c r="AH579" i="9"/>
  <c r="AH580" i="9"/>
  <c r="AH581" i="9"/>
  <c r="AH582" i="9"/>
  <c r="AH583" i="9"/>
  <c r="AH584" i="9"/>
  <c r="AH585" i="9"/>
  <c r="AH586" i="9"/>
  <c r="AH587" i="9"/>
  <c r="AH588" i="9"/>
  <c r="AH589" i="9"/>
  <c r="AH590" i="9"/>
  <c r="AH591" i="9"/>
  <c r="AH592" i="9"/>
  <c r="AH593" i="9"/>
  <c r="AH594" i="9"/>
  <c r="AH595" i="9"/>
  <c r="AH596" i="9"/>
  <c r="AH597" i="9"/>
  <c r="AH598" i="9"/>
  <c r="AH599" i="9"/>
  <c r="AH600" i="9"/>
  <c r="AH601" i="9"/>
  <c r="AH602" i="9"/>
  <c r="AH603" i="9"/>
  <c r="AH604" i="9"/>
  <c r="AH605" i="9"/>
  <c r="AH606" i="9"/>
  <c r="AH607" i="9"/>
  <c r="AH608" i="9"/>
  <c r="AH609" i="9"/>
  <c r="AH610" i="9"/>
  <c r="AH611" i="9"/>
  <c r="AH612" i="9"/>
  <c r="AH613" i="9"/>
  <c r="AH614" i="9"/>
  <c r="AH615" i="9"/>
  <c r="AH616" i="9"/>
  <c r="AH617" i="9"/>
  <c r="AH618" i="9"/>
  <c r="AH619" i="9"/>
  <c r="AH620" i="9"/>
  <c r="AH621"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2" i="9"/>
  <c r="AH663" i="9"/>
  <c r="AH664" i="9"/>
  <c r="AH665" i="9"/>
  <c r="AH666" i="9"/>
  <c r="AH667" i="9"/>
  <c r="AH668" i="9"/>
  <c r="AH669" i="9"/>
  <c r="AH670" i="9"/>
  <c r="AH671" i="9"/>
  <c r="AH672" i="9"/>
  <c r="AH673" i="9"/>
  <c r="AH674" i="9"/>
  <c r="AH675" i="9"/>
  <c r="AH676" i="9"/>
  <c r="AH677" i="9"/>
  <c r="AH678" i="9"/>
  <c r="AH679" i="9"/>
  <c r="AH680" i="9"/>
  <c r="AH681" i="9"/>
  <c r="AH682" i="9"/>
  <c r="AH683" i="9"/>
  <c r="AH684" i="9"/>
  <c r="AH685" i="9"/>
  <c r="AH686" i="9"/>
  <c r="AH687" i="9"/>
  <c r="AH688" i="9"/>
  <c r="AH689" i="9"/>
  <c r="AH690" i="9"/>
  <c r="AH691" i="9"/>
  <c r="AH692" i="9"/>
  <c r="AH693" i="9"/>
  <c r="AH694" i="9"/>
  <c r="AH695" i="9"/>
  <c r="AH696" i="9"/>
  <c r="AH697" i="9"/>
  <c r="AH698" i="9"/>
  <c r="AH699" i="9"/>
  <c r="AH700" i="9"/>
  <c r="AH701" i="9"/>
  <c r="AH702" i="9"/>
  <c r="AH703" i="9"/>
  <c r="AH704" i="9"/>
  <c r="AH705" i="9"/>
  <c r="AH706" i="9"/>
  <c r="AH707" i="9"/>
  <c r="AH708" i="9"/>
  <c r="AH709" i="9"/>
  <c r="AH710" i="9"/>
  <c r="AH711" i="9"/>
  <c r="AH712" i="9"/>
  <c r="AH713" i="9"/>
  <c r="AH714" i="9"/>
  <c r="AH715" i="9"/>
  <c r="AH716" i="9"/>
  <c r="AH717" i="9"/>
  <c r="AH718" i="9"/>
  <c r="AH719" i="9"/>
  <c r="AH720" i="9"/>
  <c r="AH721"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69"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3" i="9"/>
  <c r="AH794" i="9"/>
  <c r="AH795" i="9"/>
  <c r="AH796" i="9"/>
  <c r="AH797" i="9"/>
  <c r="AH798" i="9"/>
  <c r="AH799" i="9"/>
  <c r="AH800" i="9"/>
  <c r="AH801" i="9"/>
  <c r="AH802" i="9"/>
  <c r="AH803" i="9"/>
  <c r="AH804" i="9"/>
  <c r="AH805" i="9"/>
  <c r="AH806" i="9"/>
  <c r="AH807" i="9"/>
  <c r="AH808" i="9"/>
  <c r="AH809" i="9"/>
  <c r="AH810" i="9"/>
  <c r="AH811" i="9"/>
  <c r="AH812" i="9"/>
  <c r="AH813" i="9"/>
  <c r="AH814" i="9"/>
  <c r="AH815" i="9"/>
  <c r="AH816" i="9"/>
  <c r="AH817" i="9"/>
  <c r="AH818" i="9"/>
  <c r="AH819" i="9"/>
  <c r="AH820" i="9"/>
  <c r="AH821" i="9"/>
  <c r="AH822" i="9"/>
  <c r="AH823" i="9"/>
  <c r="AH824" i="9"/>
  <c r="AH825" i="9"/>
  <c r="AH826" i="9"/>
  <c r="AH827" i="9"/>
  <c r="AH828" i="9"/>
  <c r="AH829" i="9"/>
  <c r="AH830" i="9"/>
  <c r="AH831" i="9"/>
  <c r="AH832" i="9"/>
  <c r="AH833" i="9"/>
  <c r="AH834" i="9"/>
  <c r="AH835" i="9"/>
  <c r="AH836" i="9"/>
  <c r="AH837" i="9"/>
  <c r="AH838" i="9"/>
  <c r="AH839" i="9"/>
  <c r="AH840" i="9"/>
  <c r="AH841" i="9"/>
  <c r="AH842" i="9"/>
  <c r="AH843" i="9"/>
  <c r="AH844" i="9"/>
  <c r="AH845" i="9"/>
  <c r="AH846" i="9"/>
  <c r="AH847" i="9"/>
  <c r="AH848" i="9"/>
  <c r="AH849" i="9"/>
  <c r="AH850" i="9"/>
  <c r="AH851" i="9"/>
  <c r="AH852" i="9"/>
  <c r="AH853" i="9"/>
  <c r="AH854" i="9"/>
  <c r="AH855" i="9"/>
  <c r="AH856" i="9"/>
  <c r="AH857" i="9"/>
  <c r="AH858" i="9"/>
  <c r="AH859" i="9"/>
  <c r="AH860" i="9"/>
  <c r="AH861" i="9"/>
  <c r="AH862" i="9"/>
  <c r="AH863" i="9"/>
  <c r="AH864" i="9"/>
  <c r="AH865" i="9"/>
  <c r="AH866" i="9"/>
  <c r="AH867" i="9"/>
  <c r="AH868" i="9"/>
  <c r="AH869" i="9"/>
  <c r="AH870" i="9"/>
  <c r="AH871" i="9"/>
  <c r="AH872" i="9"/>
  <c r="AH873" i="9"/>
  <c r="AH874" i="9"/>
  <c r="AH875" i="9"/>
  <c r="AH876" i="9"/>
  <c r="AH877" i="9"/>
  <c r="AH878" i="9"/>
  <c r="AH879" i="9"/>
  <c r="AH880" i="9"/>
  <c r="AH881" i="9"/>
  <c r="AH882" i="9"/>
  <c r="AH883" i="9"/>
  <c r="AH884" i="9"/>
  <c r="AH885" i="9"/>
  <c r="AH886" i="9"/>
  <c r="AH887" i="9"/>
  <c r="AH888" i="9"/>
  <c r="AH889" i="9"/>
  <c r="AH890" i="9"/>
  <c r="AH891" i="9"/>
  <c r="AH892" i="9"/>
  <c r="AH893" i="9"/>
  <c r="AH894" i="9"/>
  <c r="AH895" i="9"/>
  <c r="AH896" i="9"/>
  <c r="AH897" i="9"/>
  <c r="AH898" i="9"/>
  <c r="AH899" i="9"/>
  <c r="AH900" i="9"/>
  <c r="AH901" i="9"/>
  <c r="AH902" i="9"/>
  <c r="AH903" i="9"/>
  <c r="AH904" i="9"/>
  <c r="AH905" i="9"/>
  <c r="AH906" i="9"/>
  <c r="AH907" i="9"/>
  <c r="AH908" i="9"/>
  <c r="AH909" i="9"/>
  <c r="AH910" i="9"/>
  <c r="AH911" i="9"/>
  <c r="AH912" i="9"/>
  <c r="AH913" i="9"/>
  <c r="AH914" i="9"/>
  <c r="AH915" i="9"/>
  <c r="AH916" i="9"/>
  <c r="AH917" i="9"/>
  <c r="AH918" i="9"/>
  <c r="AH919" i="9"/>
  <c r="AH920" i="9"/>
  <c r="AH921" i="9"/>
  <c r="AH922" i="9"/>
  <c r="AH923" i="9"/>
  <c r="AH924" i="9"/>
  <c r="AH925" i="9"/>
  <c r="AH926" i="9"/>
  <c r="AH927" i="9"/>
  <c r="AH928" i="9"/>
  <c r="AH929" i="9"/>
  <c r="AH930" i="9"/>
  <c r="AH931" i="9"/>
  <c r="AH932" i="9"/>
  <c r="AH933" i="9"/>
  <c r="AH934" i="9"/>
  <c r="AH935" i="9"/>
  <c r="AH936" i="9"/>
  <c r="AH937" i="9"/>
  <c r="AH938" i="9"/>
  <c r="AH939" i="9"/>
  <c r="AH940" i="9"/>
  <c r="AH941" i="9"/>
  <c r="AH942" i="9"/>
  <c r="AH943" i="9"/>
  <c r="AH944" i="9"/>
  <c r="AH945" i="9"/>
  <c r="AH946" i="9"/>
  <c r="AH947" i="9"/>
  <c r="AH948" i="9"/>
  <c r="AH949" i="9"/>
  <c r="AH950" i="9"/>
  <c r="AH951" i="9"/>
  <c r="AH952" i="9"/>
  <c r="AH953" i="9"/>
  <c r="AH954" i="9"/>
  <c r="AH955" i="9"/>
  <c r="AH956" i="9"/>
  <c r="AH957" i="9"/>
  <c r="AH958" i="9"/>
  <c r="AH959" i="9"/>
  <c r="AH960" i="9"/>
  <c r="AH961" i="9"/>
  <c r="AH962" i="9"/>
  <c r="AH963" i="9"/>
  <c r="AH964" i="9"/>
  <c r="AH965" i="9"/>
  <c r="AH966" i="9"/>
  <c r="AH967" i="9"/>
  <c r="AH968" i="9"/>
  <c r="AH969" i="9"/>
  <c r="AH970" i="9"/>
  <c r="AH971" i="9"/>
  <c r="AH972" i="9"/>
  <c r="AH973" i="9"/>
  <c r="AH974" i="9"/>
  <c r="AH975" i="9"/>
  <c r="AH976" i="9"/>
  <c r="AH977" i="9"/>
  <c r="AH978" i="9"/>
  <c r="AH979" i="9"/>
  <c r="AH980" i="9"/>
  <c r="AH981" i="9"/>
  <c r="AH982" i="9"/>
  <c r="AH983" i="9"/>
  <c r="AH984" i="9"/>
  <c r="AH985" i="9"/>
  <c r="AH986" i="9"/>
  <c r="AH987" i="9"/>
  <c r="AH988" i="9"/>
  <c r="AH989" i="9"/>
  <c r="AH990" i="9"/>
  <c r="AH991" i="9"/>
  <c r="AH992" i="9"/>
  <c r="AH993" i="9"/>
  <c r="AH994" i="9"/>
  <c r="AH995" i="9"/>
  <c r="AH996" i="9"/>
  <c r="AH997" i="9"/>
  <c r="AH998" i="9"/>
  <c r="AH999" i="9"/>
  <c r="AH1000" i="9"/>
  <c r="AH1001" i="9"/>
  <c r="AH1002" i="9"/>
  <c r="AH1003" i="9"/>
  <c r="AH1004" i="9"/>
  <c r="AH1005" i="9"/>
  <c r="AH1006" i="9"/>
  <c r="AH1007" i="9"/>
  <c r="AH1008" i="9"/>
  <c r="AH1009" i="9"/>
  <c r="AH1010" i="9"/>
  <c r="AH1011" i="9"/>
  <c r="AH1012" i="9"/>
  <c r="AH1013" i="9"/>
  <c r="AH1014" i="9"/>
  <c r="AH1015" i="9"/>
  <c r="AH1016" i="9"/>
  <c r="AH1017" i="9"/>
  <c r="AH1018" i="9"/>
  <c r="AH1019" i="9"/>
  <c r="AH1020" i="9"/>
  <c r="AH1021" i="9"/>
  <c r="AH1022" i="9"/>
  <c r="AH1023" i="9"/>
  <c r="AH1024" i="9"/>
  <c r="AH1025" i="9"/>
  <c r="AH1026" i="9"/>
  <c r="AH1027" i="9"/>
  <c r="AH1028" i="9"/>
  <c r="AH1029" i="9"/>
  <c r="AH1030" i="9"/>
  <c r="AH1031" i="9"/>
  <c r="AH1032" i="9"/>
  <c r="AH1033" i="9"/>
  <c r="AH1034" i="9"/>
  <c r="AH1035" i="9"/>
  <c r="AH1036" i="9"/>
  <c r="AH1037" i="9"/>
  <c r="AH1038" i="9"/>
  <c r="AH1039" i="9"/>
  <c r="AH1040" i="9"/>
  <c r="AH1041" i="9"/>
  <c r="AH1042" i="9"/>
  <c r="AH1043" i="9"/>
  <c r="AH1044" i="9"/>
  <c r="AH1045" i="9"/>
  <c r="AH1046" i="9"/>
  <c r="AH1047" i="9"/>
  <c r="AH1048" i="9"/>
  <c r="AH1049" i="9"/>
  <c r="AH1050" i="9"/>
  <c r="AH1051" i="9"/>
  <c r="AH1052" i="9"/>
  <c r="AH1053" i="9"/>
  <c r="AH1054" i="9"/>
  <c r="AH1055" i="9"/>
  <c r="AH1056" i="9"/>
  <c r="AH1057" i="9"/>
  <c r="AH1058" i="9"/>
  <c r="AH1059" i="9"/>
  <c r="AH1060" i="9"/>
  <c r="AH1061" i="9"/>
  <c r="AH1062" i="9"/>
  <c r="AH1063" i="9"/>
  <c r="AH1064" i="9"/>
  <c r="AH1065" i="9"/>
  <c r="AH1066" i="9"/>
  <c r="AH1067" i="9"/>
  <c r="AH1068" i="9"/>
  <c r="AH1069" i="9"/>
  <c r="AH1070" i="9"/>
  <c r="AH1071" i="9"/>
  <c r="AH1072" i="9"/>
  <c r="AH1073" i="9"/>
  <c r="AH1074" i="9"/>
  <c r="AH1075" i="9"/>
  <c r="AH1076" i="9"/>
  <c r="AH1077" i="9"/>
  <c r="AH1078" i="9"/>
  <c r="AH1079" i="9"/>
  <c r="AH1080" i="9"/>
  <c r="AH1081" i="9"/>
  <c r="AH1082" i="9"/>
  <c r="AH1083" i="9"/>
  <c r="AH1084" i="9"/>
  <c r="AH1085" i="9"/>
  <c r="AH1086" i="9"/>
  <c r="AH1087" i="9"/>
  <c r="AH1088" i="9"/>
  <c r="AH1089" i="9"/>
  <c r="AH1090" i="9"/>
  <c r="AH1091" i="9"/>
  <c r="AH1092" i="9"/>
  <c r="AH1093" i="9"/>
  <c r="AH1094" i="9"/>
  <c r="AH1095" i="9"/>
  <c r="AH1096" i="9"/>
  <c r="AH1097" i="9"/>
  <c r="AH1098" i="9"/>
  <c r="AH1099" i="9"/>
  <c r="AH1100" i="9"/>
  <c r="AH1101" i="9"/>
  <c r="AH1102" i="9"/>
  <c r="AH1103" i="9"/>
  <c r="AH1104" i="9"/>
  <c r="AH1105" i="9"/>
  <c r="AH1106" i="9"/>
  <c r="AH1107" i="9"/>
  <c r="AH1108" i="9"/>
  <c r="AH1109" i="9"/>
  <c r="AH1110" i="9"/>
  <c r="AH1111" i="9"/>
  <c r="AH1112" i="9"/>
  <c r="AH1113" i="9"/>
  <c r="AH1114" i="9"/>
  <c r="AH1115" i="9"/>
  <c r="AH1116" i="9"/>
  <c r="AH1117" i="9"/>
  <c r="AH1118" i="9"/>
  <c r="AH1119" i="9"/>
  <c r="AH1120" i="9"/>
  <c r="AH1121" i="9"/>
  <c r="AH1122" i="9"/>
  <c r="AH1123" i="9"/>
  <c r="AH1124" i="9"/>
  <c r="AH1125" i="9"/>
  <c r="AH1126" i="9"/>
  <c r="AH1127" i="9"/>
  <c r="AH1128" i="9"/>
  <c r="AH1129" i="9"/>
  <c r="AH1130" i="9"/>
  <c r="AH1131" i="9"/>
  <c r="AH1132" i="9"/>
  <c r="AH1133" i="9"/>
  <c r="AH1134" i="9"/>
  <c r="AH1135" i="9"/>
  <c r="AH1136" i="9"/>
  <c r="AH1137" i="9"/>
  <c r="AH1138" i="9"/>
  <c r="AH1139" i="9"/>
  <c r="AH1140" i="9"/>
  <c r="AH1141" i="9"/>
  <c r="AH1142" i="9"/>
  <c r="AH1143" i="9"/>
  <c r="AH1144" i="9"/>
  <c r="AH1145" i="9"/>
  <c r="AH1146" i="9"/>
  <c r="AH1147" i="9"/>
  <c r="AH1148" i="9"/>
  <c r="AH1149" i="9"/>
  <c r="AH1150" i="9"/>
  <c r="AH1151" i="9"/>
  <c r="AH1152" i="9"/>
  <c r="AH1153" i="9"/>
  <c r="AH1154" i="9"/>
  <c r="AH1155" i="9"/>
  <c r="AH1156" i="9"/>
  <c r="AH1157" i="9"/>
  <c r="AH1158" i="9"/>
  <c r="AH1159" i="9"/>
  <c r="AH1160" i="9"/>
  <c r="AH1161" i="9"/>
  <c r="AH1162" i="9"/>
  <c r="AH1163" i="9"/>
  <c r="AH1164" i="9"/>
  <c r="AH1165" i="9"/>
  <c r="AH1166" i="9"/>
  <c r="AH1167" i="9"/>
  <c r="AH1168" i="9"/>
  <c r="AH1169" i="9"/>
  <c r="AH1170" i="9"/>
  <c r="AH1171" i="9"/>
  <c r="AH1172" i="9"/>
  <c r="AH1173" i="9"/>
  <c r="AH1174" i="9"/>
  <c r="AH1175" i="9"/>
  <c r="AH1176" i="9"/>
  <c r="AH1177" i="9"/>
  <c r="AH1178" i="9"/>
  <c r="AH1179" i="9"/>
  <c r="AH1180" i="9"/>
  <c r="AH1181" i="9"/>
  <c r="AH1182" i="9"/>
  <c r="AH1183" i="9"/>
  <c r="AH1184" i="9"/>
  <c r="AH1185" i="9"/>
  <c r="AH1186" i="9"/>
  <c r="AH1187" i="9"/>
  <c r="AH1188" i="9"/>
  <c r="AH1189" i="9"/>
  <c r="AH1190" i="9"/>
  <c r="AH1191" i="9"/>
  <c r="AH1192" i="9"/>
  <c r="AH1193" i="9"/>
  <c r="AH1194" i="9"/>
  <c r="AH1195" i="9"/>
  <c r="AH1196" i="9"/>
  <c r="AH1197" i="9"/>
  <c r="AH1198" i="9"/>
  <c r="AH1199" i="9"/>
  <c r="AH1200" i="9"/>
  <c r="AH1201" i="9"/>
  <c r="AH1202" i="9"/>
  <c r="AH1203" i="9"/>
  <c r="AH1204" i="9"/>
  <c r="AH1205" i="9"/>
  <c r="AH1206" i="9"/>
  <c r="AH1207" i="9"/>
  <c r="AH1208" i="9"/>
  <c r="AH1209" i="9"/>
  <c r="AH1210" i="9"/>
  <c r="AH1211" i="9"/>
  <c r="AH1212" i="9"/>
  <c r="AH1213" i="9"/>
  <c r="AH1214" i="9"/>
  <c r="AH1215" i="9"/>
  <c r="AH1216" i="9"/>
  <c r="AH1217" i="9"/>
  <c r="AH1218" i="9"/>
  <c r="AH1219" i="9"/>
  <c r="AH1220" i="9"/>
  <c r="AH1221" i="9"/>
  <c r="AH1222" i="9"/>
  <c r="AH1223" i="9"/>
  <c r="AH1224" i="9"/>
  <c r="AH1225" i="9"/>
  <c r="AH1226" i="9"/>
  <c r="AH1227" i="9"/>
  <c r="AH1228" i="9"/>
  <c r="AH1229" i="9"/>
  <c r="AH1230" i="9"/>
  <c r="AH1231" i="9"/>
  <c r="AH1232" i="9"/>
  <c r="AH1233" i="9"/>
  <c r="AH1234" i="9"/>
  <c r="AH1235" i="9"/>
  <c r="AH1236" i="9"/>
  <c r="AH1237" i="9"/>
  <c r="AH1238" i="9"/>
  <c r="AH1239" i="9"/>
  <c r="AH1240" i="9"/>
  <c r="AH1241" i="9"/>
  <c r="AH1242" i="9"/>
  <c r="AH1243" i="9"/>
  <c r="AH1244" i="9"/>
  <c r="AH1245" i="9"/>
  <c r="AH1246" i="9"/>
  <c r="AH1247" i="9"/>
  <c r="AH1248" i="9"/>
  <c r="AH1249" i="9"/>
  <c r="AH1250" i="9"/>
  <c r="AH1251" i="9"/>
  <c r="AH1252" i="9"/>
  <c r="AH1253" i="9"/>
  <c r="AH1254" i="9"/>
  <c r="AH1255" i="9"/>
  <c r="AH1256" i="9"/>
  <c r="AH1257" i="9"/>
  <c r="AH1258" i="9"/>
  <c r="AH1259" i="9"/>
  <c r="AH1260" i="9"/>
  <c r="AH1261" i="9"/>
  <c r="AH1262" i="9"/>
  <c r="AH1263" i="9"/>
  <c r="AH1264" i="9"/>
  <c r="AH1265" i="9"/>
  <c r="AH1266" i="9"/>
  <c r="AH1267" i="9"/>
  <c r="AH1268" i="9"/>
  <c r="AH1269" i="9"/>
  <c r="AH1270" i="9"/>
  <c r="AH1271" i="9"/>
  <c r="AH1272" i="9"/>
  <c r="AH1273" i="9"/>
  <c r="AH1274" i="9"/>
  <c r="AH1275" i="9"/>
  <c r="AH1276" i="9"/>
  <c r="AH1277" i="9"/>
  <c r="AH1278" i="9"/>
  <c r="AH1279" i="9"/>
  <c r="AH1280" i="9"/>
  <c r="AH1281" i="9"/>
  <c r="AH1282" i="9"/>
  <c r="AH1283" i="9"/>
  <c r="AH1284" i="9"/>
  <c r="AH1285" i="9"/>
  <c r="AH1286" i="9"/>
  <c r="AH1287" i="9"/>
  <c r="AH1288" i="9"/>
  <c r="AH1289" i="9"/>
  <c r="AH1290" i="9"/>
  <c r="AH1291" i="9"/>
  <c r="AH1292" i="9"/>
  <c r="AH1293" i="9"/>
  <c r="AH1294" i="9"/>
  <c r="AH1295" i="9"/>
  <c r="AH1296" i="9"/>
  <c r="AH1297" i="9"/>
  <c r="AH1298" i="9"/>
  <c r="AH1299" i="9"/>
  <c r="AH1300" i="9"/>
  <c r="AH1301" i="9"/>
  <c r="AH1302" i="9"/>
  <c r="AH1303" i="9"/>
  <c r="AH1304" i="9"/>
  <c r="AH1305" i="9"/>
  <c r="AH1306" i="9"/>
  <c r="AH1307" i="9"/>
  <c r="AH1308" i="9"/>
  <c r="AH1309" i="9"/>
  <c r="AH1310" i="9"/>
  <c r="AH1311" i="9"/>
  <c r="AH1312" i="9"/>
  <c r="AH1313" i="9"/>
  <c r="AH1314" i="9"/>
  <c r="AH1315" i="9"/>
  <c r="AH1316" i="9"/>
  <c r="AH1317" i="9"/>
  <c r="AH1318" i="9"/>
  <c r="AH1319" i="9"/>
  <c r="AH1320" i="9"/>
  <c r="AH1321" i="9"/>
  <c r="AH1322" i="9"/>
  <c r="AH1323" i="9"/>
  <c r="AH1324" i="9"/>
  <c r="AH1325" i="9"/>
  <c r="AH1326" i="9"/>
  <c r="AH1327" i="9"/>
  <c r="AH1328" i="9"/>
  <c r="AH1329" i="9"/>
  <c r="AH1330" i="9"/>
  <c r="AH1331" i="9"/>
  <c r="AH1332" i="9"/>
  <c r="AH1333" i="9"/>
  <c r="AH1334" i="9"/>
  <c r="AH1335" i="9"/>
  <c r="AH1336" i="9"/>
  <c r="AH1337" i="9"/>
  <c r="AH1338" i="9"/>
  <c r="AH1339" i="9"/>
  <c r="AH1340" i="9"/>
  <c r="AH1341" i="9"/>
  <c r="AH1342" i="9"/>
  <c r="AH1343" i="9"/>
  <c r="AH1344" i="9"/>
  <c r="AH1345" i="9"/>
  <c r="AH1346" i="9"/>
  <c r="AH1347" i="9"/>
  <c r="AH1348" i="9"/>
  <c r="AH1349" i="9"/>
  <c r="AH1350" i="9"/>
  <c r="AH1351" i="9"/>
  <c r="AH1352" i="9"/>
  <c r="AH1353" i="9"/>
  <c r="AH1354" i="9"/>
  <c r="AH1355" i="9"/>
  <c r="AH1356" i="9"/>
  <c r="AH1357" i="9"/>
  <c r="AH1358" i="9"/>
  <c r="AH1359" i="9"/>
  <c r="AH1360" i="9"/>
  <c r="AH1361" i="9"/>
  <c r="AH1362" i="9"/>
  <c r="AH1363" i="9"/>
  <c r="AH1364" i="9"/>
  <c r="AH1365" i="9"/>
  <c r="AH1366" i="9"/>
  <c r="AH1367" i="9"/>
  <c r="AH1368" i="9"/>
  <c r="AH1369" i="9"/>
  <c r="AH1370" i="9"/>
  <c r="AH1371" i="9"/>
  <c r="AH1372" i="9"/>
  <c r="AH1373" i="9"/>
  <c r="AH1374" i="9"/>
  <c r="AH1375" i="9"/>
  <c r="AH1376" i="9"/>
  <c r="AH1377" i="9"/>
  <c r="AH1378" i="9"/>
  <c r="AH1379" i="9"/>
  <c r="AH1380" i="9"/>
  <c r="AH1381" i="9"/>
  <c r="AH1382" i="9"/>
  <c r="AH1383" i="9"/>
  <c r="AH1384" i="9"/>
  <c r="AH1385" i="9"/>
  <c r="AH1386" i="9"/>
  <c r="AH1387" i="9"/>
  <c r="AH1388" i="9"/>
  <c r="AH1389" i="9"/>
  <c r="AH1390" i="9"/>
  <c r="AH1391" i="9"/>
  <c r="AH1392" i="9"/>
  <c r="AH1393" i="9"/>
  <c r="AH1394" i="9"/>
  <c r="AH1395" i="9"/>
  <c r="AH1396" i="9"/>
  <c r="AH1397" i="9"/>
  <c r="AH1398" i="9"/>
  <c r="AH1399" i="9"/>
  <c r="AH1400" i="9"/>
  <c r="AH1401" i="9"/>
  <c r="AH1402" i="9"/>
  <c r="AH1403" i="9"/>
  <c r="AH1404" i="9"/>
  <c r="AH1405" i="9"/>
  <c r="AH1406" i="9"/>
  <c r="AH1407" i="9"/>
  <c r="AH1408" i="9"/>
  <c r="AH1409" i="9"/>
  <c r="AH1410" i="9"/>
  <c r="AH1411" i="9"/>
  <c r="AH1412" i="9"/>
  <c r="AH1413" i="9"/>
  <c r="AH1414" i="9"/>
  <c r="AH1415" i="9"/>
  <c r="AH1416" i="9"/>
  <c r="AH1417" i="9"/>
  <c r="AH1418" i="9"/>
  <c r="AH1419" i="9"/>
  <c r="AH1420" i="9"/>
  <c r="AH1421" i="9"/>
  <c r="AH1422" i="9"/>
  <c r="AH1423" i="9"/>
  <c r="AH1424" i="9"/>
  <c r="AH1425" i="9"/>
  <c r="AH1426" i="9"/>
  <c r="AH1427" i="9"/>
  <c r="AH1428" i="9"/>
  <c r="AH1429" i="9"/>
  <c r="AH1430" i="9"/>
  <c r="AH1431" i="9"/>
  <c r="AH1432" i="9"/>
  <c r="AH1433" i="9"/>
  <c r="AH1434" i="9"/>
  <c r="AH1435" i="9"/>
  <c r="AH1436" i="9"/>
  <c r="AH1437" i="9"/>
  <c r="AH1438" i="9"/>
  <c r="AH1439" i="9"/>
  <c r="AH1440" i="9"/>
  <c r="AH1441" i="9"/>
  <c r="AH1442" i="9"/>
  <c r="AH1443" i="9"/>
  <c r="AH1444" i="9"/>
  <c r="AH1445" i="9"/>
  <c r="AH1446" i="9"/>
  <c r="AH1447" i="9"/>
  <c r="AH1448" i="9"/>
  <c r="AH1449" i="9"/>
  <c r="AH1450" i="9"/>
  <c r="AH1451" i="9"/>
  <c r="AH1452" i="9"/>
  <c r="AH1453" i="9"/>
  <c r="AH1454" i="9"/>
  <c r="AH1455" i="9"/>
  <c r="AH1456" i="9"/>
  <c r="AH1457" i="9"/>
  <c r="AH1458" i="9"/>
  <c r="AH1459" i="9"/>
  <c r="AH1460" i="9"/>
  <c r="AH1461" i="9"/>
  <c r="AH1462" i="9"/>
  <c r="AH1463" i="9"/>
  <c r="AH1464" i="9"/>
  <c r="AH1465" i="9"/>
  <c r="AH1466" i="9"/>
  <c r="AH1467" i="9"/>
  <c r="AH1468" i="9"/>
  <c r="AH1469" i="9"/>
  <c r="AH1470" i="9"/>
  <c r="AH1471" i="9"/>
  <c r="AH1472" i="9"/>
  <c r="AH1473" i="9"/>
  <c r="AH1474" i="9"/>
  <c r="AH1475" i="9"/>
  <c r="AH1476" i="9"/>
  <c r="AH1477" i="9"/>
  <c r="AH1478" i="9"/>
  <c r="AH1479" i="9"/>
  <c r="AH1480" i="9"/>
  <c r="AH1481" i="9"/>
  <c r="AH1482" i="9"/>
  <c r="AH1483" i="9"/>
  <c r="AH1484" i="9"/>
  <c r="AH1485" i="9"/>
  <c r="AH1486" i="9"/>
  <c r="AH1487" i="9"/>
  <c r="AH1488" i="9"/>
  <c r="AH1489" i="9"/>
  <c r="AH1490" i="9"/>
  <c r="AH1491" i="9"/>
  <c r="AH1492" i="9"/>
  <c r="AH1493" i="9"/>
  <c r="AH1494" i="9"/>
  <c r="AH1495" i="9"/>
  <c r="AH1496" i="9"/>
  <c r="AH1497" i="9"/>
  <c r="AH1498" i="9"/>
  <c r="AH1499" i="9"/>
  <c r="AH1500" i="9"/>
  <c r="AH1501" i="9"/>
  <c r="AH1502" i="9"/>
  <c r="AH1503" i="9"/>
  <c r="AH1504" i="9"/>
  <c r="AH1505" i="9"/>
  <c r="AH1506" i="9"/>
  <c r="AH1507" i="9"/>
  <c r="AH1508" i="9"/>
  <c r="AH1509" i="9"/>
  <c r="AH1510" i="9"/>
  <c r="AH1511" i="9"/>
  <c r="AH1512" i="9"/>
  <c r="AH1513" i="9"/>
  <c r="AH1514" i="9"/>
  <c r="AH1515" i="9"/>
  <c r="AH1516" i="9"/>
  <c r="AH1517" i="9"/>
  <c r="AH1518" i="9"/>
  <c r="AH1519" i="9"/>
  <c r="AH1520" i="9"/>
  <c r="AH1521" i="9"/>
  <c r="AH1522" i="9"/>
  <c r="AH1523" i="9"/>
  <c r="AH1524" i="9"/>
  <c r="AH1525" i="9"/>
  <c r="AH1526" i="9"/>
  <c r="AH1527" i="9"/>
  <c r="AH1528" i="9"/>
  <c r="AH1529" i="9"/>
  <c r="AH1530" i="9"/>
  <c r="AH1531" i="9"/>
  <c r="AH1532" i="9"/>
  <c r="AH1533" i="9"/>
  <c r="AH1534" i="9"/>
  <c r="AH1535" i="9"/>
  <c r="AH1536" i="9"/>
  <c r="AH1537" i="9"/>
  <c r="AH1538" i="9"/>
  <c r="AH1539" i="9"/>
  <c r="AH1540" i="9"/>
  <c r="AH1541" i="9"/>
  <c r="AH1542" i="9"/>
  <c r="AH1543" i="9"/>
  <c r="AH1544" i="9"/>
  <c r="AH1545" i="9"/>
  <c r="AH1546" i="9"/>
  <c r="AH1547" i="9"/>
  <c r="AH1548" i="9"/>
  <c r="AH1549" i="9"/>
  <c r="AH1550" i="9"/>
  <c r="AH1551" i="9"/>
  <c r="AH1552" i="9"/>
  <c r="AH1553" i="9"/>
  <c r="AH1554" i="9"/>
  <c r="AH1555" i="9"/>
  <c r="AH1556" i="9"/>
  <c r="AH1557" i="9"/>
  <c r="AH1558" i="9"/>
  <c r="AH1559" i="9"/>
  <c r="AH1560" i="9"/>
  <c r="AH1561" i="9"/>
  <c r="AH1562" i="9"/>
  <c r="AH1563" i="9"/>
  <c r="AH1564" i="9"/>
  <c r="AH1565" i="9"/>
  <c r="AH1566" i="9"/>
  <c r="AH1567" i="9"/>
  <c r="AH1568" i="9"/>
  <c r="AH1569" i="9"/>
  <c r="AH1570" i="9"/>
  <c r="AH1571" i="9"/>
  <c r="AH1572" i="9"/>
  <c r="AH1573" i="9"/>
  <c r="AH1574" i="9"/>
  <c r="AH1575" i="9"/>
  <c r="AH1576" i="9"/>
  <c r="AH1577" i="9"/>
  <c r="AH1578" i="9"/>
  <c r="AH1579" i="9"/>
  <c r="AH1580" i="9"/>
  <c r="AH1581" i="9"/>
  <c r="AH1582" i="9"/>
  <c r="AH1583" i="9"/>
  <c r="AH1584" i="9"/>
  <c r="AH1585" i="9"/>
  <c r="AH1586" i="9"/>
  <c r="AH1587" i="9"/>
  <c r="AH1588" i="9"/>
  <c r="AH1589" i="9"/>
  <c r="AH1590" i="9"/>
  <c r="AH1591" i="9"/>
  <c r="AH1592" i="9"/>
  <c r="AH1593" i="9"/>
  <c r="AH1594" i="9"/>
  <c r="AH1595" i="9"/>
  <c r="AH1596" i="9"/>
  <c r="AH1597" i="9"/>
  <c r="AH1598" i="9"/>
  <c r="AH1599" i="9"/>
  <c r="AH1600" i="9"/>
  <c r="AH1601" i="9"/>
  <c r="AH1602" i="9"/>
  <c r="AH1603" i="9"/>
  <c r="AH1604" i="9"/>
  <c r="AH1605" i="9"/>
  <c r="AH1606" i="9"/>
  <c r="AH1607" i="9"/>
  <c r="AH1608" i="9"/>
  <c r="AH1609" i="9"/>
  <c r="AH1610" i="9"/>
  <c r="AH1611" i="9"/>
  <c r="AH1612" i="9"/>
  <c r="AH1613" i="9"/>
  <c r="AH1614" i="9"/>
  <c r="AH1615" i="9"/>
  <c r="AH1616" i="9"/>
  <c r="AH1617" i="9"/>
  <c r="AH1618" i="9"/>
  <c r="AH1619" i="9"/>
  <c r="AH1620" i="9"/>
  <c r="AH1621" i="9"/>
  <c r="AH1622" i="9"/>
  <c r="AH1623" i="9"/>
  <c r="AH1624" i="9"/>
  <c r="AH1625" i="9"/>
  <c r="AH1626" i="9"/>
  <c r="AH1627" i="9"/>
  <c r="AH1628" i="9"/>
  <c r="AH1629" i="9"/>
  <c r="AH1630" i="9"/>
  <c r="AH1631" i="9"/>
  <c r="AH1632" i="9"/>
  <c r="AH1633" i="9"/>
  <c r="AH1634" i="9"/>
  <c r="AH1635" i="9"/>
  <c r="AH1636" i="9"/>
  <c r="AH1637" i="9"/>
  <c r="AH1638" i="9"/>
  <c r="AH1639" i="9"/>
  <c r="AH1640" i="9"/>
  <c r="AH1641" i="9"/>
  <c r="AH1642" i="9"/>
  <c r="AH1643" i="9"/>
  <c r="AH1644" i="9"/>
  <c r="AH1645" i="9"/>
  <c r="AH1646" i="9"/>
  <c r="AH1647" i="9"/>
  <c r="AH1648" i="9"/>
  <c r="AH1649" i="9"/>
  <c r="AH1650" i="9"/>
  <c r="AH1651" i="9"/>
  <c r="AH1652" i="9"/>
  <c r="AH1653" i="9"/>
  <c r="AH1654" i="9"/>
  <c r="AH1655" i="9"/>
  <c r="AH1656" i="9"/>
  <c r="AH1657" i="9"/>
  <c r="AH1658" i="9"/>
  <c r="AH1659" i="9"/>
  <c r="AH1660" i="9"/>
  <c r="AH1661" i="9"/>
  <c r="AH1662" i="9"/>
  <c r="AH1663" i="9"/>
  <c r="AH1664" i="9"/>
  <c r="AH1665" i="9"/>
  <c r="AH1666" i="9"/>
  <c r="AH1667" i="9"/>
  <c r="AH1668" i="9"/>
  <c r="AH1669" i="9"/>
  <c r="AH1670" i="9"/>
  <c r="AH1671" i="9"/>
  <c r="AH1672" i="9"/>
  <c r="AH1673" i="9"/>
  <c r="AH1674" i="9"/>
  <c r="AH1675" i="9"/>
  <c r="AH1676" i="9"/>
  <c r="AH1677" i="9"/>
  <c r="AH1678" i="9"/>
  <c r="AH1679" i="9"/>
  <c r="AH1680" i="9"/>
  <c r="AH1681" i="9"/>
  <c r="AH1682" i="9"/>
  <c r="AH1683" i="9"/>
  <c r="AH1684" i="9"/>
  <c r="AH1685" i="9"/>
  <c r="AH1686" i="9"/>
  <c r="AH1687" i="9"/>
  <c r="AH1688" i="9"/>
  <c r="AH1689" i="9"/>
  <c r="AH1690" i="9"/>
  <c r="AH1691" i="9"/>
  <c r="AH1692" i="9"/>
  <c r="AH1693" i="9"/>
  <c r="AH1694" i="9"/>
  <c r="AH1695" i="9"/>
  <c r="AH1696" i="9"/>
  <c r="AH1697" i="9"/>
  <c r="AH1698" i="9"/>
  <c r="AH1699" i="9"/>
  <c r="AH1700" i="9"/>
  <c r="AH1701" i="9"/>
  <c r="AH1702" i="9"/>
  <c r="AH1703" i="9"/>
  <c r="AH1704" i="9"/>
  <c r="AH1705" i="9"/>
  <c r="AH1706" i="9"/>
  <c r="AH1707" i="9"/>
  <c r="AH1708" i="9"/>
  <c r="AH1709" i="9"/>
  <c r="AH1710" i="9"/>
  <c r="AH1711" i="9"/>
  <c r="AH1712" i="9"/>
  <c r="AH1713" i="9"/>
  <c r="AH1714" i="9"/>
  <c r="AH1715" i="9"/>
  <c r="AH1716" i="9"/>
  <c r="AH1717" i="9"/>
  <c r="AH1718" i="9"/>
  <c r="AH1719" i="9"/>
  <c r="AH1720" i="9"/>
  <c r="AH1721" i="9"/>
  <c r="AH1722" i="9"/>
  <c r="AH1723" i="9"/>
  <c r="AH1724" i="9"/>
  <c r="AH1725" i="9"/>
  <c r="AH1726" i="9"/>
  <c r="AH1727" i="9"/>
  <c r="AH1728" i="9"/>
  <c r="AH1729" i="9"/>
  <c r="AH1730" i="9"/>
  <c r="AH1731" i="9"/>
  <c r="AH1732" i="9"/>
  <c r="AH1733" i="9"/>
  <c r="AH1734" i="9"/>
  <c r="AH1735" i="9"/>
  <c r="AH1736" i="9"/>
  <c r="AH1737" i="9"/>
  <c r="AH1738" i="9"/>
  <c r="AH1739" i="9"/>
  <c r="AH1740" i="9"/>
  <c r="AH1741" i="9"/>
  <c r="AH1742" i="9"/>
  <c r="AH1743" i="9"/>
  <c r="AH1744" i="9"/>
  <c r="AH1745" i="9"/>
  <c r="AH1746" i="9"/>
  <c r="AH1747" i="9"/>
  <c r="AH1748" i="9"/>
  <c r="AH1749" i="9"/>
  <c r="AH1750" i="9"/>
  <c r="AH1751" i="9"/>
  <c r="AH1752" i="9"/>
  <c r="AH1753" i="9"/>
  <c r="AH1754" i="9"/>
  <c r="AH1755" i="9"/>
  <c r="AH1756" i="9"/>
  <c r="AH1757" i="9"/>
  <c r="AH1758" i="9"/>
  <c r="AH1759" i="9"/>
  <c r="AH1760" i="9"/>
  <c r="AH1761" i="9"/>
  <c r="AH1762" i="9"/>
  <c r="AH1763" i="9"/>
  <c r="AH1764" i="9"/>
  <c r="AH1765" i="9"/>
  <c r="AH1766" i="9"/>
  <c r="AH1767" i="9"/>
  <c r="AH1768" i="9"/>
  <c r="AH1769" i="9"/>
  <c r="AH1770" i="9"/>
  <c r="AH1771" i="9"/>
  <c r="AH1772" i="9"/>
  <c r="AH1773" i="9"/>
  <c r="AH1774" i="9"/>
  <c r="AH1775" i="9"/>
  <c r="AH1776" i="9"/>
  <c r="AH1777" i="9"/>
  <c r="AH1778" i="9"/>
  <c r="AH1779" i="9"/>
  <c r="AH1780" i="9"/>
  <c r="AH1781" i="9"/>
  <c r="AH1782" i="9"/>
  <c r="AH1783" i="9"/>
  <c r="AH1784" i="9"/>
  <c r="AH1785" i="9"/>
  <c r="AH1786" i="9"/>
  <c r="AH1787" i="9"/>
  <c r="AH1788" i="9"/>
  <c r="AH1789" i="9"/>
  <c r="AH1790" i="9"/>
  <c r="AH1791" i="9"/>
  <c r="AH1792" i="9"/>
  <c r="AH1793" i="9"/>
  <c r="AH1794" i="9"/>
  <c r="AH1795" i="9"/>
  <c r="AH1796" i="9"/>
  <c r="AH1797" i="9"/>
  <c r="AH1798" i="9"/>
  <c r="AH1799" i="9"/>
  <c r="AH1800" i="9"/>
  <c r="AH1801" i="9"/>
  <c r="AH1802" i="9"/>
  <c r="AH1803" i="9"/>
  <c r="AH1804" i="9"/>
  <c r="AH1805" i="9"/>
  <c r="AH1806" i="9"/>
  <c r="AH1807" i="9"/>
  <c r="AH1808" i="9"/>
  <c r="AH1809" i="9"/>
  <c r="AH1810" i="9"/>
  <c r="AH1811" i="9"/>
  <c r="AH1812" i="9"/>
  <c r="AH1813" i="9"/>
  <c r="AH1814" i="9"/>
  <c r="AH1815" i="9"/>
  <c r="AH1816" i="9"/>
  <c r="AH1817" i="9"/>
  <c r="AH1818" i="9"/>
  <c r="AH1819" i="9"/>
  <c r="AH1820" i="9"/>
  <c r="AH1821" i="9"/>
  <c r="AH1822" i="9"/>
  <c r="AH1823" i="9"/>
  <c r="AH1824" i="9"/>
  <c r="AH1825" i="9"/>
  <c r="AH1826" i="9"/>
  <c r="AH1827" i="9"/>
  <c r="AH1828" i="9"/>
  <c r="AH1829" i="9"/>
  <c r="AH1830" i="9"/>
  <c r="AH1831" i="9"/>
  <c r="AH1832" i="9"/>
  <c r="AH1833" i="9"/>
  <c r="AH1834" i="9"/>
  <c r="AH1835" i="9"/>
  <c r="AH1836" i="9"/>
  <c r="AH1837" i="9"/>
  <c r="AH1838" i="9"/>
  <c r="AH1839" i="9"/>
  <c r="AH1840" i="9"/>
  <c r="AH1841" i="9"/>
  <c r="AH1842" i="9"/>
  <c r="AH1843" i="9"/>
  <c r="AH1844" i="9"/>
  <c r="AH1845" i="9"/>
  <c r="AH1846" i="9"/>
  <c r="AH1847" i="9"/>
  <c r="AH1848" i="9"/>
  <c r="AH1849" i="9"/>
  <c r="AH1850" i="9"/>
  <c r="AH1851" i="9"/>
  <c r="AH1852" i="9"/>
  <c r="AH1853" i="9"/>
  <c r="AH1854" i="9"/>
  <c r="AH1855" i="9"/>
  <c r="AH1856" i="9"/>
  <c r="AH1857" i="9"/>
  <c r="AH1858" i="9"/>
  <c r="AH1859" i="9"/>
  <c r="AH1860" i="9"/>
  <c r="AH1861" i="9"/>
  <c r="AH1862" i="9"/>
  <c r="AH1863" i="9"/>
  <c r="AH1864" i="9"/>
  <c r="AH1865" i="9"/>
  <c r="AH1866" i="9"/>
  <c r="AH1867" i="9"/>
  <c r="AH1868" i="9"/>
  <c r="AH1869" i="9"/>
  <c r="AH1870" i="9"/>
  <c r="AH1871" i="9"/>
  <c r="AH1872" i="9"/>
  <c r="AH1873" i="9"/>
  <c r="AH1874" i="9"/>
  <c r="AH1875" i="9"/>
  <c r="AH1876" i="9"/>
  <c r="AH1877" i="9"/>
  <c r="AH1878" i="9"/>
  <c r="AH1879" i="9"/>
  <c r="AH1880" i="9"/>
  <c r="AH1881" i="9"/>
  <c r="AH1882" i="9"/>
  <c r="AH1883" i="9"/>
  <c r="AH1884" i="9"/>
  <c r="AH1885" i="9"/>
  <c r="AH1886" i="9"/>
  <c r="AH1887" i="9"/>
  <c r="AH1888" i="9"/>
  <c r="AH1889" i="9"/>
  <c r="AH1890" i="9"/>
  <c r="AH1891" i="9"/>
  <c r="AH1892" i="9"/>
  <c r="AH1893" i="9"/>
  <c r="AH1894" i="9"/>
  <c r="AH1895" i="9"/>
  <c r="AH1896" i="9"/>
  <c r="AH1897" i="9"/>
  <c r="AH1898" i="9"/>
  <c r="AH1899" i="9"/>
  <c r="AH1900" i="9"/>
  <c r="AH1901" i="9"/>
  <c r="AH1902" i="9"/>
  <c r="AH1903" i="9"/>
  <c r="AH1904" i="9"/>
  <c r="AH1905" i="9"/>
  <c r="AH1906" i="9"/>
  <c r="AH1907" i="9"/>
  <c r="AH1908" i="9"/>
  <c r="AH1909" i="9"/>
  <c r="AH1910" i="9"/>
  <c r="AH1911" i="9"/>
  <c r="AH1912" i="9"/>
  <c r="AH1913" i="9"/>
  <c r="AH1914" i="9"/>
  <c r="AH1915" i="9"/>
  <c r="AH1916" i="9"/>
  <c r="AH1917" i="9"/>
  <c r="AH1918" i="9"/>
  <c r="AH1919" i="9"/>
  <c r="AH1920" i="9"/>
  <c r="AH1921" i="9"/>
  <c r="AH1922" i="9"/>
  <c r="AH1923" i="9"/>
  <c r="AH1924" i="9"/>
  <c r="AH1925" i="9"/>
  <c r="AH1926" i="9"/>
  <c r="AH1927" i="9"/>
  <c r="AH1928" i="9"/>
  <c r="AH1929" i="9"/>
  <c r="AH1930" i="9"/>
  <c r="AH1931" i="9"/>
  <c r="AH1932" i="9"/>
  <c r="AH1933" i="9"/>
  <c r="AH1934" i="9"/>
  <c r="AH1935" i="9"/>
  <c r="AH1936" i="9"/>
  <c r="AH1937" i="9"/>
  <c r="AH1938" i="9"/>
  <c r="AH1939" i="9"/>
  <c r="AH1940" i="9"/>
  <c r="AH1941" i="9"/>
  <c r="AH1942" i="9"/>
  <c r="AH1943" i="9"/>
  <c r="AH1944" i="9"/>
  <c r="AH1945" i="9"/>
  <c r="AH1946" i="9"/>
  <c r="AH1947" i="9"/>
  <c r="AH1948" i="9"/>
  <c r="AH1949" i="9"/>
  <c r="AH1950" i="9"/>
  <c r="AH1951" i="9"/>
  <c r="AH1952" i="9"/>
  <c r="AH1953" i="9"/>
  <c r="AH2" i="9"/>
  <c r="L4" i="14"/>
  <c r="M4" i="14"/>
  <c r="R25" i="14"/>
  <c r="R29" i="14"/>
  <c r="R33" i="14"/>
  <c r="R37" i="14"/>
  <c r="R41" i="14"/>
  <c r="R45" i="14"/>
  <c r="R49" i="14"/>
  <c r="R53" i="14"/>
  <c r="R57" i="14"/>
  <c r="R61" i="14"/>
  <c r="R65" i="14"/>
  <c r="R69" i="14"/>
  <c r="R28" i="14"/>
  <c r="R26" i="14"/>
  <c r="R30" i="14"/>
  <c r="R34" i="14"/>
  <c r="R38" i="14"/>
  <c r="R42" i="14"/>
  <c r="R46" i="14"/>
  <c r="R50" i="14"/>
  <c r="R54" i="14"/>
  <c r="R58" i="14"/>
  <c r="R62" i="14"/>
  <c r="R66" i="14"/>
  <c r="R70" i="14"/>
  <c r="R36" i="14"/>
  <c r="R64" i="14"/>
  <c r="R27" i="14"/>
  <c r="R31" i="14"/>
  <c r="R35" i="14"/>
  <c r="R39" i="14"/>
  <c r="R43" i="14"/>
  <c r="R47" i="14"/>
  <c r="R51" i="14"/>
  <c r="R55" i="14"/>
  <c r="R59" i="14"/>
  <c r="R63" i="14"/>
  <c r="R67" i="14"/>
  <c r="R71" i="14"/>
  <c r="R32" i="14"/>
  <c r="R44" i="14"/>
  <c r="R48" i="14"/>
  <c r="R56" i="14"/>
  <c r="R68" i="14"/>
  <c r="R40" i="14"/>
  <c r="R52" i="14"/>
  <c r="R60" i="14"/>
  <c r="R72" i="14"/>
  <c r="R24" i="14"/>
  <c r="J4" i="14"/>
  <c r="K4" i="14"/>
  <c r="T3" i="9" l="1"/>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15" i="9"/>
  <c r="T216" i="9"/>
  <c r="T217" i="9"/>
  <c r="T218" i="9"/>
  <c r="T219" i="9"/>
  <c r="T220" i="9"/>
  <c r="T221" i="9"/>
  <c r="T222" i="9"/>
  <c r="T223" i="9"/>
  <c r="T224" i="9"/>
  <c r="T225" i="9"/>
  <c r="T226" i="9"/>
  <c r="T227" i="9"/>
  <c r="T228" i="9"/>
  <c r="T229" i="9"/>
  <c r="T230" i="9"/>
  <c r="T231" i="9"/>
  <c r="T232" i="9"/>
  <c r="T233" i="9"/>
  <c r="T234" i="9"/>
  <c r="T235" i="9"/>
  <c r="T236" i="9"/>
  <c r="T237" i="9"/>
  <c r="T238" i="9"/>
  <c r="T239" i="9"/>
  <c r="T240" i="9"/>
  <c r="T241" i="9"/>
  <c r="T242" i="9"/>
  <c r="T243" i="9"/>
  <c r="T244" i="9"/>
  <c r="T245" i="9"/>
  <c r="T246" i="9"/>
  <c r="T247" i="9"/>
  <c r="T248" i="9"/>
  <c r="T249" i="9"/>
  <c r="T250" i="9"/>
  <c r="T251" i="9"/>
  <c r="T252" i="9"/>
  <c r="T253" i="9"/>
  <c r="T254" i="9"/>
  <c r="T255" i="9"/>
  <c r="T256" i="9"/>
  <c r="T257" i="9"/>
  <c r="T258" i="9"/>
  <c r="T259" i="9"/>
  <c r="T260" i="9"/>
  <c r="T261" i="9"/>
  <c r="T262" i="9"/>
  <c r="T263" i="9"/>
  <c r="T264" i="9"/>
  <c r="T265" i="9"/>
  <c r="T266" i="9"/>
  <c r="T267" i="9"/>
  <c r="T268" i="9"/>
  <c r="T269" i="9"/>
  <c r="T270" i="9"/>
  <c r="T271" i="9"/>
  <c r="T272" i="9"/>
  <c r="T273" i="9"/>
  <c r="T274" i="9"/>
  <c r="T275" i="9"/>
  <c r="T276" i="9"/>
  <c r="T277" i="9"/>
  <c r="T278" i="9"/>
  <c r="T279" i="9"/>
  <c r="T280" i="9"/>
  <c r="T281" i="9"/>
  <c r="T282" i="9"/>
  <c r="T283" i="9"/>
  <c r="T284" i="9"/>
  <c r="T285" i="9"/>
  <c r="T286" i="9"/>
  <c r="T287" i="9"/>
  <c r="T288" i="9"/>
  <c r="T289" i="9"/>
  <c r="T290" i="9"/>
  <c r="T291" i="9"/>
  <c r="T292" i="9"/>
  <c r="T293" i="9"/>
  <c r="T294" i="9"/>
  <c r="T295" i="9"/>
  <c r="T296" i="9"/>
  <c r="T297" i="9"/>
  <c r="T298" i="9"/>
  <c r="T299" i="9"/>
  <c r="T300" i="9"/>
  <c r="T301" i="9"/>
  <c r="T302" i="9"/>
  <c r="T303" i="9"/>
  <c r="T304" i="9"/>
  <c r="T305" i="9"/>
  <c r="T306" i="9"/>
  <c r="T307" i="9"/>
  <c r="T308" i="9"/>
  <c r="T309" i="9"/>
  <c r="T310" i="9"/>
  <c r="T311" i="9"/>
  <c r="T312" i="9"/>
  <c r="T313" i="9"/>
  <c r="T314" i="9"/>
  <c r="T315" i="9"/>
  <c r="T316" i="9"/>
  <c r="T317" i="9"/>
  <c r="T318" i="9"/>
  <c r="T319" i="9"/>
  <c r="T320" i="9"/>
  <c r="T321" i="9"/>
  <c r="T322" i="9"/>
  <c r="T323" i="9"/>
  <c r="T324" i="9"/>
  <c r="T325" i="9"/>
  <c r="T326" i="9"/>
  <c r="T327" i="9"/>
  <c r="T328" i="9"/>
  <c r="T329" i="9"/>
  <c r="T330" i="9"/>
  <c r="T331" i="9"/>
  <c r="T332" i="9"/>
  <c r="T333" i="9"/>
  <c r="T334" i="9"/>
  <c r="T335" i="9"/>
  <c r="T336" i="9"/>
  <c r="T337" i="9"/>
  <c r="T338" i="9"/>
  <c r="T339" i="9"/>
  <c r="T340" i="9"/>
  <c r="T341" i="9"/>
  <c r="T342" i="9"/>
  <c r="T343" i="9"/>
  <c r="T344" i="9"/>
  <c r="T345" i="9"/>
  <c r="T346" i="9"/>
  <c r="T347" i="9"/>
  <c r="T348" i="9"/>
  <c r="T349" i="9"/>
  <c r="T350" i="9"/>
  <c r="T351" i="9"/>
  <c r="T352" i="9"/>
  <c r="T353" i="9"/>
  <c r="T354" i="9"/>
  <c r="T355" i="9"/>
  <c r="T356" i="9"/>
  <c r="T357" i="9"/>
  <c r="T358" i="9"/>
  <c r="T359" i="9"/>
  <c r="T360" i="9"/>
  <c r="T361" i="9"/>
  <c r="T362" i="9"/>
  <c r="T363" i="9"/>
  <c r="T364" i="9"/>
  <c r="T365" i="9"/>
  <c r="T366" i="9"/>
  <c r="T367" i="9"/>
  <c r="T368" i="9"/>
  <c r="T369" i="9"/>
  <c r="T370" i="9"/>
  <c r="T371" i="9"/>
  <c r="T372" i="9"/>
  <c r="T373" i="9"/>
  <c r="T374" i="9"/>
  <c r="T375" i="9"/>
  <c r="T376" i="9"/>
  <c r="T377" i="9"/>
  <c r="T378" i="9"/>
  <c r="T379" i="9"/>
  <c r="T380" i="9"/>
  <c r="T381" i="9"/>
  <c r="T382" i="9"/>
  <c r="T383" i="9"/>
  <c r="T384" i="9"/>
  <c r="T385" i="9"/>
  <c r="T386" i="9"/>
  <c r="T387" i="9"/>
  <c r="T388" i="9"/>
  <c r="T389" i="9"/>
  <c r="T390" i="9"/>
  <c r="T391" i="9"/>
  <c r="T392" i="9"/>
  <c r="T393" i="9"/>
  <c r="T394" i="9"/>
  <c r="T395" i="9"/>
  <c r="T396" i="9"/>
  <c r="T397" i="9"/>
  <c r="T398" i="9"/>
  <c r="T399" i="9"/>
  <c r="T400" i="9"/>
  <c r="T401" i="9"/>
  <c r="T402" i="9"/>
  <c r="T403" i="9"/>
  <c r="T404" i="9"/>
  <c r="T405" i="9"/>
  <c r="T406" i="9"/>
  <c r="T407" i="9"/>
  <c r="T408" i="9"/>
  <c r="T409" i="9"/>
  <c r="T410" i="9"/>
  <c r="T411" i="9"/>
  <c r="T412" i="9"/>
  <c r="T413" i="9"/>
  <c r="T414" i="9"/>
  <c r="T415" i="9"/>
  <c r="T416" i="9"/>
  <c r="T417" i="9"/>
  <c r="T418" i="9"/>
  <c r="T419" i="9"/>
  <c r="T420" i="9"/>
  <c r="T421" i="9"/>
  <c r="T422" i="9"/>
  <c r="T423" i="9"/>
  <c r="T424" i="9"/>
  <c r="T425" i="9"/>
  <c r="T426" i="9"/>
  <c r="T427" i="9"/>
  <c r="T428" i="9"/>
  <c r="T429" i="9"/>
  <c r="T430" i="9"/>
  <c r="T431" i="9"/>
  <c r="T432" i="9"/>
  <c r="T433" i="9"/>
  <c r="T434" i="9"/>
  <c r="T435" i="9"/>
  <c r="T436" i="9"/>
  <c r="T437" i="9"/>
  <c r="T438" i="9"/>
  <c r="T439" i="9"/>
  <c r="T440" i="9"/>
  <c r="T441" i="9"/>
  <c r="T442" i="9"/>
  <c r="T443" i="9"/>
  <c r="T444" i="9"/>
  <c r="T445" i="9"/>
  <c r="T446" i="9"/>
  <c r="T447" i="9"/>
  <c r="T448" i="9"/>
  <c r="T449" i="9"/>
  <c r="T450" i="9"/>
  <c r="T451" i="9"/>
  <c r="T452" i="9"/>
  <c r="T453" i="9"/>
  <c r="T454" i="9"/>
  <c r="T455" i="9"/>
  <c r="T456" i="9"/>
  <c r="T457" i="9"/>
  <c r="T458" i="9"/>
  <c r="T459" i="9"/>
  <c r="T460" i="9"/>
  <c r="T461" i="9"/>
  <c r="T462" i="9"/>
  <c r="T463" i="9"/>
  <c r="T464" i="9"/>
  <c r="T465" i="9"/>
  <c r="T466" i="9"/>
  <c r="T467" i="9"/>
  <c r="T468" i="9"/>
  <c r="T469" i="9"/>
  <c r="T470" i="9"/>
  <c r="T471" i="9"/>
  <c r="T472" i="9"/>
  <c r="T473" i="9"/>
  <c r="T474" i="9"/>
  <c r="T475" i="9"/>
  <c r="T476" i="9"/>
  <c r="T477" i="9"/>
  <c r="T478" i="9"/>
  <c r="T479" i="9"/>
  <c r="T480" i="9"/>
  <c r="T481" i="9"/>
  <c r="T482" i="9"/>
  <c r="T483" i="9"/>
  <c r="T484" i="9"/>
  <c r="T485" i="9"/>
  <c r="T486" i="9"/>
  <c r="T487" i="9"/>
  <c r="T488" i="9"/>
  <c r="T489" i="9"/>
  <c r="T490" i="9"/>
  <c r="T491" i="9"/>
  <c r="T492" i="9"/>
  <c r="T493" i="9"/>
  <c r="T494" i="9"/>
  <c r="T495" i="9"/>
  <c r="T496" i="9"/>
  <c r="T497" i="9"/>
  <c r="T498" i="9"/>
  <c r="T499" i="9"/>
  <c r="T500" i="9"/>
  <c r="T501" i="9"/>
  <c r="T502" i="9"/>
  <c r="T503" i="9"/>
  <c r="T504" i="9"/>
  <c r="T505" i="9"/>
  <c r="T506" i="9"/>
  <c r="T507" i="9"/>
  <c r="T508" i="9"/>
  <c r="T509" i="9"/>
  <c r="T510" i="9"/>
  <c r="T511" i="9"/>
  <c r="T512" i="9"/>
  <c r="T513" i="9"/>
  <c r="T514" i="9"/>
  <c r="T515" i="9"/>
  <c r="T516" i="9"/>
  <c r="T517" i="9"/>
  <c r="T518" i="9"/>
  <c r="T519" i="9"/>
  <c r="T520" i="9"/>
  <c r="T521" i="9"/>
  <c r="T522" i="9"/>
  <c r="T523" i="9"/>
  <c r="T524" i="9"/>
  <c r="T525" i="9"/>
  <c r="T526" i="9"/>
  <c r="T527" i="9"/>
  <c r="T528" i="9"/>
  <c r="T529" i="9"/>
  <c r="T530" i="9"/>
  <c r="T531" i="9"/>
  <c r="T532" i="9"/>
  <c r="T533" i="9"/>
  <c r="T534" i="9"/>
  <c r="T535" i="9"/>
  <c r="T536" i="9"/>
  <c r="T537" i="9"/>
  <c r="T538" i="9"/>
  <c r="T539" i="9"/>
  <c r="T540" i="9"/>
  <c r="T541" i="9"/>
  <c r="T542" i="9"/>
  <c r="T543" i="9"/>
  <c r="T544" i="9"/>
  <c r="T545" i="9"/>
  <c r="T546" i="9"/>
  <c r="T547" i="9"/>
  <c r="T548" i="9"/>
  <c r="T549" i="9"/>
  <c r="T550" i="9"/>
  <c r="T551" i="9"/>
  <c r="T552" i="9"/>
  <c r="T553" i="9"/>
  <c r="T554" i="9"/>
  <c r="T555" i="9"/>
  <c r="T556" i="9"/>
  <c r="T557" i="9"/>
  <c r="T558" i="9"/>
  <c r="T559" i="9"/>
  <c r="T560" i="9"/>
  <c r="T561" i="9"/>
  <c r="T562" i="9"/>
  <c r="T563" i="9"/>
  <c r="T564" i="9"/>
  <c r="T565" i="9"/>
  <c r="T566" i="9"/>
  <c r="T567" i="9"/>
  <c r="T568" i="9"/>
  <c r="T569" i="9"/>
  <c r="T570" i="9"/>
  <c r="T571" i="9"/>
  <c r="T572" i="9"/>
  <c r="T573" i="9"/>
  <c r="T574" i="9"/>
  <c r="T575" i="9"/>
  <c r="T576" i="9"/>
  <c r="T577" i="9"/>
  <c r="T578" i="9"/>
  <c r="T579" i="9"/>
  <c r="T580" i="9"/>
  <c r="T581" i="9"/>
  <c r="T582" i="9"/>
  <c r="T583" i="9"/>
  <c r="T584" i="9"/>
  <c r="T585" i="9"/>
  <c r="T586" i="9"/>
  <c r="T587" i="9"/>
  <c r="T588" i="9"/>
  <c r="T589" i="9"/>
  <c r="T590" i="9"/>
  <c r="T591" i="9"/>
  <c r="T592" i="9"/>
  <c r="T593" i="9"/>
  <c r="T594" i="9"/>
  <c r="T595" i="9"/>
  <c r="T596" i="9"/>
  <c r="T597" i="9"/>
  <c r="T598" i="9"/>
  <c r="T599" i="9"/>
  <c r="T600" i="9"/>
  <c r="T601" i="9"/>
  <c r="T602" i="9"/>
  <c r="T603" i="9"/>
  <c r="T604" i="9"/>
  <c r="T605" i="9"/>
  <c r="T606" i="9"/>
  <c r="T607" i="9"/>
  <c r="T608" i="9"/>
  <c r="T609" i="9"/>
  <c r="T610" i="9"/>
  <c r="T611" i="9"/>
  <c r="T612" i="9"/>
  <c r="T613" i="9"/>
  <c r="T614" i="9"/>
  <c r="T615" i="9"/>
  <c r="T616" i="9"/>
  <c r="T617" i="9"/>
  <c r="T618" i="9"/>
  <c r="T619" i="9"/>
  <c r="T620" i="9"/>
  <c r="T621" i="9"/>
  <c r="T622" i="9"/>
  <c r="T623" i="9"/>
  <c r="T624" i="9"/>
  <c r="T625" i="9"/>
  <c r="T626" i="9"/>
  <c r="T627" i="9"/>
  <c r="T628" i="9"/>
  <c r="T629" i="9"/>
  <c r="T630" i="9"/>
  <c r="T631" i="9"/>
  <c r="T632" i="9"/>
  <c r="T633" i="9"/>
  <c r="T634" i="9"/>
  <c r="T635" i="9"/>
  <c r="T636" i="9"/>
  <c r="T637" i="9"/>
  <c r="T638" i="9"/>
  <c r="T639" i="9"/>
  <c r="T640" i="9"/>
  <c r="T641" i="9"/>
  <c r="T642" i="9"/>
  <c r="T643" i="9"/>
  <c r="T644" i="9"/>
  <c r="T645" i="9"/>
  <c r="T646" i="9"/>
  <c r="T647" i="9"/>
  <c r="T648" i="9"/>
  <c r="T649" i="9"/>
  <c r="T650" i="9"/>
  <c r="T651" i="9"/>
  <c r="T652" i="9"/>
  <c r="T653" i="9"/>
  <c r="T654" i="9"/>
  <c r="T655" i="9"/>
  <c r="T656" i="9"/>
  <c r="T657" i="9"/>
  <c r="T658" i="9"/>
  <c r="T659" i="9"/>
  <c r="T660" i="9"/>
  <c r="T661" i="9"/>
  <c r="T662" i="9"/>
  <c r="T663" i="9"/>
  <c r="T664" i="9"/>
  <c r="T665" i="9"/>
  <c r="T666" i="9"/>
  <c r="T667" i="9"/>
  <c r="T668" i="9"/>
  <c r="T669" i="9"/>
  <c r="T670" i="9"/>
  <c r="T671" i="9"/>
  <c r="T672" i="9"/>
  <c r="T673" i="9"/>
  <c r="T674" i="9"/>
  <c r="T675" i="9"/>
  <c r="T676" i="9"/>
  <c r="T677" i="9"/>
  <c r="T678" i="9"/>
  <c r="T679" i="9"/>
  <c r="T680" i="9"/>
  <c r="T681" i="9"/>
  <c r="T682" i="9"/>
  <c r="T683" i="9"/>
  <c r="T684" i="9"/>
  <c r="T685" i="9"/>
  <c r="T686" i="9"/>
  <c r="T687" i="9"/>
  <c r="T688" i="9"/>
  <c r="T689" i="9"/>
  <c r="T690" i="9"/>
  <c r="T691" i="9"/>
  <c r="T692" i="9"/>
  <c r="T693" i="9"/>
  <c r="T694" i="9"/>
  <c r="T695" i="9"/>
  <c r="T696" i="9"/>
  <c r="T697" i="9"/>
  <c r="T698" i="9"/>
  <c r="T699" i="9"/>
  <c r="T700" i="9"/>
  <c r="T701" i="9"/>
  <c r="T702" i="9"/>
  <c r="T703" i="9"/>
  <c r="T704" i="9"/>
  <c r="T705" i="9"/>
  <c r="T706" i="9"/>
  <c r="T707" i="9"/>
  <c r="T708" i="9"/>
  <c r="T709" i="9"/>
  <c r="T710" i="9"/>
  <c r="T711" i="9"/>
  <c r="T712" i="9"/>
  <c r="T713" i="9"/>
  <c r="T714" i="9"/>
  <c r="T715" i="9"/>
  <c r="T716" i="9"/>
  <c r="T717" i="9"/>
  <c r="T718" i="9"/>
  <c r="T719" i="9"/>
  <c r="T720" i="9"/>
  <c r="T721" i="9"/>
  <c r="T722" i="9"/>
  <c r="T723" i="9"/>
  <c r="T724" i="9"/>
  <c r="T725" i="9"/>
  <c r="T726" i="9"/>
  <c r="T727" i="9"/>
  <c r="T728" i="9"/>
  <c r="T729" i="9"/>
  <c r="T730" i="9"/>
  <c r="T731" i="9"/>
  <c r="T732" i="9"/>
  <c r="T733" i="9"/>
  <c r="T734" i="9"/>
  <c r="T735" i="9"/>
  <c r="T736" i="9"/>
  <c r="T737" i="9"/>
  <c r="T738" i="9"/>
  <c r="T739" i="9"/>
  <c r="T740" i="9"/>
  <c r="T741" i="9"/>
  <c r="T742" i="9"/>
  <c r="T743" i="9"/>
  <c r="T744" i="9"/>
  <c r="T745" i="9"/>
  <c r="T746" i="9"/>
  <c r="T747" i="9"/>
  <c r="T748" i="9"/>
  <c r="T749" i="9"/>
  <c r="T750" i="9"/>
  <c r="T751" i="9"/>
  <c r="T752" i="9"/>
  <c r="T753" i="9"/>
  <c r="T754" i="9"/>
  <c r="T755" i="9"/>
  <c r="T756" i="9"/>
  <c r="T757" i="9"/>
  <c r="T758" i="9"/>
  <c r="T759" i="9"/>
  <c r="T760" i="9"/>
  <c r="T761" i="9"/>
  <c r="T762" i="9"/>
  <c r="T763" i="9"/>
  <c r="T764" i="9"/>
  <c r="T765" i="9"/>
  <c r="T766" i="9"/>
  <c r="T767" i="9"/>
  <c r="T768" i="9"/>
  <c r="T769" i="9"/>
  <c r="T770" i="9"/>
  <c r="T771" i="9"/>
  <c r="T772" i="9"/>
  <c r="T773" i="9"/>
  <c r="T774" i="9"/>
  <c r="T775" i="9"/>
  <c r="T776" i="9"/>
  <c r="T777" i="9"/>
  <c r="T778" i="9"/>
  <c r="T779" i="9"/>
  <c r="T780" i="9"/>
  <c r="T781" i="9"/>
  <c r="T782" i="9"/>
  <c r="T783" i="9"/>
  <c r="T784" i="9"/>
  <c r="T785" i="9"/>
  <c r="T786" i="9"/>
  <c r="T787" i="9"/>
  <c r="T788" i="9"/>
  <c r="T789" i="9"/>
  <c r="T790" i="9"/>
  <c r="T791" i="9"/>
  <c r="T792" i="9"/>
  <c r="T793" i="9"/>
  <c r="T794" i="9"/>
  <c r="T795" i="9"/>
  <c r="T796" i="9"/>
  <c r="T797" i="9"/>
  <c r="T798" i="9"/>
  <c r="T799" i="9"/>
  <c r="T800" i="9"/>
  <c r="T801" i="9"/>
  <c r="T802" i="9"/>
  <c r="T803" i="9"/>
  <c r="T804" i="9"/>
  <c r="T805" i="9"/>
  <c r="T806" i="9"/>
  <c r="T807" i="9"/>
  <c r="T808" i="9"/>
  <c r="T809" i="9"/>
  <c r="T810" i="9"/>
  <c r="T811" i="9"/>
  <c r="T812" i="9"/>
  <c r="T813" i="9"/>
  <c r="T814" i="9"/>
  <c r="T815" i="9"/>
  <c r="T816" i="9"/>
  <c r="T817" i="9"/>
  <c r="T818" i="9"/>
  <c r="T819" i="9"/>
  <c r="T820" i="9"/>
  <c r="T821" i="9"/>
  <c r="T822" i="9"/>
  <c r="T823" i="9"/>
  <c r="T824" i="9"/>
  <c r="T825" i="9"/>
  <c r="T826" i="9"/>
  <c r="T827" i="9"/>
  <c r="T828" i="9"/>
  <c r="T829" i="9"/>
  <c r="T830" i="9"/>
  <c r="T831" i="9"/>
  <c r="T832" i="9"/>
  <c r="T833" i="9"/>
  <c r="T834" i="9"/>
  <c r="T835" i="9"/>
  <c r="T836" i="9"/>
  <c r="T837" i="9"/>
  <c r="T838" i="9"/>
  <c r="T839" i="9"/>
  <c r="T840" i="9"/>
  <c r="T841" i="9"/>
  <c r="T842" i="9"/>
  <c r="T843" i="9"/>
  <c r="T844" i="9"/>
  <c r="T845" i="9"/>
  <c r="T846" i="9"/>
  <c r="T847" i="9"/>
  <c r="T848" i="9"/>
  <c r="T849" i="9"/>
  <c r="T850" i="9"/>
  <c r="T851" i="9"/>
  <c r="T852" i="9"/>
  <c r="T853" i="9"/>
  <c r="T854" i="9"/>
  <c r="T855" i="9"/>
  <c r="T856" i="9"/>
  <c r="T857" i="9"/>
  <c r="T858" i="9"/>
  <c r="T859" i="9"/>
  <c r="T860" i="9"/>
  <c r="T861" i="9"/>
  <c r="T862" i="9"/>
  <c r="T863" i="9"/>
  <c r="T864" i="9"/>
  <c r="T865" i="9"/>
  <c r="T866" i="9"/>
  <c r="T867" i="9"/>
  <c r="T868" i="9"/>
  <c r="T869" i="9"/>
  <c r="T870" i="9"/>
  <c r="T871" i="9"/>
  <c r="T872" i="9"/>
  <c r="T873" i="9"/>
  <c r="T874" i="9"/>
  <c r="T875" i="9"/>
  <c r="T876" i="9"/>
  <c r="T877" i="9"/>
  <c r="T878" i="9"/>
  <c r="T879" i="9"/>
  <c r="T880" i="9"/>
  <c r="T881" i="9"/>
  <c r="T882" i="9"/>
  <c r="T883" i="9"/>
  <c r="T884" i="9"/>
  <c r="T885" i="9"/>
  <c r="T886" i="9"/>
  <c r="T887" i="9"/>
  <c r="T888" i="9"/>
  <c r="T889" i="9"/>
  <c r="T890" i="9"/>
  <c r="T891" i="9"/>
  <c r="T892" i="9"/>
  <c r="T893" i="9"/>
  <c r="T894" i="9"/>
  <c r="T895" i="9"/>
  <c r="T896" i="9"/>
  <c r="T897" i="9"/>
  <c r="T898" i="9"/>
  <c r="T899" i="9"/>
  <c r="T900" i="9"/>
  <c r="T901" i="9"/>
  <c r="T902" i="9"/>
  <c r="T903" i="9"/>
  <c r="T904" i="9"/>
  <c r="T905" i="9"/>
  <c r="T906" i="9"/>
  <c r="T907" i="9"/>
  <c r="T908" i="9"/>
  <c r="T909" i="9"/>
  <c r="T910" i="9"/>
  <c r="T911" i="9"/>
  <c r="T912" i="9"/>
  <c r="T913" i="9"/>
  <c r="T914" i="9"/>
  <c r="T915" i="9"/>
  <c r="T916" i="9"/>
  <c r="T917" i="9"/>
  <c r="T918" i="9"/>
  <c r="T919" i="9"/>
  <c r="T920" i="9"/>
  <c r="T921" i="9"/>
  <c r="T922" i="9"/>
  <c r="T923" i="9"/>
  <c r="T924" i="9"/>
  <c r="T925" i="9"/>
  <c r="T926" i="9"/>
  <c r="T927" i="9"/>
  <c r="T928" i="9"/>
  <c r="T929" i="9"/>
  <c r="T930" i="9"/>
  <c r="T931" i="9"/>
  <c r="T932" i="9"/>
  <c r="T933" i="9"/>
  <c r="T934" i="9"/>
  <c r="T935" i="9"/>
  <c r="T936" i="9"/>
  <c r="T937" i="9"/>
  <c r="T938" i="9"/>
  <c r="T939" i="9"/>
  <c r="T940" i="9"/>
  <c r="T941" i="9"/>
  <c r="T942" i="9"/>
  <c r="T943" i="9"/>
  <c r="T944" i="9"/>
  <c r="T945" i="9"/>
  <c r="T946" i="9"/>
  <c r="T947" i="9"/>
  <c r="T948" i="9"/>
  <c r="T949" i="9"/>
  <c r="T950" i="9"/>
  <c r="T951" i="9"/>
  <c r="T952" i="9"/>
  <c r="T953" i="9"/>
  <c r="T954" i="9"/>
  <c r="T955" i="9"/>
  <c r="T956" i="9"/>
  <c r="T957" i="9"/>
  <c r="T958" i="9"/>
  <c r="T959" i="9"/>
  <c r="T960" i="9"/>
  <c r="T961" i="9"/>
  <c r="T962" i="9"/>
  <c r="T963" i="9"/>
  <c r="T964" i="9"/>
  <c r="T965" i="9"/>
  <c r="T966" i="9"/>
  <c r="T967" i="9"/>
  <c r="T968" i="9"/>
  <c r="T969" i="9"/>
  <c r="T970" i="9"/>
  <c r="T971" i="9"/>
  <c r="T972" i="9"/>
  <c r="T973" i="9"/>
  <c r="T974" i="9"/>
  <c r="T975" i="9"/>
  <c r="T976" i="9"/>
  <c r="T977" i="9"/>
  <c r="T978" i="9"/>
  <c r="T979" i="9"/>
  <c r="T980" i="9"/>
  <c r="T981" i="9"/>
  <c r="T982" i="9"/>
  <c r="T983" i="9"/>
  <c r="T984" i="9"/>
  <c r="T985" i="9"/>
  <c r="T986" i="9"/>
  <c r="T987" i="9"/>
  <c r="T988" i="9"/>
  <c r="T989" i="9"/>
  <c r="T990" i="9"/>
  <c r="T991" i="9"/>
  <c r="T992" i="9"/>
  <c r="T993" i="9"/>
  <c r="T994" i="9"/>
  <c r="T995" i="9"/>
  <c r="T996" i="9"/>
  <c r="T997" i="9"/>
  <c r="T998" i="9"/>
  <c r="T999" i="9"/>
  <c r="T1000" i="9"/>
  <c r="T1001" i="9"/>
  <c r="T1002" i="9"/>
  <c r="T1003" i="9"/>
  <c r="T1004" i="9"/>
  <c r="T1005" i="9"/>
  <c r="T1006" i="9"/>
  <c r="T1007" i="9"/>
  <c r="T1008" i="9"/>
  <c r="T1009" i="9"/>
  <c r="T1010" i="9"/>
  <c r="T1011" i="9"/>
  <c r="T1012" i="9"/>
  <c r="T1013" i="9"/>
  <c r="T1014" i="9"/>
  <c r="T1015" i="9"/>
  <c r="T1016" i="9"/>
  <c r="T1017" i="9"/>
  <c r="T1018" i="9"/>
  <c r="T1019" i="9"/>
  <c r="T1020" i="9"/>
  <c r="T1021" i="9"/>
  <c r="T1022" i="9"/>
  <c r="T1023" i="9"/>
  <c r="T1024" i="9"/>
  <c r="T1025" i="9"/>
  <c r="T1026" i="9"/>
  <c r="T1027" i="9"/>
  <c r="T1028" i="9"/>
  <c r="T1029" i="9"/>
  <c r="T1030" i="9"/>
  <c r="T1031" i="9"/>
  <c r="T1032" i="9"/>
  <c r="T1033" i="9"/>
  <c r="T1034" i="9"/>
  <c r="T1035" i="9"/>
  <c r="T1036" i="9"/>
  <c r="T1037" i="9"/>
  <c r="T1038" i="9"/>
  <c r="T1039" i="9"/>
  <c r="T1040" i="9"/>
  <c r="T1041" i="9"/>
  <c r="T1042" i="9"/>
  <c r="T1043" i="9"/>
  <c r="T1044" i="9"/>
  <c r="T1045" i="9"/>
  <c r="T1046" i="9"/>
  <c r="T1047" i="9"/>
  <c r="T1048" i="9"/>
  <c r="T1049" i="9"/>
  <c r="T1050" i="9"/>
  <c r="T1051" i="9"/>
  <c r="T1052" i="9"/>
  <c r="T1053" i="9"/>
  <c r="T1054" i="9"/>
  <c r="T1055" i="9"/>
  <c r="T1056" i="9"/>
  <c r="T1057" i="9"/>
  <c r="T1058" i="9"/>
  <c r="T1059" i="9"/>
  <c r="T1060" i="9"/>
  <c r="T1061" i="9"/>
  <c r="T1062" i="9"/>
  <c r="T1063" i="9"/>
  <c r="T1064" i="9"/>
  <c r="T1065" i="9"/>
  <c r="T1066" i="9"/>
  <c r="T1067" i="9"/>
  <c r="T1068" i="9"/>
  <c r="T1069" i="9"/>
  <c r="T1070" i="9"/>
  <c r="T1071" i="9"/>
  <c r="T1072" i="9"/>
  <c r="T1073" i="9"/>
  <c r="T1074" i="9"/>
  <c r="T1075" i="9"/>
  <c r="T1076" i="9"/>
  <c r="T1077" i="9"/>
  <c r="T1078" i="9"/>
  <c r="T1079" i="9"/>
  <c r="T1080" i="9"/>
  <c r="T1081" i="9"/>
  <c r="T1082" i="9"/>
  <c r="T1083" i="9"/>
  <c r="T1084" i="9"/>
  <c r="T1085" i="9"/>
  <c r="T1086" i="9"/>
  <c r="T1087" i="9"/>
  <c r="T1088" i="9"/>
  <c r="T1089" i="9"/>
  <c r="T1090" i="9"/>
  <c r="T1091" i="9"/>
  <c r="T1092" i="9"/>
  <c r="T1093" i="9"/>
  <c r="T1094" i="9"/>
  <c r="T1095" i="9"/>
  <c r="T1096" i="9"/>
  <c r="T1097" i="9"/>
  <c r="T1098" i="9"/>
  <c r="T1099" i="9"/>
  <c r="T1100" i="9"/>
  <c r="T1101" i="9"/>
  <c r="T1102" i="9"/>
  <c r="T1103" i="9"/>
  <c r="T1104" i="9"/>
  <c r="T1105" i="9"/>
  <c r="T1106" i="9"/>
  <c r="T1107" i="9"/>
  <c r="T1108" i="9"/>
  <c r="T1109" i="9"/>
  <c r="T1110" i="9"/>
  <c r="T1111" i="9"/>
  <c r="T1112" i="9"/>
  <c r="T1113" i="9"/>
  <c r="T1114" i="9"/>
  <c r="T1115" i="9"/>
  <c r="T1116" i="9"/>
  <c r="T1117" i="9"/>
  <c r="T1118" i="9"/>
  <c r="T1119" i="9"/>
  <c r="T1120" i="9"/>
  <c r="T1121" i="9"/>
  <c r="T1122" i="9"/>
  <c r="T1123" i="9"/>
  <c r="T1124" i="9"/>
  <c r="T1125" i="9"/>
  <c r="T1126" i="9"/>
  <c r="T1127" i="9"/>
  <c r="T1128" i="9"/>
  <c r="T1129" i="9"/>
  <c r="T1130" i="9"/>
  <c r="T1131" i="9"/>
  <c r="T1132" i="9"/>
  <c r="T1133" i="9"/>
  <c r="T1134" i="9"/>
  <c r="T1135" i="9"/>
  <c r="T1136" i="9"/>
  <c r="T1137" i="9"/>
  <c r="T1138" i="9"/>
  <c r="T1139" i="9"/>
  <c r="T1140" i="9"/>
  <c r="T1141" i="9"/>
  <c r="T1142" i="9"/>
  <c r="T1143" i="9"/>
  <c r="T1144" i="9"/>
  <c r="T1145" i="9"/>
  <c r="T1146" i="9"/>
  <c r="T1147" i="9"/>
  <c r="T1148" i="9"/>
  <c r="T1149" i="9"/>
  <c r="T1150" i="9"/>
  <c r="T1151" i="9"/>
  <c r="T1152" i="9"/>
  <c r="T1153" i="9"/>
  <c r="T1154" i="9"/>
  <c r="T1155" i="9"/>
  <c r="T1156" i="9"/>
  <c r="T1157" i="9"/>
  <c r="T1158" i="9"/>
  <c r="T1159" i="9"/>
  <c r="T1160" i="9"/>
  <c r="T1161" i="9"/>
  <c r="T1162" i="9"/>
  <c r="T1163" i="9"/>
  <c r="T1164" i="9"/>
  <c r="T1165" i="9"/>
  <c r="T1166" i="9"/>
  <c r="T1167" i="9"/>
  <c r="T1168" i="9"/>
  <c r="T1169" i="9"/>
  <c r="T1170" i="9"/>
  <c r="T1171" i="9"/>
  <c r="T1172" i="9"/>
  <c r="T1173" i="9"/>
  <c r="T1174" i="9"/>
  <c r="T1175" i="9"/>
  <c r="T1176" i="9"/>
  <c r="T1177" i="9"/>
  <c r="T1178" i="9"/>
  <c r="T1179" i="9"/>
  <c r="T1180" i="9"/>
  <c r="T1181" i="9"/>
  <c r="T1182" i="9"/>
  <c r="T1183" i="9"/>
  <c r="T1184" i="9"/>
  <c r="T1185" i="9"/>
  <c r="T1186" i="9"/>
  <c r="T1187" i="9"/>
  <c r="T1188" i="9"/>
  <c r="T1189" i="9"/>
  <c r="T1190" i="9"/>
  <c r="T1191" i="9"/>
  <c r="T1192" i="9"/>
  <c r="T1193" i="9"/>
  <c r="T1194" i="9"/>
  <c r="T1195" i="9"/>
  <c r="T1196" i="9"/>
  <c r="T1197" i="9"/>
  <c r="T1198" i="9"/>
  <c r="T1199" i="9"/>
  <c r="T1200" i="9"/>
  <c r="T1201" i="9"/>
  <c r="T1202" i="9"/>
  <c r="T1203" i="9"/>
  <c r="T1204" i="9"/>
  <c r="T1205" i="9"/>
  <c r="T1206" i="9"/>
  <c r="T1207" i="9"/>
  <c r="T1208" i="9"/>
  <c r="T1209" i="9"/>
  <c r="T1210" i="9"/>
  <c r="T1211" i="9"/>
  <c r="T1212" i="9"/>
  <c r="T1213" i="9"/>
  <c r="T1214" i="9"/>
  <c r="T1215" i="9"/>
  <c r="T1216" i="9"/>
  <c r="T1217" i="9"/>
  <c r="T1218" i="9"/>
  <c r="T1219" i="9"/>
  <c r="T1220" i="9"/>
  <c r="T1221" i="9"/>
  <c r="T1222" i="9"/>
  <c r="T1223" i="9"/>
  <c r="T1224" i="9"/>
  <c r="T1225" i="9"/>
  <c r="T1226" i="9"/>
  <c r="T1227" i="9"/>
  <c r="T1228" i="9"/>
  <c r="T1229" i="9"/>
  <c r="T1230" i="9"/>
  <c r="T1231" i="9"/>
  <c r="T1232" i="9"/>
  <c r="T1233" i="9"/>
  <c r="T1234" i="9"/>
  <c r="T1235" i="9"/>
  <c r="T1236" i="9"/>
  <c r="T1237" i="9"/>
  <c r="T1238" i="9"/>
  <c r="T1239" i="9"/>
  <c r="T1240" i="9"/>
  <c r="T1241" i="9"/>
  <c r="T1242" i="9"/>
  <c r="T1243" i="9"/>
  <c r="T1244" i="9"/>
  <c r="T1245" i="9"/>
  <c r="T1246" i="9"/>
  <c r="T1247" i="9"/>
  <c r="T1248" i="9"/>
  <c r="T1249" i="9"/>
  <c r="T1250" i="9"/>
  <c r="T1251" i="9"/>
  <c r="T1252" i="9"/>
  <c r="T1253" i="9"/>
  <c r="T1254" i="9"/>
  <c r="T1255" i="9"/>
  <c r="T1256" i="9"/>
  <c r="T1257" i="9"/>
  <c r="T1258" i="9"/>
  <c r="T1259" i="9"/>
  <c r="T1260" i="9"/>
  <c r="T1261" i="9"/>
  <c r="T1262" i="9"/>
  <c r="T1263" i="9"/>
  <c r="T1264" i="9"/>
  <c r="T1265" i="9"/>
  <c r="T1266" i="9"/>
  <c r="T1267" i="9"/>
  <c r="T1268" i="9"/>
  <c r="T1269" i="9"/>
  <c r="T1270" i="9"/>
  <c r="T1271" i="9"/>
  <c r="T1272" i="9"/>
  <c r="T1273" i="9"/>
  <c r="T1274" i="9"/>
  <c r="T1275" i="9"/>
  <c r="T1276" i="9"/>
  <c r="T1277" i="9"/>
  <c r="T1278" i="9"/>
  <c r="T1279" i="9"/>
  <c r="T1280" i="9"/>
  <c r="T1281" i="9"/>
  <c r="T1282" i="9"/>
  <c r="T1283" i="9"/>
  <c r="T1284" i="9"/>
  <c r="T1285" i="9"/>
  <c r="T1286" i="9"/>
  <c r="T1287" i="9"/>
  <c r="T1288" i="9"/>
  <c r="T1289" i="9"/>
  <c r="T1290" i="9"/>
  <c r="T1291" i="9"/>
  <c r="T1292" i="9"/>
  <c r="T1293" i="9"/>
  <c r="T1294" i="9"/>
  <c r="T1295" i="9"/>
  <c r="T1296" i="9"/>
  <c r="T1297" i="9"/>
  <c r="T1298" i="9"/>
  <c r="T1299" i="9"/>
  <c r="T1300" i="9"/>
  <c r="T1301" i="9"/>
  <c r="T1302" i="9"/>
  <c r="T1303" i="9"/>
  <c r="T1304" i="9"/>
  <c r="T1305" i="9"/>
  <c r="T1306" i="9"/>
  <c r="T1307" i="9"/>
  <c r="T1308" i="9"/>
  <c r="T1309" i="9"/>
  <c r="T1310" i="9"/>
  <c r="T1311" i="9"/>
  <c r="T1312" i="9"/>
  <c r="T1313" i="9"/>
  <c r="T1314" i="9"/>
  <c r="T1315" i="9"/>
  <c r="T1316" i="9"/>
  <c r="T1317" i="9"/>
  <c r="T1318" i="9"/>
  <c r="T1319" i="9"/>
  <c r="T1320" i="9"/>
  <c r="T1321" i="9"/>
  <c r="T1322" i="9"/>
  <c r="T1323" i="9"/>
  <c r="T1324" i="9"/>
  <c r="T1325" i="9"/>
  <c r="T1326" i="9"/>
  <c r="T1327" i="9"/>
  <c r="T1328" i="9"/>
  <c r="T1329" i="9"/>
  <c r="T1330" i="9"/>
  <c r="T1331" i="9"/>
  <c r="T1332" i="9"/>
  <c r="T1333" i="9"/>
  <c r="T1334" i="9"/>
  <c r="T1335" i="9"/>
  <c r="T1336" i="9"/>
  <c r="T1337" i="9"/>
  <c r="T1338" i="9"/>
  <c r="T1339" i="9"/>
  <c r="T1340" i="9"/>
  <c r="T1341" i="9"/>
  <c r="T1342" i="9"/>
  <c r="T1343" i="9"/>
  <c r="T1344" i="9"/>
  <c r="T1345" i="9"/>
  <c r="T1346" i="9"/>
  <c r="T1347" i="9"/>
  <c r="T1348" i="9"/>
  <c r="T1349" i="9"/>
  <c r="T1350" i="9"/>
  <c r="T1351" i="9"/>
  <c r="T1352" i="9"/>
  <c r="T1353" i="9"/>
  <c r="T1354" i="9"/>
  <c r="T1355" i="9"/>
  <c r="T1356" i="9"/>
  <c r="T1357" i="9"/>
  <c r="T1358" i="9"/>
  <c r="T1359" i="9"/>
  <c r="T1360" i="9"/>
  <c r="T1361" i="9"/>
  <c r="T1362" i="9"/>
  <c r="T1363" i="9"/>
  <c r="T1364" i="9"/>
  <c r="T1365" i="9"/>
  <c r="T1366" i="9"/>
  <c r="T1367" i="9"/>
  <c r="T1368" i="9"/>
  <c r="T1369" i="9"/>
  <c r="T1370" i="9"/>
  <c r="T1371" i="9"/>
  <c r="T1372" i="9"/>
  <c r="T1373" i="9"/>
  <c r="T1374" i="9"/>
  <c r="T1375" i="9"/>
  <c r="T1376" i="9"/>
  <c r="T1377" i="9"/>
  <c r="T1378" i="9"/>
  <c r="T1379" i="9"/>
  <c r="T1380" i="9"/>
  <c r="T1381" i="9"/>
  <c r="T1382" i="9"/>
  <c r="T1383" i="9"/>
  <c r="T1384" i="9"/>
  <c r="T1385" i="9"/>
  <c r="T1386" i="9"/>
  <c r="T1387" i="9"/>
  <c r="T1388" i="9"/>
  <c r="T1389" i="9"/>
  <c r="T1390" i="9"/>
  <c r="T1391" i="9"/>
  <c r="T1392" i="9"/>
  <c r="T1393" i="9"/>
  <c r="T1394" i="9"/>
  <c r="T1395" i="9"/>
  <c r="T1396" i="9"/>
  <c r="T1397" i="9"/>
  <c r="T1398" i="9"/>
  <c r="T1399" i="9"/>
  <c r="T1400" i="9"/>
  <c r="T1401" i="9"/>
  <c r="T1402" i="9"/>
  <c r="T1403" i="9"/>
  <c r="T1404" i="9"/>
  <c r="T1405" i="9"/>
  <c r="T1406" i="9"/>
  <c r="T1407" i="9"/>
  <c r="T1408" i="9"/>
  <c r="T1409" i="9"/>
  <c r="T1410" i="9"/>
  <c r="T1411" i="9"/>
  <c r="T1412" i="9"/>
  <c r="T1413" i="9"/>
  <c r="T1414" i="9"/>
  <c r="T1415" i="9"/>
  <c r="T1416" i="9"/>
  <c r="T1417" i="9"/>
  <c r="T1418" i="9"/>
  <c r="T1419" i="9"/>
  <c r="T1420" i="9"/>
  <c r="T1421" i="9"/>
  <c r="T1422" i="9"/>
  <c r="T1423" i="9"/>
  <c r="T1424" i="9"/>
  <c r="T1425" i="9"/>
  <c r="T1426" i="9"/>
  <c r="T1427" i="9"/>
  <c r="T1428" i="9"/>
  <c r="T1429" i="9"/>
  <c r="T1430" i="9"/>
  <c r="T1431" i="9"/>
  <c r="T1432" i="9"/>
  <c r="T1433" i="9"/>
  <c r="T1434" i="9"/>
  <c r="T1435" i="9"/>
  <c r="T1436" i="9"/>
  <c r="T1437" i="9"/>
  <c r="T1438" i="9"/>
  <c r="T1439" i="9"/>
  <c r="T1440" i="9"/>
  <c r="T1441" i="9"/>
  <c r="T1442" i="9"/>
  <c r="T1443" i="9"/>
  <c r="T1444" i="9"/>
  <c r="T1445" i="9"/>
  <c r="T1446" i="9"/>
  <c r="T1447" i="9"/>
  <c r="T1448" i="9"/>
  <c r="T1449" i="9"/>
  <c r="T1450" i="9"/>
  <c r="T1451" i="9"/>
  <c r="T1452" i="9"/>
  <c r="T1453" i="9"/>
  <c r="T1454" i="9"/>
  <c r="T1455" i="9"/>
  <c r="T1456" i="9"/>
  <c r="T1457" i="9"/>
  <c r="T1458" i="9"/>
  <c r="T1459" i="9"/>
  <c r="T1460" i="9"/>
  <c r="T1461" i="9"/>
  <c r="T1462" i="9"/>
  <c r="T1463" i="9"/>
  <c r="T1464" i="9"/>
  <c r="T1465" i="9"/>
  <c r="T1466" i="9"/>
  <c r="T1467" i="9"/>
  <c r="T1468" i="9"/>
  <c r="T1469" i="9"/>
  <c r="T1470" i="9"/>
  <c r="T1471" i="9"/>
  <c r="T1472" i="9"/>
  <c r="T1473" i="9"/>
  <c r="T1474" i="9"/>
  <c r="T1475" i="9"/>
  <c r="T1476" i="9"/>
  <c r="T1477" i="9"/>
  <c r="T1478" i="9"/>
  <c r="T1479" i="9"/>
  <c r="T1480" i="9"/>
  <c r="T1481" i="9"/>
  <c r="T1482" i="9"/>
  <c r="T1483" i="9"/>
  <c r="T1484" i="9"/>
  <c r="T1485" i="9"/>
  <c r="T1486" i="9"/>
  <c r="T1487" i="9"/>
  <c r="T1488" i="9"/>
  <c r="T1489" i="9"/>
  <c r="T1490" i="9"/>
  <c r="T1491" i="9"/>
  <c r="T1492" i="9"/>
  <c r="T1493" i="9"/>
  <c r="T1494" i="9"/>
  <c r="T1495" i="9"/>
  <c r="T1496" i="9"/>
  <c r="T1497" i="9"/>
  <c r="T1498" i="9"/>
  <c r="T1499" i="9"/>
  <c r="T1500" i="9"/>
  <c r="T1501" i="9"/>
  <c r="T1502" i="9"/>
  <c r="T1503" i="9"/>
  <c r="T1504" i="9"/>
  <c r="T1505" i="9"/>
  <c r="T1506" i="9"/>
  <c r="T1507" i="9"/>
  <c r="T1508" i="9"/>
  <c r="T1509" i="9"/>
  <c r="T1510" i="9"/>
  <c r="T1511" i="9"/>
  <c r="T1512" i="9"/>
  <c r="T1513" i="9"/>
  <c r="T1514" i="9"/>
  <c r="T1515" i="9"/>
  <c r="T1516" i="9"/>
  <c r="T1517" i="9"/>
  <c r="T1518" i="9"/>
  <c r="T1519" i="9"/>
  <c r="T1520" i="9"/>
  <c r="T1521" i="9"/>
  <c r="T1522" i="9"/>
  <c r="T1523" i="9"/>
  <c r="T1524" i="9"/>
  <c r="T1525" i="9"/>
  <c r="T1526" i="9"/>
  <c r="T1527" i="9"/>
  <c r="T1528" i="9"/>
  <c r="T1529" i="9"/>
  <c r="T1530" i="9"/>
  <c r="T1531" i="9"/>
  <c r="T1532" i="9"/>
  <c r="T1533" i="9"/>
  <c r="T1534" i="9"/>
  <c r="T1535" i="9"/>
  <c r="T1536" i="9"/>
  <c r="T1537" i="9"/>
  <c r="T1538" i="9"/>
  <c r="T1539" i="9"/>
  <c r="T1540" i="9"/>
  <c r="T1541" i="9"/>
  <c r="T1542" i="9"/>
  <c r="T1543" i="9"/>
  <c r="T1544" i="9"/>
  <c r="T1545" i="9"/>
  <c r="T1546" i="9"/>
  <c r="T1547" i="9"/>
  <c r="T1548" i="9"/>
  <c r="T1549" i="9"/>
  <c r="T1550" i="9"/>
  <c r="T1551" i="9"/>
  <c r="T1552" i="9"/>
  <c r="T1553" i="9"/>
  <c r="T1554" i="9"/>
  <c r="T1555" i="9"/>
  <c r="T1556" i="9"/>
  <c r="T1557" i="9"/>
  <c r="T1558" i="9"/>
  <c r="T1559" i="9"/>
  <c r="T1560" i="9"/>
  <c r="T1561" i="9"/>
  <c r="T1562" i="9"/>
  <c r="T1563" i="9"/>
  <c r="T1564" i="9"/>
  <c r="T1565" i="9"/>
  <c r="T1566" i="9"/>
  <c r="T1567" i="9"/>
  <c r="T1568" i="9"/>
  <c r="T1569" i="9"/>
  <c r="T1570" i="9"/>
  <c r="T1571" i="9"/>
  <c r="T1572" i="9"/>
  <c r="T1573" i="9"/>
  <c r="T1574" i="9"/>
  <c r="T1575" i="9"/>
  <c r="T1576" i="9"/>
  <c r="T1577" i="9"/>
  <c r="T1578" i="9"/>
  <c r="T1579" i="9"/>
  <c r="T1580" i="9"/>
  <c r="T1581" i="9"/>
  <c r="T1582" i="9"/>
  <c r="T1583" i="9"/>
  <c r="T1584" i="9"/>
  <c r="T1585" i="9"/>
  <c r="T1586" i="9"/>
  <c r="T1587" i="9"/>
  <c r="T1588" i="9"/>
  <c r="T1589" i="9"/>
  <c r="T1590" i="9"/>
  <c r="T1591" i="9"/>
  <c r="T1592" i="9"/>
  <c r="T1593" i="9"/>
  <c r="T1594" i="9"/>
  <c r="T1595" i="9"/>
  <c r="T1596" i="9"/>
  <c r="T1597" i="9"/>
  <c r="T1598" i="9"/>
  <c r="T1599" i="9"/>
  <c r="T1600" i="9"/>
  <c r="T1601" i="9"/>
  <c r="T1602" i="9"/>
  <c r="T1603" i="9"/>
  <c r="T1604" i="9"/>
  <c r="T1605" i="9"/>
  <c r="T1606" i="9"/>
  <c r="T1607" i="9"/>
  <c r="T1608" i="9"/>
  <c r="T1609" i="9"/>
  <c r="T1610" i="9"/>
  <c r="T1611" i="9"/>
  <c r="T1612" i="9"/>
  <c r="T1613" i="9"/>
  <c r="T1614" i="9"/>
  <c r="T1615" i="9"/>
  <c r="T1616" i="9"/>
  <c r="T1617" i="9"/>
  <c r="T1618" i="9"/>
  <c r="T1619" i="9"/>
  <c r="T1620" i="9"/>
  <c r="T1621" i="9"/>
  <c r="T1622" i="9"/>
  <c r="T1623" i="9"/>
  <c r="T1624" i="9"/>
  <c r="T1625" i="9"/>
  <c r="T1626" i="9"/>
  <c r="T1627" i="9"/>
  <c r="T1628" i="9"/>
  <c r="T1629" i="9"/>
  <c r="T1630" i="9"/>
  <c r="T1631" i="9"/>
  <c r="T1632" i="9"/>
  <c r="T1633" i="9"/>
  <c r="T1634" i="9"/>
  <c r="T1635" i="9"/>
  <c r="T1636" i="9"/>
  <c r="T1637" i="9"/>
  <c r="T1638" i="9"/>
  <c r="T1639" i="9"/>
  <c r="T1640" i="9"/>
  <c r="T1641" i="9"/>
  <c r="T1642" i="9"/>
  <c r="T1643" i="9"/>
  <c r="T1644" i="9"/>
  <c r="T1645" i="9"/>
  <c r="T1646" i="9"/>
  <c r="T1647" i="9"/>
  <c r="T1648" i="9"/>
  <c r="T1649" i="9"/>
  <c r="T1650" i="9"/>
  <c r="T1651" i="9"/>
  <c r="T1652" i="9"/>
  <c r="T1653" i="9"/>
  <c r="T1654" i="9"/>
  <c r="T1655" i="9"/>
  <c r="T1656" i="9"/>
  <c r="T1657" i="9"/>
  <c r="T1658" i="9"/>
  <c r="T1659" i="9"/>
  <c r="T1660" i="9"/>
  <c r="T1661" i="9"/>
  <c r="T1662" i="9"/>
  <c r="T1663" i="9"/>
  <c r="T1664" i="9"/>
  <c r="T1665" i="9"/>
  <c r="T1666" i="9"/>
  <c r="T1667" i="9"/>
  <c r="T1668" i="9"/>
  <c r="T1669" i="9"/>
  <c r="T1670" i="9"/>
  <c r="T1671" i="9"/>
  <c r="T1672" i="9"/>
  <c r="T1673" i="9"/>
  <c r="T1674" i="9"/>
  <c r="T1675" i="9"/>
  <c r="T1676" i="9"/>
  <c r="T1677" i="9"/>
  <c r="T1678" i="9"/>
  <c r="T1679" i="9"/>
  <c r="T1680" i="9"/>
  <c r="T1681" i="9"/>
  <c r="T1682" i="9"/>
  <c r="T1683" i="9"/>
  <c r="T1684" i="9"/>
  <c r="T1685" i="9"/>
  <c r="T1686" i="9"/>
  <c r="T1687" i="9"/>
  <c r="T1688" i="9"/>
  <c r="T1689" i="9"/>
  <c r="T1690" i="9"/>
  <c r="T1691" i="9"/>
  <c r="T1692" i="9"/>
  <c r="T1693" i="9"/>
  <c r="T1694" i="9"/>
  <c r="T1695" i="9"/>
  <c r="T1696" i="9"/>
  <c r="T1697" i="9"/>
  <c r="T1698" i="9"/>
  <c r="T1699" i="9"/>
  <c r="T1700" i="9"/>
  <c r="T1701" i="9"/>
  <c r="T1702" i="9"/>
  <c r="T1703" i="9"/>
  <c r="T1704" i="9"/>
  <c r="T1705" i="9"/>
  <c r="T1706" i="9"/>
  <c r="T1707" i="9"/>
  <c r="T1708" i="9"/>
  <c r="T1709" i="9"/>
  <c r="T1710" i="9"/>
  <c r="T1711" i="9"/>
  <c r="T1712" i="9"/>
  <c r="T1713" i="9"/>
  <c r="T1714" i="9"/>
  <c r="T1715" i="9"/>
  <c r="T1716" i="9"/>
  <c r="T1717" i="9"/>
  <c r="T1718" i="9"/>
  <c r="T1719" i="9"/>
  <c r="T1720" i="9"/>
  <c r="T1721" i="9"/>
  <c r="T1722" i="9"/>
  <c r="T1723" i="9"/>
  <c r="T1724" i="9"/>
  <c r="T1725" i="9"/>
  <c r="T1726" i="9"/>
  <c r="T1727" i="9"/>
  <c r="T1728" i="9"/>
  <c r="T1729" i="9"/>
  <c r="T1730" i="9"/>
  <c r="T1731" i="9"/>
  <c r="T1732" i="9"/>
  <c r="T1733" i="9"/>
  <c r="T1734" i="9"/>
  <c r="T1735" i="9"/>
  <c r="T1736" i="9"/>
  <c r="T1737" i="9"/>
  <c r="T1738" i="9"/>
  <c r="T1739" i="9"/>
  <c r="T1740" i="9"/>
  <c r="T1741" i="9"/>
  <c r="T1742" i="9"/>
  <c r="T1743" i="9"/>
  <c r="T1744" i="9"/>
  <c r="T1745" i="9"/>
  <c r="T1746" i="9"/>
  <c r="T1747" i="9"/>
  <c r="T1748" i="9"/>
  <c r="T1749" i="9"/>
  <c r="T1750" i="9"/>
  <c r="T1751" i="9"/>
  <c r="T1752" i="9"/>
  <c r="T1753" i="9"/>
  <c r="T1754" i="9"/>
  <c r="T1755" i="9"/>
  <c r="T1756" i="9"/>
  <c r="T1757" i="9"/>
  <c r="T1758" i="9"/>
  <c r="T1759" i="9"/>
  <c r="T1760" i="9"/>
  <c r="T1761" i="9"/>
  <c r="T1762" i="9"/>
  <c r="T1763" i="9"/>
  <c r="T1764" i="9"/>
  <c r="T1765" i="9"/>
  <c r="T1766" i="9"/>
  <c r="T1767" i="9"/>
  <c r="T1768" i="9"/>
  <c r="T1769" i="9"/>
  <c r="T1770" i="9"/>
  <c r="T1771" i="9"/>
  <c r="T1772" i="9"/>
  <c r="T1773" i="9"/>
  <c r="T1774" i="9"/>
  <c r="T1775" i="9"/>
  <c r="T1776" i="9"/>
  <c r="T1777" i="9"/>
  <c r="T1778" i="9"/>
  <c r="T1779" i="9"/>
  <c r="T1780" i="9"/>
  <c r="T1781" i="9"/>
  <c r="T1782" i="9"/>
  <c r="T1783" i="9"/>
  <c r="T1784" i="9"/>
  <c r="T1785" i="9"/>
  <c r="T1786" i="9"/>
  <c r="T1787" i="9"/>
  <c r="T1788" i="9"/>
  <c r="T1789" i="9"/>
  <c r="T1790" i="9"/>
  <c r="T1791" i="9"/>
  <c r="T1792" i="9"/>
  <c r="T1793" i="9"/>
  <c r="T1794" i="9"/>
  <c r="T1795" i="9"/>
  <c r="T1796" i="9"/>
  <c r="T1797" i="9"/>
  <c r="T1798" i="9"/>
  <c r="T1799" i="9"/>
  <c r="T1800" i="9"/>
  <c r="T1801" i="9"/>
  <c r="T1802" i="9"/>
  <c r="T1803" i="9"/>
  <c r="T1804" i="9"/>
  <c r="T1805" i="9"/>
  <c r="T1806" i="9"/>
  <c r="T1807" i="9"/>
  <c r="T1808" i="9"/>
  <c r="T1809" i="9"/>
  <c r="T1810" i="9"/>
  <c r="T1811" i="9"/>
  <c r="T1812" i="9"/>
  <c r="T1813" i="9"/>
  <c r="T1814" i="9"/>
  <c r="T1815" i="9"/>
  <c r="T1816" i="9"/>
  <c r="T1817" i="9"/>
  <c r="T1818" i="9"/>
  <c r="T1819" i="9"/>
  <c r="T1820" i="9"/>
  <c r="T1821" i="9"/>
  <c r="T1822" i="9"/>
  <c r="T1823" i="9"/>
  <c r="T1824" i="9"/>
  <c r="T1825" i="9"/>
  <c r="T1826" i="9"/>
  <c r="T1827" i="9"/>
  <c r="T1828" i="9"/>
  <c r="T1829" i="9"/>
  <c r="T1830" i="9"/>
  <c r="T1831" i="9"/>
  <c r="T1832" i="9"/>
  <c r="T1833" i="9"/>
  <c r="T1834" i="9"/>
  <c r="T1835" i="9"/>
  <c r="T1836" i="9"/>
  <c r="T1837" i="9"/>
  <c r="T1838" i="9"/>
  <c r="T1839" i="9"/>
  <c r="T1840" i="9"/>
  <c r="T1841" i="9"/>
  <c r="T1842" i="9"/>
  <c r="T1843" i="9"/>
  <c r="T1844" i="9"/>
  <c r="T1845" i="9"/>
  <c r="T1846" i="9"/>
  <c r="T1847" i="9"/>
  <c r="T1848" i="9"/>
  <c r="T1849" i="9"/>
  <c r="T1850" i="9"/>
  <c r="T1851" i="9"/>
  <c r="T1852" i="9"/>
  <c r="T1853" i="9"/>
  <c r="T1854" i="9"/>
  <c r="T1855" i="9"/>
  <c r="T1856" i="9"/>
  <c r="T1857" i="9"/>
  <c r="T1858" i="9"/>
  <c r="T1859" i="9"/>
  <c r="T1860" i="9"/>
  <c r="T1861" i="9"/>
  <c r="T1862" i="9"/>
  <c r="T1863" i="9"/>
  <c r="T1864" i="9"/>
  <c r="T1865" i="9"/>
  <c r="T1866" i="9"/>
  <c r="T1867" i="9"/>
  <c r="T1868" i="9"/>
  <c r="T1869" i="9"/>
  <c r="T1870" i="9"/>
  <c r="T1871" i="9"/>
  <c r="T1872" i="9"/>
  <c r="T1873" i="9"/>
  <c r="T1874" i="9"/>
  <c r="T1875" i="9"/>
  <c r="T1876" i="9"/>
  <c r="T1877" i="9"/>
  <c r="T1878" i="9"/>
  <c r="T1879" i="9"/>
  <c r="T1880" i="9"/>
  <c r="T1881" i="9"/>
  <c r="T1882" i="9"/>
  <c r="T1883" i="9"/>
  <c r="T1884" i="9"/>
  <c r="T1885" i="9"/>
  <c r="T1886" i="9"/>
  <c r="T1887" i="9"/>
  <c r="T1888" i="9"/>
  <c r="T1889" i="9"/>
  <c r="T1890" i="9"/>
  <c r="T1891" i="9"/>
  <c r="T1892" i="9"/>
  <c r="T1893" i="9"/>
  <c r="T1894" i="9"/>
  <c r="T1895" i="9"/>
  <c r="T1896" i="9"/>
  <c r="T1897" i="9"/>
  <c r="T1898" i="9"/>
  <c r="T1899" i="9"/>
  <c r="T1900" i="9"/>
  <c r="T1901" i="9"/>
  <c r="T1902" i="9"/>
  <c r="T1903" i="9"/>
  <c r="T1904" i="9"/>
  <c r="T1905" i="9"/>
  <c r="T1906" i="9"/>
  <c r="T1907" i="9"/>
  <c r="T1908" i="9"/>
  <c r="T1909" i="9"/>
  <c r="T1910" i="9"/>
  <c r="T1911" i="9"/>
  <c r="T1912" i="9"/>
  <c r="T1913" i="9"/>
  <c r="T1914" i="9"/>
  <c r="T1915" i="9"/>
  <c r="T1916" i="9"/>
  <c r="T1917" i="9"/>
  <c r="T1918" i="9"/>
  <c r="T1919" i="9"/>
  <c r="T1920" i="9"/>
  <c r="T1921" i="9"/>
  <c r="T1922" i="9"/>
  <c r="T1923" i="9"/>
  <c r="T1924" i="9"/>
  <c r="T1925" i="9"/>
  <c r="T1926" i="9"/>
  <c r="T1927" i="9"/>
  <c r="T1928" i="9"/>
  <c r="T1929" i="9"/>
  <c r="T1930" i="9"/>
  <c r="T1931" i="9"/>
  <c r="T1932" i="9"/>
  <c r="T1933" i="9"/>
  <c r="T1934" i="9"/>
  <c r="T1935" i="9"/>
  <c r="T1936" i="9"/>
  <c r="T1937" i="9"/>
  <c r="T1938" i="9"/>
  <c r="T1939" i="9"/>
  <c r="T1940" i="9"/>
  <c r="T1941" i="9"/>
  <c r="T1942" i="9"/>
  <c r="T1943" i="9"/>
  <c r="T1944" i="9"/>
  <c r="T1945" i="9"/>
  <c r="T1946" i="9"/>
  <c r="T1947" i="9"/>
  <c r="T1948" i="9"/>
  <c r="T1949" i="9"/>
  <c r="T1950" i="9"/>
  <c r="T1951" i="9"/>
  <c r="T1952" i="9"/>
  <c r="T1953" i="9"/>
  <c r="T2" i="9"/>
  <c r="AB3"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B273" i="9"/>
  <c r="AB274" i="9"/>
  <c r="AB275" i="9"/>
  <c r="AB276" i="9"/>
  <c r="AB277" i="9"/>
  <c r="AB278" i="9"/>
  <c r="AB279" i="9"/>
  <c r="AB280" i="9"/>
  <c r="AB281" i="9"/>
  <c r="AB282" i="9"/>
  <c r="AB283" i="9"/>
  <c r="AB284" i="9"/>
  <c r="AB285" i="9"/>
  <c r="AB286" i="9"/>
  <c r="AB287" i="9"/>
  <c r="AB288" i="9"/>
  <c r="AB289" i="9"/>
  <c r="AB290" i="9"/>
  <c r="AB291" i="9"/>
  <c r="AB292" i="9"/>
  <c r="AB293" i="9"/>
  <c r="AB294" i="9"/>
  <c r="AB295" i="9"/>
  <c r="AB296" i="9"/>
  <c r="AB297" i="9"/>
  <c r="AB298" i="9"/>
  <c r="AB299" i="9"/>
  <c r="AB300" i="9"/>
  <c r="AB301" i="9"/>
  <c r="AB302" i="9"/>
  <c r="AB303" i="9"/>
  <c r="AB304" i="9"/>
  <c r="AB305" i="9"/>
  <c r="AB306" i="9"/>
  <c r="AB307" i="9"/>
  <c r="AB308" i="9"/>
  <c r="AB309" i="9"/>
  <c r="AB310" i="9"/>
  <c r="AB311" i="9"/>
  <c r="AB312" i="9"/>
  <c r="AB313" i="9"/>
  <c r="AB314" i="9"/>
  <c r="AB315" i="9"/>
  <c r="AB316" i="9"/>
  <c r="AB317" i="9"/>
  <c r="AB318" i="9"/>
  <c r="AB319" i="9"/>
  <c r="AB320" i="9"/>
  <c r="AB321" i="9"/>
  <c r="AB322" i="9"/>
  <c r="AB323" i="9"/>
  <c r="AB324" i="9"/>
  <c r="AB325" i="9"/>
  <c r="AB326" i="9"/>
  <c r="AB327" i="9"/>
  <c r="AB328" i="9"/>
  <c r="AB329" i="9"/>
  <c r="AB330" i="9"/>
  <c r="AB331" i="9"/>
  <c r="AB332" i="9"/>
  <c r="AB333" i="9"/>
  <c r="AB334" i="9"/>
  <c r="AB335" i="9"/>
  <c r="AB336" i="9"/>
  <c r="AB337" i="9"/>
  <c r="AB338" i="9"/>
  <c r="AB339" i="9"/>
  <c r="AB340" i="9"/>
  <c r="AB341" i="9"/>
  <c r="AB342" i="9"/>
  <c r="AB343" i="9"/>
  <c r="AB344" i="9"/>
  <c r="AB345" i="9"/>
  <c r="AB346" i="9"/>
  <c r="AB347" i="9"/>
  <c r="AB348" i="9"/>
  <c r="AB349" i="9"/>
  <c r="AB350" i="9"/>
  <c r="AB351" i="9"/>
  <c r="AB352" i="9"/>
  <c r="AB353" i="9"/>
  <c r="AB354" i="9"/>
  <c r="AB355" i="9"/>
  <c r="AB356" i="9"/>
  <c r="AB357" i="9"/>
  <c r="AB358" i="9"/>
  <c r="AB359" i="9"/>
  <c r="AB360" i="9"/>
  <c r="AB361" i="9"/>
  <c r="AB362" i="9"/>
  <c r="AB363" i="9"/>
  <c r="AB364" i="9"/>
  <c r="AB365" i="9"/>
  <c r="AB366" i="9"/>
  <c r="AB367" i="9"/>
  <c r="AB368" i="9"/>
  <c r="AB369" i="9"/>
  <c r="AB370" i="9"/>
  <c r="AB371" i="9"/>
  <c r="AB372" i="9"/>
  <c r="AB373" i="9"/>
  <c r="AB374" i="9"/>
  <c r="AB375" i="9"/>
  <c r="AB376" i="9"/>
  <c r="AB377" i="9"/>
  <c r="AB378" i="9"/>
  <c r="AB379" i="9"/>
  <c r="AB380" i="9"/>
  <c r="AB381" i="9"/>
  <c r="AB382" i="9"/>
  <c r="AB383" i="9"/>
  <c r="AB384" i="9"/>
  <c r="AB385" i="9"/>
  <c r="AB386" i="9"/>
  <c r="AB387" i="9"/>
  <c r="AB388" i="9"/>
  <c r="AB389" i="9"/>
  <c r="AB390" i="9"/>
  <c r="AB391" i="9"/>
  <c r="AB392" i="9"/>
  <c r="AB393" i="9"/>
  <c r="AB394" i="9"/>
  <c r="AB395" i="9"/>
  <c r="AB396" i="9"/>
  <c r="AB397" i="9"/>
  <c r="AB398" i="9"/>
  <c r="AB399" i="9"/>
  <c r="AB400" i="9"/>
  <c r="AB401" i="9"/>
  <c r="AB402" i="9"/>
  <c r="AB403" i="9"/>
  <c r="AB404" i="9"/>
  <c r="AB405" i="9"/>
  <c r="AB406" i="9"/>
  <c r="AB407" i="9"/>
  <c r="AB408" i="9"/>
  <c r="AB409" i="9"/>
  <c r="AB410" i="9"/>
  <c r="AB411" i="9"/>
  <c r="AB412" i="9"/>
  <c r="AB413" i="9"/>
  <c r="AB414" i="9"/>
  <c r="AB415" i="9"/>
  <c r="AB416" i="9"/>
  <c r="AB417" i="9"/>
  <c r="AB418" i="9"/>
  <c r="AB419" i="9"/>
  <c r="AB420" i="9"/>
  <c r="AB421" i="9"/>
  <c r="AB422" i="9"/>
  <c r="AB423" i="9"/>
  <c r="AB424" i="9"/>
  <c r="AB425" i="9"/>
  <c r="AB426" i="9"/>
  <c r="AB427" i="9"/>
  <c r="AB428" i="9"/>
  <c r="AB429" i="9"/>
  <c r="AB430" i="9"/>
  <c r="AB431" i="9"/>
  <c r="AB432" i="9"/>
  <c r="AB433" i="9"/>
  <c r="AB434" i="9"/>
  <c r="AB435" i="9"/>
  <c r="AB436" i="9"/>
  <c r="AB437" i="9"/>
  <c r="AB438" i="9"/>
  <c r="AB439" i="9"/>
  <c r="AB440" i="9"/>
  <c r="AB441" i="9"/>
  <c r="AB442" i="9"/>
  <c r="AB443" i="9"/>
  <c r="AB444" i="9"/>
  <c r="AB445" i="9"/>
  <c r="AB446" i="9"/>
  <c r="AB447" i="9"/>
  <c r="AB448" i="9"/>
  <c r="AB449" i="9"/>
  <c r="AB450" i="9"/>
  <c r="AB451" i="9"/>
  <c r="AB452" i="9"/>
  <c r="AB453" i="9"/>
  <c r="AB454" i="9"/>
  <c r="AB455" i="9"/>
  <c r="AB456" i="9"/>
  <c r="AB457" i="9"/>
  <c r="AB458" i="9"/>
  <c r="AB459" i="9"/>
  <c r="AB460" i="9"/>
  <c r="AB461" i="9"/>
  <c r="AB462" i="9"/>
  <c r="AB463" i="9"/>
  <c r="AB464" i="9"/>
  <c r="AB465" i="9"/>
  <c r="AB466" i="9"/>
  <c r="AB467" i="9"/>
  <c r="AB468" i="9"/>
  <c r="AB469" i="9"/>
  <c r="AB470" i="9"/>
  <c r="AB471" i="9"/>
  <c r="AB472" i="9"/>
  <c r="AB473" i="9"/>
  <c r="AB474" i="9"/>
  <c r="AB475" i="9"/>
  <c r="AB476" i="9"/>
  <c r="AB477" i="9"/>
  <c r="AB478" i="9"/>
  <c r="AB479" i="9"/>
  <c r="AB480" i="9"/>
  <c r="AB481" i="9"/>
  <c r="AB482" i="9"/>
  <c r="AB483" i="9"/>
  <c r="AB484" i="9"/>
  <c r="AB485" i="9"/>
  <c r="AB486" i="9"/>
  <c r="AB487" i="9"/>
  <c r="AB488" i="9"/>
  <c r="AB489" i="9"/>
  <c r="AB490" i="9"/>
  <c r="AB491" i="9"/>
  <c r="AB492" i="9"/>
  <c r="AB493" i="9"/>
  <c r="AB494" i="9"/>
  <c r="AB495" i="9"/>
  <c r="AB496" i="9"/>
  <c r="AB497" i="9"/>
  <c r="AB498" i="9"/>
  <c r="AB499" i="9"/>
  <c r="AB500" i="9"/>
  <c r="AB501" i="9"/>
  <c r="AB502" i="9"/>
  <c r="AB503" i="9"/>
  <c r="AB504" i="9"/>
  <c r="AB505" i="9"/>
  <c r="AB506" i="9"/>
  <c r="AB507" i="9"/>
  <c r="AB508" i="9"/>
  <c r="AB509" i="9"/>
  <c r="AB510" i="9"/>
  <c r="AB511" i="9"/>
  <c r="AB512" i="9"/>
  <c r="AB513" i="9"/>
  <c r="AB514" i="9"/>
  <c r="AB515" i="9"/>
  <c r="AB516" i="9"/>
  <c r="AB517" i="9"/>
  <c r="AB518" i="9"/>
  <c r="AB519" i="9"/>
  <c r="AB520" i="9"/>
  <c r="AB521" i="9"/>
  <c r="AB522" i="9"/>
  <c r="AB523" i="9"/>
  <c r="AB524" i="9"/>
  <c r="AB525" i="9"/>
  <c r="AB526" i="9"/>
  <c r="AB527" i="9"/>
  <c r="AB528" i="9"/>
  <c r="AB529" i="9"/>
  <c r="AB530" i="9"/>
  <c r="AB531" i="9"/>
  <c r="AB532" i="9"/>
  <c r="AB533" i="9"/>
  <c r="AB534" i="9"/>
  <c r="AB535" i="9"/>
  <c r="AB536" i="9"/>
  <c r="AB537" i="9"/>
  <c r="AB538" i="9"/>
  <c r="AB539" i="9"/>
  <c r="AB540" i="9"/>
  <c r="AB541" i="9"/>
  <c r="AB542" i="9"/>
  <c r="AB543" i="9"/>
  <c r="AB544" i="9"/>
  <c r="AB545" i="9"/>
  <c r="AB546" i="9"/>
  <c r="AB547" i="9"/>
  <c r="AB548" i="9"/>
  <c r="AB549" i="9"/>
  <c r="AB550" i="9"/>
  <c r="AB551" i="9"/>
  <c r="AB552" i="9"/>
  <c r="AB553" i="9"/>
  <c r="AB554" i="9"/>
  <c r="AB555" i="9"/>
  <c r="AB556" i="9"/>
  <c r="AB557" i="9"/>
  <c r="AB558" i="9"/>
  <c r="AB559" i="9"/>
  <c r="AB560" i="9"/>
  <c r="AB561" i="9"/>
  <c r="AB562" i="9"/>
  <c r="AB563" i="9"/>
  <c r="AB564" i="9"/>
  <c r="AB565" i="9"/>
  <c r="AB566" i="9"/>
  <c r="AB567" i="9"/>
  <c r="AB568" i="9"/>
  <c r="AB569" i="9"/>
  <c r="AB570" i="9"/>
  <c r="AB571" i="9"/>
  <c r="AB572" i="9"/>
  <c r="AB573" i="9"/>
  <c r="AB574" i="9"/>
  <c r="AB575" i="9"/>
  <c r="AB576" i="9"/>
  <c r="AB577" i="9"/>
  <c r="AB578" i="9"/>
  <c r="AB579" i="9"/>
  <c r="AB580" i="9"/>
  <c r="AB581" i="9"/>
  <c r="AB582" i="9"/>
  <c r="AB583" i="9"/>
  <c r="AB584" i="9"/>
  <c r="AB585" i="9"/>
  <c r="AB586" i="9"/>
  <c r="AB587" i="9"/>
  <c r="AB588" i="9"/>
  <c r="AB589" i="9"/>
  <c r="AB590" i="9"/>
  <c r="AB591" i="9"/>
  <c r="AB592" i="9"/>
  <c r="AB593" i="9"/>
  <c r="AB594" i="9"/>
  <c r="AB595" i="9"/>
  <c r="AB596" i="9"/>
  <c r="AB597" i="9"/>
  <c r="AB598" i="9"/>
  <c r="AB599" i="9"/>
  <c r="AB600" i="9"/>
  <c r="AB601" i="9"/>
  <c r="AB602" i="9"/>
  <c r="AB603" i="9"/>
  <c r="AB604" i="9"/>
  <c r="AB605" i="9"/>
  <c r="AB606" i="9"/>
  <c r="AB607" i="9"/>
  <c r="AB608" i="9"/>
  <c r="AB609" i="9"/>
  <c r="AB610" i="9"/>
  <c r="AB611" i="9"/>
  <c r="AB612" i="9"/>
  <c r="AB613" i="9"/>
  <c r="AB614" i="9"/>
  <c r="AB615" i="9"/>
  <c r="AB616" i="9"/>
  <c r="AB617" i="9"/>
  <c r="AB618" i="9"/>
  <c r="AB619" i="9"/>
  <c r="AB620" i="9"/>
  <c r="AB621" i="9"/>
  <c r="AB622" i="9"/>
  <c r="AB623" i="9"/>
  <c r="AB624" i="9"/>
  <c r="AB625" i="9"/>
  <c r="AB626" i="9"/>
  <c r="AB627" i="9"/>
  <c r="AB628" i="9"/>
  <c r="AB629" i="9"/>
  <c r="AB630" i="9"/>
  <c r="AB631" i="9"/>
  <c r="AB632" i="9"/>
  <c r="AB633" i="9"/>
  <c r="AB634" i="9"/>
  <c r="AB635" i="9"/>
  <c r="AB636" i="9"/>
  <c r="AB637" i="9"/>
  <c r="AB638" i="9"/>
  <c r="AB639" i="9"/>
  <c r="AB640" i="9"/>
  <c r="AB641" i="9"/>
  <c r="AB642" i="9"/>
  <c r="AB643" i="9"/>
  <c r="AB644" i="9"/>
  <c r="AB645" i="9"/>
  <c r="AB646" i="9"/>
  <c r="AB647" i="9"/>
  <c r="AB648" i="9"/>
  <c r="AB649" i="9"/>
  <c r="AB650" i="9"/>
  <c r="AB651" i="9"/>
  <c r="AB652" i="9"/>
  <c r="AB653" i="9"/>
  <c r="AB654" i="9"/>
  <c r="AB655" i="9"/>
  <c r="AB656" i="9"/>
  <c r="AB657" i="9"/>
  <c r="AB658" i="9"/>
  <c r="AB659" i="9"/>
  <c r="AB660" i="9"/>
  <c r="AB661" i="9"/>
  <c r="AB662" i="9"/>
  <c r="AB663" i="9"/>
  <c r="AB664" i="9"/>
  <c r="AB665" i="9"/>
  <c r="AB666" i="9"/>
  <c r="AB667" i="9"/>
  <c r="AB668" i="9"/>
  <c r="AB669" i="9"/>
  <c r="AB670" i="9"/>
  <c r="AB671" i="9"/>
  <c r="AB672" i="9"/>
  <c r="AB673" i="9"/>
  <c r="AB674" i="9"/>
  <c r="AB675" i="9"/>
  <c r="AB676" i="9"/>
  <c r="AB677" i="9"/>
  <c r="AB678" i="9"/>
  <c r="AB679" i="9"/>
  <c r="AB680" i="9"/>
  <c r="AB681" i="9"/>
  <c r="AB682" i="9"/>
  <c r="AB683" i="9"/>
  <c r="AB684" i="9"/>
  <c r="AB685" i="9"/>
  <c r="AB686" i="9"/>
  <c r="AB687" i="9"/>
  <c r="AB688" i="9"/>
  <c r="AB689" i="9"/>
  <c r="AB690" i="9"/>
  <c r="AB691" i="9"/>
  <c r="AB692" i="9"/>
  <c r="AB693" i="9"/>
  <c r="AB694" i="9"/>
  <c r="AB695" i="9"/>
  <c r="AB696" i="9"/>
  <c r="AB697" i="9"/>
  <c r="AB698" i="9"/>
  <c r="AB699" i="9"/>
  <c r="AB700" i="9"/>
  <c r="AB701" i="9"/>
  <c r="AB702" i="9"/>
  <c r="AB703" i="9"/>
  <c r="AB704" i="9"/>
  <c r="AB705" i="9"/>
  <c r="AB706" i="9"/>
  <c r="AB707" i="9"/>
  <c r="AB708" i="9"/>
  <c r="AB709" i="9"/>
  <c r="AB710" i="9"/>
  <c r="AB711" i="9"/>
  <c r="AB712" i="9"/>
  <c r="AB713" i="9"/>
  <c r="AB714" i="9"/>
  <c r="AB715" i="9"/>
  <c r="AB716" i="9"/>
  <c r="AB717" i="9"/>
  <c r="AB718" i="9"/>
  <c r="AB719" i="9"/>
  <c r="AB720" i="9"/>
  <c r="AB721" i="9"/>
  <c r="AB722" i="9"/>
  <c r="AB723" i="9"/>
  <c r="AB724" i="9"/>
  <c r="AB725" i="9"/>
  <c r="AB726" i="9"/>
  <c r="AB727" i="9"/>
  <c r="AB728" i="9"/>
  <c r="AB729" i="9"/>
  <c r="AB730" i="9"/>
  <c r="AB731" i="9"/>
  <c r="AB732" i="9"/>
  <c r="AB733" i="9"/>
  <c r="AB734" i="9"/>
  <c r="AB735" i="9"/>
  <c r="AB736" i="9"/>
  <c r="AB737" i="9"/>
  <c r="AB738" i="9"/>
  <c r="AB739" i="9"/>
  <c r="AB740" i="9"/>
  <c r="AB741" i="9"/>
  <c r="AB742" i="9"/>
  <c r="AB743" i="9"/>
  <c r="AB744" i="9"/>
  <c r="AB745" i="9"/>
  <c r="AB746" i="9"/>
  <c r="AB747" i="9"/>
  <c r="AB748" i="9"/>
  <c r="AB749" i="9"/>
  <c r="AB750" i="9"/>
  <c r="AB751" i="9"/>
  <c r="AB752" i="9"/>
  <c r="AB753" i="9"/>
  <c r="AB754" i="9"/>
  <c r="AB755" i="9"/>
  <c r="AB756" i="9"/>
  <c r="AB757" i="9"/>
  <c r="AB758" i="9"/>
  <c r="AB759" i="9"/>
  <c r="AB760" i="9"/>
  <c r="AB761" i="9"/>
  <c r="AB762" i="9"/>
  <c r="AB763" i="9"/>
  <c r="AB764" i="9"/>
  <c r="AB765" i="9"/>
  <c r="AB766" i="9"/>
  <c r="AB767" i="9"/>
  <c r="AB768" i="9"/>
  <c r="AB769" i="9"/>
  <c r="AB770" i="9"/>
  <c r="AB771" i="9"/>
  <c r="AB772" i="9"/>
  <c r="AB773" i="9"/>
  <c r="AB774" i="9"/>
  <c r="AB775" i="9"/>
  <c r="AB776" i="9"/>
  <c r="AB777" i="9"/>
  <c r="AB778" i="9"/>
  <c r="AB779" i="9"/>
  <c r="AB780" i="9"/>
  <c r="AB781" i="9"/>
  <c r="AB782" i="9"/>
  <c r="AB783" i="9"/>
  <c r="AB784" i="9"/>
  <c r="AB785" i="9"/>
  <c r="AB786" i="9"/>
  <c r="AB787" i="9"/>
  <c r="AB788" i="9"/>
  <c r="AB789" i="9"/>
  <c r="AB790" i="9"/>
  <c r="AB791" i="9"/>
  <c r="AB792" i="9"/>
  <c r="AB793" i="9"/>
  <c r="AB794" i="9"/>
  <c r="AB795" i="9"/>
  <c r="AB796" i="9"/>
  <c r="AB797" i="9"/>
  <c r="AB798" i="9"/>
  <c r="AB799" i="9"/>
  <c r="AB800" i="9"/>
  <c r="AB801" i="9"/>
  <c r="AB802" i="9"/>
  <c r="AB803" i="9"/>
  <c r="AB804" i="9"/>
  <c r="AB805" i="9"/>
  <c r="AB806" i="9"/>
  <c r="AB807" i="9"/>
  <c r="AB808" i="9"/>
  <c r="AB809" i="9"/>
  <c r="AB810" i="9"/>
  <c r="AB811" i="9"/>
  <c r="AB812" i="9"/>
  <c r="AB813" i="9"/>
  <c r="AB814" i="9"/>
  <c r="AB815" i="9"/>
  <c r="AB816" i="9"/>
  <c r="AB817" i="9"/>
  <c r="AB818" i="9"/>
  <c r="AB819" i="9"/>
  <c r="AB820" i="9"/>
  <c r="AB821" i="9"/>
  <c r="AB822" i="9"/>
  <c r="AB823" i="9"/>
  <c r="AB824" i="9"/>
  <c r="AB825" i="9"/>
  <c r="AB826" i="9"/>
  <c r="AB827" i="9"/>
  <c r="AB828" i="9"/>
  <c r="AB829" i="9"/>
  <c r="AB830" i="9"/>
  <c r="AB831" i="9"/>
  <c r="AB832" i="9"/>
  <c r="AB833" i="9"/>
  <c r="AB834" i="9"/>
  <c r="AB835" i="9"/>
  <c r="AB836" i="9"/>
  <c r="AB837" i="9"/>
  <c r="AB838" i="9"/>
  <c r="AB839" i="9"/>
  <c r="AB840" i="9"/>
  <c r="AB841" i="9"/>
  <c r="AB842" i="9"/>
  <c r="AB843" i="9"/>
  <c r="AB844" i="9"/>
  <c r="AB845" i="9"/>
  <c r="AB846" i="9"/>
  <c r="AB847" i="9"/>
  <c r="AB848" i="9"/>
  <c r="AB849" i="9"/>
  <c r="AB850" i="9"/>
  <c r="AB851" i="9"/>
  <c r="AB852" i="9"/>
  <c r="AB853" i="9"/>
  <c r="AB854" i="9"/>
  <c r="AB855" i="9"/>
  <c r="AB856" i="9"/>
  <c r="AB857" i="9"/>
  <c r="AB858" i="9"/>
  <c r="AB859" i="9"/>
  <c r="AB860" i="9"/>
  <c r="AB861" i="9"/>
  <c r="AB862" i="9"/>
  <c r="AB863" i="9"/>
  <c r="AB864" i="9"/>
  <c r="AB865" i="9"/>
  <c r="AB866" i="9"/>
  <c r="AB867" i="9"/>
  <c r="AB868" i="9"/>
  <c r="AB869" i="9"/>
  <c r="AB870" i="9"/>
  <c r="AB871" i="9"/>
  <c r="AB872" i="9"/>
  <c r="AB873" i="9"/>
  <c r="AB874" i="9"/>
  <c r="AB875" i="9"/>
  <c r="AB876" i="9"/>
  <c r="AB877" i="9"/>
  <c r="AB878" i="9"/>
  <c r="AB879" i="9"/>
  <c r="AB880" i="9"/>
  <c r="AB881" i="9"/>
  <c r="AB882" i="9"/>
  <c r="AB883" i="9"/>
  <c r="AB884" i="9"/>
  <c r="AB885" i="9"/>
  <c r="AB886" i="9"/>
  <c r="AB887" i="9"/>
  <c r="AB888" i="9"/>
  <c r="AB889" i="9"/>
  <c r="AB890" i="9"/>
  <c r="AB891" i="9"/>
  <c r="AB892" i="9"/>
  <c r="AB893" i="9"/>
  <c r="AB894" i="9"/>
  <c r="AB895" i="9"/>
  <c r="AB896" i="9"/>
  <c r="AB897" i="9"/>
  <c r="AB898" i="9"/>
  <c r="AB899" i="9"/>
  <c r="AB900" i="9"/>
  <c r="AB901" i="9"/>
  <c r="AB902" i="9"/>
  <c r="AB903" i="9"/>
  <c r="AB904" i="9"/>
  <c r="AB905" i="9"/>
  <c r="AB906" i="9"/>
  <c r="AB907" i="9"/>
  <c r="AB908" i="9"/>
  <c r="AB909" i="9"/>
  <c r="AB910" i="9"/>
  <c r="AB911" i="9"/>
  <c r="AB912" i="9"/>
  <c r="AB913" i="9"/>
  <c r="AB914" i="9"/>
  <c r="AB915" i="9"/>
  <c r="AB916" i="9"/>
  <c r="AB917" i="9"/>
  <c r="AB918" i="9"/>
  <c r="AB919" i="9"/>
  <c r="AB920" i="9"/>
  <c r="AB921" i="9"/>
  <c r="AB922" i="9"/>
  <c r="AB923" i="9"/>
  <c r="AB924" i="9"/>
  <c r="AB925" i="9"/>
  <c r="AB926" i="9"/>
  <c r="AB927" i="9"/>
  <c r="AB928" i="9"/>
  <c r="AB929" i="9"/>
  <c r="AB930" i="9"/>
  <c r="AB931" i="9"/>
  <c r="AB932" i="9"/>
  <c r="AB933" i="9"/>
  <c r="AB934" i="9"/>
  <c r="AB935" i="9"/>
  <c r="AB936" i="9"/>
  <c r="AB937" i="9"/>
  <c r="AB938" i="9"/>
  <c r="AB939" i="9"/>
  <c r="AB940" i="9"/>
  <c r="AB941" i="9"/>
  <c r="AB942" i="9"/>
  <c r="AB943" i="9"/>
  <c r="AB944" i="9"/>
  <c r="AB945" i="9"/>
  <c r="AB946" i="9"/>
  <c r="AB947" i="9"/>
  <c r="AB948" i="9"/>
  <c r="AB949" i="9"/>
  <c r="AB950" i="9"/>
  <c r="AB951" i="9"/>
  <c r="AB952" i="9"/>
  <c r="AB953" i="9"/>
  <c r="AB954" i="9"/>
  <c r="AB955" i="9"/>
  <c r="AB956" i="9"/>
  <c r="AB957" i="9"/>
  <c r="AB958" i="9"/>
  <c r="AB959" i="9"/>
  <c r="AB960" i="9"/>
  <c r="AB961" i="9"/>
  <c r="AB962" i="9"/>
  <c r="AB963" i="9"/>
  <c r="AB964" i="9"/>
  <c r="AB965" i="9"/>
  <c r="AB966" i="9"/>
  <c r="AB967" i="9"/>
  <c r="AB968" i="9"/>
  <c r="AB969" i="9"/>
  <c r="AB970" i="9"/>
  <c r="AB971" i="9"/>
  <c r="AB972" i="9"/>
  <c r="AB973" i="9"/>
  <c r="AB974" i="9"/>
  <c r="AB975" i="9"/>
  <c r="AB976" i="9"/>
  <c r="AB977" i="9"/>
  <c r="AB978" i="9"/>
  <c r="AB979" i="9"/>
  <c r="AB980" i="9"/>
  <c r="AB981" i="9"/>
  <c r="AB982" i="9"/>
  <c r="AB983" i="9"/>
  <c r="AB984" i="9"/>
  <c r="AB985" i="9"/>
  <c r="AB986" i="9"/>
  <c r="AB987" i="9"/>
  <c r="AB988" i="9"/>
  <c r="AB989" i="9"/>
  <c r="AB990" i="9"/>
  <c r="AB991" i="9"/>
  <c r="AB992" i="9"/>
  <c r="AB993" i="9"/>
  <c r="AB994" i="9"/>
  <c r="AB995" i="9"/>
  <c r="AB996" i="9"/>
  <c r="AB997" i="9"/>
  <c r="AB998" i="9"/>
  <c r="AB999" i="9"/>
  <c r="AB1000" i="9"/>
  <c r="AB1001" i="9"/>
  <c r="AB1002" i="9"/>
  <c r="AB1003" i="9"/>
  <c r="AB1004" i="9"/>
  <c r="AB1005" i="9"/>
  <c r="AB1006" i="9"/>
  <c r="AB1007" i="9"/>
  <c r="AB1008" i="9"/>
  <c r="AB1009" i="9"/>
  <c r="AB1010" i="9"/>
  <c r="AB1011" i="9"/>
  <c r="AB1012" i="9"/>
  <c r="AB1013" i="9"/>
  <c r="AB1014" i="9"/>
  <c r="AB1015" i="9"/>
  <c r="AB1016" i="9"/>
  <c r="AB1017" i="9"/>
  <c r="AB1018" i="9"/>
  <c r="AB1019" i="9"/>
  <c r="AB1020" i="9"/>
  <c r="AB1021" i="9"/>
  <c r="AB1022" i="9"/>
  <c r="AB1023" i="9"/>
  <c r="AB1024" i="9"/>
  <c r="AB1025" i="9"/>
  <c r="AB1026" i="9"/>
  <c r="AB1027" i="9"/>
  <c r="AB1028" i="9"/>
  <c r="AB1029" i="9"/>
  <c r="AB1030" i="9"/>
  <c r="AB1031" i="9"/>
  <c r="AB1032" i="9"/>
  <c r="AB1033" i="9"/>
  <c r="AB1034" i="9"/>
  <c r="AB1035" i="9"/>
  <c r="AB1036" i="9"/>
  <c r="AB1037" i="9"/>
  <c r="AB1038" i="9"/>
  <c r="AB1039" i="9"/>
  <c r="AB1040" i="9"/>
  <c r="AB1041" i="9"/>
  <c r="AB1042" i="9"/>
  <c r="AB1043" i="9"/>
  <c r="AB1044" i="9"/>
  <c r="AB1045" i="9"/>
  <c r="AB1046" i="9"/>
  <c r="AB1047" i="9"/>
  <c r="AB1048" i="9"/>
  <c r="AB1049" i="9"/>
  <c r="AB1050" i="9"/>
  <c r="AB1051" i="9"/>
  <c r="AB1052" i="9"/>
  <c r="AB1053" i="9"/>
  <c r="AB1054" i="9"/>
  <c r="AB1055" i="9"/>
  <c r="AB1056" i="9"/>
  <c r="AB1057" i="9"/>
  <c r="AB1058" i="9"/>
  <c r="AB1059" i="9"/>
  <c r="AB1060" i="9"/>
  <c r="AB1061" i="9"/>
  <c r="AB1062" i="9"/>
  <c r="AB1063" i="9"/>
  <c r="AB1064" i="9"/>
  <c r="AB1065" i="9"/>
  <c r="AB1066" i="9"/>
  <c r="AB1067" i="9"/>
  <c r="AB1068" i="9"/>
  <c r="AB1069" i="9"/>
  <c r="AB1070" i="9"/>
  <c r="AB1071" i="9"/>
  <c r="AB1072" i="9"/>
  <c r="AB1073" i="9"/>
  <c r="AB1074" i="9"/>
  <c r="AB1075" i="9"/>
  <c r="AB1076" i="9"/>
  <c r="AB1077" i="9"/>
  <c r="AB1078" i="9"/>
  <c r="AB1079" i="9"/>
  <c r="AB1080" i="9"/>
  <c r="AB1081" i="9"/>
  <c r="AB1082" i="9"/>
  <c r="AB1083" i="9"/>
  <c r="AB1084" i="9"/>
  <c r="AB1085" i="9"/>
  <c r="AB1086" i="9"/>
  <c r="AB1087" i="9"/>
  <c r="AB1088" i="9"/>
  <c r="AB1089" i="9"/>
  <c r="AB1090" i="9"/>
  <c r="AB1091" i="9"/>
  <c r="AB1092" i="9"/>
  <c r="AB1093" i="9"/>
  <c r="AB1094" i="9"/>
  <c r="AB1095" i="9"/>
  <c r="AB1096" i="9"/>
  <c r="AB1097" i="9"/>
  <c r="AB1098" i="9"/>
  <c r="AB1099" i="9"/>
  <c r="AB1100" i="9"/>
  <c r="AB1101" i="9"/>
  <c r="AB1102" i="9"/>
  <c r="AB1103" i="9"/>
  <c r="AB1104" i="9"/>
  <c r="AB1105" i="9"/>
  <c r="AB1106" i="9"/>
  <c r="AB1107" i="9"/>
  <c r="AB1108" i="9"/>
  <c r="AB1109" i="9"/>
  <c r="AB1110" i="9"/>
  <c r="AB1111" i="9"/>
  <c r="AB1112" i="9"/>
  <c r="AB1113" i="9"/>
  <c r="AB1114" i="9"/>
  <c r="AB1115" i="9"/>
  <c r="AB1116" i="9"/>
  <c r="AB1117" i="9"/>
  <c r="AB1118" i="9"/>
  <c r="AB1119" i="9"/>
  <c r="AB1120" i="9"/>
  <c r="AB1121" i="9"/>
  <c r="AB1122" i="9"/>
  <c r="AB1123" i="9"/>
  <c r="AB1124" i="9"/>
  <c r="AB1125" i="9"/>
  <c r="AB1126" i="9"/>
  <c r="AB1127" i="9"/>
  <c r="AB1128" i="9"/>
  <c r="AB1129" i="9"/>
  <c r="AB1130" i="9"/>
  <c r="AB1131" i="9"/>
  <c r="AB1132" i="9"/>
  <c r="AB1133" i="9"/>
  <c r="AB1134" i="9"/>
  <c r="AB1135" i="9"/>
  <c r="AB1136" i="9"/>
  <c r="AB1137" i="9"/>
  <c r="AB1138" i="9"/>
  <c r="AB1139" i="9"/>
  <c r="AB1140" i="9"/>
  <c r="AB1141" i="9"/>
  <c r="AB1142" i="9"/>
  <c r="AB1143" i="9"/>
  <c r="AB1144" i="9"/>
  <c r="AB1145" i="9"/>
  <c r="AB1146" i="9"/>
  <c r="AB1147" i="9"/>
  <c r="AB1148" i="9"/>
  <c r="AB1149" i="9"/>
  <c r="AB1150" i="9"/>
  <c r="AB1151" i="9"/>
  <c r="AB1152" i="9"/>
  <c r="AB1153" i="9"/>
  <c r="AB1154" i="9"/>
  <c r="AB1155" i="9"/>
  <c r="AB1156" i="9"/>
  <c r="AB1157" i="9"/>
  <c r="AB1158" i="9"/>
  <c r="AB1159" i="9"/>
  <c r="AB1160" i="9"/>
  <c r="AB1161" i="9"/>
  <c r="AB1162" i="9"/>
  <c r="AB1163" i="9"/>
  <c r="AB1164" i="9"/>
  <c r="AB1165" i="9"/>
  <c r="AB1166" i="9"/>
  <c r="AB1167" i="9"/>
  <c r="AB1168" i="9"/>
  <c r="AB1169" i="9"/>
  <c r="AB1170" i="9"/>
  <c r="AB1171" i="9"/>
  <c r="AB1172" i="9"/>
  <c r="AB1173" i="9"/>
  <c r="AB1174" i="9"/>
  <c r="AB1175" i="9"/>
  <c r="AB1176" i="9"/>
  <c r="AB1177" i="9"/>
  <c r="AB1178" i="9"/>
  <c r="AB1179" i="9"/>
  <c r="AB1180" i="9"/>
  <c r="AB1181" i="9"/>
  <c r="AB1182" i="9"/>
  <c r="AB1183" i="9"/>
  <c r="AB1184" i="9"/>
  <c r="AB1185" i="9"/>
  <c r="AB1186" i="9"/>
  <c r="AB1187" i="9"/>
  <c r="AB1188" i="9"/>
  <c r="AB1189" i="9"/>
  <c r="AB1190" i="9"/>
  <c r="AB1191" i="9"/>
  <c r="AB1192" i="9"/>
  <c r="AB1193" i="9"/>
  <c r="AB1194" i="9"/>
  <c r="AB1195" i="9"/>
  <c r="AB1196" i="9"/>
  <c r="AB1197" i="9"/>
  <c r="AB1198" i="9"/>
  <c r="AB1199" i="9"/>
  <c r="AB1200" i="9"/>
  <c r="AB1201" i="9"/>
  <c r="AB1202" i="9"/>
  <c r="AB1203" i="9"/>
  <c r="AB1204" i="9"/>
  <c r="AB1205" i="9"/>
  <c r="AB1206" i="9"/>
  <c r="AB1207" i="9"/>
  <c r="AB1208" i="9"/>
  <c r="AB1209" i="9"/>
  <c r="AB1210" i="9"/>
  <c r="AB1211" i="9"/>
  <c r="AB1212" i="9"/>
  <c r="AB1213" i="9"/>
  <c r="AB1214" i="9"/>
  <c r="AB1215" i="9"/>
  <c r="AB1216" i="9"/>
  <c r="AB1217" i="9"/>
  <c r="AB1218" i="9"/>
  <c r="AB1219" i="9"/>
  <c r="AB1220" i="9"/>
  <c r="AB1221" i="9"/>
  <c r="AB1222" i="9"/>
  <c r="AB1223" i="9"/>
  <c r="AB1224" i="9"/>
  <c r="AB1225" i="9"/>
  <c r="AB1226" i="9"/>
  <c r="AB1227" i="9"/>
  <c r="AB1228" i="9"/>
  <c r="AB1229" i="9"/>
  <c r="AB1230" i="9"/>
  <c r="AB1231" i="9"/>
  <c r="AB1232" i="9"/>
  <c r="AB1233" i="9"/>
  <c r="AB1234" i="9"/>
  <c r="AB1235" i="9"/>
  <c r="AB1236" i="9"/>
  <c r="AB1237" i="9"/>
  <c r="AB1238" i="9"/>
  <c r="AB1239" i="9"/>
  <c r="AB1240" i="9"/>
  <c r="AB1241" i="9"/>
  <c r="AB1242" i="9"/>
  <c r="AB1243" i="9"/>
  <c r="AB1244" i="9"/>
  <c r="AB1245" i="9"/>
  <c r="AB1246" i="9"/>
  <c r="AB1247" i="9"/>
  <c r="AB1248" i="9"/>
  <c r="AB1249" i="9"/>
  <c r="AB1250" i="9"/>
  <c r="AB1251" i="9"/>
  <c r="AB1252" i="9"/>
  <c r="AB1253" i="9"/>
  <c r="AB1254" i="9"/>
  <c r="AB1255" i="9"/>
  <c r="AB1256" i="9"/>
  <c r="AB1257" i="9"/>
  <c r="AB1258" i="9"/>
  <c r="AB1259" i="9"/>
  <c r="AB1260" i="9"/>
  <c r="AB1261" i="9"/>
  <c r="AB1262" i="9"/>
  <c r="AB1263" i="9"/>
  <c r="AB1264" i="9"/>
  <c r="AB1265" i="9"/>
  <c r="AB1266" i="9"/>
  <c r="AB1267" i="9"/>
  <c r="AB1268" i="9"/>
  <c r="AB1269" i="9"/>
  <c r="AB1270" i="9"/>
  <c r="AB1271" i="9"/>
  <c r="AB1272" i="9"/>
  <c r="AB1273" i="9"/>
  <c r="AB1274" i="9"/>
  <c r="AB1275" i="9"/>
  <c r="AB1276" i="9"/>
  <c r="AB1277" i="9"/>
  <c r="AB1278" i="9"/>
  <c r="AB1279" i="9"/>
  <c r="AB1280" i="9"/>
  <c r="AB1281" i="9"/>
  <c r="AB1282" i="9"/>
  <c r="AB1283" i="9"/>
  <c r="AB1284" i="9"/>
  <c r="AB1285" i="9"/>
  <c r="AB1286" i="9"/>
  <c r="AB1287" i="9"/>
  <c r="AB1288" i="9"/>
  <c r="AB1289" i="9"/>
  <c r="AB1290" i="9"/>
  <c r="AB1291" i="9"/>
  <c r="AB1292" i="9"/>
  <c r="AB1293" i="9"/>
  <c r="AB1294" i="9"/>
  <c r="AB1295" i="9"/>
  <c r="AB1296" i="9"/>
  <c r="AB1297" i="9"/>
  <c r="AB1298" i="9"/>
  <c r="AB1299" i="9"/>
  <c r="AB1300" i="9"/>
  <c r="AB1301" i="9"/>
  <c r="AB1302" i="9"/>
  <c r="AB1303" i="9"/>
  <c r="AB1304" i="9"/>
  <c r="AB1305" i="9"/>
  <c r="AB1306" i="9"/>
  <c r="AB1307" i="9"/>
  <c r="AB1308" i="9"/>
  <c r="AB1309" i="9"/>
  <c r="AB1310" i="9"/>
  <c r="AB1311" i="9"/>
  <c r="AB1312" i="9"/>
  <c r="AB1313" i="9"/>
  <c r="AB1314" i="9"/>
  <c r="AB1315" i="9"/>
  <c r="AB1316" i="9"/>
  <c r="AB1317" i="9"/>
  <c r="AB1318" i="9"/>
  <c r="AB1319" i="9"/>
  <c r="AB1320" i="9"/>
  <c r="AB1321" i="9"/>
  <c r="AB1322" i="9"/>
  <c r="AB1323" i="9"/>
  <c r="AB1324" i="9"/>
  <c r="AB1325" i="9"/>
  <c r="AB1326" i="9"/>
  <c r="AB1327" i="9"/>
  <c r="AB1328" i="9"/>
  <c r="AB1329" i="9"/>
  <c r="AB1330" i="9"/>
  <c r="AB1331" i="9"/>
  <c r="AB1332" i="9"/>
  <c r="AB1333" i="9"/>
  <c r="AB1334" i="9"/>
  <c r="AB1335" i="9"/>
  <c r="AB1336" i="9"/>
  <c r="AB1337" i="9"/>
  <c r="AB1338" i="9"/>
  <c r="AB1339" i="9"/>
  <c r="AB1340" i="9"/>
  <c r="AB1341" i="9"/>
  <c r="AB1342" i="9"/>
  <c r="AB1343" i="9"/>
  <c r="AB1344" i="9"/>
  <c r="AB1345" i="9"/>
  <c r="AB1346" i="9"/>
  <c r="AB1347" i="9"/>
  <c r="AB1348" i="9"/>
  <c r="AB1349" i="9"/>
  <c r="AB1350" i="9"/>
  <c r="AB1351" i="9"/>
  <c r="AB1352" i="9"/>
  <c r="AB1353" i="9"/>
  <c r="AB1354" i="9"/>
  <c r="AB1355" i="9"/>
  <c r="AB1356" i="9"/>
  <c r="AB1357" i="9"/>
  <c r="AB1358" i="9"/>
  <c r="AB1359" i="9"/>
  <c r="AB1360" i="9"/>
  <c r="AB1361" i="9"/>
  <c r="AB1362" i="9"/>
  <c r="AB1363" i="9"/>
  <c r="AB1364" i="9"/>
  <c r="AB1365" i="9"/>
  <c r="AB1366" i="9"/>
  <c r="AB1367" i="9"/>
  <c r="AB1368" i="9"/>
  <c r="AB1369" i="9"/>
  <c r="AB1370" i="9"/>
  <c r="AB1371" i="9"/>
  <c r="AB1372" i="9"/>
  <c r="AB1373" i="9"/>
  <c r="AB1374" i="9"/>
  <c r="AB1375" i="9"/>
  <c r="AB1376" i="9"/>
  <c r="AB1377" i="9"/>
  <c r="AB1378" i="9"/>
  <c r="AB1379" i="9"/>
  <c r="AB1380" i="9"/>
  <c r="AB1381" i="9"/>
  <c r="AB1382" i="9"/>
  <c r="AB1383" i="9"/>
  <c r="AB1384" i="9"/>
  <c r="AB1385" i="9"/>
  <c r="AB1386" i="9"/>
  <c r="AB1387" i="9"/>
  <c r="AB1388" i="9"/>
  <c r="AB1389" i="9"/>
  <c r="AB1390" i="9"/>
  <c r="AB1391" i="9"/>
  <c r="AB1392" i="9"/>
  <c r="AB1393" i="9"/>
  <c r="AB1394" i="9"/>
  <c r="AB1395" i="9"/>
  <c r="AB1396" i="9"/>
  <c r="AB1397" i="9"/>
  <c r="AB1398" i="9"/>
  <c r="AB1399" i="9"/>
  <c r="AB1400" i="9"/>
  <c r="AB1401" i="9"/>
  <c r="AB1402" i="9"/>
  <c r="AB1403" i="9"/>
  <c r="AB1404" i="9"/>
  <c r="AB1405" i="9"/>
  <c r="AB1406" i="9"/>
  <c r="AB1407" i="9"/>
  <c r="AB1408" i="9"/>
  <c r="AB1409" i="9"/>
  <c r="AB1410" i="9"/>
  <c r="AB1411" i="9"/>
  <c r="AB1412" i="9"/>
  <c r="AB1413" i="9"/>
  <c r="AB1414" i="9"/>
  <c r="AB1415" i="9"/>
  <c r="AB1416" i="9"/>
  <c r="AB1417" i="9"/>
  <c r="AB1418" i="9"/>
  <c r="AB1419" i="9"/>
  <c r="AB1420" i="9"/>
  <c r="AB1421" i="9"/>
  <c r="AB1422" i="9"/>
  <c r="AB1423" i="9"/>
  <c r="AB1424" i="9"/>
  <c r="AB1425" i="9"/>
  <c r="AB1426" i="9"/>
  <c r="AB1427" i="9"/>
  <c r="AB1428" i="9"/>
  <c r="AB1429" i="9"/>
  <c r="AB1430" i="9"/>
  <c r="AB1431" i="9"/>
  <c r="AB1432" i="9"/>
  <c r="AB1433" i="9"/>
  <c r="AB1434" i="9"/>
  <c r="AB1435" i="9"/>
  <c r="AB1436" i="9"/>
  <c r="AB1437" i="9"/>
  <c r="AB1438" i="9"/>
  <c r="AB1439" i="9"/>
  <c r="AB1440" i="9"/>
  <c r="AB1441" i="9"/>
  <c r="AB1442" i="9"/>
  <c r="AB1443" i="9"/>
  <c r="AB1444" i="9"/>
  <c r="AB1445" i="9"/>
  <c r="AB1446" i="9"/>
  <c r="AB1447" i="9"/>
  <c r="AB1448" i="9"/>
  <c r="AB1449" i="9"/>
  <c r="AB1450" i="9"/>
  <c r="AB1451" i="9"/>
  <c r="AB1452" i="9"/>
  <c r="AB1453" i="9"/>
  <c r="AB1454" i="9"/>
  <c r="AB1455" i="9"/>
  <c r="AB1456" i="9"/>
  <c r="AB1457" i="9"/>
  <c r="AB1458" i="9"/>
  <c r="AB1459" i="9"/>
  <c r="AB1460" i="9"/>
  <c r="AB1461" i="9"/>
  <c r="AB1462" i="9"/>
  <c r="AB1463" i="9"/>
  <c r="AB1464" i="9"/>
  <c r="AB1465" i="9"/>
  <c r="AB1466" i="9"/>
  <c r="AB1467" i="9"/>
  <c r="AB1468" i="9"/>
  <c r="AB1469" i="9"/>
  <c r="AB1470" i="9"/>
  <c r="AB1471" i="9"/>
  <c r="AB1472" i="9"/>
  <c r="AB1473" i="9"/>
  <c r="AB1474" i="9"/>
  <c r="AB1475" i="9"/>
  <c r="AB1476" i="9"/>
  <c r="AB1477" i="9"/>
  <c r="AB1478" i="9"/>
  <c r="AB1479" i="9"/>
  <c r="AB1480" i="9"/>
  <c r="AB1481" i="9"/>
  <c r="AB1482" i="9"/>
  <c r="AB1483" i="9"/>
  <c r="AB1484" i="9"/>
  <c r="AB1485" i="9"/>
  <c r="AB1486" i="9"/>
  <c r="AB1487" i="9"/>
  <c r="AB1488" i="9"/>
  <c r="AB1489" i="9"/>
  <c r="AB1490" i="9"/>
  <c r="AB1491" i="9"/>
  <c r="AB1492" i="9"/>
  <c r="AB1493" i="9"/>
  <c r="AB1494" i="9"/>
  <c r="AB1495" i="9"/>
  <c r="AB1496" i="9"/>
  <c r="AB1497" i="9"/>
  <c r="AB1498" i="9"/>
  <c r="AB1499" i="9"/>
  <c r="AB1500" i="9"/>
  <c r="AB1501" i="9"/>
  <c r="AB1502" i="9"/>
  <c r="AB1503" i="9"/>
  <c r="AB1504" i="9"/>
  <c r="AB1505" i="9"/>
  <c r="AB1506" i="9"/>
  <c r="AB1507" i="9"/>
  <c r="AB1508" i="9"/>
  <c r="AB1509" i="9"/>
  <c r="AB1510" i="9"/>
  <c r="AB1511" i="9"/>
  <c r="AB1512" i="9"/>
  <c r="AB1513" i="9"/>
  <c r="AB1514" i="9"/>
  <c r="AB1515" i="9"/>
  <c r="AB1516" i="9"/>
  <c r="AB1517" i="9"/>
  <c r="AB1518" i="9"/>
  <c r="AB1519" i="9"/>
  <c r="AB1520" i="9"/>
  <c r="AB1521" i="9"/>
  <c r="AB1522" i="9"/>
  <c r="AB1523" i="9"/>
  <c r="AB1524" i="9"/>
  <c r="AB1525" i="9"/>
  <c r="AB1526" i="9"/>
  <c r="AB1527" i="9"/>
  <c r="AB1528" i="9"/>
  <c r="AB1529" i="9"/>
  <c r="AB1530" i="9"/>
  <c r="AB1531" i="9"/>
  <c r="AB1532" i="9"/>
  <c r="AB1533" i="9"/>
  <c r="AB1534" i="9"/>
  <c r="AB1535" i="9"/>
  <c r="AB1536" i="9"/>
  <c r="AB1537" i="9"/>
  <c r="AB1538" i="9"/>
  <c r="AB1539" i="9"/>
  <c r="AB1540" i="9"/>
  <c r="AB1541" i="9"/>
  <c r="AB1542" i="9"/>
  <c r="AB1543" i="9"/>
  <c r="AB1544" i="9"/>
  <c r="AB1545" i="9"/>
  <c r="AB1546" i="9"/>
  <c r="AB1547" i="9"/>
  <c r="AB1548" i="9"/>
  <c r="AB1549" i="9"/>
  <c r="AB1550" i="9"/>
  <c r="AB1551" i="9"/>
  <c r="AB1552" i="9"/>
  <c r="AB1553" i="9"/>
  <c r="AB1554" i="9"/>
  <c r="AB1555" i="9"/>
  <c r="AB1556" i="9"/>
  <c r="AB1557" i="9"/>
  <c r="AB1558" i="9"/>
  <c r="AB1559" i="9"/>
  <c r="AB1560" i="9"/>
  <c r="AB1561" i="9"/>
  <c r="AB1562" i="9"/>
  <c r="AB1563" i="9"/>
  <c r="AB1564" i="9"/>
  <c r="AB1565" i="9"/>
  <c r="AB1566" i="9"/>
  <c r="AB1567" i="9"/>
  <c r="AB1568" i="9"/>
  <c r="AB1569" i="9"/>
  <c r="AB1570" i="9"/>
  <c r="AB1571" i="9"/>
  <c r="AB1572" i="9"/>
  <c r="AB1573" i="9"/>
  <c r="AB1574" i="9"/>
  <c r="AB1575" i="9"/>
  <c r="AB1576" i="9"/>
  <c r="AB1577" i="9"/>
  <c r="AB1578" i="9"/>
  <c r="AB1579" i="9"/>
  <c r="AB1580" i="9"/>
  <c r="AB1581" i="9"/>
  <c r="AB1582" i="9"/>
  <c r="AB1583" i="9"/>
  <c r="AB1584" i="9"/>
  <c r="AB1585" i="9"/>
  <c r="AB1586" i="9"/>
  <c r="AB1587" i="9"/>
  <c r="AB1588" i="9"/>
  <c r="AB1589" i="9"/>
  <c r="AB1590" i="9"/>
  <c r="AB1591" i="9"/>
  <c r="AB1592" i="9"/>
  <c r="AB1593" i="9"/>
  <c r="AB1594" i="9"/>
  <c r="AB1595" i="9"/>
  <c r="AB1596" i="9"/>
  <c r="AB1597" i="9"/>
  <c r="AB1598" i="9"/>
  <c r="AB1599" i="9"/>
  <c r="AB1600" i="9"/>
  <c r="AB1601" i="9"/>
  <c r="AB1602" i="9"/>
  <c r="AB1603" i="9"/>
  <c r="AB1604" i="9"/>
  <c r="AB1605" i="9"/>
  <c r="AB1606" i="9"/>
  <c r="AB1607" i="9"/>
  <c r="AB1608" i="9"/>
  <c r="AB1609" i="9"/>
  <c r="AB1610" i="9"/>
  <c r="AB1611" i="9"/>
  <c r="AB1612" i="9"/>
  <c r="AB1613" i="9"/>
  <c r="AB1614" i="9"/>
  <c r="AB1615" i="9"/>
  <c r="AB1616" i="9"/>
  <c r="AB1617" i="9"/>
  <c r="AB1618" i="9"/>
  <c r="AB1619" i="9"/>
  <c r="AB1620" i="9"/>
  <c r="AB1621" i="9"/>
  <c r="AB1622" i="9"/>
  <c r="AB1623" i="9"/>
  <c r="AB1624" i="9"/>
  <c r="AB1625" i="9"/>
  <c r="AB1626" i="9"/>
  <c r="AB1627" i="9"/>
  <c r="AB1628" i="9"/>
  <c r="AB1629" i="9"/>
  <c r="AB1630" i="9"/>
  <c r="AB1631" i="9"/>
  <c r="AB1632" i="9"/>
  <c r="AB1633" i="9"/>
  <c r="AB1634" i="9"/>
  <c r="AB1635" i="9"/>
  <c r="AB1636" i="9"/>
  <c r="AB1637" i="9"/>
  <c r="AB1638" i="9"/>
  <c r="AB1639" i="9"/>
  <c r="AB1640" i="9"/>
  <c r="AB1641" i="9"/>
  <c r="AB1642" i="9"/>
  <c r="AB1643" i="9"/>
  <c r="AB1644" i="9"/>
  <c r="AB1645" i="9"/>
  <c r="AB1646" i="9"/>
  <c r="AB1647" i="9"/>
  <c r="AB1648" i="9"/>
  <c r="AB1649" i="9"/>
  <c r="AB1650" i="9"/>
  <c r="AB1651" i="9"/>
  <c r="AB1652" i="9"/>
  <c r="AB1653" i="9"/>
  <c r="AB1654" i="9"/>
  <c r="AB1655" i="9"/>
  <c r="AB1656" i="9"/>
  <c r="AB1657" i="9"/>
  <c r="AB1658" i="9"/>
  <c r="AB1659" i="9"/>
  <c r="AB1660" i="9"/>
  <c r="AB1661" i="9"/>
  <c r="AB1662" i="9"/>
  <c r="AB1663" i="9"/>
  <c r="AB1664" i="9"/>
  <c r="AB1665" i="9"/>
  <c r="AB1666" i="9"/>
  <c r="AB1667" i="9"/>
  <c r="AB1668" i="9"/>
  <c r="AB1669" i="9"/>
  <c r="AB1670" i="9"/>
  <c r="AB1671" i="9"/>
  <c r="AB1672" i="9"/>
  <c r="AB1673" i="9"/>
  <c r="AB1674" i="9"/>
  <c r="AB1675" i="9"/>
  <c r="AB1676" i="9"/>
  <c r="AB1677" i="9"/>
  <c r="AB1678" i="9"/>
  <c r="AB1679" i="9"/>
  <c r="AB1680" i="9"/>
  <c r="AB1681" i="9"/>
  <c r="AB1682" i="9"/>
  <c r="AB1683" i="9"/>
  <c r="AB1684" i="9"/>
  <c r="AB1685" i="9"/>
  <c r="AB1686" i="9"/>
  <c r="AB1687" i="9"/>
  <c r="AB1688" i="9"/>
  <c r="AB1689" i="9"/>
  <c r="AB1690" i="9"/>
  <c r="AB1691" i="9"/>
  <c r="AB1692" i="9"/>
  <c r="AB1693" i="9"/>
  <c r="AB1694" i="9"/>
  <c r="AB1695" i="9"/>
  <c r="AB1696" i="9"/>
  <c r="AB1697" i="9"/>
  <c r="AB1698" i="9"/>
  <c r="AB1699" i="9"/>
  <c r="AB1700" i="9"/>
  <c r="AB1701" i="9"/>
  <c r="AB1702" i="9"/>
  <c r="AB1703" i="9"/>
  <c r="AB1704" i="9"/>
  <c r="AB1705" i="9"/>
  <c r="AB1706" i="9"/>
  <c r="AB1707" i="9"/>
  <c r="AB1708" i="9"/>
  <c r="AB1709" i="9"/>
  <c r="AB1710" i="9"/>
  <c r="AB1711" i="9"/>
  <c r="AB1712" i="9"/>
  <c r="AB1713" i="9"/>
  <c r="AB1714" i="9"/>
  <c r="AB1715" i="9"/>
  <c r="AB1716" i="9"/>
  <c r="AB1717" i="9"/>
  <c r="AB1718" i="9"/>
  <c r="AB1719" i="9"/>
  <c r="AB1720" i="9"/>
  <c r="AB1721" i="9"/>
  <c r="AB1722" i="9"/>
  <c r="AB1723" i="9"/>
  <c r="AB1724" i="9"/>
  <c r="AB1725" i="9"/>
  <c r="AB1726" i="9"/>
  <c r="AB1727" i="9"/>
  <c r="AB1728" i="9"/>
  <c r="AB1729" i="9"/>
  <c r="AB1730" i="9"/>
  <c r="AB1731" i="9"/>
  <c r="AB1732" i="9"/>
  <c r="AB1733" i="9"/>
  <c r="AB1734" i="9"/>
  <c r="AB1735" i="9"/>
  <c r="AB1736" i="9"/>
  <c r="AB1737" i="9"/>
  <c r="AB1738" i="9"/>
  <c r="AB1739" i="9"/>
  <c r="AB1740" i="9"/>
  <c r="AB1741" i="9"/>
  <c r="AB1742" i="9"/>
  <c r="AB1743" i="9"/>
  <c r="AB1744" i="9"/>
  <c r="AB1745" i="9"/>
  <c r="AB1746" i="9"/>
  <c r="AB1747" i="9"/>
  <c r="AB1748" i="9"/>
  <c r="AB1749" i="9"/>
  <c r="AB1750" i="9"/>
  <c r="AB1751" i="9"/>
  <c r="AB1752" i="9"/>
  <c r="AB1753" i="9"/>
  <c r="AB1754" i="9"/>
  <c r="AB1755" i="9"/>
  <c r="AB1756" i="9"/>
  <c r="AB1757" i="9"/>
  <c r="AB1758" i="9"/>
  <c r="AB1759" i="9"/>
  <c r="AB1760" i="9"/>
  <c r="AB1761" i="9"/>
  <c r="AB1762" i="9"/>
  <c r="AB1763" i="9"/>
  <c r="AB1764" i="9"/>
  <c r="AB1765" i="9"/>
  <c r="AB1766" i="9"/>
  <c r="AB1767" i="9"/>
  <c r="AB1768" i="9"/>
  <c r="AB1769" i="9"/>
  <c r="AB1770" i="9"/>
  <c r="AB1771" i="9"/>
  <c r="AB1772" i="9"/>
  <c r="AB1773" i="9"/>
  <c r="AB1774" i="9"/>
  <c r="AB1775" i="9"/>
  <c r="AB1776" i="9"/>
  <c r="AB1777" i="9"/>
  <c r="AB1778" i="9"/>
  <c r="AB1779" i="9"/>
  <c r="AB1780" i="9"/>
  <c r="AB1781" i="9"/>
  <c r="AB1782" i="9"/>
  <c r="AB1783" i="9"/>
  <c r="AB1784" i="9"/>
  <c r="AB1785" i="9"/>
  <c r="AB1786" i="9"/>
  <c r="AB1787" i="9"/>
  <c r="AB1788" i="9"/>
  <c r="AB1789" i="9"/>
  <c r="AB1790" i="9"/>
  <c r="AB1791" i="9"/>
  <c r="AB1792" i="9"/>
  <c r="AB1793" i="9"/>
  <c r="AB1794" i="9"/>
  <c r="AB1795" i="9"/>
  <c r="AB1796" i="9"/>
  <c r="AB1797" i="9"/>
  <c r="AB1798" i="9"/>
  <c r="AB1799" i="9"/>
  <c r="AB1800" i="9"/>
  <c r="AB1801" i="9"/>
  <c r="AB1802" i="9"/>
  <c r="AB1803" i="9"/>
  <c r="AB1804" i="9"/>
  <c r="AB1805" i="9"/>
  <c r="AB1806" i="9"/>
  <c r="AB1807" i="9"/>
  <c r="AB1808" i="9"/>
  <c r="AB1809" i="9"/>
  <c r="AB1810" i="9"/>
  <c r="AB1811" i="9"/>
  <c r="AB1812" i="9"/>
  <c r="AB1813" i="9"/>
  <c r="AB1814" i="9"/>
  <c r="AB1815" i="9"/>
  <c r="AB1816" i="9"/>
  <c r="AB1817" i="9"/>
  <c r="AB1818" i="9"/>
  <c r="AB1819" i="9"/>
  <c r="AB1820" i="9"/>
  <c r="AB1821" i="9"/>
  <c r="AB1822" i="9"/>
  <c r="AB1823" i="9"/>
  <c r="AB1824" i="9"/>
  <c r="AB1825" i="9"/>
  <c r="AB1826" i="9"/>
  <c r="AB1827" i="9"/>
  <c r="AB1828" i="9"/>
  <c r="AB1829" i="9"/>
  <c r="AB1830" i="9"/>
  <c r="AB1831" i="9"/>
  <c r="AB1832" i="9"/>
  <c r="AB1833" i="9"/>
  <c r="AB1834" i="9"/>
  <c r="AB1835" i="9"/>
  <c r="AB1836" i="9"/>
  <c r="AB1837" i="9"/>
  <c r="AB1838" i="9"/>
  <c r="AB1839" i="9"/>
  <c r="AB1840" i="9"/>
  <c r="AB1841" i="9"/>
  <c r="AB1842" i="9"/>
  <c r="AB1843" i="9"/>
  <c r="AB1844" i="9"/>
  <c r="AB1845" i="9"/>
  <c r="AB1846" i="9"/>
  <c r="AB1847" i="9"/>
  <c r="AB1848" i="9"/>
  <c r="AB1849" i="9"/>
  <c r="AB1850" i="9"/>
  <c r="AB1851" i="9"/>
  <c r="AB1852" i="9"/>
  <c r="AB1853" i="9"/>
  <c r="AB1854" i="9"/>
  <c r="AB1855" i="9"/>
  <c r="AB1856" i="9"/>
  <c r="AB1857" i="9"/>
  <c r="AB1858" i="9"/>
  <c r="AB1859" i="9"/>
  <c r="AB1860" i="9"/>
  <c r="AB1861" i="9"/>
  <c r="AB1862" i="9"/>
  <c r="AB1863" i="9"/>
  <c r="AB1864" i="9"/>
  <c r="AB1865" i="9"/>
  <c r="AB1866" i="9"/>
  <c r="AB1867" i="9"/>
  <c r="AB1868" i="9"/>
  <c r="AB1869" i="9"/>
  <c r="AB1870" i="9"/>
  <c r="AB1871" i="9"/>
  <c r="AB1872" i="9"/>
  <c r="AB1873" i="9"/>
  <c r="AB1874" i="9"/>
  <c r="AB1875" i="9"/>
  <c r="AB1876" i="9"/>
  <c r="AB1877" i="9"/>
  <c r="AB1878" i="9"/>
  <c r="AB1879" i="9"/>
  <c r="AB1880" i="9"/>
  <c r="AB1881" i="9"/>
  <c r="AB1882" i="9"/>
  <c r="AB1883" i="9"/>
  <c r="AB1884" i="9"/>
  <c r="AB1885" i="9"/>
  <c r="AB1886" i="9"/>
  <c r="AB1887" i="9"/>
  <c r="AB1888" i="9"/>
  <c r="AB1889" i="9"/>
  <c r="AB1890" i="9"/>
  <c r="AB1891" i="9"/>
  <c r="AB1892" i="9"/>
  <c r="AB1893" i="9"/>
  <c r="AB1894" i="9"/>
  <c r="AB1895" i="9"/>
  <c r="AB1896" i="9"/>
  <c r="AB1897" i="9"/>
  <c r="AB1898" i="9"/>
  <c r="AB1899" i="9"/>
  <c r="AB1900" i="9"/>
  <c r="AB1901" i="9"/>
  <c r="AB1902" i="9"/>
  <c r="AB1903" i="9"/>
  <c r="AB1904" i="9"/>
  <c r="AB1905" i="9"/>
  <c r="AB1906" i="9"/>
  <c r="AB1907" i="9"/>
  <c r="AB1908" i="9"/>
  <c r="AB1909" i="9"/>
  <c r="AB1910" i="9"/>
  <c r="AB1911" i="9"/>
  <c r="AB1912" i="9"/>
  <c r="AB1913" i="9"/>
  <c r="AB1914" i="9"/>
  <c r="AB1915" i="9"/>
  <c r="AB1916" i="9"/>
  <c r="AB1917" i="9"/>
  <c r="AB1918" i="9"/>
  <c r="AB1919" i="9"/>
  <c r="AB1920" i="9"/>
  <c r="AB1921" i="9"/>
  <c r="AB1922" i="9"/>
  <c r="AB1923" i="9"/>
  <c r="AB1924" i="9"/>
  <c r="AB1925" i="9"/>
  <c r="AB1926" i="9"/>
  <c r="AB1927" i="9"/>
  <c r="AB1928" i="9"/>
  <c r="AB1929" i="9"/>
  <c r="AB1930" i="9"/>
  <c r="AB1931" i="9"/>
  <c r="AB1932" i="9"/>
  <c r="AB1933" i="9"/>
  <c r="AB1934" i="9"/>
  <c r="AB1935" i="9"/>
  <c r="AB1936" i="9"/>
  <c r="AB1937" i="9"/>
  <c r="AB1938" i="9"/>
  <c r="AB1939" i="9"/>
  <c r="AB1940" i="9"/>
  <c r="AB1941" i="9"/>
  <c r="AB1942" i="9"/>
  <c r="AB1943" i="9"/>
  <c r="AB1944" i="9"/>
  <c r="AB1945" i="9"/>
  <c r="AB1946" i="9"/>
  <c r="AB1947" i="9"/>
  <c r="AB1948" i="9"/>
  <c r="AB1949" i="9"/>
  <c r="AB1950" i="9"/>
  <c r="AB1951" i="9"/>
  <c r="AB1952" i="9"/>
  <c r="AB1953" i="9"/>
  <c r="AB2" i="9"/>
  <c r="AA3" i="9"/>
  <c r="AA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272" i="9"/>
  <c r="AA273" i="9"/>
  <c r="AA274" i="9"/>
  <c r="AA275" i="9"/>
  <c r="AA276" i="9"/>
  <c r="AA277" i="9"/>
  <c r="AA278" i="9"/>
  <c r="AA279" i="9"/>
  <c r="AA280" i="9"/>
  <c r="AA281" i="9"/>
  <c r="AA282" i="9"/>
  <c r="AA283" i="9"/>
  <c r="AA284" i="9"/>
  <c r="AA285" i="9"/>
  <c r="AA286" i="9"/>
  <c r="AA287" i="9"/>
  <c r="AA288" i="9"/>
  <c r="AA289" i="9"/>
  <c r="AA290" i="9"/>
  <c r="AA291" i="9"/>
  <c r="AA292" i="9"/>
  <c r="AA293" i="9"/>
  <c r="AA294" i="9"/>
  <c r="AA295" i="9"/>
  <c r="AA296" i="9"/>
  <c r="AA297" i="9"/>
  <c r="AA298" i="9"/>
  <c r="AA299" i="9"/>
  <c r="AA300" i="9"/>
  <c r="AA301" i="9"/>
  <c r="AA302" i="9"/>
  <c r="AA303" i="9"/>
  <c r="AA304" i="9"/>
  <c r="AA305" i="9"/>
  <c r="AA306" i="9"/>
  <c r="AA307" i="9"/>
  <c r="AA308" i="9"/>
  <c r="AA309" i="9"/>
  <c r="AA310" i="9"/>
  <c r="AA311" i="9"/>
  <c r="AA312" i="9"/>
  <c r="AA313" i="9"/>
  <c r="AA314" i="9"/>
  <c r="AA315" i="9"/>
  <c r="AA316" i="9"/>
  <c r="AA317" i="9"/>
  <c r="AA318" i="9"/>
  <c r="AA319" i="9"/>
  <c r="AA320" i="9"/>
  <c r="AA321" i="9"/>
  <c r="AA322" i="9"/>
  <c r="AA323" i="9"/>
  <c r="AA324" i="9"/>
  <c r="AA325" i="9"/>
  <c r="AA326" i="9"/>
  <c r="AA327" i="9"/>
  <c r="AA328" i="9"/>
  <c r="AA329" i="9"/>
  <c r="AA330" i="9"/>
  <c r="AA331" i="9"/>
  <c r="AA332" i="9"/>
  <c r="AA333" i="9"/>
  <c r="AA334" i="9"/>
  <c r="AA335" i="9"/>
  <c r="AA336" i="9"/>
  <c r="AA337" i="9"/>
  <c r="AA338" i="9"/>
  <c r="AA339" i="9"/>
  <c r="AA340" i="9"/>
  <c r="AA341" i="9"/>
  <c r="AA342" i="9"/>
  <c r="AA343" i="9"/>
  <c r="AA344" i="9"/>
  <c r="AA345" i="9"/>
  <c r="AA346" i="9"/>
  <c r="AA347" i="9"/>
  <c r="AA348" i="9"/>
  <c r="AA349" i="9"/>
  <c r="AA350" i="9"/>
  <c r="AA351" i="9"/>
  <c r="AA352" i="9"/>
  <c r="AA353" i="9"/>
  <c r="AA354" i="9"/>
  <c r="AA355" i="9"/>
  <c r="AA356" i="9"/>
  <c r="AA357" i="9"/>
  <c r="AA358" i="9"/>
  <c r="AA359" i="9"/>
  <c r="AA360" i="9"/>
  <c r="AA361" i="9"/>
  <c r="AA362" i="9"/>
  <c r="AA363" i="9"/>
  <c r="AA364" i="9"/>
  <c r="AA365" i="9"/>
  <c r="AA366" i="9"/>
  <c r="AA367" i="9"/>
  <c r="AA368" i="9"/>
  <c r="AA369" i="9"/>
  <c r="AA370" i="9"/>
  <c r="AA371" i="9"/>
  <c r="AA372" i="9"/>
  <c r="AA373" i="9"/>
  <c r="AA374" i="9"/>
  <c r="AA375" i="9"/>
  <c r="AA376" i="9"/>
  <c r="AA377" i="9"/>
  <c r="AA378" i="9"/>
  <c r="AA379" i="9"/>
  <c r="AA380" i="9"/>
  <c r="AA381" i="9"/>
  <c r="AA382" i="9"/>
  <c r="AA383" i="9"/>
  <c r="AA384" i="9"/>
  <c r="AA385" i="9"/>
  <c r="AA386" i="9"/>
  <c r="AA387" i="9"/>
  <c r="AA388" i="9"/>
  <c r="AA389" i="9"/>
  <c r="AA390" i="9"/>
  <c r="AA391" i="9"/>
  <c r="AA392" i="9"/>
  <c r="AA393" i="9"/>
  <c r="AA394" i="9"/>
  <c r="AA395" i="9"/>
  <c r="AA396" i="9"/>
  <c r="AA397" i="9"/>
  <c r="AA398" i="9"/>
  <c r="AA399" i="9"/>
  <c r="AA400" i="9"/>
  <c r="AA401" i="9"/>
  <c r="AA402" i="9"/>
  <c r="AA403" i="9"/>
  <c r="AA404" i="9"/>
  <c r="AA405" i="9"/>
  <c r="AA406" i="9"/>
  <c r="AA407" i="9"/>
  <c r="AA408" i="9"/>
  <c r="AA409" i="9"/>
  <c r="AA410" i="9"/>
  <c r="AA411" i="9"/>
  <c r="AA412" i="9"/>
  <c r="AA413" i="9"/>
  <c r="AA414" i="9"/>
  <c r="AA415" i="9"/>
  <c r="AA416" i="9"/>
  <c r="AA417" i="9"/>
  <c r="AA418" i="9"/>
  <c r="AA419" i="9"/>
  <c r="AA420" i="9"/>
  <c r="AA421" i="9"/>
  <c r="AA422" i="9"/>
  <c r="AA423" i="9"/>
  <c r="AA424" i="9"/>
  <c r="AA425" i="9"/>
  <c r="AA426" i="9"/>
  <c r="AA427" i="9"/>
  <c r="AA428" i="9"/>
  <c r="AA429" i="9"/>
  <c r="AA430" i="9"/>
  <c r="AA431" i="9"/>
  <c r="AA432" i="9"/>
  <c r="AA433" i="9"/>
  <c r="AA434" i="9"/>
  <c r="AA435" i="9"/>
  <c r="AA436" i="9"/>
  <c r="AA437" i="9"/>
  <c r="AA438" i="9"/>
  <c r="AA439" i="9"/>
  <c r="AA440" i="9"/>
  <c r="AA441" i="9"/>
  <c r="AA442" i="9"/>
  <c r="AA443" i="9"/>
  <c r="AA444" i="9"/>
  <c r="AA445" i="9"/>
  <c r="AA446" i="9"/>
  <c r="AA447" i="9"/>
  <c r="AA448" i="9"/>
  <c r="AA449" i="9"/>
  <c r="AA450" i="9"/>
  <c r="AA451" i="9"/>
  <c r="AA452" i="9"/>
  <c r="AA453" i="9"/>
  <c r="AA454" i="9"/>
  <c r="AA455" i="9"/>
  <c r="AA456" i="9"/>
  <c r="AA457" i="9"/>
  <c r="AA458" i="9"/>
  <c r="AA459" i="9"/>
  <c r="AA460" i="9"/>
  <c r="AA461" i="9"/>
  <c r="AA462" i="9"/>
  <c r="AA463" i="9"/>
  <c r="AA464" i="9"/>
  <c r="AA465" i="9"/>
  <c r="AA466" i="9"/>
  <c r="AA467" i="9"/>
  <c r="AA468" i="9"/>
  <c r="AA469" i="9"/>
  <c r="AA470" i="9"/>
  <c r="AA471" i="9"/>
  <c r="AA472" i="9"/>
  <c r="AA473" i="9"/>
  <c r="AA474" i="9"/>
  <c r="AA475" i="9"/>
  <c r="AA476" i="9"/>
  <c r="AA477" i="9"/>
  <c r="AA478" i="9"/>
  <c r="AA479" i="9"/>
  <c r="AA480" i="9"/>
  <c r="AA481" i="9"/>
  <c r="AA482" i="9"/>
  <c r="AA483" i="9"/>
  <c r="AA484" i="9"/>
  <c r="AA485" i="9"/>
  <c r="AA486" i="9"/>
  <c r="AA487" i="9"/>
  <c r="AA488" i="9"/>
  <c r="AA489" i="9"/>
  <c r="AA490" i="9"/>
  <c r="AA491" i="9"/>
  <c r="AA492" i="9"/>
  <c r="AA493" i="9"/>
  <c r="AA494" i="9"/>
  <c r="AA495" i="9"/>
  <c r="AA496" i="9"/>
  <c r="AA497" i="9"/>
  <c r="AA498" i="9"/>
  <c r="AA499" i="9"/>
  <c r="AA500" i="9"/>
  <c r="AA501" i="9"/>
  <c r="AA502" i="9"/>
  <c r="AA503" i="9"/>
  <c r="AA504" i="9"/>
  <c r="AA505" i="9"/>
  <c r="AA506" i="9"/>
  <c r="AA507" i="9"/>
  <c r="AA508" i="9"/>
  <c r="AA509" i="9"/>
  <c r="AA510" i="9"/>
  <c r="AA511" i="9"/>
  <c r="AA512" i="9"/>
  <c r="AA513" i="9"/>
  <c r="AA514" i="9"/>
  <c r="AA515" i="9"/>
  <c r="AA516" i="9"/>
  <c r="AA517" i="9"/>
  <c r="AA518" i="9"/>
  <c r="AA519" i="9"/>
  <c r="AA520" i="9"/>
  <c r="AA521" i="9"/>
  <c r="AA522" i="9"/>
  <c r="AA523" i="9"/>
  <c r="AA524" i="9"/>
  <c r="AA525" i="9"/>
  <c r="AA526" i="9"/>
  <c r="AA527" i="9"/>
  <c r="AA528" i="9"/>
  <c r="AA529" i="9"/>
  <c r="AA530" i="9"/>
  <c r="AA531" i="9"/>
  <c r="AA532" i="9"/>
  <c r="AA533" i="9"/>
  <c r="AA534" i="9"/>
  <c r="AA535" i="9"/>
  <c r="AA536" i="9"/>
  <c r="AA537" i="9"/>
  <c r="AA538" i="9"/>
  <c r="AA539" i="9"/>
  <c r="AA540" i="9"/>
  <c r="AA541" i="9"/>
  <c r="AA542" i="9"/>
  <c r="AA543" i="9"/>
  <c r="AA544" i="9"/>
  <c r="AA545" i="9"/>
  <c r="AA546" i="9"/>
  <c r="AA547" i="9"/>
  <c r="AA548" i="9"/>
  <c r="AA549" i="9"/>
  <c r="AA550" i="9"/>
  <c r="AA551" i="9"/>
  <c r="AA552" i="9"/>
  <c r="AA553" i="9"/>
  <c r="AA554" i="9"/>
  <c r="AA555" i="9"/>
  <c r="AA556" i="9"/>
  <c r="AA557" i="9"/>
  <c r="AA558" i="9"/>
  <c r="AA559" i="9"/>
  <c r="AA560" i="9"/>
  <c r="AA561" i="9"/>
  <c r="AA562" i="9"/>
  <c r="AA563" i="9"/>
  <c r="AA564" i="9"/>
  <c r="AA565" i="9"/>
  <c r="AA566" i="9"/>
  <c r="AA567" i="9"/>
  <c r="AA568" i="9"/>
  <c r="AA569" i="9"/>
  <c r="AA570" i="9"/>
  <c r="AA571" i="9"/>
  <c r="AA572" i="9"/>
  <c r="AA573" i="9"/>
  <c r="AA574" i="9"/>
  <c r="AA575" i="9"/>
  <c r="AA576" i="9"/>
  <c r="AA577" i="9"/>
  <c r="AA578" i="9"/>
  <c r="AA579" i="9"/>
  <c r="AA580" i="9"/>
  <c r="AA581" i="9"/>
  <c r="AA582" i="9"/>
  <c r="AA583" i="9"/>
  <c r="AA584" i="9"/>
  <c r="AA585" i="9"/>
  <c r="AA586" i="9"/>
  <c r="AA587" i="9"/>
  <c r="AA588" i="9"/>
  <c r="AA589" i="9"/>
  <c r="AA590" i="9"/>
  <c r="AA591" i="9"/>
  <c r="AA592" i="9"/>
  <c r="AA593" i="9"/>
  <c r="AA594" i="9"/>
  <c r="AA595" i="9"/>
  <c r="AA596" i="9"/>
  <c r="AA597" i="9"/>
  <c r="AA598" i="9"/>
  <c r="AA599" i="9"/>
  <c r="AA600" i="9"/>
  <c r="AA601" i="9"/>
  <c r="AA602" i="9"/>
  <c r="AA603" i="9"/>
  <c r="AA604" i="9"/>
  <c r="AA605" i="9"/>
  <c r="AA606" i="9"/>
  <c r="AA607" i="9"/>
  <c r="AA608" i="9"/>
  <c r="AA609" i="9"/>
  <c r="AA610" i="9"/>
  <c r="AA611" i="9"/>
  <c r="AA612" i="9"/>
  <c r="AA613" i="9"/>
  <c r="AA614" i="9"/>
  <c r="AA615" i="9"/>
  <c r="AA616" i="9"/>
  <c r="AA617" i="9"/>
  <c r="AA618" i="9"/>
  <c r="AA619" i="9"/>
  <c r="AA620" i="9"/>
  <c r="AA621" i="9"/>
  <c r="AA622" i="9"/>
  <c r="AA623" i="9"/>
  <c r="AA624" i="9"/>
  <c r="AA625" i="9"/>
  <c r="AA626" i="9"/>
  <c r="AA627" i="9"/>
  <c r="AA628" i="9"/>
  <c r="AA629" i="9"/>
  <c r="AA630" i="9"/>
  <c r="AA631" i="9"/>
  <c r="AA632" i="9"/>
  <c r="AA633" i="9"/>
  <c r="AA634" i="9"/>
  <c r="AA635" i="9"/>
  <c r="AA636" i="9"/>
  <c r="AA637" i="9"/>
  <c r="AA638" i="9"/>
  <c r="AA639" i="9"/>
  <c r="AA640" i="9"/>
  <c r="AA641" i="9"/>
  <c r="AA642" i="9"/>
  <c r="AA643" i="9"/>
  <c r="AA644" i="9"/>
  <c r="AA645" i="9"/>
  <c r="AA646" i="9"/>
  <c r="AA647" i="9"/>
  <c r="AA648" i="9"/>
  <c r="AA649" i="9"/>
  <c r="AA650" i="9"/>
  <c r="AA651" i="9"/>
  <c r="AA652" i="9"/>
  <c r="AA653" i="9"/>
  <c r="AA654" i="9"/>
  <c r="AA655" i="9"/>
  <c r="AA656" i="9"/>
  <c r="AA657" i="9"/>
  <c r="AA658" i="9"/>
  <c r="AA659" i="9"/>
  <c r="AA660" i="9"/>
  <c r="AA661" i="9"/>
  <c r="AA662" i="9"/>
  <c r="AA663" i="9"/>
  <c r="AA664" i="9"/>
  <c r="AA665" i="9"/>
  <c r="AA666" i="9"/>
  <c r="AA667" i="9"/>
  <c r="AA668" i="9"/>
  <c r="AA669" i="9"/>
  <c r="AA670" i="9"/>
  <c r="AA671" i="9"/>
  <c r="AA672" i="9"/>
  <c r="AA673" i="9"/>
  <c r="AA674" i="9"/>
  <c r="AA675" i="9"/>
  <c r="AA676" i="9"/>
  <c r="AA677" i="9"/>
  <c r="AA678" i="9"/>
  <c r="AA679" i="9"/>
  <c r="AA680" i="9"/>
  <c r="AA681" i="9"/>
  <c r="AA682" i="9"/>
  <c r="AA683" i="9"/>
  <c r="AA684" i="9"/>
  <c r="AA685" i="9"/>
  <c r="AA686" i="9"/>
  <c r="AA687" i="9"/>
  <c r="AA688" i="9"/>
  <c r="AA689" i="9"/>
  <c r="AA690" i="9"/>
  <c r="AA691" i="9"/>
  <c r="AA692" i="9"/>
  <c r="AA693" i="9"/>
  <c r="AA694" i="9"/>
  <c r="AA695" i="9"/>
  <c r="AA696" i="9"/>
  <c r="AA697" i="9"/>
  <c r="AA698" i="9"/>
  <c r="AA699" i="9"/>
  <c r="AA700" i="9"/>
  <c r="AA701" i="9"/>
  <c r="AA702" i="9"/>
  <c r="AA703" i="9"/>
  <c r="AA704" i="9"/>
  <c r="AA705" i="9"/>
  <c r="AA706" i="9"/>
  <c r="AA707" i="9"/>
  <c r="AA708" i="9"/>
  <c r="AA709" i="9"/>
  <c r="AA710" i="9"/>
  <c r="AA711" i="9"/>
  <c r="AA712" i="9"/>
  <c r="AA713" i="9"/>
  <c r="AA714" i="9"/>
  <c r="AA715" i="9"/>
  <c r="AA716" i="9"/>
  <c r="AA717" i="9"/>
  <c r="AA718" i="9"/>
  <c r="AA719" i="9"/>
  <c r="AA720" i="9"/>
  <c r="AA721" i="9"/>
  <c r="AA722" i="9"/>
  <c r="AA723" i="9"/>
  <c r="AA724" i="9"/>
  <c r="AA725" i="9"/>
  <c r="AA726" i="9"/>
  <c r="AA727" i="9"/>
  <c r="AA728" i="9"/>
  <c r="AA729" i="9"/>
  <c r="AA730" i="9"/>
  <c r="AA731" i="9"/>
  <c r="AA732" i="9"/>
  <c r="AA733" i="9"/>
  <c r="AA734" i="9"/>
  <c r="AA735" i="9"/>
  <c r="AA736" i="9"/>
  <c r="AA737" i="9"/>
  <c r="AA738" i="9"/>
  <c r="AA739" i="9"/>
  <c r="AA740" i="9"/>
  <c r="AA741" i="9"/>
  <c r="AA742" i="9"/>
  <c r="AA743" i="9"/>
  <c r="AA744" i="9"/>
  <c r="AA745" i="9"/>
  <c r="AA746" i="9"/>
  <c r="AA747" i="9"/>
  <c r="AA748" i="9"/>
  <c r="AA749" i="9"/>
  <c r="AA750" i="9"/>
  <c r="AA751" i="9"/>
  <c r="AA752" i="9"/>
  <c r="AA753" i="9"/>
  <c r="AA754" i="9"/>
  <c r="AA755" i="9"/>
  <c r="AA756" i="9"/>
  <c r="AA757" i="9"/>
  <c r="AA758" i="9"/>
  <c r="AA759" i="9"/>
  <c r="AA760" i="9"/>
  <c r="AA761" i="9"/>
  <c r="AA762" i="9"/>
  <c r="AA763" i="9"/>
  <c r="AA764" i="9"/>
  <c r="AA765" i="9"/>
  <c r="AA766" i="9"/>
  <c r="AA767" i="9"/>
  <c r="AA768" i="9"/>
  <c r="AA769" i="9"/>
  <c r="AA770" i="9"/>
  <c r="AA771" i="9"/>
  <c r="AA772" i="9"/>
  <c r="AA773" i="9"/>
  <c r="AA774" i="9"/>
  <c r="AA775" i="9"/>
  <c r="AA776" i="9"/>
  <c r="AA777" i="9"/>
  <c r="AA778" i="9"/>
  <c r="AA779" i="9"/>
  <c r="AA780" i="9"/>
  <c r="AA781" i="9"/>
  <c r="AA782" i="9"/>
  <c r="AA783" i="9"/>
  <c r="AA784" i="9"/>
  <c r="AA785" i="9"/>
  <c r="AA786" i="9"/>
  <c r="AA787" i="9"/>
  <c r="AA788" i="9"/>
  <c r="AA789" i="9"/>
  <c r="AA790" i="9"/>
  <c r="AA791" i="9"/>
  <c r="AA792" i="9"/>
  <c r="AA793" i="9"/>
  <c r="AA794" i="9"/>
  <c r="AA795" i="9"/>
  <c r="AA796" i="9"/>
  <c r="AA797" i="9"/>
  <c r="AA798" i="9"/>
  <c r="AA799" i="9"/>
  <c r="AA800" i="9"/>
  <c r="AA801" i="9"/>
  <c r="AA802" i="9"/>
  <c r="AA803" i="9"/>
  <c r="AA804" i="9"/>
  <c r="AA805" i="9"/>
  <c r="AA806" i="9"/>
  <c r="AA807" i="9"/>
  <c r="AA808" i="9"/>
  <c r="AA809" i="9"/>
  <c r="AA810" i="9"/>
  <c r="AA811" i="9"/>
  <c r="AA812" i="9"/>
  <c r="AA813" i="9"/>
  <c r="AA814" i="9"/>
  <c r="AA815" i="9"/>
  <c r="AA816" i="9"/>
  <c r="AA817" i="9"/>
  <c r="AA818" i="9"/>
  <c r="AA819" i="9"/>
  <c r="AA820" i="9"/>
  <c r="AA821" i="9"/>
  <c r="AA822" i="9"/>
  <c r="AA823" i="9"/>
  <c r="AA824" i="9"/>
  <c r="AA825" i="9"/>
  <c r="AA826" i="9"/>
  <c r="AA827" i="9"/>
  <c r="AA828" i="9"/>
  <c r="AA829" i="9"/>
  <c r="AA830" i="9"/>
  <c r="AA831" i="9"/>
  <c r="AA832" i="9"/>
  <c r="AA833" i="9"/>
  <c r="AA834" i="9"/>
  <c r="AA835" i="9"/>
  <c r="AA836" i="9"/>
  <c r="AA837" i="9"/>
  <c r="AA838" i="9"/>
  <c r="AA839" i="9"/>
  <c r="AA840" i="9"/>
  <c r="AA841" i="9"/>
  <c r="AA842" i="9"/>
  <c r="AA843" i="9"/>
  <c r="AA844" i="9"/>
  <c r="AA845" i="9"/>
  <c r="AA846" i="9"/>
  <c r="AA847" i="9"/>
  <c r="AA848" i="9"/>
  <c r="AA849" i="9"/>
  <c r="AA850" i="9"/>
  <c r="AA851" i="9"/>
  <c r="AA852" i="9"/>
  <c r="AA853" i="9"/>
  <c r="AA854" i="9"/>
  <c r="AA855" i="9"/>
  <c r="AA856" i="9"/>
  <c r="AA857" i="9"/>
  <c r="AA858" i="9"/>
  <c r="AA859" i="9"/>
  <c r="AA860" i="9"/>
  <c r="AA861" i="9"/>
  <c r="AA862" i="9"/>
  <c r="AA863" i="9"/>
  <c r="AA864" i="9"/>
  <c r="AA865" i="9"/>
  <c r="AA866" i="9"/>
  <c r="AA867" i="9"/>
  <c r="AA868" i="9"/>
  <c r="AA869" i="9"/>
  <c r="AA870" i="9"/>
  <c r="AA871" i="9"/>
  <c r="AA872" i="9"/>
  <c r="AA873" i="9"/>
  <c r="AA874" i="9"/>
  <c r="AA875" i="9"/>
  <c r="AA876" i="9"/>
  <c r="AA877" i="9"/>
  <c r="AA878" i="9"/>
  <c r="AA879" i="9"/>
  <c r="AA880" i="9"/>
  <c r="AA881" i="9"/>
  <c r="AA882" i="9"/>
  <c r="AA883" i="9"/>
  <c r="AA884" i="9"/>
  <c r="AA885" i="9"/>
  <c r="AA886" i="9"/>
  <c r="AA887" i="9"/>
  <c r="AA888" i="9"/>
  <c r="AA889" i="9"/>
  <c r="AA890" i="9"/>
  <c r="AA891" i="9"/>
  <c r="AA892" i="9"/>
  <c r="AA893" i="9"/>
  <c r="AA894" i="9"/>
  <c r="AA895" i="9"/>
  <c r="AA896" i="9"/>
  <c r="AA897" i="9"/>
  <c r="AA898" i="9"/>
  <c r="AA899" i="9"/>
  <c r="AA900" i="9"/>
  <c r="AA901" i="9"/>
  <c r="AA902" i="9"/>
  <c r="AA903" i="9"/>
  <c r="AA904" i="9"/>
  <c r="AA905" i="9"/>
  <c r="AA906" i="9"/>
  <c r="AA907" i="9"/>
  <c r="AA908" i="9"/>
  <c r="AA909" i="9"/>
  <c r="AA910" i="9"/>
  <c r="AA911" i="9"/>
  <c r="AA912" i="9"/>
  <c r="AA913" i="9"/>
  <c r="AA914" i="9"/>
  <c r="AA915" i="9"/>
  <c r="AA916" i="9"/>
  <c r="AA917" i="9"/>
  <c r="AA918" i="9"/>
  <c r="AA919" i="9"/>
  <c r="AA920" i="9"/>
  <c r="AA921" i="9"/>
  <c r="AA922" i="9"/>
  <c r="AA923" i="9"/>
  <c r="AA924" i="9"/>
  <c r="AA925" i="9"/>
  <c r="AA926" i="9"/>
  <c r="AA927" i="9"/>
  <c r="AA928" i="9"/>
  <c r="AA929" i="9"/>
  <c r="AA930" i="9"/>
  <c r="AA931" i="9"/>
  <c r="AA932" i="9"/>
  <c r="AA933" i="9"/>
  <c r="AA934" i="9"/>
  <c r="AA935" i="9"/>
  <c r="AA936" i="9"/>
  <c r="AA937" i="9"/>
  <c r="AA938" i="9"/>
  <c r="AA939" i="9"/>
  <c r="AA940" i="9"/>
  <c r="AA941" i="9"/>
  <c r="AA942" i="9"/>
  <c r="AA943" i="9"/>
  <c r="AA944" i="9"/>
  <c r="AA945" i="9"/>
  <c r="AA946" i="9"/>
  <c r="AA947" i="9"/>
  <c r="AA948" i="9"/>
  <c r="AA949" i="9"/>
  <c r="AA950" i="9"/>
  <c r="AA951" i="9"/>
  <c r="AA952" i="9"/>
  <c r="AA953" i="9"/>
  <c r="AA954" i="9"/>
  <c r="AA955" i="9"/>
  <c r="AA956" i="9"/>
  <c r="AA957" i="9"/>
  <c r="AA958" i="9"/>
  <c r="AA959" i="9"/>
  <c r="AA960" i="9"/>
  <c r="AA961" i="9"/>
  <c r="AA962" i="9"/>
  <c r="AA963" i="9"/>
  <c r="AA964" i="9"/>
  <c r="AA965" i="9"/>
  <c r="AA966" i="9"/>
  <c r="AA967" i="9"/>
  <c r="AA968" i="9"/>
  <c r="AA969" i="9"/>
  <c r="AA970" i="9"/>
  <c r="AA971" i="9"/>
  <c r="AA972" i="9"/>
  <c r="AA973" i="9"/>
  <c r="AA974" i="9"/>
  <c r="AA975" i="9"/>
  <c r="AA976" i="9"/>
  <c r="AA977" i="9"/>
  <c r="AA978" i="9"/>
  <c r="AA979" i="9"/>
  <c r="AA980" i="9"/>
  <c r="AA981" i="9"/>
  <c r="AA982" i="9"/>
  <c r="AA983" i="9"/>
  <c r="AA984" i="9"/>
  <c r="AA985" i="9"/>
  <c r="AA986" i="9"/>
  <c r="AA987" i="9"/>
  <c r="AA988" i="9"/>
  <c r="AA989" i="9"/>
  <c r="AA990" i="9"/>
  <c r="AA991" i="9"/>
  <c r="AA992" i="9"/>
  <c r="AA993" i="9"/>
  <c r="AA994" i="9"/>
  <c r="AA995" i="9"/>
  <c r="AA996" i="9"/>
  <c r="AA997" i="9"/>
  <c r="AA998" i="9"/>
  <c r="AA999" i="9"/>
  <c r="AA1000" i="9"/>
  <c r="AA1001" i="9"/>
  <c r="AA1002" i="9"/>
  <c r="AA1003" i="9"/>
  <c r="AA1004" i="9"/>
  <c r="AA1005" i="9"/>
  <c r="AA1006" i="9"/>
  <c r="AA1007" i="9"/>
  <c r="AA1008" i="9"/>
  <c r="AA1009" i="9"/>
  <c r="AA1010" i="9"/>
  <c r="AA1011" i="9"/>
  <c r="AA1012" i="9"/>
  <c r="AA1013" i="9"/>
  <c r="AA1014" i="9"/>
  <c r="AA1015" i="9"/>
  <c r="AA1016" i="9"/>
  <c r="AA1017" i="9"/>
  <c r="AA1018" i="9"/>
  <c r="AA1019" i="9"/>
  <c r="AA1020" i="9"/>
  <c r="AA1021" i="9"/>
  <c r="AA1022" i="9"/>
  <c r="AA1023" i="9"/>
  <c r="AA1024" i="9"/>
  <c r="AA1025" i="9"/>
  <c r="AA1026" i="9"/>
  <c r="AA1027" i="9"/>
  <c r="AA1028" i="9"/>
  <c r="AA1029" i="9"/>
  <c r="AA1030" i="9"/>
  <c r="AA1031" i="9"/>
  <c r="AA1032" i="9"/>
  <c r="AA1033" i="9"/>
  <c r="AA1034" i="9"/>
  <c r="AA1035" i="9"/>
  <c r="AA1036" i="9"/>
  <c r="AA1037" i="9"/>
  <c r="AA1038" i="9"/>
  <c r="AA1039" i="9"/>
  <c r="AA1040" i="9"/>
  <c r="AA1041" i="9"/>
  <c r="AA1042" i="9"/>
  <c r="AA1043" i="9"/>
  <c r="AA1044" i="9"/>
  <c r="AA1045" i="9"/>
  <c r="AA1046" i="9"/>
  <c r="AA1047" i="9"/>
  <c r="AA1048" i="9"/>
  <c r="AA1049" i="9"/>
  <c r="AA1050" i="9"/>
  <c r="AA1051" i="9"/>
  <c r="AA1052" i="9"/>
  <c r="AA1053" i="9"/>
  <c r="AA1054" i="9"/>
  <c r="AA1055" i="9"/>
  <c r="AA1056" i="9"/>
  <c r="AA1057" i="9"/>
  <c r="AA1058" i="9"/>
  <c r="AA1059" i="9"/>
  <c r="AA1060" i="9"/>
  <c r="AA1061" i="9"/>
  <c r="AA1062" i="9"/>
  <c r="AA1063" i="9"/>
  <c r="AA1064" i="9"/>
  <c r="AA1065" i="9"/>
  <c r="AA1066" i="9"/>
  <c r="AA1067" i="9"/>
  <c r="AA1068" i="9"/>
  <c r="AA1069" i="9"/>
  <c r="AA1070" i="9"/>
  <c r="AA1071" i="9"/>
  <c r="AA1072" i="9"/>
  <c r="AA1073" i="9"/>
  <c r="AA1074" i="9"/>
  <c r="AA1075" i="9"/>
  <c r="AA1076" i="9"/>
  <c r="AA1077" i="9"/>
  <c r="AA1078" i="9"/>
  <c r="AA1079" i="9"/>
  <c r="AA1080" i="9"/>
  <c r="AA1081" i="9"/>
  <c r="AA1082" i="9"/>
  <c r="AA1083" i="9"/>
  <c r="AA1084" i="9"/>
  <c r="AA1085" i="9"/>
  <c r="AA1086" i="9"/>
  <c r="AA1087" i="9"/>
  <c r="AA1088" i="9"/>
  <c r="AA1089" i="9"/>
  <c r="AA1090" i="9"/>
  <c r="AA1091" i="9"/>
  <c r="AA1092" i="9"/>
  <c r="AA1093" i="9"/>
  <c r="AA1094" i="9"/>
  <c r="AA1095" i="9"/>
  <c r="AA1096" i="9"/>
  <c r="AA1097" i="9"/>
  <c r="AA1098" i="9"/>
  <c r="AA1099" i="9"/>
  <c r="AA1100" i="9"/>
  <c r="AA1101" i="9"/>
  <c r="AA1102" i="9"/>
  <c r="AA1103" i="9"/>
  <c r="AA1104" i="9"/>
  <c r="AA1105" i="9"/>
  <c r="AA1106" i="9"/>
  <c r="AA1107" i="9"/>
  <c r="AA1108" i="9"/>
  <c r="AA1109" i="9"/>
  <c r="AA1110" i="9"/>
  <c r="AA1111" i="9"/>
  <c r="AA1112" i="9"/>
  <c r="AA1113" i="9"/>
  <c r="AA1114" i="9"/>
  <c r="AA1115" i="9"/>
  <c r="AA1116" i="9"/>
  <c r="AA1117" i="9"/>
  <c r="AA1118" i="9"/>
  <c r="AA1119" i="9"/>
  <c r="AA1120" i="9"/>
  <c r="AA1121" i="9"/>
  <c r="AA1122" i="9"/>
  <c r="AA1123" i="9"/>
  <c r="AA1124" i="9"/>
  <c r="AA1125" i="9"/>
  <c r="AA1126" i="9"/>
  <c r="AA1127" i="9"/>
  <c r="AA1128" i="9"/>
  <c r="AA1129" i="9"/>
  <c r="AA1130" i="9"/>
  <c r="AA1131" i="9"/>
  <c r="AA1132" i="9"/>
  <c r="AA1133" i="9"/>
  <c r="AA1134" i="9"/>
  <c r="AA1135" i="9"/>
  <c r="AA1136" i="9"/>
  <c r="AA1137" i="9"/>
  <c r="AA1138" i="9"/>
  <c r="AA1139" i="9"/>
  <c r="AA1140" i="9"/>
  <c r="AA1141" i="9"/>
  <c r="AA1142" i="9"/>
  <c r="AA1143" i="9"/>
  <c r="AA1144" i="9"/>
  <c r="AA1145" i="9"/>
  <c r="AA1146" i="9"/>
  <c r="AA1147" i="9"/>
  <c r="AA1148" i="9"/>
  <c r="AA1149" i="9"/>
  <c r="AA1150" i="9"/>
  <c r="AA1151" i="9"/>
  <c r="AA1152" i="9"/>
  <c r="AA1153" i="9"/>
  <c r="AA1154" i="9"/>
  <c r="AA1155" i="9"/>
  <c r="AA1156" i="9"/>
  <c r="AA1157" i="9"/>
  <c r="AA1158" i="9"/>
  <c r="AA1159" i="9"/>
  <c r="AA1160" i="9"/>
  <c r="AA1161" i="9"/>
  <c r="AA1162" i="9"/>
  <c r="AA1163" i="9"/>
  <c r="AA1164" i="9"/>
  <c r="AA1165" i="9"/>
  <c r="AA1166" i="9"/>
  <c r="AA1167" i="9"/>
  <c r="AA1168" i="9"/>
  <c r="AA1169" i="9"/>
  <c r="AA1170" i="9"/>
  <c r="AA1171" i="9"/>
  <c r="AA1172" i="9"/>
  <c r="AA1173" i="9"/>
  <c r="AA1174" i="9"/>
  <c r="AA1175" i="9"/>
  <c r="AA1176" i="9"/>
  <c r="AA1177" i="9"/>
  <c r="AA1178" i="9"/>
  <c r="AA1179" i="9"/>
  <c r="AA1180" i="9"/>
  <c r="AA1181" i="9"/>
  <c r="AA1182" i="9"/>
  <c r="AA1183" i="9"/>
  <c r="AA1184" i="9"/>
  <c r="AA1185" i="9"/>
  <c r="AA1186" i="9"/>
  <c r="AA1187" i="9"/>
  <c r="AA1188" i="9"/>
  <c r="AA1189" i="9"/>
  <c r="AA1190" i="9"/>
  <c r="AA1191" i="9"/>
  <c r="AA1192" i="9"/>
  <c r="AA1193" i="9"/>
  <c r="AA1194" i="9"/>
  <c r="AA1195" i="9"/>
  <c r="AA1196" i="9"/>
  <c r="AA1197" i="9"/>
  <c r="AA1198" i="9"/>
  <c r="AA1199" i="9"/>
  <c r="AA1200" i="9"/>
  <c r="AA1201" i="9"/>
  <c r="AA1202" i="9"/>
  <c r="AA1203" i="9"/>
  <c r="AA1204" i="9"/>
  <c r="AA1205" i="9"/>
  <c r="AA1206" i="9"/>
  <c r="AA1207" i="9"/>
  <c r="AA1208" i="9"/>
  <c r="AA1209" i="9"/>
  <c r="AA1210" i="9"/>
  <c r="AA1211" i="9"/>
  <c r="AA1212" i="9"/>
  <c r="AA1213" i="9"/>
  <c r="AA1214" i="9"/>
  <c r="AA1215" i="9"/>
  <c r="AA1216" i="9"/>
  <c r="AA1217" i="9"/>
  <c r="AA1218" i="9"/>
  <c r="AA1219" i="9"/>
  <c r="AA1220" i="9"/>
  <c r="AA1221" i="9"/>
  <c r="AA1222" i="9"/>
  <c r="AA1223" i="9"/>
  <c r="AA1224" i="9"/>
  <c r="AA1225" i="9"/>
  <c r="AA1226" i="9"/>
  <c r="AA1227" i="9"/>
  <c r="AA1228" i="9"/>
  <c r="AA1229" i="9"/>
  <c r="AA1230" i="9"/>
  <c r="AA1231" i="9"/>
  <c r="AA1232" i="9"/>
  <c r="AA1233" i="9"/>
  <c r="AA1234" i="9"/>
  <c r="AA1235" i="9"/>
  <c r="AA1236" i="9"/>
  <c r="AA1237" i="9"/>
  <c r="AA1238" i="9"/>
  <c r="AA1239" i="9"/>
  <c r="AA1240" i="9"/>
  <c r="AA1241" i="9"/>
  <c r="AA1242" i="9"/>
  <c r="AA1243" i="9"/>
  <c r="AA1244" i="9"/>
  <c r="AA1245" i="9"/>
  <c r="AA1246" i="9"/>
  <c r="AA1247" i="9"/>
  <c r="AA1248" i="9"/>
  <c r="AA1249" i="9"/>
  <c r="AA1250" i="9"/>
  <c r="AA1251" i="9"/>
  <c r="AA1252" i="9"/>
  <c r="AA1253" i="9"/>
  <c r="AA1254" i="9"/>
  <c r="AA1255" i="9"/>
  <c r="AA1256" i="9"/>
  <c r="AA1257" i="9"/>
  <c r="AA1258" i="9"/>
  <c r="AA1259" i="9"/>
  <c r="AA1260" i="9"/>
  <c r="AA1261" i="9"/>
  <c r="AA1262" i="9"/>
  <c r="AA1263" i="9"/>
  <c r="AA1264" i="9"/>
  <c r="AA1265" i="9"/>
  <c r="AA1266" i="9"/>
  <c r="AA1267" i="9"/>
  <c r="AA1268" i="9"/>
  <c r="AA1269" i="9"/>
  <c r="AA1270" i="9"/>
  <c r="AA1271" i="9"/>
  <c r="AA1272" i="9"/>
  <c r="AA1273" i="9"/>
  <c r="AA1274" i="9"/>
  <c r="AA1275" i="9"/>
  <c r="AA1276" i="9"/>
  <c r="AA1277" i="9"/>
  <c r="AA1278" i="9"/>
  <c r="AA1279" i="9"/>
  <c r="AA1280" i="9"/>
  <c r="AA1281" i="9"/>
  <c r="AA1282" i="9"/>
  <c r="AA1283" i="9"/>
  <c r="AA1284" i="9"/>
  <c r="AA1285" i="9"/>
  <c r="AA1286" i="9"/>
  <c r="AA1287" i="9"/>
  <c r="AA1288" i="9"/>
  <c r="AA1289" i="9"/>
  <c r="AA1290" i="9"/>
  <c r="AA1291" i="9"/>
  <c r="AA1292" i="9"/>
  <c r="AA1293" i="9"/>
  <c r="AA1294" i="9"/>
  <c r="AA1295" i="9"/>
  <c r="AA1296" i="9"/>
  <c r="AA1297" i="9"/>
  <c r="AA1298" i="9"/>
  <c r="AA1299" i="9"/>
  <c r="AA1300" i="9"/>
  <c r="AA1301" i="9"/>
  <c r="AA1302" i="9"/>
  <c r="AA1303" i="9"/>
  <c r="AA1304" i="9"/>
  <c r="AA1305" i="9"/>
  <c r="AA1306" i="9"/>
  <c r="AA1307" i="9"/>
  <c r="AA1308" i="9"/>
  <c r="AA1309" i="9"/>
  <c r="AA1310" i="9"/>
  <c r="AA1311" i="9"/>
  <c r="AA1312" i="9"/>
  <c r="AA1313" i="9"/>
  <c r="AA1314" i="9"/>
  <c r="AA1315" i="9"/>
  <c r="AA1316" i="9"/>
  <c r="AA1317" i="9"/>
  <c r="AA1318" i="9"/>
  <c r="AA1319" i="9"/>
  <c r="AA1320" i="9"/>
  <c r="AA1321" i="9"/>
  <c r="AA1322" i="9"/>
  <c r="AA1323" i="9"/>
  <c r="AA1324" i="9"/>
  <c r="AA1325" i="9"/>
  <c r="AA1326" i="9"/>
  <c r="AA1327" i="9"/>
  <c r="AA1328" i="9"/>
  <c r="AA1329" i="9"/>
  <c r="AA1330" i="9"/>
  <c r="AA1331" i="9"/>
  <c r="AA1332" i="9"/>
  <c r="AA1333" i="9"/>
  <c r="AA1334" i="9"/>
  <c r="AA1335" i="9"/>
  <c r="AA1336" i="9"/>
  <c r="AA1337" i="9"/>
  <c r="AA1338" i="9"/>
  <c r="AA1339" i="9"/>
  <c r="AA1340" i="9"/>
  <c r="AA1341" i="9"/>
  <c r="AA1342" i="9"/>
  <c r="AA1343" i="9"/>
  <c r="AA1344" i="9"/>
  <c r="AA1345" i="9"/>
  <c r="AA1346" i="9"/>
  <c r="AA1347" i="9"/>
  <c r="AA1348" i="9"/>
  <c r="AA1349" i="9"/>
  <c r="AA1350" i="9"/>
  <c r="AA1351" i="9"/>
  <c r="AA1352" i="9"/>
  <c r="AA1353" i="9"/>
  <c r="AA1354" i="9"/>
  <c r="AA1355" i="9"/>
  <c r="AA1356" i="9"/>
  <c r="AA1357" i="9"/>
  <c r="AA1358" i="9"/>
  <c r="AA1359" i="9"/>
  <c r="AA1360" i="9"/>
  <c r="AA1361" i="9"/>
  <c r="AA1362" i="9"/>
  <c r="AA1363" i="9"/>
  <c r="AA1364" i="9"/>
  <c r="AA1365" i="9"/>
  <c r="AA1366" i="9"/>
  <c r="AA1367" i="9"/>
  <c r="AA1368" i="9"/>
  <c r="AA1369" i="9"/>
  <c r="AA1370" i="9"/>
  <c r="AA1371" i="9"/>
  <c r="AA1372" i="9"/>
  <c r="AA1373" i="9"/>
  <c r="AA1374" i="9"/>
  <c r="AA1375" i="9"/>
  <c r="AA1376" i="9"/>
  <c r="AA1377" i="9"/>
  <c r="AA1378" i="9"/>
  <c r="AA1379" i="9"/>
  <c r="AA1380" i="9"/>
  <c r="AA1381" i="9"/>
  <c r="AA1382" i="9"/>
  <c r="AA1383" i="9"/>
  <c r="AA1384" i="9"/>
  <c r="AA1385" i="9"/>
  <c r="AA1386" i="9"/>
  <c r="AA1387" i="9"/>
  <c r="AA1388" i="9"/>
  <c r="AA1389" i="9"/>
  <c r="AA1390" i="9"/>
  <c r="AA1391" i="9"/>
  <c r="AA1392" i="9"/>
  <c r="AA1393" i="9"/>
  <c r="AA1394" i="9"/>
  <c r="AA1395" i="9"/>
  <c r="AA1396" i="9"/>
  <c r="AA1397" i="9"/>
  <c r="AA1398" i="9"/>
  <c r="AA1399" i="9"/>
  <c r="AA1400" i="9"/>
  <c r="AA1401" i="9"/>
  <c r="AA1402" i="9"/>
  <c r="AA1403" i="9"/>
  <c r="AA1404" i="9"/>
  <c r="AA1405" i="9"/>
  <c r="AA1406" i="9"/>
  <c r="AA1407" i="9"/>
  <c r="AA1408" i="9"/>
  <c r="AA1409" i="9"/>
  <c r="AA1410" i="9"/>
  <c r="AA1411" i="9"/>
  <c r="AA1412" i="9"/>
  <c r="AA1413" i="9"/>
  <c r="AA1414" i="9"/>
  <c r="AA1415" i="9"/>
  <c r="AA1416" i="9"/>
  <c r="AA1417" i="9"/>
  <c r="AA1418" i="9"/>
  <c r="AA1419" i="9"/>
  <c r="AA1420" i="9"/>
  <c r="AA1421" i="9"/>
  <c r="AA1422" i="9"/>
  <c r="AA1423" i="9"/>
  <c r="AA1424" i="9"/>
  <c r="AA1425" i="9"/>
  <c r="AA1426" i="9"/>
  <c r="AA1427" i="9"/>
  <c r="AA1428" i="9"/>
  <c r="AA1429" i="9"/>
  <c r="AA1430" i="9"/>
  <c r="AA1431" i="9"/>
  <c r="AA1432" i="9"/>
  <c r="AA1433" i="9"/>
  <c r="AA1434" i="9"/>
  <c r="AA1435" i="9"/>
  <c r="AA1436" i="9"/>
  <c r="AA1437" i="9"/>
  <c r="AA1438" i="9"/>
  <c r="AA1439" i="9"/>
  <c r="AA1440" i="9"/>
  <c r="AA1441" i="9"/>
  <c r="AA1442" i="9"/>
  <c r="AA1443" i="9"/>
  <c r="AA1444" i="9"/>
  <c r="AA1445" i="9"/>
  <c r="AA1446" i="9"/>
  <c r="AA1447" i="9"/>
  <c r="AA1448" i="9"/>
  <c r="AA1449" i="9"/>
  <c r="AA1450" i="9"/>
  <c r="AA1451" i="9"/>
  <c r="AA1452" i="9"/>
  <c r="AA1453" i="9"/>
  <c r="AA1454" i="9"/>
  <c r="AA1455" i="9"/>
  <c r="AA1456" i="9"/>
  <c r="AA1457" i="9"/>
  <c r="AA1458" i="9"/>
  <c r="AA1459" i="9"/>
  <c r="AA1460" i="9"/>
  <c r="AA1461" i="9"/>
  <c r="AA1462" i="9"/>
  <c r="AA1463" i="9"/>
  <c r="AA1464" i="9"/>
  <c r="AA1465" i="9"/>
  <c r="AA1466" i="9"/>
  <c r="AA1467" i="9"/>
  <c r="AA1468" i="9"/>
  <c r="AA1469" i="9"/>
  <c r="AA1470" i="9"/>
  <c r="AA1471" i="9"/>
  <c r="AA1472" i="9"/>
  <c r="AA1473" i="9"/>
  <c r="AA1474" i="9"/>
  <c r="AA1475" i="9"/>
  <c r="AA1476" i="9"/>
  <c r="AA1477" i="9"/>
  <c r="AA1478" i="9"/>
  <c r="AA1479" i="9"/>
  <c r="AA1480" i="9"/>
  <c r="AA1481" i="9"/>
  <c r="AA1482" i="9"/>
  <c r="AA1483" i="9"/>
  <c r="AA1484" i="9"/>
  <c r="AA1485" i="9"/>
  <c r="AA1486" i="9"/>
  <c r="AA1487" i="9"/>
  <c r="AA1488" i="9"/>
  <c r="AA1489" i="9"/>
  <c r="AA1490" i="9"/>
  <c r="AA1491" i="9"/>
  <c r="AA1492" i="9"/>
  <c r="AA1493" i="9"/>
  <c r="AA1494" i="9"/>
  <c r="AA1495" i="9"/>
  <c r="AA1496" i="9"/>
  <c r="AA1497" i="9"/>
  <c r="AA1498" i="9"/>
  <c r="AA1499" i="9"/>
  <c r="AA1500" i="9"/>
  <c r="AA1501" i="9"/>
  <c r="AA1502" i="9"/>
  <c r="AA1503" i="9"/>
  <c r="AA1504" i="9"/>
  <c r="AA1505" i="9"/>
  <c r="AA1506" i="9"/>
  <c r="AA1507" i="9"/>
  <c r="AA1508" i="9"/>
  <c r="AA1509" i="9"/>
  <c r="AA1510" i="9"/>
  <c r="AA1511" i="9"/>
  <c r="AA1512" i="9"/>
  <c r="AA1513" i="9"/>
  <c r="AA1514" i="9"/>
  <c r="AA1515" i="9"/>
  <c r="AA1516" i="9"/>
  <c r="AA1517" i="9"/>
  <c r="AA1518" i="9"/>
  <c r="AA1519" i="9"/>
  <c r="AA1520" i="9"/>
  <c r="AA1521" i="9"/>
  <c r="AA1522" i="9"/>
  <c r="AA1523" i="9"/>
  <c r="AA1524" i="9"/>
  <c r="AA1525" i="9"/>
  <c r="AA1526" i="9"/>
  <c r="AA1527" i="9"/>
  <c r="AA1528" i="9"/>
  <c r="AA1529" i="9"/>
  <c r="AA1530" i="9"/>
  <c r="AA1531" i="9"/>
  <c r="AA1532" i="9"/>
  <c r="AA1533" i="9"/>
  <c r="AA1534" i="9"/>
  <c r="AA1535" i="9"/>
  <c r="AA1536" i="9"/>
  <c r="AA1537" i="9"/>
  <c r="AA1538" i="9"/>
  <c r="AA1539" i="9"/>
  <c r="AA1540" i="9"/>
  <c r="AA1541" i="9"/>
  <c r="AA1542" i="9"/>
  <c r="AA1543" i="9"/>
  <c r="AA1544" i="9"/>
  <c r="AA1545" i="9"/>
  <c r="AA1546" i="9"/>
  <c r="AA1547" i="9"/>
  <c r="AA1548" i="9"/>
  <c r="AA1549" i="9"/>
  <c r="AA1550" i="9"/>
  <c r="AA1551" i="9"/>
  <c r="AA1552" i="9"/>
  <c r="AA1553" i="9"/>
  <c r="AA1554" i="9"/>
  <c r="AA1555" i="9"/>
  <c r="AA1556" i="9"/>
  <c r="AA1557" i="9"/>
  <c r="AA1558" i="9"/>
  <c r="AA1559" i="9"/>
  <c r="AA1560" i="9"/>
  <c r="AA1561" i="9"/>
  <c r="AA1562" i="9"/>
  <c r="AA1563" i="9"/>
  <c r="AA1564" i="9"/>
  <c r="AA1565" i="9"/>
  <c r="AA1566" i="9"/>
  <c r="AA1567" i="9"/>
  <c r="AA1568" i="9"/>
  <c r="AA1569" i="9"/>
  <c r="AA1570" i="9"/>
  <c r="AA1571" i="9"/>
  <c r="AA1572" i="9"/>
  <c r="AA1573" i="9"/>
  <c r="AA1574" i="9"/>
  <c r="AA1575" i="9"/>
  <c r="AA1576" i="9"/>
  <c r="AA1577" i="9"/>
  <c r="AA1578" i="9"/>
  <c r="AA1579" i="9"/>
  <c r="AA1580" i="9"/>
  <c r="AA1581" i="9"/>
  <c r="AA1582" i="9"/>
  <c r="AA1583" i="9"/>
  <c r="AA1584" i="9"/>
  <c r="AA1585" i="9"/>
  <c r="AA1586" i="9"/>
  <c r="AA1587" i="9"/>
  <c r="AA1588" i="9"/>
  <c r="AA1589" i="9"/>
  <c r="AA1590" i="9"/>
  <c r="AA1591" i="9"/>
  <c r="AA1592" i="9"/>
  <c r="AA1593" i="9"/>
  <c r="AA1594" i="9"/>
  <c r="AA1595" i="9"/>
  <c r="AA1596" i="9"/>
  <c r="AA1597" i="9"/>
  <c r="AA1598" i="9"/>
  <c r="AA1599" i="9"/>
  <c r="AA1600" i="9"/>
  <c r="AA1601" i="9"/>
  <c r="AA1602" i="9"/>
  <c r="AA1603" i="9"/>
  <c r="AA1604" i="9"/>
  <c r="AA1605" i="9"/>
  <c r="AA1606" i="9"/>
  <c r="AA1607" i="9"/>
  <c r="AA1608" i="9"/>
  <c r="AA1609" i="9"/>
  <c r="AA1610" i="9"/>
  <c r="AA1611" i="9"/>
  <c r="AA1612" i="9"/>
  <c r="AA1613" i="9"/>
  <c r="AA1614" i="9"/>
  <c r="AA1615" i="9"/>
  <c r="AA1616" i="9"/>
  <c r="AA1617" i="9"/>
  <c r="AA1618" i="9"/>
  <c r="AA1619" i="9"/>
  <c r="AA1620" i="9"/>
  <c r="AA1621" i="9"/>
  <c r="AA1622" i="9"/>
  <c r="AA1623" i="9"/>
  <c r="AA1624" i="9"/>
  <c r="AA1625" i="9"/>
  <c r="AA1626" i="9"/>
  <c r="AA1627" i="9"/>
  <c r="AA1628" i="9"/>
  <c r="AA1629" i="9"/>
  <c r="AA1630" i="9"/>
  <c r="AA1631" i="9"/>
  <c r="AA1632" i="9"/>
  <c r="AA1633" i="9"/>
  <c r="AA1634" i="9"/>
  <c r="AA1635" i="9"/>
  <c r="AA1636" i="9"/>
  <c r="AA1637" i="9"/>
  <c r="AA1638" i="9"/>
  <c r="AA1639" i="9"/>
  <c r="AA1640" i="9"/>
  <c r="AA1641" i="9"/>
  <c r="AA1642" i="9"/>
  <c r="AA1643" i="9"/>
  <c r="AA1644" i="9"/>
  <c r="AA1645" i="9"/>
  <c r="AA1646" i="9"/>
  <c r="AA1647" i="9"/>
  <c r="AA1648" i="9"/>
  <c r="AA1649" i="9"/>
  <c r="AA1650" i="9"/>
  <c r="AA1651" i="9"/>
  <c r="AA1652" i="9"/>
  <c r="AA1653" i="9"/>
  <c r="AA1654" i="9"/>
  <c r="AA1655" i="9"/>
  <c r="AA1656" i="9"/>
  <c r="AA1657" i="9"/>
  <c r="AA1658" i="9"/>
  <c r="AA1659" i="9"/>
  <c r="AA1660" i="9"/>
  <c r="AA1661" i="9"/>
  <c r="AA1662" i="9"/>
  <c r="AA1663" i="9"/>
  <c r="AA1664" i="9"/>
  <c r="AA1665" i="9"/>
  <c r="AA1666" i="9"/>
  <c r="AA1667" i="9"/>
  <c r="AA1668" i="9"/>
  <c r="AA1669" i="9"/>
  <c r="AA1670" i="9"/>
  <c r="AA1671" i="9"/>
  <c r="AA1672" i="9"/>
  <c r="AA1673" i="9"/>
  <c r="AA1674" i="9"/>
  <c r="AA1675" i="9"/>
  <c r="AA1676" i="9"/>
  <c r="AA1677" i="9"/>
  <c r="AA1678" i="9"/>
  <c r="AA1679" i="9"/>
  <c r="AA1680" i="9"/>
  <c r="AA1681" i="9"/>
  <c r="AA1682" i="9"/>
  <c r="AA1683" i="9"/>
  <c r="AA1684" i="9"/>
  <c r="AA1685" i="9"/>
  <c r="AA1686" i="9"/>
  <c r="AA1687" i="9"/>
  <c r="AA1688" i="9"/>
  <c r="AA1689" i="9"/>
  <c r="AA1690" i="9"/>
  <c r="AA1691" i="9"/>
  <c r="AA1692" i="9"/>
  <c r="AA1693" i="9"/>
  <c r="AA1694" i="9"/>
  <c r="AA1695" i="9"/>
  <c r="AA1696" i="9"/>
  <c r="AA1697" i="9"/>
  <c r="AA1698" i="9"/>
  <c r="AA1699" i="9"/>
  <c r="AA1700" i="9"/>
  <c r="AA1701" i="9"/>
  <c r="AA1702" i="9"/>
  <c r="AA1703" i="9"/>
  <c r="AA1704" i="9"/>
  <c r="AA1705" i="9"/>
  <c r="AA1706" i="9"/>
  <c r="AA1707" i="9"/>
  <c r="AA1708" i="9"/>
  <c r="AA1709" i="9"/>
  <c r="AA1710" i="9"/>
  <c r="AA1711" i="9"/>
  <c r="AA1712" i="9"/>
  <c r="AA1713" i="9"/>
  <c r="AA1714" i="9"/>
  <c r="AA1715" i="9"/>
  <c r="AA1716" i="9"/>
  <c r="AA1717" i="9"/>
  <c r="AA1718" i="9"/>
  <c r="AA1719" i="9"/>
  <c r="AA1720" i="9"/>
  <c r="AA1721" i="9"/>
  <c r="AA1722" i="9"/>
  <c r="AA1723" i="9"/>
  <c r="AA1724" i="9"/>
  <c r="AA1725" i="9"/>
  <c r="AA1726" i="9"/>
  <c r="AA1727" i="9"/>
  <c r="AA1728" i="9"/>
  <c r="AA1729" i="9"/>
  <c r="AA1730" i="9"/>
  <c r="AA1731" i="9"/>
  <c r="AA1732" i="9"/>
  <c r="AA1733" i="9"/>
  <c r="AA1734" i="9"/>
  <c r="AA1735" i="9"/>
  <c r="AA1736" i="9"/>
  <c r="AA1737" i="9"/>
  <c r="AA1738" i="9"/>
  <c r="AA1739" i="9"/>
  <c r="AA1740" i="9"/>
  <c r="AA1741" i="9"/>
  <c r="AA1742" i="9"/>
  <c r="AA1743" i="9"/>
  <c r="AA1744" i="9"/>
  <c r="AA1745" i="9"/>
  <c r="AA1746" i="9"/>
  <c r="AA1747" i="9"/>
  <c r="AA1748" i="9"/>
  <c r="AA1749" i="9"/>
  <c r="AA1750" i="9"/>
  <c r="AA1751" i="9"/>
  <c r="AA1752" i="9"/>
  <c r="AA1753" i="9"/>
  <c r="AA1754" i="9"/>
  <c r="AA1755" i="9"/>
  <c r="AA1756" i="9"/>
  <c r="AA1757" i="9"/>
  <c r="AA1758" i="9"/>
  <c r="AA1759" i="9"/>
  <c r="AA1760" i="9"/>
  <c r="AA1761" i="9"/>
  <c r="AA1762" i="9"/>
  <c r="AA1763" i="9"/>
  <c r="AA1764" i="9"/>
  <c r="AA1765" i="9"/>
  <c r="AA1766" i="9"/>
  <c r="AA1767" i="9"/>
  <c r="AA1768" i="9"/>
  <c r="AA1769" i="9"/>
  <c r="AA1770" i="9"/>
  <c r="AA1771" i="9"/>
  <c r="AA1772" i="9"/>
  <c r="AA1773" i="9"/>
  <c r="AA1774" i="9"/>
  <c r="AA1775" i="9"/>
  <c r="AA1776" i="9"/>
  <c r="AA1777" i="9"/>
  <c r="AA1778" i="9"/>
  <c r="AA1779" i="9"/>
  <c r="AA1780" i="9"/>
  <c r="AA1781" i="9"/>
  <c r="AA1782" i="9"/>
  <c r="AA1783" i="9"/>
  <c r="AA1784" i="9"/>
  <c r="AA1785" i="9"/>
  <c r="AA1786" i="9"/>
  <c r="AA1787" i="9"/>
  <c r="AA1788" i="9"/>
  <c r="AA1789" i="9"/>
  <c r="AA1790" i="9"/>
  <c r="AA1791" i="9"/>
  <c r="AA1792" i="9"/>
  <c r="AA1793" i="9"/>
  <c r="AA1794" i="9"/>
  <c r="AA1795" i="9"/>
  <c r="AA1796" i="9"/>
  <c r="AA1797" i="9"/>
  <c r="AA1798" i="9"/>
  <c r="AA1799" i="9"/>
  <c r="AA1800" i="9"/>
  <c r="AA1801" i="9"/>
  <c r="AA1802" i="9"/>
  <c r="AA1803" i="9"/>
  <c r="AA1804" i="9"/>
  <c r="AA1805" i="9"/>
  <c r="AA1806" i="9"/>
  <c r="AA1807" i="9"/>
  <c r="AA1808" i="9"/>
  <c r="AA1809" i="9"/>
  <c r="AA1810" i="9"/>
  <c r="AA1811" i="9"/>
  <c r="AA1812" i="9"/>
  <c r="AA1813" i="9"/>
  <c r="AA1814" i="9"/>
  <c r="AA1815" i="9"/>
  <c r="AA1816" i="9"/>
  <c r="AA1817" i="9"/>
  <c r="AA1818" i="9"/>
  <c r="AA1819" i="9"/>
  <c r="AA1820" i="9"/>
  <c r="AA1821" i="9"/>
  <c r="AA1822" i="9"/>
  <c r="AA1823" i="9"/>
  <c r="AA1824" i="9"/>
  <c r="AA1825" i="9"/>
  <c r="AA1826" i="9"/>
  <c r="AA1827" i="9"/>
  <c r="AA1828" i="9"/>
  <c r="AA1829" i="9"/>
  <c r="AA1830" i="9"/>
  <c r="AA1831" i="9"/>
  <c r="AA1832" i="9"/>
  <c r="AA1833" i="9"/>
  <c r="AA1834" i="9"/>
  <c r="AA1835" i="9"/>
  <c r="AA1836" i="9"/>
  <c r="AA1837" i="9"/>
  <c r="AA1838" i="9"/>
  <c r="AA1839" i="9"/>
  <c r="AA1840" i="9"/>
  <c r="AA1841" i="9"/>
  <c r="AA1842" i="9"/>
  <c r="AA1843" i="9"/>
  <c r="AA1844" i="9"/>
  <c r="AA1845" i="9"/>
  <c r="AA1846" i="9"/>
  <c r="AA1847" i="9"/>
  <c r="AA1848" i="9"/>
  <c r="AA1849" i="9"/>
  <c r="AA1850" i="9"/>
  <c r="AA1851" i="9"/>
  <c r="AA1852" i="9"/>
  <c r="AA1853" i="9"/>
  <c r="AA1854" i="9"/>
  <c r="AA1855" i="9"/>
  <c r="AA1856" i="9"/>
  <c r="AA1857" i="9"/>
  <c r="AA1858" i="9"/>
  <c r="AA1859" i="9"/>
  <c r="AA1860" i="9"/>
  <c r="AA1861" i="9"/>
  <c r="AA1862" i="9"/>
  <c r="AA1863" i="9"/>
  <c r="AA1864" i="9"/>
  <c r="AA1865" i="9"/>
  <c r="AA1866" i="9"/>
  <c r="AA1867" i="9"/>
  <c r="AA1868" i="9"/>
  <c r="AA1869" i="9"/>
  <c r="AA1870" i="9"/>
  <c r="AA1871" i="9"/>
  <c r="AA1872" i="9"/>
  <c r="AA1873" i="9"/>
  <c r="AA1874" i="9"/>
  <c r="AA1875" i="9"/>
  <c r="AA1876" i="9"/>
  <c r="AA1877" i="9"/>
  <c r="AA1878" i="9"/>
  <c r="AA1879" i="9"/>
  <c r="AA1880" i="9"/>
  <c r="AA1881" i="9"/>
  <c r="AA1882" i="9"/>
  <c r="AA1883" i="9"/>
  <c r="AA1884" i="9"/>
  <c r="AA1885" i="9"/>
  <c r="AA1886" i="9"/>
  <c r="AA1887" i="9"/>
  <c r="AA1888" i="9"/>
  <c r="AA1889" i="9"/>
  <c r="AA1890" i="9"/>
  <c r="AA1891" i="9"/>
  <c r="AA1892" i="9"/>
  <c r="AA1893" i="9"/>
  <c r="AA1894" i="9"/>
  <c r="AA1895" i="9"/>
  <c r="AA1896" i="9"/>
  <c r="AA1897" i="9"/>
  <c r="AA1898" i="9"/>
  <c r="AA1899" i="9"/>
  <c r="AA1900" i="9"/>
  <c r="AA1901" i="9"/>
  <c r="AA1902" i="9"/>
  <c r="AA1903" i="9"/>
  <c r="AA1904" i="9"/>
  <c r="AA1905" i="9"/>
  <c r="AA1906" i="9"/>
  <c r="AA1907" i="9"/>
  <c r="AA1908" i="9"/>
  <c r="AA1909" i="9"/>
  <c r="AA1910" i="9"/>
  <c r="AA1911" i="9"/>
  <c r="AA1912" i="9"/>
  <c r="AA1913" i="9"/>
  <c r="AA1914" i="9"/>
  <c r="AA1915" i="9"/>
  <c r="AA1916" i="9"/>
  <c r="AA1917" i="9"/>
  <c r="AA1918" i="9"/>
  <c r="AA1919" i="9"/>
  <c r="AA1920" i="9"/>
  <c r="AA1921" i="9"/>
  <c r="AA1922" i="9"/>
  <c r="AA1923" i="9"/>
  <c r="AA1924" i="9"/>
  <c r="AA1925" i="9"/>
  <c r="AA1926" i="9"/>
  <c r="AA1927" i="9"/>
  <c r="AA1928" i="9"/>
  <c r="AA1929" i="9"/>
  <c r="AA1930" i="9"/>
  <c r="AA1931" i="9"/>
  <c r="AA1932" i="9"/>
  <c r="AA1933" i="9"/>
  <c r="AA1934" i="9"/>
  <c r="AA1935" i="9"/>
  <c r="AA1936" i="9"/>
  <c r="AA1937" i="9"/>
  <c r="AA1938" i="9"/>
  <c r="AA1939" i="9"/>
  <c r="AA1940" i="9"/>
  <c r="AA1941" i="9"/>
  <c r="AA1942" i="9"/>
  <c r="AA1943" i="9"/>
  <c r="AA1944" i="9"/>
  <c r="AA1945" i="9"/>
  <c r="AA1946" i="9"/>
  <c r="AA1947" i="9"/>
  <c r="AA1948" i="9"/>
  <c r="AA1949" i="9"/>
  <c r="AA1950" i="9"/>
  <c r="AA1951" i="9"/>
  <c r="AA1952" i="9"/>
  <c r="AA1953" i="9"/>
  <c r="AA2" i="9"/>
</calcChain>
</file>

<file path=xl/sharedStrings.xml><?xml version="1.0" encoding="utf-8"?>
<sst xmlns="http://schemas.openxmlformats.org/spreadsheetml/2006/main" count="25279" uniqueCount="3067">
  <si>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</si>
  <si>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</si>
  <si>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</si>
  <si>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</si>
  <si>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</si>
  <si>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</si>
  <si>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</si>
  <si>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</si>
  <si>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</si>
  <si>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</si>
  <si>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</si>
  <si>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</si>
  <si>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</si>
  <si>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</si>
  <si>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</si>
  <si>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</si>
  <si>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</si>
  <si>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</si>
  <si>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</si>
  <si>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</si>
  <si>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</si>
  <si>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</si>
  <si>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</si>
  <si>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</si>
  <si>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</si>
  <si>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</si>
  <si>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</si>
  <si>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</si>
  <si>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</si>
  <si>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</si>
  <si>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</si>
  <si>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</si>
  <si>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</si>
  <si>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</si>
  <si>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</si>
  <si>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</si>
  <si>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</si>
  <si>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</si>
  <si>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</si>
  <si>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</si>
  <si>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</si>
  <si>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</si>
  <si>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</si>
  <si>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</si>
  <si>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</si>
  <si>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</si>
  <si>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</si>
  <si>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</si>
  <si>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</si>
  <si>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</si>
  <si>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</si>
  <si>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</si>
  <si>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</si>
  <si>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</si>
  <si>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</si>
  <si>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</si>
  <si>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</si>
  <si>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</si>
  <si>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</si>
  <si>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</si>
  <si>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</si>
  <si>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</si>
  <si>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</si>
  <si>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</si>
  <si>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</si>
  <si>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</si>
  <si>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</si>
  <si>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</si>
  <si>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</si>
  <si>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</si>
  <si>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</si>
  <si>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</si>
  <si>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</si>
  <si>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</si>
  <si>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</si>
  <si>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</si>
  <si>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</si>
  <si>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</si>
  <si>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</si>
  <si>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</si>
  <si>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</si>
  <si>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</si>
  <si>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</si>
  <si>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</si>
  <si>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</si>
  <si>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</si>
  <si>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</si>
  <si>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</si>
  <si>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</si>
  <si>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</si>
  <si>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</si>
  <si>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</si>
  <si>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</si>
  <si>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</si>
  <si>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</si>
  <si>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</si>
  <si>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</si>
  <si>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</si>
  <si>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</si>
  <si>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</si>
  <si>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</si>
  <si>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</si>
  <si>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</si>
  <si>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</si>
  <si>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</si>
  <si>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</si>
  <si>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</si>
  <si>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</si>
  <si>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</si>
  <si>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</si>
  <si>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</si>
  <si>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</si>
  <si>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</si>
  <si>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</si>
  <si>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</si>
  <si>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</si>
  <si>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</si>
  <si>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</si>
  <si>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</si>
  <si>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</si>
  <si>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</si>
  <si>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</si>
  <si>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</si>
  <si>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</si>
  <si>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</si>
  <si>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</si>
  <si>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</si>
  <si>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</si>
  <si>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</si>
  <si>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</si>
  <si>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</si>
  <si>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</si>
  <si>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</si>
  <si>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</si>
  <si>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</si>
  <si>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</si>
  <si>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</si>
  <si>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</si>
  <si>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</si>
  <si>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</si>
  <si>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</si>
  <si>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</si>
  <si>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</si>
  <si>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</si>
  <si>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</si>
  <si>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</si>
  <si>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</si>
  <si>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</si>
  <si>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</si>
  <si>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</si>
  <si>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</si>
  <si>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</si>
  <si>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</si>
  <si>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</si>
  <si>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</si>
  <si>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</si>
  <si>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</si>
  <si>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</si>
  <si>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</si>
  <si>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</si>
  <si>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</si>
  <si>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</si>
  <si>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</si>
  <si>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</si>
  <si>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</si>
  <si>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</si>
  <si>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</si>
  <si>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</si>
  <si>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</si>
  <si>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</si>
  <si>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</si>
  <si>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</si>
  <si>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</si>
  <si>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</si>
  <si>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</si>
  <si>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</si>
  <si>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</si>
  <si>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</si>
  <si>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</si>
  <si>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</si>
  <si>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</si>
  <si>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</si>
  <si>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</si>
  <si>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</si>
  <si>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</si>
  <si>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</si>
  <si>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</si>
  <si>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</si>
  <si>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</si>
  <si>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</si>
  <si>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</si>
  <si>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</si>
  <si>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</si>
  <si>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</si>
  <si>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</si>
  <si>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</si>
  <si>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</si>
  <si>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</si>
  <si>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</si>
  <si>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</si>
  <si>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</si>
  <si>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</si>
  <si>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</si>
  <si>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</si>
  <si>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</si>
  <si>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</si>
  <si>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</si>
  <si>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</si>
  <si>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</si>
  <si>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</si>
  <si>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</si>
  <si>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</si>
  <si>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</si>
  <si>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</si>
  <si>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</si>
  <si>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</si>
  <si>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</si>
  <si>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</si>
  <si>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</si>
  <si>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</si>
  <si>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</si>
  <si>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</si>
  <si>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</si>
  <si>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</si>
  <si>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</si>
  <si>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</si>
  <si>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</si>
  <si>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</si>
  <si>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</si>
  <si>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</si>
  <si>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</si>
  <si>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</si>
  <si>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</si>
  <si>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</si>
  <si>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</si>
  <si>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</si>
  <si>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</si>
  <si>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</si>
  <si>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</si>
  <si>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</si>
  <si>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</si>
  <si>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</si>
  <si>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</si>
  <si>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</si>
  <si>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</si>
  <si>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</si>
  <si>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</si>
  <si>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</si>
  <si>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</si>
  <si>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</si>
  <si>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</si>
  <si>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</si>
  <si>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</si>
  <si>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</si>
  <si>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</si>
  <si>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</si>
  <si>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</si>
  <si>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</si>
  <si>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</si>
  <si>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</si>
  <si>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</si>
  <si>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</si>
  <si>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</si>
  <si>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</si>
  <si>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</si>
  <si>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</si>
  <si>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</si>
  <si>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</si>
  <si>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</si>
  <si>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</si>
  <si>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</si>
  <si>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</si>
  <si>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</si>
  <si>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</si>
  <si>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</si>
  <si>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</si>
  <si>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</si>
  <si>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</si>
  <si>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</si>
  <si>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</si>
  <si>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</si>
  <si>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</si>
  <si>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</si>
  <si>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</si>
  <si>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</si>
  <si>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</si>
  <si>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</si>
  <si>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</si>
  <si>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</si>
  <si>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</si>
  <si>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</si>
  <si>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</si>
  <si>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</si>
  <si>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</si>
  <si>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</si>
  <si>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</si>
  <si>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</si>
  <si>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</si>
  <si>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</si>
  <si>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</si>
  <si>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</si>
  <si>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</si>
  <si>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</si>
  <si>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</si>
  <si>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</si>
  <si>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</si>
  <si>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</si>
  <si>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</si>
  <si>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</si>
  <si>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</si>
  <si>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</si>
  <si>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</si>
  <si>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</si>
  <si>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</si>
  <si>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</si>
  <si>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</si>
  <si>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</si>
  <si>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</si>
  <si>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</si>
  <si>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</si>
  <si>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</si>
  <si>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</si>
  <si>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</si>
  <si>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</si>
  <si>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</si>
  <si>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</si>
  <si>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</si>
  <si>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</si>
  <si>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</si>
  <si>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</si>
  <si>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</si>
  <si>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</si>
  <si>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</si>
  <si>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</si>
  <si>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</si>
  <si>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</si>
  <si>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</si>
  <si>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</si>
  <si>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</si>
  <si>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</si>
  <si>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</si>
  <si>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</si>
  <si>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</si>
  <si>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</si>
  <si>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</si>
  <si>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</si>
  <si>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</si>
  <si>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</si>
  <si>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</si>
  <si>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</si>
  <si>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</si>
  <si>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</si>
  <si>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</si>
  <si>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</si>
  <si>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</si>
  <si>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</si>
  <si>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</si>
  <si>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</si>
  <si>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</si>
  <si>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</si>
  <si>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</si>
  <si>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</si>
  <si>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</si>
  <si>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</si>
  <si>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</si>
  <si>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</si>
  <si>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</si>
  <si>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</si>
  <si>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</si>
  <si>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</si>
  <si>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</si>
  <si>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</si>
  <si>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</si>
  <si>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</si>
  <si>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</si>
  <si>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</si>
  <si>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</si>
  <si>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</si>
  <si>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</si>
  <si>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</si>
  <si>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</si>
  <si>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</si>
  <si>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</si>
  <si>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</si>
  <si>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</si>
  <si>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</si>
  <si>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</si>
  <si>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</si>
  <si>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</si>
  <si>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</si>
  <si>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</si>
  <si>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</si>
  <si>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</si>
  <si>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</si>
  <si>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</si>
  <si>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</si>
  <si>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</si>
  <si>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</si>
  <si>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</si>
  <si>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</si>
  <si>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</si>
  <si>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</si>
  <si>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</si>
  <si>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</si>
  <si>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</si>
  <si>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</si>
  <si>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</si>
  <si>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</si>
  <si>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</si>
  <si>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</si>
  <si>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</si>
  <si>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</si>
  <si>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</si>
  <si>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</si>
  <si>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</si>
  <si>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</si>
  <si>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</si>
  <si>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</si>
  <si>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</si>
  <si>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</si>
  <si>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</si>
  <si>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</si>
  <si>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</si>
  <si>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</si>
  <si>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</si>
  <si>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</si>
  <si>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</si>
  <si>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</si>
  <si>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</si>
  <si>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</si>
  <si>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</si>
  <si>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</si>
  <si>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</si>
  <si>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</si>
  <si>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</si>
  <si>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</si>
  <si>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</si>
  <si>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</si>
  <si>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</si>
  <si>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</si>
  <si>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</si>
  <si>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</si>
  <si>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</si>
  <si>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</si>
  <si>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</si>
  <si>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</si>
  <si>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</si>
  <si>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</si>
  <si>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</si>
  <si>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</si>
  <si>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</si>
  <si>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</si>
  <si>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</si>
  <si>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</si>
  <si>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</si>
  <si>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</si>
  <si>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</si>
  <si>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</si>
  <si>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</si>
  <si>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</si>
  <si>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</si>
  <si>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</si>
  <si>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</si>
  <si>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</si>
  <si>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</si>
  <si>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</si>
  <si>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</si>
  <si>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</si>
  <si>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</si>
  <si>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</si>
  <si>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</si>
  <si>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</si>
  <si>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</si>
  <si>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</si>
  <si>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</si>
  <si>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</si>
  <si>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</si>
  <si>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</si>
  <si>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</si>
  <si>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</si>
  <si>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</si>
  <si>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</si>
  <si>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</si>
  <si>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</si>
  <si>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</si>
  <si>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</si>
  <si>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</si>
  <si>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</si>
  <si>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</si>
  <si>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</si>
  <si>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</si>
  <si>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</si>
  <si>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</si>
  <si>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</si>
  <si>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</si>
  <si>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</si>
  <si>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</si>
  <si>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</si>
  <si>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</si>
  <si>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</si>
  <si>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</si>
  <si>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</si>
  <si>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</si>
  <si>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</si>
  <si>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</si>
  <si>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</si>
  <si>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</si>
  <si>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</si>
  <si>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</si>
  <si>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</si>
  <si>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</si>
  <si>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</si>
  <si>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</si>
  <si>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</si>
  <si>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</si>
  <si>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</si>
  <si>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</si>
  <si>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</si>
  <si>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</si>
  <si>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</si>
  <si>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</si>
  <si>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</si>
  <si>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</si>
  <si>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</si>
  <si>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</si>
  <si>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</si>
  <si>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</si>
  <si>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</si>
  <si>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</si>
  <si>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</si>
  <si>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</si>
  <si>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</si>
  <si>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</si>
  <si>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</si>
  <si>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</si>
  <si>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</si>
  <si>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</si>
  <si>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</si>
  <si>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</si>
  <si>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</si>
  <si>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</si>
  <si>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</si>
  <si>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</si>
  <si>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</si>
  <si>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</si>
  <si>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</si>
  <si>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</si>
  <si>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</si>
  <si>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</si>
  <si>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</si>
  <si>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</si>
  <si>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</si>
  <si>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</si>
  <si>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</si>
  <si>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</si>
  <si>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</si>
  <si>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</si>
  <si>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</si>
  <si>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</si>
  <si>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</si>
  <si>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</si>
  <si>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</si>
  <si>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</si>
  <si>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</si>
  <si>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</si>
  <si>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</si>
  <si>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</si>
  <si>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</si>
  <si>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</si>
  <si>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</si>
  <si>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</si>
  <si>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</si>
  <si>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</si>
  <si>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</si>
  <si>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</si>
  <si>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</si>
  <si>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</si>
  <si>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</si>
  <si>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</si>
  <si>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</si>
  <si>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</si>
  <si>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</si>
  <si>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</si>
  <si>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</si>
  <si>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</si>
  <si>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</si>
  <si>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</si>
  <si>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</si>
  <si>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</si>
  <si>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</si>
  <si>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</si>
  <si>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</si>
  <si>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</si>
  <si>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</si>
  <si>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</si>
  <si>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</si>
  <si>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</si>
  <si>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</si>
  <si>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</si>
  <si>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</si>
  <si>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</si>
  <si>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</si>
  <si>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</si>
  <si>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</si>
  <si>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</si>
  <si>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</si>
  <si>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</si>
  <si>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</si>
  <si>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</si>
  <si>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</si>
  <si>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</si>
  <si>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</si>
  <si>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</si>
  <si>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</si>
  <si>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</si>
  <si>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</si>
  <si>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</si>
  <si>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</si>
  <si>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</si>
  <si>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</si>
  <si>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</si>
  <si>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</si>
  <si>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</si>
  <si>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</si>
  <si>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</si>
  <si>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</si>
  <si>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</si>
  <si>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</si>
  <si>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</si>
  <si>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</si>
  <si>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</si>
  <si>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</si>
  <si>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</si>
  <si>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</si>
  <si>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</si>
  <si>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</si>
  <si>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</si>
  <si>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</si>
  <si>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</si>
  <si>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</si>
  <si>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</si>
  <si>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</si>
  <si>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</si>
  <si>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</si>
  <si>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</si>
  <si>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</si>
  <si>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</si>
  <si>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</si>
  <si>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</si>
  <si>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</si>
  <si>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</si>
  <si>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</si>
  <si>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</si>
  <si>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</si>
  <si>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</si>
  <si>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</si>
  <si>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</si>
  <si>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</si>
  <si>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</si>
  <si>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</si>
  <si>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</si>
  <si>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</si>
  <si>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</si>
  <si>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</si>
  <si>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</si>
  <si>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</si>
  <si>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</si>
  <si>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</si>
  <si>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</si>
  <si>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</si>
  <si>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</si>
  <si>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</si>
  <si>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</si>
  <si>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</si>
  <si>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</si>
  <si>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</si>
  <si>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</si>
  <si>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</si>
  <si>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</si>
  <si>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</si>
  <si>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</si>
  <si>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</si>
  <si>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</si>
  <si>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</si>
  <si>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</si>
  <si>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</si>
  <si>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</si>
  <si>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</si>
  <si>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</si>
  <si>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</si>
  <si>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</si>
  <si>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</si>
  <si>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</si>
  <si>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</si>
  <si>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</si>
  <si>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</si>
  <si>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</si>
  <si>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</si>
  <si>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</si>
  <si>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</si>
  <si>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</si>
  <si>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</si>
  <si>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</si>
  <si>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</si>
  <si>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</si>
  <si>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</si>
  <si>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</si>
  <si>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</si>
  <si>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</si>
  <si>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</si>
  <si>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</si>
  <si>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</si>
  <si>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</si>
  <si>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</si>
  <si>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</si>
  <si>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</si>
  <si>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</si>
  <si>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</si>
  <si>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</si>
  <si>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</si>
  <si>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</si>
  <si>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</si>
  <si>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</si>
  <si>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</si>
  <si>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</si>
  <si>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</si>
  <si>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</si>
  <si>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</si>
  <si>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</si>
  <si>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</si>
  <si>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</si>
  <si>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</si>
  <si>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</si>
  <si>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</si>
  <si>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</si>
  <si>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</si>
  <si>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</si>
  <si>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</si>
  <si>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</si>
  <si>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</si>
  <si>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</si>
  <si>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</si>
  <si>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</si>
  <si>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</si>
  <si>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</si>
  <si>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</si>
  <si>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</si>
  <si>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</si>
  <si>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</si>
  <si>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</si>
  <si>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</si>
  <si>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</si>
  <si>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</si>
  <si>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</si>
  <si>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</si>
  <si>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</si>
  <si>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</si>
  <si>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</si>
  <si>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</si>
  <si>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</si>
  <si>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</si>
  <si>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</si>
  <si>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</si>
  <si>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</si>
  <si>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</si>
  <si>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</si>
  <si>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</si>
  <si>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</si>
  <si>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</si>
  <si>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</si>
  <si>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</si>
  <si>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</si>
  <si>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</si>
  <si>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</si>
  <si>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</si>
  <si>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</si>
  <si>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</si>
  <si>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</si>
  <si>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</si>
  <si>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</si>
  <si>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</si>
  <si>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</si>
  <si>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</si>
  <si>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</si>
  <si>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</si>
  <si>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</si>
  <si>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</si>
  <si>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</si>
  <si>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</si>
  <si>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</si>
  <si>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</si>
  <si>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</si>
  <si>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</si>
  <si>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</si>
  <si>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</si>
  <si>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</si>
  <si>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</si>
  <si>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</si>
  <si>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</si>
  <si>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</si>
  <si>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</si>
  <si>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</si>
  <si>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</si>
  <si>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</si>
  <si>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</si>
  <si>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</si>
  <si>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</si>
  <si>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</si>
  <si>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</si>
  <si>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</si>
  <si>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</si>
  <si>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</si>
  <si>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</si>
  <si>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</si>
  <si>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</si>
  <si>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</si>
  <si>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</si>
  <si>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</si>
  <si>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</si>
  <si>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</si>
  <si>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</si>
  <si>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</si>
  <si>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</si>
  <si>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</si>
  <si>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</si>
  <si>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</si>
  <si>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</si>
  <si>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</si>
  <si>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</si>
  <si>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</si>
  <si>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</si>
  <si>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</si>
  <si>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</si>
  <si>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</si>
  <si>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</si>
  <si>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</si>
  <si>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</si>
  <si>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</si>
  <si>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</si>
  <si>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</si>
  <si>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</si>
  <si>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</si>
  <si>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</si>
  <si>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</si>
  <si>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</si>
  <si>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</si>
  <si>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</si>
  <si>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</si>
  <si>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</si>
  <si>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</si>
  <si>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</si>
  <si>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</si>
  <si>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</si>
  <si>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</si>
  <si>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</si>
  <si>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</si>
  <si>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</si>
  <si>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</si>
  <si>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</si>
  <si>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</si>
  <si>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</si>
  <si>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</si>
  <si>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</si>
  <si>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</si>
  <si>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</si>
  <si>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</si>
  <si>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</si>
  <si>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</si>
  <si>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</si>
  <si>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</si>
  <si>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</si>
  <si>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</si>
  <si>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</si>
  <si>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</si>
  <si>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</si>
  <si>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</si>
  <si>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</si>
  <si>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</si>
  <si>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</si>
  <si>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</si>
  <si>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</si>
  <si>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</si>
  <si>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</si>
  <si>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</si>
  <si>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</si>
  <si>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</si>
  <si>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</si>
  <si>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</si>
  <si>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</si>
  <si>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</si>
  <si>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</si>
  <si>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</si>
  <si>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</si>
  <si>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</si>
  <si>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</si>
  <si>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</si>
  <si>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</si>
  <si>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</si>
  <si>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</si>
  <si>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</si>
  <si>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</si>
  <si>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</si>
  <si>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</si>
  <si>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</si>
  <si>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</si>
  <si>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</si>
  <si>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</si>
  <si>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</si>
  <si>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</si>
  <si>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</si>
  <si>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</si>
  <si>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</si>
  <si>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</si>
  <si>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</si>
  <si>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</si>
  <si>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</si>
  <si>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</si>
  <si>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</si>
  <si>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</si>
  <si>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</si>
  <si>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</si>
  <si>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</si>
  <si>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</si>
  <si>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</si>
  <si>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</si>
  <si>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</si>
  <si>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</si>
  <si>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</si>
  <si>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</si>
  <si>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</si>
  <si>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</si>
  <si>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</si>
  <si>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</si>
  <si>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</si>
  <si>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</si>
  <si>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</si>
  <si>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</si>
  <si>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</si>
  <si>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</si>
  <si>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</si>
  <si>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</si>
  <si>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</si>
  <si>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</si>
  <si>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</si>
  <si>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</si>
  <si>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</si>
  <si>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</si>
  <si>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</si>
  <si>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</si>
  <si>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</si>
  <si>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</si>
  <si>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</si>
  <si>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</si>
  <si>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</si>
  <si>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</si>
  <si>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</si>
  <si>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</si>
  <si>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</si>
  <si>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</si>
  <si>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</si>
  <si>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</si>
  <si>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</si>
  <si>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</si>
  <si>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</si>
  <si>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</si>
  <si>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</si>
  <si>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</si>
  <si>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</si>
  <si>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</si>
  <si>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</si>
  <si>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</si>
  <si>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</si>
  <si>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</si>
  <si>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</si>
  <si>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</si>
  <si>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</si>
  <si>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</si>
  <si>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</si>
  <si>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</si>
  <si>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</si>
  <si>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</si>
  <si>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</si>
  <si>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</si>
  <si>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</si>
  <si>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</si>
  <si>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</si>
  <si>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</si>
  <si>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</si>
  <si>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</si>
  <si>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</si>
  <si>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</si>
  <si>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</si>
  <si>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</si>
  <si>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</si>
  <si>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</si>
  <si>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</si>
  <si>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</si>
  <si>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</si>
  <si>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</si>
  <si>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</si>
  <si>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</si>
  <si>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</si>
  <si>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</si>
  <si>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</si>
  <si>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</si>
  <si>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</si>
  <si>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</si>
  <si>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</si>
  <si>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</si>
  <si>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</si>
  <si>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</si>
  <si>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</si>
  <si>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</si>
  <si>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</si>
  <si>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</si>
  <si>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</si>
  <si>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</si>
  <si>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</si>
  <si>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</si>
  <si>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</si>
  <si>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</si>
  <si>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</si>
  <si>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</si>
  <si>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</si>
  <si>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</si>
  <si>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</si>
  <si>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</si>
  <si>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</si>
  <si>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</si>
  <si>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</si>
  <si>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</si>
  <si>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</si>
  <si>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</si>
  <si>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</si>
  <si>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</si>
  <si>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</si>
  <si>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</si>
  <si>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</si>
  <si>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</si>
  <si>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</si>
  <si>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</si>
  <si>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</si>
  <si>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</si>
  <si>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</si>
  <si>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</si>
  <si>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</si>
  <si>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</si>
  <si>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</si>
  <si>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</si>
  <si>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</si>
  <si>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</si>
  <si>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</si>
  <si>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</si>
  <si>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</si>
  <si>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</si>
  <si>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</si>
  <si>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</si>
  <si>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</si>
  <si>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</si>
  <si>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</si>
  <si>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</si>
  <si>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</si>
  <si>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</si>
  <si>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</si>
  <si>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</si>
  <si>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</si>
  <si>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</si>
  <si>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</si>
  <si>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</si>
  <si>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</si>
  <si>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</si>
  <si>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</si>
  <si>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</si>
  <si>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</si>
  <si>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</si>
  <si>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</si>
  <si>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</si>
  <si>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</si>
  <si>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</si>
  <si>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</si>
  <si>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</si>
  <si>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</si>
  <si>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</si>
  <si>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</si>
  <si>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</si>
  <si>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</si>
  <si>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</si>
  <si>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</si>
  <si>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</si>
  <si>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</si>
  <si>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</si>
  <si>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</si>
  <si>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</si>
  <si>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</si>
  <si>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</si>
  <si>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</si>
  <si>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</si>
  <si>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</si>
  <si>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</si>
  <si>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</si>
  <si>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</si>
  <si>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</si>
  <si>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</si>
  <si>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</si>
  <si>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</si>
  <si>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</si>
  <si>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</si>
  <si>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</si>
  <si>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</si>
  <si>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</si>
  <si>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</si>
  <si>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</si>
  <si>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</si>
  <si>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</si>
  <si>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</si>
  <si>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</si>
  <si>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</si>
  <si>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</si>
  <si>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</si>
  <si>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</si>
  <si>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</si>
  <si>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</si>
  <si>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</si>
  <si>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</si>
  <si>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</si>
  <si>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</si>
  <si>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</si>
  <si>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</si>
  <si>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</si>
  <si>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</si>
  <si>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</si>
  <si>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</si>
  <si>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</si>
  <si>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</si>
  <si>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</si>
  <si>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</si>
  <si>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</si>
  <si>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</si>
  <si>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</si>
  <si>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</si>
  <si>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</si>
  <si>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</si>
  <si>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</si>
  <si>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</si>
  <si>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</si>
  <si>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</si>
  <si>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</si>
  <si>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</si>
  <si>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</si>
  <si>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</si>
  <si>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</si>
  <si>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</si>
  <si>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</si>
  <si>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</si>
  <si>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</si>
  <si>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</si>
  <si>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</si>
  <si>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</si>
  <si>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</si>
  <si>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</si>
  <si>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</si>
  <si>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</si>
  <si>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</si>
  <si>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</si>
  <si>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</si>
  <si>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</si>
  <si>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</si>
  <si>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</si>
  <si>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</si>
  <si>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</si>
  <si>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</si>
  <si>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</si>
  <si>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</si>
  <si>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</si>
  <si>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</si>
  <si>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</si>
  <si>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</si>
  <si>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</si>
  <si>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</si>
  <si>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</si>
  <si>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</si>
  <si>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</si>
  <si>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</si>
  <si>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</si>
  <si>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</si>
  <si>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</si>
  <si>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</si>
  <si>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</si>
  <si>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</si>
  <si>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</si>
  <si>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</si>
  <si>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</si>
  <si>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</si>
  <si>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</si>
  <si>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</si>
  <si>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</si>
  <si>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</si>
  <si>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</si>
  <si>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</si>
  <si>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</si>
  <si>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</si>
  <si>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</si>
  <si>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</si>
  <si>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</si>
  <si>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</si>
  <si>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</si>
  <si>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</si>
  <si>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</si>
  <si>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</si>
  <si>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</si>
  <si>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</si>
  <si>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</si>
  <si>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</si>
  <si>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</si>
  <si>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</si>
  <si>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</si>
  <si>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</si>
  <si>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</si>
  <si>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</si>
  <si>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</si>
  <si>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</si>
  <si>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</si>
  <si>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</si>
  <si>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</si>
  <si>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</si>
  <si>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</si>
  <si>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</si>
  <si>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</si>
  <si>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</si>
  <si>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</si>
  <si>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</si>
  <si>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</si>
  <si>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</si>
  <si>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</si>
  <si>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</si>
  <si>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</si>
  <si>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</si>
  <si>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</si>
  <si>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</si>
  <si>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</si>
  <si>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</si>
  <si>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</si>
  <si>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</si>
  <si>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</si>
  <si>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</si>
  <si>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</si>
  <si>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</si>
  <si>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</si>
  <si>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</si>
  <si>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</si>
  <si>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</si>
  <si>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</si>
  <si>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</si>
  <si>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</si>
  <si>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</si>
  <si>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</si>
  <si>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</si>
  <si>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</si>
  <si>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</si>
  <si>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</si>
  <si>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</si>
  <si>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</si>
  <si>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</si>
  <si>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</si>
  <si>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</si>
  <si>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</si>
  <si>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</si>
  <si>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</si>
  <si>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</si>
  <si>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</si>
  <si>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</si>
  <si>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</si>
  <si>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</si>
  <si>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</si>
  <si>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</si>
  <si>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</si>
  <si>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</si>
  <si>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</si>
  <si>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</si>
  <si>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</si>
  <si>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</si>
  <si>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</si>
  <si>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</si>
  <si>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</si>
  <si>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</si>
  <si>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</si>
  <si>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</si>
  <si>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</si>
  <si>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</si>
  <si>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</si>
  <si>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</si>
  <si>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</si>
  <si>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</si>
  <si>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</si>
  <si>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</si>
  <si>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</si>
  <si>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</si>
  <si>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</si>
  <si>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</si>
  <si>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</si>
  <si>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</si>
  <si>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</si>
  <si>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</si>
  <si>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</si>
  <si>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</si>
  <si>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</si>
  <si>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</si>
  <si>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</si>
  <si>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</si>
  <si>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</si>
  <si>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</si>
  <si>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</si>
  <si>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</si>
  <si>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</si>
  <si>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</si>
  <si>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</si>
  <si>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</si>
  <si>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</si>
  <si>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</si>
  <si>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</si>
  <si>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</si>
  <si>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</si>
  <si>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</si>
  <si>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</si>
  <si>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</si>
  <si>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</si>
  <si>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</si>
  <si>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</si>
  <si>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</si>
  <si>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</si>
  <si>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</si>
  <si>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</si>
  <si>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</si>
  <si>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</si>
  <si>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</si>
  <si>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</si>
  <si>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</si>
  <si>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</si>
  <si>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</si>
  <si>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</si>
  <si>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</si>
  <si>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</si>
  <si>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</si>
  <si>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</si>
  <si>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</si>
  <si>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</si>
  <si>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</si>
  <si>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</si>
  <si>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</si>
  <si>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</si>
  <si>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</si>
  <si>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</si>
  <si>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</si>
  <si>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</si>
  <si>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</si>
  <si>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</si>
  <si>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</si>
  <si>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</si>
  <si>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</si>
  <si>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</si>
  <si>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</si>
  <si>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</si>
  <si>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</si>
  <si>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</si>
  <si>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</si>
  <si>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</si>
  <si>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</si>
  <si>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</si>
  <si>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</si>
  <si>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</si>
  <si>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</si>
  <si>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</si>
  <si>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</si>
  <si>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</si>
  <si>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</si>
  <si>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</si>
  <si>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</si>
  <si>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</si>
  <si>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</si>
  <si>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</si>
  <si>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</si>
  <si>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</si>
  <si>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</si>
  <si>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</si>
  <si>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</si>
  <si>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</si>
  <si>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</si>
  <si>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</si>
  <si>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</si>
  <si>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</si>
  <si>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</si>
  <si>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</si>
  <si>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</si>
  <si>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</si>
  <si>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</si>
  <si>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</si>
  <si>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</si>
  <si>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</si>
  <si>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</si>
  <si>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</si>
  <si>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</si>
  <si>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</si>
  <si>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</si>
  <si>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</si>
  <si>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</si>
  <si>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</si>
  <si>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</si>
  <si>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</si>
  <si>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</si>
  <si>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</si>
  <si>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</si>
  <si>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</si>
  <si>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</si>
  <si>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</si>
  <si>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</si>
  <si>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</si>
  <si>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</si>
  <si>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</si>
  <si>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</si>
  <si>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</si>
  <si>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</si>
  <si>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</si>
  <si>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</si>
  <si>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</si>
  <si>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</si>
  <si>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</si>
  <si>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</si>
  <si>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</si>
  <si>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</si>
  <si>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</si>
  <si>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</si>
  <si>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</si>
  <si>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</si>
  <si>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</si>
  <si>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</si>
  <si>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</si>
  <si>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</si>
  <si>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</si>
  <si>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</si>
  <si>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</si>
  <si>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</si>
  <si>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</si>
  <si>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</si>
  <si>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</si>
  <si>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</si>
  <si>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</si>
  <si>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</si>
  <si>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</si>
  <si>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</si>
  <si>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</si>
  <si>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</si>
  <si>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</si>
  <si>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</si>
  <si>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</si>
  <si>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</si>
  <si>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</si>
  <si>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</si>
  <si>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</si>
  <si>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</si>
  <si>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</si>
  <si>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</si>
  <si>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</si>
  <si>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</si>
  <si>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</si>
  <si>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</si>
  <si>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</si>
  <si>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</si>
  <si>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</si>
  <si>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</si>
  <si>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</si>
  <si>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</si>
  <si>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</si>
  <si>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</si>
  <si>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</si>
  <si>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</si>
  <si>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</si>
  <si>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</si>
  <si>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</si>
  <si>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</si>
  <si>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</si>
  <si>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</si>
  <si>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</si>
  <si>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</si>
  <si>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</si>
  <si>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</si>
  <si>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</si>
  <si>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</si>
  <si>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</si>
  <si>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</si>
  <si>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</si>
  <si>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</si>
  <si>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</si>
  <si>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</si>
  <si>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</si>
  <si>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</si>
  <si>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</si>
  <si>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</si>
  <si>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</si>
  <si>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</si>
  <si>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</si>
  <si>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</si>
  <si>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</si>
  <si>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</si>
  <si>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</si>
  <si>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</si>
  <si>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</si>
  <si>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</si>
  <si>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</si>
  <si>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</si>
  <si>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</si>
  <si>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</si>
  <si>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</si>
  <si>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</si>
  <si>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</si>
  <si>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</si>
  <si>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</si>
  <si>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</si>
  <si>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</si>
  <si>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</si>
  <si>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</si>
  <si>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</si>
  <si>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</si>
  <si>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</si>
  <si>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</si>
  <si>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</si>
  <si>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</si>
  <si>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</si>
  <si>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</si>
  <si>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</si>
  <si>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</si>
  <si>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</si>
  <si>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</si>
  <si>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</si>
  <si>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</si>
  <si>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</si>
  <si>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</si>
  <si>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</si>
  <si>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</si>
  <si>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</si>
  <si>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</si>
  <si>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</si>
  <si>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</si>
  <si>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</si>
  <si>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</si>
  <si>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</si>
  <si>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</si>
  <si>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</si>
  <si>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</si>
  <si>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</si>
  <si>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</si>
  <si>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</si>
  <si>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</si>
  <si>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</si>
  <si>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</si>
  <si>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</si>
  <si>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</si>
  <si>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</si>
  <si>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</si>
  <si>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</si>
  <si>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</si>
  <si>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</si>
  <si>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</si>
  <si>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</si>
  <si>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</si>
  <si>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</si>
  <si>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</si>
  <si>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</si>
  <si>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</si>
  <si>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</si>
  <si>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</si>
  <si>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</si>
  <si>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</si>
  <si>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</si>
  <si>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</si>
  <si>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</si>
  <si>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</si>
  <si>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</si>
  <si>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</si>
  <si>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</si>
  <si>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</si>
  <si>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</si>
  <si>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</si>
  <si>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</si>
  <si>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</si>
  <si>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</si>
  <si>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</si>
  <si>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</si>
  <si>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</si>
  <si>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</si>
  <si>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</si>
  <si>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</si>
  <si>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</si>
  <si>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</si>
  <si>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</si>
  <si>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</si>
  <si>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</si>
  <si>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</si>
  <si>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</si>
  <si>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</si>
  <si>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</si>
  <si>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</si>
  <si>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</si>
  <si>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</si>
  <si>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</si>
  <si>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</si>
  <si>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</si>
  <si>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</si>
  <si>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</si>
  <si>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</si>
  <si>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</si>
  <si>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</si>
  <si>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</si>
  <si>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</si>
  <si>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</si>
  <si>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</si>
  <si>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</si>
  <si>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</si>
  <si>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</si>
  <si>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</si>
  <si>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</si>
  <si>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</si>
  <si>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</si>
  <si>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</si>
  <si>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</si>
  <si>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</si>
  <si>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</si>
  <si>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</si>
  <si>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</si>
  <si>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</si>
  <si>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</si>
  <si>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</si>
  <si>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</si>
  <si>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</si>
  <si>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</si>
  <si>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</si>
  <si>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</si>
  <si>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</si>
  <si>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</si>
  <si>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</si>
  <si>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</si>
  <si>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</si>
  <si>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</si>
  <si>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</si>
  <si>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</si>
  <si>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</si>
  <si>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</si>
  <si>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</si>
  <si>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</si>
  <si>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</si>
  <si>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</si>
  <si>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</si>
  <si>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</si>
  <si>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</si>
  <si>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</si>
  <si>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</si>
  <si>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</si>
  <si>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</si>
  <si>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</si>
  <si>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</si>
  <si>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</si>
  <si>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</si>
  <si>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</si>
  <si>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</si>
  <si>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</si>
  <si>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</si>
  <si>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</si>
  <si>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</si>
  <si>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</si>
  <si>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</si>
  <si>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</si>
  <si>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</si>
  <si>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</si>
  <si>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</si>
  <si>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</si>
  <si>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</si>
  <si>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</si>
  <si>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</si>
  <si>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</si>
  <si>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</si>
  <si>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</si>
  <si>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</si>
  <si>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</si>
  <si>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</si>
  <si>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</si>
  <si>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</si>
  <si>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</si>
  <si>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</si>
  <si>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</si>
  <si>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</si>
  <si>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</si>
  <si>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</si>
  <si>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</si>
  <si>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</si>
  <si>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</si>
  <si>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</si>
  <si>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</si>
  <si>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</si>
  <si>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</si>
  <si>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</si>
  <si>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</si>
  <si>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</si>
  <si>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</si>
  <si>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</si>
  <si>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</si>
  <si>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</si>
  <si>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</si>
  <si>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</si>
  <si>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</si>
  <si>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</si>
  <si>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</si>
  <si>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</si>
  <si>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</si>
  <si>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</si>
  <si>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</si>
  <si>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</si>
  <si>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</si>
  <si>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</si>
  <si>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</si>
  <si>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</si>
  <si>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</si>
  <si>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</si>
  <si>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</si>
  <si>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</si>
  <si>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</si>
  <si>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</si>
  <si>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</si>
  <si>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</si>
  <si>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</si>
  <si>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</si>
  <si>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</si>
  <si>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</si>
  <si>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</si>
  <si>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</si>
  <si>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</si>
  <si>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</si>
  <si>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</si>
  <si>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</si>
  <si>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</si>
  <si>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</si>
  <si>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</si>
  <si>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</si>
  <si>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</si>
  <si>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</si>
  <si>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</si>
  <si>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</si>
  <si>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</si>
  <si>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</si>
  <si>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</si>
  <si>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</si>
  <si>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</si>
  <si>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</si>
  <si>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</si>
  <si>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</si>
  <si>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</si>
  <si>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</si>
  <si>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</si>
  <si>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</si>
  <si>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</si>
  <si>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</si>
  <si>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</si>
  <si>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</si>
  <si>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</si>
  <si>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</si>
  <si>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</si>
  <si>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</si>
  <si>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</si>
  <si>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</si>
  <si>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</si>
  <si>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</si>
  <si>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</si>
  <si>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</si>
  <si>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</si>
  <si>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</si>
  <si>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</si>
  <si>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</si>
  <si>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</si>
  <si>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</si>
  <si>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</si>
  <si>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</si>
  <si>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</si>
  <si>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</si>
  <si>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</si>
  <si>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</si>
  <si>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</si>
  <si>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</si>
  <si>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</si>
  <si>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</si>
  <si>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</si>
  <si>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</si>
  <si>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</si>
  <si>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</si>
  <si>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</si>
  <si>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</si>
  <si>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</si>
  <si>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</si>
  <si>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</si>
  <si>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</si>
  <si>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</si>
  <si>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</si>
  <si>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</si>
  <si>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</si>
  <si>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</si>
  <si>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</si>
  <si>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</si>
  <si>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</si>
  <si>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</si>
  <si>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</si>
  <si>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</si>
  <si>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</si>
  <si>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</si>
  <si>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</si>
  <si>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</si>
  <si>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</si>
  <si>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</si>
  <si>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</si>
  <si>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</si>
  <si>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</si>
  <si>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</si>
  <si>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</si>
  <si>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</si>
  <si>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</si>
  <si>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</si>
  <si>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</si>
  <si>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</si>
  <si>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</si>
  <si>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</si>
  <si>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</si>
  <si>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</si>
  <si>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</si>
  <si>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</si>
  <si>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</si>
  <si>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</si>
  <si>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</si>
  <si>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</si>
  <si>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</si>
  <si>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</si>
  <si>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</si>
  <si>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</si>
  <si>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</si>
  <si>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</si>
  <si>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</si>
  <si>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</si>
  <si>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</si>
  <si>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</si>
  <si>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</si>
  <si>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</si>
  <si>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</si>
  <si>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</si>
  <si>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</si>
  <si>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</si>
  <si>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</si>
  <si>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</si>
  <si>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</si>
  <si>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</si>
  <si>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</si>
  <si>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</si>
  <si>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</si>
  <si>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</si>
  <si>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</si>
  <si>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</si>
  <si>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</si>
  <si>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</si>
  <si>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</si>
  <si>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</si>
  <si>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</si>
  <si>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</si>
  <si>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</si>
  <si>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</si>
  <si>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</si>
  <si>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</si>
  <si>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</si>
  <si>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</si>
  <si>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</si>
  <si>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</si>
  <si>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</si>
  <si>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</si>
  <si>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</si>
  <si>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</si>
  <si>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</si>
  <si>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</si>
  <si>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</si>
  <si>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</si>
  <si>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</si>
  <si>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</si>
  <si>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</si>
  <si>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</si>
  <si>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</si>
  <si>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</si>
  <si>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</si>
  <si>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</si>
  <si>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</si>
  <si>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</si>
  <si>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</si>
  <si>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</si>
  <si>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</si>
  <si>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</si>
  <si>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</si>
  <si>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</si>
  <si>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</si>
  <si>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</si>
  <si>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</si>
  <si>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</si>
  <si>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</si>
  <si>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</si>
  <si>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</si>
  <si>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</si>
  <si>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</si>
  <si>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</si>
  <si>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</si>
  <si>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</si>
  <si>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</si>
  <si>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</si>
  <si>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</si>
  <si>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</si>
  <si>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</si>
  <si>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</si>
  <si>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</si>
  <si>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</si>
  <si>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</si>
  <si>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</si>
  <si>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</si>
  <si>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</si>
  <si>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</si>
  <si>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</si>
  <si>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</si>
  <si>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</si>
  <si>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</si>
  <si>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</si>
  <si>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</si>
  <si>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</si>
  <si>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</si>
  <si>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</si>
  <si>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</si>
  <si>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</si>
  <si>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</si>
  <si>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</si>
  <si>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</si>
  <si>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</si>
  <si>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</si>
  <si>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</si>
  <si>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</si>
  <si>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</si>
  <si>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</si>
  <si>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</si>
  <si>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</si>
  <si>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</si>
  <si>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</si>
  <si>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</si>
  <si>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</si>
  <si>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</si>
  <si>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</si>
  <si>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</si>
  <si>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</si>
  <si>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</si>
  <si>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</si>
  <si>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</si>
  <si>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</si>
  <si>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</si>
  <si>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</si>
  <si>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</si>
  <si>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</si>
  <si>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</si>
  <si>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</si>
  <si>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</si>
  <si>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</si>
  <si>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</si>
  <si>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</si>
  <si>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</si>
  <si>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</si>
  <si>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</si>
  <si>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</si>
  <si>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</si>
  <si>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</si>
  <si>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</si>
  <si>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</si>
  <si>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</si>
  <si>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</si>
  <si>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</si>
  <si>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</si>
  <si>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</si>
  <si>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</si>
  <si>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</si>
  <si>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</si>
  <si>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</si>
  <si>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</si>
  <si>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</si>
  <si>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</si>
  <si>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</si>
  <si>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</si>
  <si>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</si>
  <si>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</si>
  <si>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</si>
  <si>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</si>
  <si>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</si>
  <si>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</si>
  <si>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</si>
  <si>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</si>
  <si>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</si>
  <si>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</si>
  <si>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</si>
  <si>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</si>
  <si>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</si>
  <si>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</si>
  <si>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</si>
  <si>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</si>
  <si>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</si>
  <si>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</si>
  <si>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</si>
  <si>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</si>
  <si>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</si>
  <si>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</si>
  <si>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</si>
  <si>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</si>
  <si>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</si>
  <si>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</si>
  <si>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</si>
  <si>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</si>
  <si>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</si>
  <si>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</si>
  <si>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</si>
  <si>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</si>
  <si>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</si>
  <si>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</si>
  <si>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</si>
  <si>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</si>
  <si>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</si>
  <si>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</si>
  <si>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</si>
  <si>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</si>
  <si>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</si>
  <si>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</si>
  <si>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</si>
  <si>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</si>
  <si>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</si>
  <si>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</si>
  <si>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</si>
  <si>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</si>
  <si>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</si>
  <si>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</si>
  <si>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</si>
  <si>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</si>
  <si>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</si>
  <si>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</si>
  <si>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</si>
  <si>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</si>
  <si>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</si>
  <si>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</si>
  <si>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</si>
  <si>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</si>
  <si>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</si>
  <si>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</si>
  <si>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</si>
  <si>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</si>
  <si>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</si>
  <si>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</si>
  <si>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</si>
  <si>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</si>
  <si>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</si>
  <si>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</si>
  <si>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</si>
  <si>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</si>
  <si>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</si>
  <si>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</si>
  <si>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</si>
  <si>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</si>
  <si>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</si>
  <si>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</si>
  <si>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</si>
  <si>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</si>
  <si>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</si>
  <si>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</si>
  <si>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</si>
  <si>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</si>
  <si>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</si>
  <si>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</si>
  <si>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</si>
  <si>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</si>
  <si>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</si>
  <si>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</si>
  <si>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</si>
  <si>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</si>
  <si>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</si>
  <si>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</si>
  <si>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</si>
  <si>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</si>
  <si>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</si>
  <si>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</si>
  <si>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</si>
  <si>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</si>
  <si>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</si>
  <si>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</si>
  <si>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</si>
  <si>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</si>
  <si>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</si>
  <si>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</si>
  <si>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</si>
  <si>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</si>
  <si>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</si>
  <si>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</si>
  <si>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</si>
  <si>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</si>
  <si>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</si>
  <si>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</si>
  <si>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</si>
  <si>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</si>
  <si>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</si>
  <si>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</si>
  <si>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</si>
  <si>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</si>
  <si>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</si>
  <si>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</si>
  <si>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</si>
  <si>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</si>
  <si>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</si>
  <si>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</si>
  <si>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</si>
  <si>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</si>
  <si>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</si>
  <si>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</si>
  <si>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</si>
  <si>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</si>
  <si>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</si>
  <si>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</si>
  <si>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</si>
  <si>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</si>
  <si>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</si>
  <si>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</si>
  <si>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</si>
  <si>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</si>
  <si>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</si>
  <si>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</si>
  <si>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</si>
  <si>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</si>
  <si>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</si>
  <si>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</si>
  <si>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</si>
  <si>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</si>
  <si>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</si>
  <si>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</si>
  <si>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</si>
  <si>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</si>
  <si>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</si>
  <si>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</si>
  <si>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</si>
  <si>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</si>
  <si>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</si>
  <si>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</si>
  <si>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</si>
  <si>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</si>
  <si>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</si>
  <si>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</si>
  <si>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</si>
  <si>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</si>
  <si>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</si>
  <si>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</si>
  <si>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</si>
  <si>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</si>
  <si>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</si>
  <si>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</si>
  <si>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</si>
  <si>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</si>
  <si>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</si>
  <si>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</si>
  <si>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</si>
  <si>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</si>
  <si>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</si>
  <si>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</si>
  <si>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</si>
  <si>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</si>
  <si>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</si>
  <si>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</si>
  <si>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</si>
  <si>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</si>
  <si>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</si>
  <si>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</si>
  <si>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</si>
  <si>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</si>
  <si>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</si>
  <si>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</si>
  <si>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</si>
  <si>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</si>
  <si>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</si>
  <si>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</si>
  <si>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</si>
  <si>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</si>
  <si>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</si>
  <si>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</si>
  <si>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</si>
  <si>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</si>
  <si>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</si>
  <si>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</si>
  <si>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</si>
  <si>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</si>
  <si>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</si>
  <si>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</si>
  <si>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</si>
  <si>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</si>
  <si>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</si>
  <si>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</si>
  <si>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</si>
  <si>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</si>
  <si>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</si>
  <si>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</si>
  <si>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</si>
  <si>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</si>
  <si>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</si>
  <si>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</si>
  <si>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</si>
  <si>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</si>
  <si>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</si>
  <si>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</si>
  <si>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</si>
  <si>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</si>
  <si>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</si>
  <si>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</si>
  <si>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</si>
  <si>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</si>
  <si>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</si>
  <si>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</si>
  <si>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</si>
  <si>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</si>
  <si>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</si>
  <si>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</si>
  <si>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</si>
  <si>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</si>
  <si>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</si>
  <si>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</si>
  <si>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</si>
  <si>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</si>
  <si>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</si>
  <si>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</si>
  <si>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</si>
  <si>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</si>
  <si>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</si>
  <si>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</si>
  <si>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</si>
  <si>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</si>
  <si>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</si>
  <si>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</si>
  <si>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</si>
  <si>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</si>
  <si>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</si>
  <si>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</si>
  <si>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</si>
  <si>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</si>
  <si>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</si>
  <si>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</si>
  <si>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</si>
  <si>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</si>
  <si>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</si>
  <si>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</si>
  <si>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</si>
  <si>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</si>
  <si>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</si>
  <si>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</si>
  <si>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</si>
  <si>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</si>
  <si>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</si>
  <si>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</si>
  <si>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</si>
  <si>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</si>
  <si>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</si>
  <si>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</si>
  <si>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</si>
  <si>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</si>
  <si>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</si>
  <si>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</si>
  <si>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</si>
  <si>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</si>
  <si>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</si>
  <si>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</si>
  <si>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</si>
  <si>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</si>
  <si>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</si>
  <si>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</si>
  <si>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</si>
  <si>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</si>
  <si>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</si>
  <si>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</si>
  <si>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</si>
  <si>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</si>
  <si>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</si>
  <si>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</si>
  <si>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</si>
  <si>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</si>
  <si>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</si>
  <si>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</si>
  <si>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</si>
  <si>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</si>
  <si>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</si>
  <si>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</si>
  <si>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</si>
  <si>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</si>
  <si>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</si>
  <si>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</si>
  <si>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</si>
  <si>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</si>
  <si>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</si>
  <si>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</si>
  <si>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</si>
  <si>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</si>
  <si>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</si>
  <si>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</si>
  <si>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</si>
  <si>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</si>
  <si>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</si>
  <si>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</si>
  <si>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</si>
  <si>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</si>
  <si>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</si>
  <si>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</si>
  <si>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</si>
  <si>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</si>
  <si>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</si>
  <si>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</si>
  <si>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</si>
  <si>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</si>
  <si>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</si>
  <si>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</si>
  <si>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</si>
  <si>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</si>
  <si>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</si>
  <si>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</si>
  <si>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</si>
  <si>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</si>
  <si>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</si>
  <si>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</si>
  <si>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</si>
  <si>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</si>
  <si>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</si>
  <si>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</si>
  <si>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</si>
  <si>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</si>
  <si>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</si>
  <si>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</si>
  <si>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</si>
  <si>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</si>
  <si>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</si>
  <si>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</si>
  <si>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</si>
  <si>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</si>
  <si>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</si>
  <si>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</si>
  <si>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</si>
  <si>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</si>
  <si>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</si>
  <si>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</si>
  <si>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</si>
  <si>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</si>
  <si>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</si>
  <si>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</si>
  <si>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</si>
  <si>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</si>
  <si>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</si>
  <si>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</si>
  <si>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</si>
  <si>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</si>
  <si>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</si>
  <si>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</si>
  <si>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</si>
  <si>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</si>
  <si>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</si>
  <si>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</si>
  <si>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</si>
  <si>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</si>
  <si>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</si>
  <si>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</si>
  <si>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</si>
  <si>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</si>
  <si>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</si>
  <si>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</si>
  <si>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</si>
  <si>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</si>
  <si>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</si>
  <si>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</si>
  <si>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</si>
  <si>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</si>
  <si>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</si>
  <si>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</si>
  <si>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</si>
  <si>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</si>
  <si>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</si>
  <si>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</si>
  <si>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</si>
  <si>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</si>
  <si>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</si>
  <si>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</si>
  <si>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</si>
  <si>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</si>
  <si>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</si>
  <si>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</si>
  <si>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</si>
  <si>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</si>
  <si>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</si>
  <si>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</si>
  <si>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</si>
  <si>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</si>
  <si>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</si>
  <si>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</si>
  <si>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</si>
  <si>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</si>
  <si>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</si>
  <si>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</si>
  <si>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</si>
  <si>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</si>
  <si>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</si>
  <si>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</si>
  <si>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</si>
  <si>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</si>
  <si>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</si>
  <si>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</si>
  <si>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</si>
  <si>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</si>
  <si>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</si>
  <si>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</si>
  <si>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</si>
  <si>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</si>
  <si>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</si>
  <si>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</si>
  <si>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</si>
  <si>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</si>
  <si>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</si>
  <si>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</si>
  <si>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</si>
  <si>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</si>
  <si>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</si>
  <si>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</si>
  <si>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</si>
  <si>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</si>
  <si>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</si>
  <si>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</si>
  <si>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</si>
  <si>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</si>
  <si>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</si>
  <si>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</si>
  <si>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</si>
  <si>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</si>
  <si>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</si>
  <si>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</si>
  <si>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</si>
  <si>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</si>
  <si>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</si>
  <si>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</si>
  <si>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</si>
  <si>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</si>
  <si>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</si>
  <si>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</si>
  <si>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</si>
  <si>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</si>
  <si>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</si>
  <si>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</si>
  <si>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</si>
  <si>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</si>
  <si>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</si>
  <si>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</si>
  <si>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</si>
  <si>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</si>
  <si>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</si>
  <si>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</si>
  <si>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</si>
  <si>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</si>
  <si>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</si>
  <si>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</si>
  <si>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</si>
  <si>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</si>
  <si>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</si>
  <si>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</si>
  <si>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</si>
  <si>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</si>
  <si>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</si>
  <si>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</si>
  <si>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</si>
  <si>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</si>
  <si>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</si>
  <si>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</si>
  <si>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</si>
  <si>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</si>
  <si>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</si>
  <si>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</si>
  <si>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</si>
  <si>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</si>
  <si>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</si>
  <si>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</si>
  <si>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</si>
  <si>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</si>
  <si>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</si>
  <si>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</si>
  <si>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</si>
  <si>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</si>
  <si>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</si>
  <si>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</si>
  <si>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</si>
  <si>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</si>
  <si>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</si>
  <si>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</si>
  <si>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</si>
  <si>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</si>
  <si>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</si>
  <si>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</si>
  <si>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</si>
  <si>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</si>
  <si>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</si>
  <si>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</si>
  <si>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</si>
  <si>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</si>
  <si>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</si>
  <si>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</si>
  <si>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</si>
  <si>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</si>
  <si>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</si>
  <si>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</si>
  <si>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</si>
  <si>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</si>
  <si>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</si>
  <si>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</si>
  <si>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</si>
  <si>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</si>
  <si>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</si>
  <si>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</si>
  <si>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</si>
  <si>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</si>
  <si>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</si>
  <si>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</si>
  <si>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</si>
  <si>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</si>
  <si>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</si>
  <si>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</si>
  <si>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</si>
  <si>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</si>
  <si>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</si>
  <si>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</si>
  <si>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</si>
  <si>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</si>
  <si>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</si>
  <si>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</si>
  <si>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</si>
  <si>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</si>
  <si>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</si>
  <si>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</si>
  <si>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</si>
  <si>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</si>
  <si>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</si>
  <si>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</si>
  <si>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</si>
  <si>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</si>
  <si>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</si>
  <si>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</si>
  <si>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</si>
  <si>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</si>
  <si>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</si>
  <si>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</si>
  <si>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</si>
  <si>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</si>
  <si>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</si>
  <si>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</si>
  <si>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</si>
  <si>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</si>
  <si>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</si>
  <si>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</si>
  <si>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</si>
  <si>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</si>
  <si>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</si>
  <si>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</si>
  <si>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</si>
  <si>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</si>
  <si>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</si>
  <si>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</si>
  <si>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</si>
  <si>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</si>
  <si>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</si>
  <si>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</si>
  <si>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</si>
  <si>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</si>
  <si>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</si>
  <si>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</si>
  <si>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</si>
  <si>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</si>
  <si>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</si>
  <si>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</si>
  <si>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</si>
  <si>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</si>
  <si>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</si>
  <si>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</si>
  <si>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</si>
  <si>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</si>
  <si>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</si>
  <si>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</si>
  <si>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</si>
  <si>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</si>
  <si>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</si>
  <si>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</si>
  <si>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</si>
  <si>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</si>
  <si>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</si>
  <si>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</si>
  <si>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</si>
  <si>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</si>
  <si>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</si>
  <si>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</si>
  <si>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</si>
  <si>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</si>
  <si>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</si>
  <si>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</si>
  <si>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</si>
  <si>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</si>
  <si>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</si>
  <si>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</si>
  <si>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</si>
  <si>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</si>
  <si>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</si>
  <si>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</si>
  <si>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</si>
  <si>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</si>
  <si>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</si>
  <si>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</si>
  <si>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</si>
  <si>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</si>
  <si>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</si>
  <si>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</si>
  <si>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</si>
  <si>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</si>
  <si>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</si>
  <si>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</si>
  <si>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</si>
  <si>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</si>
  <si>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</si>
  <si>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</si>
  <si>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</si>
  <si>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</si>
  <si>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</si>
  <si>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</si>
  <si>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</si>
  <si>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</si>
  <si>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</si>
  <si>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</si>
  <si>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</si>
  <si>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</si>
  <si>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</si>
  <si>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</si>
  <si>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</si>
  <si>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</si>
  <si>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</si>
  <si>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</si>
  <si>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</si>
  <si>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</si>
  <si>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</si>
  <si>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</si>
  <si>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</si>
  <si>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</si>
  <si>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</si>
  <si>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</si>
  <si>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</si>
  <si>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</si>
  <si>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</si>
  <si>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</si>
  <si>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</si>
  <si>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</si>
  <si>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</si>
  <si>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</si>
  <si>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</si>
  <si>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</si>
  <si>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</si>
  <si>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</si>
  <si>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</si>
  <si>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</si>
  <si>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</si>
  <si>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</si>
  <si>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</si>
  <si>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</si>
  <si>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</si>
  <si>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</si>
  <si>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</si>
  <si>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</si>
  <si>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</si>
  <si>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</si>
  <si>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</si>
  <si>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</si>
  <si>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</si>
  <si>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</si>
  <si>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</si>
  <si>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</si>
  <si>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</si>
  <si>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</si>
  <si>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</si>
  <si>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</si>
  <si>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</si>
  <si>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</si>
  <si>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</si>
  <si>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</si>
  <si>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</si>
  <si>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</si>
  <si>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</si>
  <si>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</si>
  <si>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</si>
  <si>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</si>
  <si>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</si>
  <si>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</si>
  <si>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</si>
  <si>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</si>
  <si>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</si>
  <si>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</si>
  <si>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</si>
  <si>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</si>
  <si>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</si>
  <si>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</si>
  <si>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</si>
  <si>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</si>
  <si>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</si>
  <si>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</si>
  <si>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</si>
  <si>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</si>
  <si>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</si>
  <si>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</si>
  <si>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</si>
  <si>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</si>
  <si>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</si>
  <si>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</si>
  <si>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</si>
  <si>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</si>
  <si>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</si>
  <si>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</si>
  <si>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</si>
  <si>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</si>
  <si>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</si>
  <si>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</si>
  <si>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</si>
  <si>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</si>
  <si>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</si>
  <si>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</si>
  <si>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</si>
  <si>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</si>
  <si>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</si>
  <si>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</si>
  <si>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</si>
  <si>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</si>
  <si>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</si>
  <si>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</si>
  <si>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</si>
  <si>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</si>
  <si>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</si>
  <si>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</si>
  <si>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</si>
  <si>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</si>
  <si>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</si>
  <si>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</si>
  <si>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</si>
  <si>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</si>
  <si>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</si>
  <si>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</si>
  <si>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</si>
  <si>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</si>
  <si>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</si>
  <si>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</si>
  <si>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</si>
  <si>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</si>
  <si>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</si>
  <si>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</si>
  <si>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</si>
  <si>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</si>
  <si>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</si>
  <si>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</si>
  <si>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</si>
  <si>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</si>
  <si>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</si>
  <si>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</si>
  <si>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</si>
  <si>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</si>
  <si>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</si>
  <si>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</si>
  <si>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</si>
  <si>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</si>
  <si>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</si>
  <si>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</si>
  <si>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</si>
  <si>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</si>
  <si>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</si>
  <si>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</si>
  <si>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</si>
  <si>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</si>
  <si>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</si>
  <si>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</si>
  <si>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</si>
  <si>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</si>
  <si>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</si>
  <si>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</si>
  <si>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</si>
  <si>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</si>
  <si>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</si>
  <si>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</si>
  <si>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</si>
  <si>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</si>
  <si>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</si>
  <si>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</si>
  <si>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</si>
  <si>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</si>
  <si>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</si>
  <si>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</si>
  <si>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</si>
  <si>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</si>
  <si>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</si>
  <si>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</si>
  <si>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</si>
  <si>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</si>
  <si>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</si>
  <si>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</si>
  <si>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</si>
  <si>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</si>
  <si>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</si>
  <si>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</si>
  <si>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</si>
  <si>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</si>
  <si>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</si>
  <si>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</si>
  <si>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</si>
  <si>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</si>
  <si>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</si>
  <si>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</si>
  <si>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</si>
  <si>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</si>
  <si>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</si>
  <si>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</si>
  <si>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</si>
  <si>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</si>
  <si>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</si>
  <si>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</si>
  <si>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</si>
  <si>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</si>
  <si>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</si>
  <si>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</si>
  <si>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</si>
  <si>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</si>
  <si>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</si>
  <si>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</si>
  <si>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</si>
  <si>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</si>
  <si>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</si>
  <si>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</si>
  <si>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</si>
  <si>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</si>
  <si>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</si>
  <si>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</si>
  <si>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</si>
  <si>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</si>
  <si>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</si>
  <si>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</si>
  <si>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</si>
  <si>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</si>
  <si>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</si>
  <si>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</si>
  <si>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</si>
  <si>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</si>
  <si>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</si>
  <si>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</si>
  <si>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</si>
  <si>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</si>
  <si>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</si>
  <si>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</si>
  <si>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</si>
  <si>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</si>
  <si>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</si>
  <si>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</si>
  <si>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</si>
  <si>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</si>
  <si>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</si>
  <si>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</si>
  <si>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</si>
  <si>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</si>
  <si>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</si>
  <si>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</si>
  <si>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</si>
  <si>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</si>
  <si>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</si>
  <si>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</si>
  <si>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</si>
  <si>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</si>
  <si>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</si>
  <si>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</si>
  <si>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</si>
  <si>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</si>
  <si>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</si>
  <si>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</si>
  <si>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</si>
  <si>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</si>
  <si>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</si>
  <si>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</si>
  <si>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</si>
  <si>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</si>
  <si>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</si>
  <si>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</si>
  <si>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</si>
  <si>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</si>
  <si>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</si>
  <si>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</si>
  <si>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</si>
  <si>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</si>
  <si>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</si>
  <si>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</si>
  <si>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</si>
  <si>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</si>
  <si>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</si>
  <si>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</si>
  <si>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</si>
  <si>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</si>
  <si>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</si>
  <si>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</si>
  <si>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</si>
  <si>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</si>
  <si>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</si>
  <si>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</si>
  <si>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</si>
  <si>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</si>
  <si>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</si>
  <si>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</si>
  <si>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</si>
  <si>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</si>
  <si>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</si>
  <si>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</si>
  <si>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</si>
  <si>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</si>
  <si>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</si>
  <si>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</si>
  <si>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</si>
  <si>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</si>
  <si>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</si>
  <si>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</si>
  <si>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</si>
  <si>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</si>
  <si>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</si>
  <si>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</si>
  <si>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</si>
  <si>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</si>
  <si>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</si>
  <si>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</si>
  <si>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</si>
  <si>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</si>
  <si>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</si>
  <si>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</si>
  <si>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</si>
  <si>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</si>
  <si>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</si>
  <si>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</si>
  <si>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</si>
  <si>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</si>
  <si>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</si>
  <si>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</si>
  <si>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</si>
  <si>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</si>
  <si>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</si>
  <si>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</si>
  <si>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</si>
  <si>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</si>
  <si>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</si>
  <si>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</si>
  <si>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</si>
  <si>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</si>
  <si>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</si>
  <si>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</si>
  <si>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</si>
  <si>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</si>
  <si>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</si>
  <si>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</si>
  <si>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</si>
  <si>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</si>
  <si>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</si>
  <si>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</si>
  <si>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</si>
  <si>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</si>
  <si>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</si>
  <si>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</si>
  <si>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</si>
  <si>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</si>
  <si>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</si>
  <si>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</si>
  <si>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</si>
  <si>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</si>
  <si>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</si>
  <si>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</si>
  <si>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</si>
  <si>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</si>
  <si>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</si>
  <si>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</si>
  <si>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</si>
  <si>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</si>
  <si>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</si>
  <si>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</si>
  <si>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</si>
  <si>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</si>
  <si>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</si>
  <si>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</si>
  <si>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</si>
  <si>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</si>
  <si>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</si>
  <si>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</si>
  <si>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</si>
  <si>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</si>
  <si>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</si>
  <si>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</si>
  <si>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</si>
  <si>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</si>
  <si>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</si>
  <si>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</si>
  <si>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</si>
  <si>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</si>
  <si>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</si>
  <si>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</si>
  <si>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</si>
  <si>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</si>
  <si>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</si>
  <si>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</si>
  <si>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</si>
  <si>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</si>
  <si>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</si>
  <si>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</si>
  <si>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</si>
  <si>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</si>
  <si>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</si>
  <si>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</si>
  <si>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</si>
  <si>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</si>
  <si>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</si>
  <si>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</si>
  <si>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</si>
  <si>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</si>
  <si>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</si>
  <si>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</si>
  <si>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</si>
  <si>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</si>
  <si>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</si>
  <si>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</si>
  <si>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</si>
  <si>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</si>
  <si>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</si>
  <si>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</si>
  <si>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</si>
  <si>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</si>
  <si>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</si>
  <si>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Return Status</t>
  </si>
  <si>
    <t>Order Year</t>
  </si>
  <si>
    <t>Order Month</t>
  </si>
  <si>
    <t>Profit Margin</t>
  </si>
  <si>
    <t>Repeat Customers</t>
  </si>
  <si>
    <t>Sum of Sales</t>
  </si>
  <si>
    <t>Sum of Profit</t>
  </si>
  <si>
    <t>s</t>
  </si>
  <si>
    <t>Sum of Quantity ordered new</t>
  </si>
  <si>
    <t>Row Labels</t>
  </si>
  <si>
    <t>January</t>
  </si>
  <si>
    <t>February</t>
  </si>
  <si>
    <t>March</t>
  </si>
  <si>
    <t>April</t>
  </si>
  <si>
    <t>May</t>
  </si>
  <si>
    <t>June</t>
  </si>
  <si>
    <t>Grand Total</t>
  </si>
  <si>
    <t>Count of Return Status</t>
  </si>
  <si>
    <t>Column Labels</t>
  </si>
  <si>
    <t>Not Returned</t>
  </si>
  <si>
    <t>Revenue</t>
  </si>
  <si>
    <t>Orders</t>
  </si>
  <si>
    <t>Return Rate</t>
  </si>
  <si>
    <t>Repeat Customer</t>
  </si>
  <si>
    <t>Count of Row ID</t>
  </si>
  <si>
    <t>One-Time Customer</t>
  </si>
  <si>
    <t>Jan</t>
  </si>
  <si>
    <t>Mar</t>
  </si>
  <si>
    <t>Apr</t>
  </si>
  <si>
    <t>Jun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</si>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</sst>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mmm"/>
    <numFmt numFmtId="165" formatCode="[$$-409]#,##0"/>
    <numFmt numFmtId="166" formatCode="_(* #,##0_);_(* \(#,##0\);_(* &quot;-&quot;??_);_(@_)"/>
    <numFmt numFmtId="167" formatCode="[$$-409]#,##0.00"/>
  </numFmts>
  <fonts count="9" x14ac:knownFonts="1">
    <font>
      <sz val="10"/>
      <name val="MS Sans Serif"/>
    </font>
    <font>
      <sz val="11"/>
      <color theme="1"/>
      <name val="Calibri"/>
      <family val="2"/>
      <scheme val="minor"/>
    </font>
    <font>
      <b/>
      <sz val="10"/>
      <name val="MS Sans Serif"/>
      <family val="2"/>
    </font>
    <font>
      <sz val="8"/>
      <name val="MS Sans Serif"/>
      <family val="2"/>
    </font>
    <font>
      <sz val="10"/>
      <color theme="1"/>
      <name val="MS Sans Serif"/>
    </font>
    <font>
      <b/>
      <sz val="10"/>
      <color theme="0"/>
      <name val="MS Sans Serif"/>
    </font>
    <font>
      <b/>
      <sz val="10"/>
      <color theme="0"/>
      <name val="MS Sans Serif"/>
      <family val="2"/>
    </font>
    <font>
      <sz val="10"/>
      <name val="MS Sans Serif"/>
    </font>
    <font>
      <b/>
      <sz val="10"/>
      <color theme="1"/>
      <name val="MS Sans Serif"/>
    </font>
  </fonts>
  <fills count="8">
    <fill>
      <patternFill patternType="none"/>
    </fill>
    <fill>
      <patternFill patternType="gray125"/>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1"/>
        <bgColor theme="1"/>
      </patternFill>
    </fill>
    <fill>
      <patternFill patternType="solid">
        <fgColor theme="3" tint="-0.249977111117893"/>
        <bgColor indexed="64"/>
      </patternFill>
    </fill>
    <fill>
      <patternFill patternType="solid">
        <fgColor theme="3" tint="-0.499984740745262"/>
        <bgColor indexed="64"/>
      </patternFill>
    </fill>
    <fill>
      <patternFill patternType="solid">
        <fgColor theme="4" tint="0.79998168889431442"/>
        <bgColor theme="4" tint="0.79998168889431442"/>
      </patternFill>
    </fill>
  </fills>
  <borders count="7">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top/>
      <bottom style="thin">
        <color theme="4" tint="0.39997558519241921"/>
      </bottom>
      <diagonal/>
    </border>
  </borders>
  <cellStyleXfs count="4">
    <xf numFmtId="0" fontId="0" fillId="0" borderId="0"/>
    <xf numFmtId="0" fontId="1" fillId="0" borderId="0"/>
    <xf numFmtId="43" fontId="7" fillId="0" borderId="0" applyFont="0" applyFill="0" applyBorder="0" applyAlignment="0" applyProtection="0"/>
    <xf numFmtId="9" fontId="7" fillId="0" borderId="0" applyFont="0" applyFill="0" applyBorder="0" applyAlignment="0" applyProtection="0"/>
  </cellStyleXfs>
  <cellXfs count="28">
    <xf numFmtId="0" fontId="0" fillId="0" borderId="0" xfId="0"/>
    <xf numFmtId="0" fontId="2" fillId="0" borderId="0" xfId="0" applyFont="1"/>
    <xf numFmtId="0" fontId="4" fillId="3" borderId="1" xfId="0" applyFont="1" applyFill="1" applyBorder="1"/>
    <xf numFmtId="0" fontId="5" fillId="4" borderId="0" xfId="0" applyFont="1" applyFill="1"/>
    <xf numFmtId="0" fontId="5" fillId="4" borderId="2" xfId="0" applyFont="1" applyFill="1" applyBorder="1"/>
    <xf numFmtId="0" fontId="6" fillId="4" borderId="2" xfId="0" applyFont="1" applyFill="1" applyBorder="1"/>
    <xf numFmtId="0" fontId="4" fillId="2" borderId="3" xfId="0" applyFont="1" applyFill="1" applyBorder="1"/>
    <xf numFmtId="0" fontId="4" fillId="2" borderId="4" xfId="0" applyFont="1" applyFill="1" applyBorder="1"/>
    <xf numFmtId="14" fontId="4" fillId="2" borderId="4" xfId="0" applyNumberFormat="1" applyFont="1" applyFill="1" applyBorder="1"/>
    <xf numFmtId="0" fontId="4" fillId="3" borderId="5" xfId="0" applyFont="1" applyFill="1" applyBorder="1"/>
    <xf numFmtId="14" fontId="4" fillId="3" borderId="1" xfId="0" applyNumberFormat="1" applyFont="1" applyFill="1" applyBorder="1"/>
    <xf numFmtId="0" fontId="4" fillId="2" borderId="5" xfId="0" applyFont="1" applyFill="1" applyBorder="1"/>
    <xf numFmtId="0" fontId="4" fillId="2" borderId="1" xfId="0" applyFont="1" applyFill="1" applyBorder="1"/>
    <xf numFmtId="14" fontId="4" fillId="2" borderId="1" xfId="0" applyNumberFormat="1" applyFont="1" applyFill="1" applyBorder="1"/>
    <xf numFmtId="164" fontId="4" fillId="2" borderId="4" xfId="0" applyNumberFormat="1" applyFont="1" applyFill="1" applyBorder="1"/>
    <xf numFmtId="0" fontId="0" fillId="5" borderId="0" xfId="0" applyFill="1"/>
    <xf numFmtId="0" fontId="0" fillId="6" borderId="0" xfId="0" applyFill="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166" fontId="0" fillId="0" borderId="0" xfId="2" applyNumberFormat="1" applyFont="1"/>
    <xf numFmtId="9" fontId="0" fillId="0" borderId="0" xfId="3" applyFont="1"/>
    <xf numFmtId="10" fontId="0" fillId="0" borderId="0" xfId="3" applyNumberFormat="1" applyFont="1"/>
    <xf numFmtId="167" fontId="0" fillId="0" borderId="0" xfId="0" applyNumberFormat="1"/>
    <xf numFmtId="0" fontId="8" fillId="7" borderId="6" xfId="0" applyFont="1" applyFill="1" applyBorder="1"/>
    <xf numFmtId="167" fontId="8" fillId="7" borderId="6" xfId="0" applyNumberFormat="1" applyFont="1" applyFill="1" applyBorder="1"/>
  </cellXfs>
  <cellStyles count="4">
    <cellStyle name="Comma" xfId="2" builtinId="3"/>
    <cellStyle name="Normal" xfId="0" builtinId="0"/>
    <cellStyle name="Normal 2" xfId="1" xr:uid="{00000000-0005-0000-0000-000001000000}"/>
    <cellStyle name="Percent" xfId="3" builtinId="5"/>
  </cellStyles>
  <dxfs count="44">
    <dxf>
      <font>
        <b/>
        <i val="0"/>
        <strike val="0"/>
        <condense val="0"/>
        <extend val="0"/>
        <outline val="0"/>
        <shadow val="0"/>
        <u val="none"/>
        <vertAlign val="baseline"/>
        <sz val="10"/>
        <color auto="1"/>
        <name val="MS Sans Serif"/>
        <family val="2"/>
        <scheme val="none"/>
      </font>
    </dxf>
    <dxf>
      <font>
        <b val="0"/>
        <i val="0"/>
        <strike val="0"/>
        <condense val="0"/>
        <extend val="0"/>
        <outline val="0"/>
        <shadow val="0"/>
        <u val="none"/>
        <vertAlign val="baseline"/>
        <sz val="10"/>
        <color theme="1"/>
        <name val="MS Sans Serif"/>
        <scheme val="none"/>
      </font>
      <fill>
        <patternFill patternType="solid">
          <fgColor theme="0" tint="-0.34998626667073579"/>
          <bgColor theme="0" tint="-0.34998626667073579"/>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168" formatCode="dd/mm/yyyy"/>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168" formatCode="dd/mm/yyyy"/>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0" formatCode="General"/>
      <fill>
        <patternFill patternType="solid">
          <fgColor theme="0" tint="-0.14999847407452621"/>
          <bgColor theme="0" tint="-0.14999847407452621"/>
        </patternFill>
      </fill>
      <border diagonalUp="0" diagonalDown="0" outline="0">
        <left style="thin">
          <color theme="0"/>
        </left>
        <right/>
        <top style="thin">
          <color theme="0"/>
        </top>
        <bottom/>
      </border>
    </dxf>
    <dxf>
      <font>
        <b val="0"/>
        <i val="0"/>
        <strike val="0"/>
        <condense val="0"/>
        <extend val="0"/>
        <outline val="0"/>
        <shadow val="0"/>
        <u val="none"/>
        <vertAlign val="baseline"/>
        <sz val="10"/>
        <color theme="1"/>
        <name val="MS Sans Serif"/>
        <scheme val="none"/>
      </font>
      <numFmt numFmtId="168" formatCode="dd/mm/yyyy"/>
      <fill>
        <patternFill patternType="solid">
          <fgColor theme="0" tint="-0.14999847407452621"/>
          <bgColor theme="0" tint="-0.14999847407452621"/>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34998626667073579"/>
          <bgColor theme="0" tint="-0.34998626667073579"/>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dxf>
    <dxf>
      <font>
        <b/>
        <i val="0"/>
        <strike val="0"/>
        <condense val="0"/>
        <extend val="0"/>
        <outline val="0"/>
        <shadow val="0"/>
        <u val="none"/>
        <vertAlign val="baseline"/>
        <sz val="10"/>
        <color theme="0"/>
        <name val="MS Sans Serif"/>
        <scheme val="none"/>
      </font>
      <fill>
        <patternFill patternType="solid">
          <fgColor theme="1"/>
          <bgColor theme="1"/>
        </patternFill>
      </fill>
      <border diagonalUp="0" diagonalDown="0" outline="0">
        <left style="thin">
          <color theme="0"/>
        </left>
        <right style="thin">
          <color theme="0"/>
        </right>
        <top/>
        <bottom/>
      </border>
    </dxf>
    <dxf>
      <numFmt numFmtId="165" formatCode="[$$-409]#,##0"/>
    </dxf>
    <dxf>
      <numFmt numFmtId="166" formatCode="_(* #,##0_);_(* \(#,##0\);_(* &quot;-&quot;??_);_(@_)"/>
    </dxf>
    <dxf>
      <numFmt numFmtId="166" formatCode="_(* #,##0_);_(* \(#,##0\);_(* &quot;-&quot;??_);_(@_)"/>
    </dxf>
    <dxf>
      <numFmt numFmtId="14" formatCode="0.00%"/>
    </dxf>
    <dxf>
      <numFmt numFmtId="166" formatCode="_(* #,##0_);_(* \(#,##0\);_(* &quot;-&quot;??_);_(@_)"/>
    </dxf>
    <dxf>
      <numFmt numFmtId="165" formatCode="[$$-409]#,##0"/>
    </dxf>
    <dxf>
      <numFmt numFmtId="165" formatCode="[$$-409]#,##0"/>
    </dxf>
    <dxf>
      <numFmt numFmtId="165" formatCode="[$$-409]#,##0"/>
    </dxf>
    <dxf>
      <numFmt numFmtId="165" formatCode="[$$-409]#,##0"/>
    </dxf>
    <dxf>
      <numFmt numFmtId="165" formatCode="[$$-409]#,##0"/>
    </dxf>
    <dxf>
      <numFmt numFmtId="167" formatCode="[$$-409]#,##0.00"/>
    </dxf>
  </dxfs>
  <tableStyles count="0" defaultTableStyle="TableStyleMedium9" defaultPivotStyle="PivotStyleLight16"/>
  <colors>
    <mruColors>
      <color rgb="FF2E4057"/>
      <color rgb="FFAD70A4"/>
      <color rgb="FF008854"/>
      <color rgb="FF154734"/>
      <color rgb="FF006F46"/>
      <color rgb="FF0F233E"/>
      <color rgb="FF0B1A2E"/>
      <color rgb="FFC1E7F2"/>
      <color rgb="FFE0A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50000"/>
                </a:schemeClr>
              </a:gs>
              <a:gs pos="74000">
                <a:srgbClr val="AD70A4"/>
              </a:gs>
              <a:gs pos="100000">
                <a:schemeClr val="accent1">
                  <a:lumMod val="40000"/>
                  <a:lumOff val="6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Tables'!$J$46</c:f>
              <c:strCache>
                <c:ptCount val="1"/>
                <c:pt idx="0">
                  <c:v>Total</c:v>
                </c:pt>
              </c:strCache>
            </c:strRef>
          </c:tx>
          <c:spPr>
            <a:gradFill flip="none" rotWithShape="1">
              <a:gsLst>
                <a:gs pos="0">
                  <a:schemeClr val="accent4">
                    <a:lumMod val="50000"/>
                  </a:schemeClr>
                </a:gs>
                <a:gs pos="74000">
                  <a:srgbClr val="AD70A4"/>
                </a:gs>
                <a:gs pos="100000">
                  <a:schemeClr val="accent1">
                    <a:lumMod val="40000"/>
                    <a:lumOff val="6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Tables'!$I$47:$I$50</c:f>
              <c:strCache>
                <c:ptCount val="3"/>
                <c:pt idx="0">
                  <c:v>Illinois</c:v>
                </c:pt>
                <c:pt idx="1">
                  <c:v>New York</c:v>
                </c:pt>
                <c:pt idx="2">
                  <c:v>California</c:v>
                </c:pt>
              </c:strCache>
            </c:strRef>
          </c:cat>
          <c:val>
            <c:numRef>
              <c:f>'Pivot Tables'!$J$47:$J$50</c:f>
              <c:numCache>
                <c:formatCode>[$$-409]#,##0</c:formatCode>
                <c:ptCount val="3"/>
                <c:pt idx="0">
                  <c:v>98971.250000000015</c:v>
                </c:pt>
                <c:pt idx="1">
                  <c:v>223930.47999999992</c:v>
                </c:pt>
                <c:pt idx="2">
                  <c:v>288310.60999999981</c:v>
                </c:pt>
              </c:numCache>
            </c:numRef>
          </c:val>
          <c:extLst>
            <c:ext xmlns:c16="http://schemas.microsoft.com/office/drawing/2014/chart" uri="{C3380CC4-5D6E-409C-BE32-E72D297353CC}">
              <c16:uniqueId val="{00000000-AD17-2E4C-A653-7A9CE6E08B87}"/>
            </c:ext>
          </c:extLst>
        </c:ser>
        <c:dLbls>
          <c:dLblPos val="inEnd"/>
          <c:showLegendKey val="0"/>
          <c:showVal val="1"/>
          <c:showCatName val="0"/>
          <c:showSerName val="0"/>
          <c:showPercent val="0"/>
          <c:showBubbleSize val="0"/>
        </c:dLbls>
        <c:gapWidth val="36"/>
        <c:overlap val="-6"/>
        <c:axId val="495068464"/>
        <c:axId val="495068848"/>
      </c:barChart>
      <c:catAx>
        <c:axId val="4950684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KE"/>
          </a:p>
        </c:txPr>
        <c:crossAx val="495068848"/>
        <c:crosses val="autoZero"/>
        <c:auto val="1"/>
        <c:lblAlgn val="ctr"/>
        <c:lblOffset val="100"/>
        <c:noMultiLvlLbl val="0"/>
      </c:catAx>
      <c:valAx>
        <c:axId val="495068848"/>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4950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Tables'!$G$124</c:f>
              <c:strCache>
                <c:ptCount val="1"/>
                <c:pt idx="0">
                  <c:v>Total</c:v>
                </c:pt>
              </c:strCache>
            </c:strRef>
          </c:tx>
          <c:spPr>
            <a:ln w="28575" cap="rnd">
              <a:solidFill>
                <a:schemeClr val="accent1"/>
              </a:solidFill>
              <a:round/>
            </a:ln>
            <a:effectLst/>
          </c:spPr>
          <c:marker>
            <c:symbol val="none"/>
          </c:marker>
          <c:cat>
            <c:strRef>
              <c:f>'Pivot Tables'!$F$125:$F$131</c:f>
              <c:strCache>
                <c:ptCount val="6"/>
                <c:pt idx="0">
                  <c:v>Jan</c:v>
                </c:pt>
                <c:pt idx="1">
                  <c:v>Feb</c:v>
                </c:pt>
                <c:pt idx="2">
                  <c:v>Mar</c:v>
                </c:pt>
                <c:pt idx="3">
                  <c:v>Apr</c:v>
                </c:pt>
                <c:pt idx="4">
                  <c:v>May</c:v>
                </c:pt>
                <c:pt idx="5">
                  <c:v>Jun</c:v>
                </c:pt>
              </c:strCache>
            </c:strRef>
          </c:cat>
          <c:val>
            <c:numRef>
              <c:f>'Pivot Tables'!$G$125:$G$131</c:f>
              <c:numCache>
                <c:formatCode>[$$-409]#,##0</c:formatCode>
                <c:ptCount val="6"/>
                <c:pt idx="0">
                  <c:v>274766.92000000016</c:v>
                </c:pt>
                <c:pt idx="1">
                  <c:v>326101.46999999997</c:v>
                </c:pt>
                <c:pt idx="2">
                  <c:v>271696.67000000016</c:v>
                </c:pt>
                <c:pt idx="3">
                  <c:v>389831.94999999978</c:v>
                </c:pt>
                <c:pt idx="4">
                  <c:v>306572.06999999977</c:v>
                </c:pt>
                <c:pt idx="5">
                  <c:v>355368.79999999964</c:v>
                </c:pt>
              </c:numCache>
            </c:numRef>
          </c:val>
          <c:smooth val="0"/>
          <c:extLst>
            <c:ext xmlns:c16="http://schemas.microsoft.com/office/drawing/2014/chart" uri="{C3380CC4-5D6E-409C-BE32-E72D297353CC}">
              <c16:uniqueId val="{00000000-BD62-7945-98FC-E254E616A755}"/>
            </c:ext>
          </c:extLst>
        </c:ser>
        <c:dLbls>
          <c:showLegendKey val="0"/>
          <c:showVal val="0"/>
          <c:showCatName val="0"/>
          <c:showSerName val="0"/>
          <c:showPercent val="0"/>
          <c:showBubbleSize val="0"/>
        </c:dLbls>
        <c:smooth val="0"/>
        <c:axId val="2084290128"/>
        <c:axId val="2027822256"/>
      </c:lineChart>
      <c:catAx>
        <c:axId val="20842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42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67000"/>
                </a:schemeClr>
              </a:gs>
              <a:gs pos="61000">
                <a:srgbClr val="AD70A4"/>
              </a:gs>
              <a:gs pos="92000">
                <a:schemeClr val="accent1">
                  <a:lumMod val="40000"/>
                  <a:lumOff val="6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Tables'!$M$46</c:f>
              <c:strCache>
                <c:ptCount val="1"/>
                <c:pt idx="0">
                  <c:v>Total</c:v>
                </c:pt>
              </c:strCache>
            </c:strRef>
          </c:tx>
          <c:spPr>
            <a:gradFill>
              <a:gsLst>
                <a:gs pos="0">
                  <a:schemeClr val="accent4">
                    <a:lumMod val="67000"/>
                  </a:schemeClr>
                </a:gs>
                <a:gs pos="61000">
                  <a:srgbClr val="AD70A4"/>
                </a:gs>
                <a:gs pos="92000">
                  <a:schemeClr val="accent1">
                    <a:lumMod val="40000"/>
                    <a:lumOff val="60000"/>
                  </a:schemeClr>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Tables'!$L$47:$L$50</c:f>
              <c:strCache>
                <c:ptCount val="3"/>
                <c:pt idx="0">
                  <c:v>Wyoming</c:v>
                </c:pt>
                <c:pt idx="1">
                  <c:v>Delaware</c:v>
                </c:pt>
                <c:pt idx="2">
                  <c:v>South Dakota</c:v>
                </c:pt>
              </c:strCache>
            </c:strRef>
          </c:cat>
          <c:val>
            <c:numRef>
              <c:f>'Pivot Tables'!$M$47:$M$50</c:f>
              <c:numCache>
                <c:formatCode>[$$-409]#,##0</c:formatCode>
                <c:ptCount val="3"/>
                <c:pt idx="0">
                  <c:v>1183.54</c:v>
                </c:pt>
                <c:pt idx="1">
                  <c:v>1257.76</c:v>
                </c:pt>
                <c:pt idx="2">
                  <c:v>1550.4899999999998</c:v>
                </c:pt>
              </c:numCache>
            </c:numRef>
          </c:val>
          <c:extLst>
            <c:ext xmlns:c16="http://schemas.microsoft.com/office/drawing/2014/chart" uri="{C3380CC4-5D6E-409C-BE32-E72D297353CC}">
              <c16:uniqueId val="{00000000-C4DD-9B47-874F-2388F195D4BD}"/>
            </c:ext>
          </c:extLst>
        </c:ser>
        <c:dLbls>
          <c:showLegendKey val="0"/>
          <c:showVal val="0"/>
          <c:showCatName val="0"/>
          <c:showSerName val="0"/>
          <c:showPercent val="0"/>
          <c:showBubbleSize val="0"/>
        </c:dLbls>
        <c:gapWidth val="56"/>
        <c:axId val="502284416"/>
        <c:axId val="502307840"/>
      </c:barChart>
      <c:catAx>
        <c:axId val="5022844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KE"/>
          </a:p>
        </c:txPr>
        <c:crossAx val="502307840"/>
        <c:crosses val="autoZero"/>
        <c:auto val="1"/>
        <c:lblAlgn val="ctr"/>
        <c:lblOffset val="100"/>
        <c:noMultiLvlLbl val="0"/>
      </c:catAx>
      <c:valAx>
        <c:axId val="502307840"/>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502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Dashboard.xlsx]Pivot Tables!PivotTable9</c:name>
    <c:fmtId val="6"/>
  </c:pivotSource>
  <c:chart>
    <c:autoTitleDeleted val="1"/>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41275">
            <a:solidFill>
              <a:sysClr val="windowText" lastClr="000000">
                <a:lumMod val="25000"/>
                <a:lumOff val="75000"/>
                <a:alpha val="0"/>
              </a:sysClr>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76000"/>
            </a:schemeClr>
          </a:solidFill>
          <a:ln w="41275">
            <a:solidFill>
              <a:sysClr val="windowText" lastClr="000000">
                <a:lumMod val="25000"/>
                <a:lumOff val="75000"/>
                <a:alpha val="0"/>
              </a:sysClr>
            </a:solidFill>
          </a:ln>
          <a:effectLst/>
        </c:spPr>
        <c:dLbl>
          <c:idx val="0"/>
          <c:layout>
            <c:manualLayout>
              <c:x val="6.7849943032496016E-2"/>
              <c:y val="0.15650358427419328"/>
            </c:manualLayout>
          </c:layout>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2">
              <a:lumMod val="20000"/>
              <a:lumOff val="80000"/>
            </a:schemeClr>
          </a:solidFill>
          <a:ln w="41275">
            <a:solidFill>
              <a:sysClr val="windowText" lastClr="000000">
                <a:lumMod val="25000"/>
                <a:lumOff val="75000"/>
                <a:alpha val="0"/>
              </a:sysClr>
            </a:solidFill>
          </a:ln>
          <a:effectLst/>
        </c:spPr>
        <c:dLbl>
          <c:idx val="0"/>
          <c:layout>
            <c:manualLayout>
              <c:x val="-4.9375009025240682E-2"/>
              <c:y val="-0.15511415134721512"/>
            </c:manualLayout>
          </c:layout>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6170334748770981"/>
          <c:y val="6.7196855585234486E-2"/>
          <c:w val="0.66298367111837431"/>
          <c:h val="0.76746086460861818"/>
        </c:manualLayout>
      </c:layout>
      <c:doughnutChart>
        <c:varyColors val="1"/>
        <c:ser>
          <c:idx val="0"/>
          <c:order val="0"/>
          <c:tx>
            <c:strRef>
              <c:f>'Pivot Tables'!$G$103</c:f>
              <c:strCache>
                <c:ptCount val="1"/>
                <c:pt idx="0">
                  <c:v>Total</c:v>
                </c:pt>
              </c:strCache>
            </c:strRef>
          </c:tx>
          <c:spPr>
            <a:ln w="41275">
              <a:solidFill>
                <a:sysClr val="windowText" lastClr="000000">
                  <a:lumMod val="25000"/>
                  <a:lumOff val="75000"/>
                  <a:alpha val="0"/>
                </a:sysClr>
              </a:solidFill>
            </a:ln>
          </c:spPr>
          <c:dPt>
            <c:idx val="0"/>
            <c:bubble3D val="0"/>
            <c:spPr>
              <a:solidFill>
                <a:schemeClr val="accent4">
                  <a:shade val="76000"/>
                </a:schemeClr>
              </a:solidFill>
              <a:ln w="41275">
                <a:solidFill>
                  <a:sysClr val="windowText" lastClr="000000">
                    <a:lumMod val="25000"/>
                    <a:lumOff val="75000"/>
                    <a:alpha val="0"/>
                  </a:sysClr>
                </a:solidFill>
              </a:ln>
              <a:effectLst/>
            </c:spPr>
            <c:extLst>
              <c:ext xmlns:c16="http://schemas.microsoft.com/office/drawing/2014/chart" uri="{C3380CC4-5D6E-409C-BE32-E72D297353CC}">
                <c16:uniqueId val="{00000001-C725-A64F-80AC-DD5FB3E83590}"/>
              </c:ext>
            </c:extLst>
          </c:dPt>
          <c:dPt>
            <c:idx val="1"/>
            <c:bubble3D val="0"/>
            <c:spPr>
              <a:solidFill>
                <a:schemeClr val="tx2">
                  <a:lumMod val="20000"/>
                  <a:lumOff val="80000"/>
                </a:schemeClr>
              </a:solidFill>
              <a:ln w="41275">
                <a:solidFill>
                  <a:sysClr val="windowText" lastClr="000000">
                    <a:lumMod val="25000"/>
                    <a:lumOff val="75000"/>
                    <a:alpha val="0"/>
                  </a:sysClr>
                </a:solidFill>
              </a:ln>
              <a:effectLst/>
            </c:spPr>
            <c:extLst>
              <c:ext xmlns:c16="http://schemas.microsoft.com/office/drawing/2014/chart" uri="{C3380CC4-5D6E-409C-BE32-E72D297353CC}">
                <c16:uniqueId val="{00000003-C725-A64F-80AC-DD5FB3E83590}"/>
              </c:ext>
            </c:extLst>
          </c:dPt>
          <c:dLbls>
            <c:dLbl>
              <c:idx val="0"/>
              <c:layout>
                <c:manualLayout>
                  <c:x val="6.7849943032496016E-2"/>
                  <c:y val="0.1565035842741932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25-A64F-80AC-DD5FB3E83590}"/>
                </c:ext>
              </c:extLst>
            </c:dLbl>
            <c:dLbl>
              <c:idx val="1"/>
              <c:layout>
                <c:manualLayout>
                  <c:x val="-4.9375009025240682E-2"/>
                  <c:y val="-0.1551141513472151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25-A64F-80AC-DD5FB3E83590}"/>
                </c:ext>
              </c:extLst>
            </c:dLbl>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Tables'!$F$104:$F$106</c:f>
              <c:strCache>
                <c:ptCount val="2"/>
                <c:pt idx="0">
                  <c:v>Repeat Customer</c:v>
                </c:pt>
                <c:pt idx="1">
                  <c:v>One-Time Customer</c:v>
                </c:pt>
              </c:strCache>
            </c:strRef>
          </c:cat>
          <c:val>
            <c:numRef>
              <c:f>'Pivot Tables'!$G$104:$G$106</c:f>
              <c:numCache>
                <c:formatCode>0.00%</c:formatCode>
                <c:ptCount val="2"/>
                <c:pt idx="0">
                  <c:v>0.67418032786885251</c:v>
                </c:pt>
                <c:pt idx="1">
                  <c:v>0.32581967213114754</c:v>
                </c:pt>
              </c:numCache>
            </c:numRef>
          </c:val>
          <c:extLst>
            <c:ext xmlns:c16="http://schemas.microsoft.com/office/drawing/2014/chart" uri="{C3380CC4-5D6E-409C-BE32-E72D297353CC}">
              <c16:uniqueId val="{00000004-C725-A64F-80AC-DD5FB3E83590}"/>
            </c:ext>
          </c:extLst>
        </c:ser>
        <c:dLbls>
          <c:showLegendKey val="0"/>
          <c:showVal val="0"/>
          <c:showCatName val="0"/>
          <c:showSerName val="0"/>
          <c:showPercent val="0"/>
          <c:showBubbleSize val="0"/>
          <c:showLeaderLines val="0"/>
        </c:dLbls>
        <c:firstSliceAng val="0"/>
        <c:holeSize val="56"/>
      </c:doughnutChart>
      <c:spPr>
        <a:noFill/>
        <a:ln>
          <a:noFill/>
        </a:ln>
        <a:effectLst/>
      </c:spPr>
    </c:plotArea>
    <c:legend>
      <c:legendPos val="b"/>
      <c:layout>
        <c:manualLayout>
          <c:xMode val="edge"/>
          <c:yMode val="edge"/>
          <c:x val="2.2670264150965267E-3"/>
          <c:y val="0.86975693379929364"/>
          <c:w val="0.99773297358490332"/>
          <c:h val="0.1302430662007063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Tables!PivotTable12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gradFill flip="none" rotWithShape="1">
              <a:gsLst>
                <a:gs pos="0">
                  <a:schemeClr val="accent4">
                    <a:lumMod val="40000"/>
                    <a:lumOff val="60000"/>
                  </a:schemeClr>
                </a:gs>
                <a:gs pos="46000">
                  <a:schemeClr val="accent4">
                    <a:lumMod val="95000"/>
                    <a:lumOff val="5000"/>
                  </a:schemeClr>
                </a:gs>
                <a:gs pos="100000">
                  <a:schemeClr val="accent4">
                    <a:lumMod val="60000"/>
                    <a:lumOff val="40000"/>
                  </a:schemeClr>
                </a:gs>
              </a:gsLst>
              <a:path path="circle">
                <a:fillToRect l="50000" t="130000" r="50000" b="-3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Tables'!$G$124</c:f>
              <c:strCache>
                <c:ptCount val="1"/>
                <c:pt idx="0">
                  <c:v>Total</c:v>
                </c:pt>
              </c:strCache>
            </c:strRef>
          </c:tx>
          <c:spPr>
            <a:ln w="53975" cap="rnd">
              <a:gradFill flip="none" rotWithShape="1">
                <a:gsLst>
                  <a:gs pos="0">
                    <a:schemeClr val="accent4">
                      <a:lumMod val="40000"/>
                      <a:lumOff val="60000"/>
                    </a:schemeClr>
                  </a:gs>
                  <a:gs pos="46000">
                    <a:schemeClr val="accent4">
                      <a:lumMod val="95000"/>
                      <a:lumOff val="5000"/>
                    </a:schemeClr>
                  </a:gs>
                  <a:gs pos="100000">
                    <a:schemeClr val="accent4">
                      <a:lumMod val="60000"/>
                      <a:lumOff val="40000"/>
                    </a:schemeClr>
                  </a:gs>
                </a:gsLst>
                <a:path path="circle">
                  <a:fillToRect l="50000" t="130000" r="50000" b="-30000"/>
                </a:path>
                <a:tileRect/>
              </a:gradFill>
              <a:round/>
            </a:ln>
            <a:effectLst/>
          </c:spPr>
          <c:marker>
            <c:symbol val="none"/>
          </c:marker>
          <c:cat>
            <c:strRef>
              <c:f>'Pivot Tables'!$F$125:$F$131</c:f>
              <c:strCache>
                <c:ptCount val="6"/>
                <c:pt idx="0">
                  <c:v>Jan</c:v>
                </c:pt>
                <c:pt idx="1">
                  <c:v>Feb</c:v>
                </c:pt>
                <c:pt idx="2">
                  <c:v>Mar</c:v>
                </c:pt>
                <c:pt idx="3">
                  <c:v>Apr</c:v>
                </c:pt>
                <c:pt idx="4">
                  <c:v>May</c:v>
                </c:pt>
                <c:pt idx="5">
                  <c:v>Jun</c:v>
                </c:pt>
              </c:strCache>
            </c:strRef>
          </c:cat>
          <c:val>
            <c:numRef>
              <c:f>'Pivot Tables'!$G$125:$G$131</c:f>
              <c:numCache>
                <c:formatCode>[$$-409]#,##0</c:formatCode>
                <c:ptCount val="6"/>
                <c:pt idx="0">
                  <c:v>274766.92000000016</c:v>
                </c:pt>
                <c:pt idx="1">
                  <c:v>326101.46999999997</c:v>
                </c:pt>
                <c:pt idx="2">
                  <c:v>271696.67000000016</c:v>
                </c:pt>
                <c:pt idx="3">
                  <c:v>389831.94999999978</c:v>
                </c:pt>
                <c:pt idx="4">
                  <c:v>306572.06999999977</c:v>
                </c:pt>
                <c:pt idx="5">
                  <c:v>355368.79999999964</c:v>
                </c:pt>
              </c:numCache>
            </c:numRef>
          </c:val>
          <c:smooth val="1"/>
          <c:extLst>
            <c:ext xmlns:c16="http://schemas.microsoft.com/office/drawing/2014/chart" uri="{C3380CC4-5D6E-409C-BE32-E72D297353CC}">
              <c16:uniqueId val="{00000000-38CB-1443-92C2-8BA885ECF070}"/>
            </c:ext>
          </c:extLst>
        </c:ser>
        <c:dLbls>
          <c:showLegendKey val="0"/>
          <c:showVal val="0"/>
          <c:showCatName val="0"/>
          <c:showSerName val="0"/>
          <c:showPercent val="0"/>
          <c:showBubbleSize val="0"/>
        </c:dLbls>
        <c:smooth val="0"/>
        <c:axId val="2084290128"/>
        <c:axId val="2027822256"/>
      </c:lineChart>
      <c:catAx>
        <c:axId val="2084290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KE"/>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ysClr val="windowText" lastClr="000000">
                  <a:lumMod val="25000"/>
                  <a:lumOff val="75000"/>
                  <a:alpha val="24000"/>
                </a:sys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crossAx val="208429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Dashboard.xlsx]Pivot Tables!PivotTable11</c:name>
    <c:fmtId val="5"/>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Tables'!$G$112:$G$113</c:f>
              <c:strCache>
                <c:ptCount val="1"/>
                <c:pt idx="0">
                  <c:v>Newell 323</c:v>
                </c:pt>
              </c:strCache>
            </c:strRef>
          </c:tx>
          <c:spPr>
            <a:solidFill>
              <a:schemeClr val="accent4">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Tables'!$G$114</c:f>
              <c:numCache>
                <c:formatCode>_(* #,##0_);_(* \(#,##0\);_(* "-"??_);_(@_)</c:formatCode>
                <c:ptCount val="1"/>
                <c:pt idx="0">
                  <c:v>268</c:v>
                </c:pt>
              </c:numCache>
            </c:numRef>
          </c:val>
          <c:extLst>
            <c:ext xmlns:c16="http://schemas.microsoft.com/office/drawing/2014/chart" uri="{C3380CC4-5D6E-409C-BE32-E72D297353CC}">
              <c16:uniqueId val="{00000000-D02B-654D-A816-7F7D80C4DB91}"/>
            </c:ext>
          </c:extLst>
        </c:ser>
        <c:ser>
          <c:idx val="1"/>
          <c:order val="1"/>
          <c:tx>
            <c:strRef>
              <c:f>'Pivot Tables'!$H$112:$H$113</c:f>
              <c:strCache>
                <c:ptCount val="1"/>
                <c:pt idx="0">
                  <c:v>Economy Rollaway Files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Tables'!$H$114</c:f>
              <c:numCache>
                <c:formatCode>_(* #,##0_);_(* \(#,##0\);_(* "-"??_);_(@_)</c:formatCode>
                <c:ptCount val="1"/>
                <c:pt idx="0">
                  <c:v>216</c:v>
                </c:pt>
              </c:numCache>
            </c:numRef>
          </c:val>
          <c:extLst>
            <c:ext xmlns:c16="http://schemas.microsoft.com/office/drawing/2014/chart" uri="{C3380CC4-5D6E-409C-BE32-E72D297353CC}">
              <c16:uniqueId val="{00000001-D02B-654D-A816-7F7D80C4DB91}"/>
            </c:ext>
          </c:extLst>
        </c:ser>
        <c:ser>
          <c:idx val="2"/>
          <c:order val="2"/>
          <c:tx>
            <c:strRef>
              <c:f>'Pivot Tables'!$I$112:$I$113</c:f>
              <c:strCache>
                <c:ptCount val="1"/>
                <c:pt idx="0">
                  <c:v>Eldon Simplefile® Box Office®</c:v>
                </c:pt>
              </c:strCache>
            </c:strRef>
          </c:tx>
          <c:spPr>
            <a:solidFill>
              <a:schemeClr val="accent4">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Tables'!$I$114</c:f>
              <c:numCache>
                <c:formatCode>_(* #,##0_);_(* \(#,##0\);_(* "-"??_);_(@_)</c:formatCode>
                <c:ptCount val="1"/>
                <c:pt idx="0">
                  <c:v>183</c:v>
                </c:pt>
              </c:numCache>
            </c:numRef>
          </c:val>
          <c:extLst>
            <c:ext xmlns:c16="http://schemas.microsoft.com/office/drawing/2014/chart" uri="{C3380CC4-5D6E-409C-BE32-E72D297353CC}">
              <c16:uniqueId val="{00000002-D02B-654D-A816-7F7D80C4DB91}"/>
            </c:ext>
          </c:extLst>
        </c:ser>
        <c:dLbls>
          <c:showLegendKey val="0"/>
          <c:showVal val="1"/>
          <c:showCatName val="0"/>
          <c:showSerName val="0"/>
          <c:showPercent val="0"/>
          <c:showBubbleSize val="0"/>
        </c:dLbls>
        <c:gapWidth val="75"/>
        <c:axId val="2056981344"/>
        <c:axId val="1980922384"/>
      </c:barChart>
      <c:catAx>
        <c:axId val="2056981344"/>
        <c:scaling>
          <c:orientation val="minMax"/>
        </c:scaling>
        <c:delete val="1"/>
        <c:axPos val="b"/>
        <c:numFmt formatCode="General" sourceLinked="1"/>
        <c:majorTickMark val="none"/>
        <c:minorTickMark val="none"/>
        <c:tickLblPos val="nextTo"/>
        <c:crossAx val="1980922384"/>
        <c:crosses val="autoZero"/>
        <c:auto val="1"/>
        <c:lblAlgn val="ctr"/>
        <c:lblOffset val="100"/>
        <c:noMultiLvlLbl val="0"/>
      </c:catAx>
      <c:valAx>
        <c:axId val="1980922384"/>
        <c:scaling>
          <c:orientation val="minMax"/>
        </c:scaling>
        <c:delete val="1"/>
        <c:axPos val="l"/>
        <c:numFmt formatCode="_(* #,##0_);_(* \(#,##0\);_(* &quot;-&quot;??_);_(@_)" sourceLinked="1"/>
        <c:majorTickMark val="none"/>
        <c:minorTickMark val="none"/>
        <c:tickLblPos val="nextTo"/>
        <c:crossAx val="2056981344"/>
        <c:crosses val="autoZero"/>
        <c:crossBetween val="between"/>
      </c:valAx>
      <c:spPr>
        <a:noFill/>
        <a:ln>
          <a:noFill/>
        </a:ln>
        <a:effectLst/>
      </c:spPr>
    </c:plotArea>
    <c:legend>
      <c:legendPos val="r"/>
      <c:layout>
        <c:manualLayout>
          <c:xMode val="edge"/>
          <c:yMode val="edge"/>
          <c:x val="0.64670011922386572"/>
          <c:y val="3.4415871013809642E-2"/>
          <c:w val="0.33333315864635055"/>
          <c:h val="0.9351351992950713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'Pivot Tables'!$J$46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Tables'!$I$47:$I$50</c:f>
              <c:strCache>
                <c:ptCount val="3"/>
                <c:pt idx="0">
                  <c:v>Illinois</c:v>
                </c:pt>
                <c:pt idx="1">
                  <c:v>New York</c:v>
                </c:pt>
                <c:pt idx="2">
                  <c:v>California</c:v>
                </c:pt>
              </c:strCache>
            </c:strRef>
          </c:cat>
          <c:val>
            <c:numRef>
              <c:f>'Pivot Tables'!$J$47:$J$50</c:f>
              <c:numCache>
                <c:formatCode>[$$-409]#,##0</c:formatCode>
                <c:ptCount val="3"/>
                <c:pt idx="0">
                  <c:v>98971.250000000015</c:v>
                </c:pt>
                <c:pt idx="1">
                  <c:v>223930.47999999992</c:v>
                </c:pt>
                <c:pt idx="2">
                  <c:v>288310.60999999981</c:v>
                </c:pt>
              </c:numCache>
            </c:numRef>
          </c:val>
          <c:extLst>
            <c:ext xmlns:c16="http://schemas.microsoft.com/office/drawing/2014/chart" uri="{C3380CC4-5D6E-409C-BE32-E72D297353CC}">
              <c16:uniqueId val="{00000000-9F52-3B45-B3D3-71A3FF94A20B}"/>
            </c:ext>
          </c:extLst>
        </c:ser>
        <c:dLbls>
          <c:dLblPos val="inEnd"/>
          <c:showLegendKey val="0"/>
          <c:showVal val="1"/>
          <c:showCatName val="0"/>
          <c:showSerName val="0"/>
          <c:showPercent val="0"/>
          <c:showBubbleSize val="0"/>
        </c:dLbls>
        <c:gapWidth val="182"/>
        <c:axId val="495068464"/>
        <c:axId val="495068848"/>
      </c:barChart>
      <c:catAx>
        <c:axId val="49506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068848"/>
        <c:crosses val="autoZero"/>
        <c:auto val="1"/>
        <c:lblAlgn val="ctr"/>
        <c:lblOffset val="100"/>
        <c:noMultiLvlLbl val="0"/>
      </c:catAx>
      <c:valAx>
        <c:axId val="495068848"/>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4950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Tables'!$L$47:$L$50</c:f>
              <c:strCache>
                <c:ptCount val="3"/>
                <c:pt idx="0">
                  <c:v>Wyoming</c:v>
                </c:pt>
                <c:pt idx="1">
                  <c:v>Delaware</c:v>
                </c:pt>
                <c:pt idx="2">
                  <c:v>South Dakota</c:v>
                </c:pt>
              </c:strCache>
            </c:strRef>
          </c:cat>
          <c:val>
            <c:numRef>
              <c:f>'Pivot Tables'!$M$47:$M$50</c:f>
              <c:numCache>
                <c:formatCode>[$$-409]#,##0</c:formatCode>
                <c:ptCount val="3"/>
                <c:pt idx="0">
                  <c:v>1183.54</c:v>
                </c:pt>
                <c:pt idx="1">
                  <c:v>1257.76</c:v>
                </c:pt>
                <c:pt idx="2">
                  <c:v>1550.4899999999998</c:v>
                </c:pt>
              </c:numCache>
            </c:numRef>
          </c:val>
          <c:extLst>
            <c:ext xmlns:c16="http://schemas.microsoft.com/office/drawing/2014/chart" uri="{C3380CC4-5D6E-409C-BE32-E72D297353CC}">
              <c16:uniqueId val="{00000000-DC0B-9042-B3D4-D5AEB199D366}"/>
            </c:ext>
          </c:extLst>
        </c:ser>
        <c:dLbls>
          <c:showLegendKey val="0"/>
          <c:showVal val="0"/>
          <c:showCatName val="0"/>
          <c:showSerName val="0"/>
          <c:showPercent val="0"/>
          <c:showBubbleSize val="0"/>
        </c:dLbls>
        <c:gapWidth val="182"/>
        <c:axId val="502284416"/>
        <c:axId val="502307840"/>
      </c:barChart>
      <c:catAx>
        <c:axId val="502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02307840"/>
        <c:crosses val="autoZero"/>
        <c:auto val="1"/>
        <c:lblAlgn val="ctr"/>
        <c:lblOffset val="100"/>
        <c:noMultiLvlLbl val="0"/>
      </c:catAx>
      <c:valAx>
        <c:axId val="502307840"/>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502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Dashboard.xlsx]Pivot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hade val="76000"/>
            </a:schemeClr>
          </a:solidFill>
          <a:ln w="19050">
            <a:solidFill>
              <a:schemeClr val="lt1"/>
            </a:solidFill>
          </a:ln>
          <a:effectLst/>
        </c:spPr>
      </c:pivotFmt>
      <c:pivotFmt>
        <c:idx val="2"/>
        <c:spPr>
          <a:solidFill>
            <a:schemeClr val="accent4">
              <a:tint val="77000"/>
            </a:schemeClr>
          </a:solidFill>
          <a:ln w="19050">
            <a:solidFill>
              <a:schemeClr val="lt1"/>
            </a:solidFill>
          </a:ln>
          <a:effectLst/>
        </c:spPr>
      </c:pivotFmt>
    </c:pivotFmts>
    <c:plotArea>
      <c:layout/>
      <c:doughnutChart>
        <c:varyColors val="1"/>
        <c:ser>
          <c:idx val="0"/>
          <c:order val="0"/>
          <c:tx>
            <c:strRef>
              <c:f>'Pivot Tables'!$G$103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7724-4FAB-A4FB-0BF6B04F3A4B}"/>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7724-4FAB-A4FB-0BF6B04F3A4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Tables'!$F$104:$F$106</c:f>
              <c:strCache>
                <c:ptCount val="2"/>
                <c:pt idx="0">
                  <c:v>Repeat Customer</c:v>
                </c:pt>
                <c:pt idx="1">
                  <c:v>One-Time Customer</c:v>
                </c:pt>
              </c:strCache>
            </c:strRef>
          </c:cat>
          <c:val>
            <c:numRef>
              <c:f>'Pivot Tables'!$G$104:$G$106</c:f>
              <c:numCache>
                <c:formatCode>0.00%</c:formatCode>
                <c:ptCount val="2"/>
                <c:pt idx="0">
                  <c:v>0.67418032786885251</c:v>
                </c:pt>
                <c:pt idx="1">
                  <c:v>0.32581967213114754</c:v>
                </c:pt>
              </c:numCache>
            </c:numRef>
          </c:val>
          <c:extLst>
            <c:ext xmlns:c16="http://schemas.microsoft.com/office/drawing/2014/chart" uri="{C3380CC4-5D6E-409C-BE32-E72D297353CC}">
              <c16:uniqueId val="{00000000-AEFD-444D-B5E1-3E00FCFECE8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Tables'!$G$112:$G$113</c:f>
              <c:strCache>
                <c:ptCount val="1"/>
                <c:pt idx="0">
                  <c:v>Newell 323</c:v>
                </c:pt>
              </c:strCache>
            </c:strRef>
          </c:tx>
          <c:spPr>
            <a:solidFill>
              <a:schemeClr val="accent1"/>
            </a:solidFill>
            <a:ln>
              <a:noFill/>
            </a:ln>
            <a:effectLst/>
          </c:spPr>
          <c:invertIfNegative val="0"/>
          <c:cat>
            <c:strRef>
              <c:f>'Pivot Tables'!$F$114</c:f>
              <c:strCache>
                <c:ptCount val="1"/>
                <c:pt idx="0">
                  <c:v>Total</c:v>
                </c:pt>
              </c:strCache>
            </c:strRef>
          </c:cat>
          <c:val>
            <c:numRef>
              <c:f>'Pivot Tables'!$G$114</c:f>
              <c:numCache>
                <c:formatCode>_(* #,##0_);_(* \(#,##0\);_(* "-"??_);_(@_)</c:formatCode>
                <c:ptCount val="1"/>
                <c:pt idx="0">
                  <c:v>268</c:v>
                </c:pt>
              </c:numCache>
            </c:numRef>
          </c:val>
          <c:extLst>
            <c:ext xmlns:c16="http://schemas.microsoft.com/office/drawing/2014/chart" uri="{C3380CC4-5D6E-409C-BE32-E72D297353CC}">
              <c16:uniqueId val="{00000000-AFC8-5945-B2AB-6DC306A5D971}"/>
            </c:ext>
          </c:extLst>
        </c:ser>
        <c:ser>
          <c:idx val="1"/>
          <c:order val="1"/>
          <c:tx>
            <c:strRef>
              <c:f>'Pivot Tables'!$H$112:$H$113</c:f>
              <c:strCache>
                <c:ptCount val="1"/>
                <c:pt idx="0">
                  <c:v>Economy Rollaway Files</c:v>
                </c:pt>
              </c:strCache>
            </c:strRef>
          </c:tx>
          <c:spPr>
            <a:solidFill>
              <a:schemeClr val="accent2"/>
            </a:solidFill>
            <a:ln>
              <a:noFill/>
            </a:ln>
            <a:effectLst/>
          </c:spPr>
          <c:invertIfNegative val="0"/>
          <c:cat>
            <c:strRef>
              <c:f>'Pivot Tables'!$F$114</c:f>
              <c:strCache>
                <c:ptCount val="1"/>
                <c:pt idx="0">
                  <c:v>Total</c:v>
                </c:pt>
              </c:strCache>
            </c:strRef>
          </c:cat>
          <c:val>
            <c:numRef>
              <c:f>'Pivot Tables'!$H$114</c:f>
              <c:numCache>
                <c:formatCode>_(* #,##0_);_(* \(#,##0\);_(* "-"??_);_(@_)</c:formatCode>
                <c:ptCount val="1"/>
                <c:pt idx="0">
                  <c:v>216</c:v>
                </c:pt>
              </c:numCache>
            </c:numRef>
          </c:val>
          <c:extLst>
            <c:ext xmlns:c16="http://schemas.microsoft.com/office/drawing/2014/chart" uri="{C3380CC4-5D6E-409C-BE32-E72D297353CC}">
              <c16:uniqueId val="{00000002-AFC8-5945-B2AB-6DC306A5D971}"/>
            </c:ext>
          </c:extLst>
        </c:ser>
        <c:ser>
          <c:idx val="2"/>
          <c:order val="2"/>
          <c:tx>
            <c:strRef>
              <c:f>'Pivot Tables'!$I$112:$I$113</c:f>
              <c:strCache>
                <c:ptCount val="1"/>
                <c:pt idx="0">
                  <c:v>Eldon Simplefile® Box Office®</c:v>
                </c:pt>
              </c:strCache>
            </c:strRef>
          </c:tx>
          <c:spPr>
            <a:solidFill>
              <a:schemeClr val="accent3"/>
            </a:solidFill>
            <a:ln>
              <a:noFill/>
            </a:ln>
            <a:effectLst/>
          </c:spPr>
          <c:invertIfNegative val="0"/>
          <c:cat>
            <c:strRef>
              <c:f>'Pivot Tables'!$F$114</c:f>
              <c:strCache>
                <c:ptCount val="1"/>
                <c:pt idx="0">
                  <c:v>Total</c:v>
                </c:pt>
              </c:strCache>
            </c:strRef>
          </c:cat>
          <c:val>
            <c:numRef>
              <c:f>'Pivot Tables'!$I$114</c:f>
              <c:numCache>
                <c:formatCode>_(* #,##0_);_(* \(#,##0\);_(* "-"??_);_(@_)</c:formatCode>
                <c:ptCount val="1"/>
                <c:pt idx="0">
                  <c:v>183</c:v>
                </c:pt>
              </c:numCache>
            </c:numRef>
          </c:val>
          <c:extLst>
            <c:ext xmlns:c16="http://schemas.microsoft.com/office/drawing/2014/chart" uri="{C3380CC4-5D6E-409C-BE32-E72D297353CC}">
              <c16:uniqueId val="{00000003-AFC8-5945-B2AB-6DC306A5D971}"/>
            </c:ext>
          </c:extLst>
        </c:ser>
        <c:dLbls>
          <c:showLegendKey val="0"/>
          <c:showVal val="0"/>
          <c:showCatName val="0"/>
          <c:showSerName val="0"/>
          <c:showPercent val="0"/>
          <c:showBubbleSize val="0"/>
        </c:dLbls>
        <c:gapWidth val="219"/>
        <c:overlap val="-27"/>
        <c:axId val="2056981344"/>
        <c:axId val="1980922384"/>
      </c:barChart>
      <c:catAx>
        <c:axId val="20569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80922384"/>
        <c:crosses val="autoZero"/>
        <c:auto val="1"/>
        <c:lblAlgn val="ctr"/>
        <c:lblOffset val="100"/>
        <c:noMultiLvlLbl val="0"/>
      </c:catAx>
      <c:valAx>
        <c:axId val="1980922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5698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A08EF308-3B00-6D48-9827-91E464C209CC}">
          <cx:tx>
            <cx:txData>
              <cx:f>_xlchart.v5.2</cx:f>
              <cx:v>Sum of Sales</cx:v>
            </cx:txData>
          </cx:tx>
          <cx:dataPt idx="3"/>
          <cx:dataPt idx="15"/>
          <cx:dataPt idx="29"/>
          <cx:dataId val="0"/>
          <cx:layoutPr>
            <cx:geography cultureLanguage="en-GB" cultureRegion="KE" attribution="Powered by Bing">
              <cx:geoCache provider="{E9337A44-BEBE-4D9F-B70C-5C5E7DAFC167}">
                <cx:binary>7H3ZcuM4suivVNTz0A0QAEFOTJ+IJrVY1mKXXa7thaGyXSS479vXnyQkWRK99NS1ZuI44ro7WEQi
mYKQzERugP511/zzLnhYZx+aMIjyf941f350iyL55x9/5HfuQ7jOz0Jxl8V5/Ks4u4vDP+Jfv8Td
wx/32boWkfOHijD9485dZ8VD8/F//gXUnId4Ed+tCxFHn8qHrL1+yMugyF/pe7brw/o+FNFI5EUm
7gr858e/gvXPdbj++OEhKkTRfm6Thz8/HiF9/PDHkNSTj/0QwMiK8h6eJeoZ1zSqashA8o98/BDE
kbPtVnTtTKeIEBWpxuZv99mrdQjPbwf0jw+3kSge7j/cFOviId/hPDc+Obr1/X32kOfw/eS/L9M5
+m6Atvj44S4uo6KfUgdm98+Pgw8WeWxtEKy4/4K3N3JG/jhmyv/8awCAORpADvg2nNC/63rCNmsd
iF9xFolTco6fqYxqmoG3nMPHnMPYONMwV7mB6HOc24/pzcx7hdSAf9Zf75J/S5Hn/f9JIl57tX9f
9FSkc51tJcs4ZqAO/GOaiqiqbkRT2332RvQOBvVmDr5Ga8DCJQjUOxTBSRBn4v6E8qfqZ8xgDKtk
yDf1jOqcUFUnjyp1o643fNuO5M08e4nOgF+Tk6nMYxV6sIhg/YxohMH/dPONB6pI087gRcbUQGzT
rx6/ydtv8mFZRuJOJCL+x4crWDWL+MO1uIt3uP/+YvJ39IYztHk19h//5AU/Gs1whbm6fn6FeXG6
FELOdAJ/KtqKPkj24aLL2JmBNU3jxnY+6W4Ohm9QVjrlut31/vYMwTu4o/D8nDyZiUf84Szcfn9+
Fgar6n92nR09BOt6nT28NiG/qaSNMwQ6WlPJTksfs4qzM6rpGiVY32hxtvvsDat2I3qztL9IaMC4
0fgpz45Nsyec+79gIf2ViS6OTqieCT1TDaKqOqgd+cePGYcxPgPDlxmwxkqlBDrrUEtvB/Rmvr1E
Z8C2v368S7atHuoP3+PM383dcxro9wSOqmcGMVSQpwHDQNLAGEJUZ/iRoYcM2w3lzRx7kdCAZSvQ
eO/QEPor89dRvn7VR/s9loGogfLTEcFbHakfi5oBBhExMGNM3yz/Ax25G9GbOfcioQHn/oIV+x1y
zorBUFnfv2oQ/Sbn9DNgHGPgYzxruGHEzhjlOlh3OwnfLGu7obyZZS8SGrDMunynLIuih7tC3JXF
bgJPoCLxGeMMM0K25vTA3OYQ0yE6rHzqQNCs+HE0J2Dcy7SGvPv8Lnm3C7t9iH99gNe0DH+eNHwD
ooco55xtA2vD5Y6fIaypus63SnXAy+dG92am/ltEB9wdWe+Su19FfhdHuYhOKJf0TCOGwQgEUzd/
x+sgBHQ4USFmYDwfGHgc0pv5+DKlAfO+zt4l86YPceacVBrVM42CytT589KokzNKKeEUbU2YwXq4
HdCbGfcSnQHbpn+9S7bN7tfuCa0XSs+IbiCu0q1HMLA7MQaBBGHjYN7spHxjvsiBvJlZz1MZsGo2
ep+sCgIRxeKEXgJFZxg4RcHa3CjHAbdAO2KqQwzxMR4+4Nl2RG9n20uEhpw7WeD0vxoDW66zNlhH
97vZe7u9ScBUYSqHCNjxesa1M44wRFmMbYhloBR3I3kzx14kNODY8mSy9mLslp5xFdKl4OxuHCY0
tL3POCBAzGkTVELohTkBixKymO0/PizEz4fs9aXs+YzpblKeUhrOytM4xeOHDmOBixdi2f/VN3gW
3Yv1SWOBBsTTDQMyoVu7bPAiQ5IbvCUdacbWoaI74dkuF5sBvfk93n6xJ3QGDJut3ueSEdfr3by9
XelAHBBxqjFOtzkQEKTDHIlBznpmaRht+wfZ0RmM5slEb+KFzw3ueRl7lsiQW+/TFpufOgioQ9aT
gvnM+bOhJANyhDoCIdslUsDfPQzfbsbzZo69QGbAs/nNu5SwOUxYeee3u5l77kX+zQAgP+tXdhVy
WMfipTNQicBKSrWNzhyoxN1Q3s6w7Xd6QmjIsqer2Huo/FnEpchPvJqhM0PHkJVkQ5WIIQ6Pdch5
bde5Ac8ex/Jkrn9XL75MacC1xftUjsu1iB5OJ2WUnRGo1KLsQPcdrmWacaZiMBphwXtW2ORw3sy0
56kMGLYcv0vNuFzn+frOLfOHoshPyDj1DCroCGMaRF8POcYhedwXs0AI/tGZPVzNjsZzAs4dfLsn
1IYcfKciJ+5c4axPG47VOeUG158PD8ESxwkCr6D3Dfq/gQW53I7oyYT/rrZ8kdCQc7P3KXsCMkF5
XJzS+NdAYRoYssbbcCs+Fj+DnmEDyuugvmMn7BtPbbkbywmYtv1WTygNufY+vbW+4jMuM7GbvxPY
kn0VIIccPwXjpP8D3hzqzL4MgPO+UHBbKvVE3jYjejLhvy9vLxAacu595pSXcVScNDxCIdUICxk2
IL0h/wZ2JUZQiUyh0lUjA4tyO5S3c2zzlZ7QGTLs86kU5MvxPRlW6OuPnq33U8lZX7SpQdXvTnC2
imf3DcwycNb/bwG9pySG33/H+UHxyv4zh/E8c/p/oCpz9fAzW+f+KdcHqIBQOSacb8OsQ1VjnIGH
1Ofynq842o3oyQv3u6rmRUIDzq3ep1n9dZ27sMGpiE9plvEzinFfKr7l3WBtxyo6A4Ob6rCQHMvY
fjRv5tsrpAac+/rXf1zn9PmV/18KcrBl7slerP9s1fjqoVqfcmcIMc5gMwQFA3abJBq+4ViDvDQj
/e4Rud5C/6HzuBnPm9/xF8gM3u/Vl1O93//VHNGXhyyE1XA3cW+3XqGYAEEtFvw3sH6gmk7TVM3Q
dKjt6f8gFHDIre1I3syul+gM+PXlZDbQf5VffVH1+TpMYD055fYMSs40nWnY2JVCDpnXl0rC7g3I
/G1M24G/eDSsN7PwdWoDRq7O36Xg9d/x4iHLH06YhehLQwiwiJHnPUcOdTywTRK2WW8k0BgYBvsx
nYSFm6/3hNSQfxfvkn+fH/q4Rv7wsNNib1edhMEecbC1IYm04c8wl9RHcwhsVn5BCB+H9GTKf9cc
f5nSgHmf32fQpn/Rlw/N32yK/M0UID2jKrhSmG7t8YEKxUg7wwgWP6Q/sVN2o3kz4/Zf7AmpAedW
y3cpdqs4K9wP1jqLoa5ufVLZA0OScAaRbPk3LCOHqjqdUcwh8y7/hgvg0bieTP7vCuDx13xCbshL
613y8utDXnz4IqAC+bQHOugQZVMZpCteqEFGcJ4D4SCI21USBPXQED0a1pOp/11Ovk5twMiv79SJ
OD0PoZ4C2If03c7tgTLlwGMD7FHQuBtxHKjU3Vv1Zva9SGjAuS9/vUsR3OiZ0do/bdoJQlNUI7DQ
bV094ziDATyD3d79ruKdIXosgYejejMHXyU24OJq9C65+PmhOek+VAzcITrV8V64jhJQEJeBQxeg
Qm2rYMFOPVSgcjhv5tvzVAYM+/ztXTLs0hWn3L8B0gS7giHTuy0ZHChLHfYxIvDs9RfErR/Nm9n1
LJEBty7fp6t+6Qew3+akp4XBdmCdgI7c1kkPq98NWP7AVUCIQ1WF/DuWsN2I3s617Vd7QmjIufm7
lLPbYu3uZu4E/jnoPZVwcAC2Oc2BjyCPwuBQN6hqg5R8P44nU/y7luSzRAZ8un2fUc3L7ME5aW6M
wOEXOpwnQ7ZVt0MDRObGYH0jA7txM5A3s+oFMgNmXV6/S6G6gshX3gbV+qReG8QudQNO4du612io
EjmHs550vS+L32jEgdFxOKo38+9VYgMuXr1Py//ahWMdP8zy025xo1DPqeqwN3sbwTSAS4emI9R7
MgwZ6f7AIPk38L0PR/VmLr5KbMDF69m7lMWbuPzPhMNAgSLYj6juXIChSdlLK2zihiVvw8fBgnc8
rjdz8m/IDXh5Y71jXp7cF4ewNIGaeEjfbTg1NFrAF1cJHG2KtUE2aDPpm/GciIMvEBvy73164V/b
GA4Zdk5nb/ZHeEE1NWyD3RfHHypTqMyCCh9MKXgRG97uPntTS7cd0Jt59xKdAdu+fn8XYnf36rHH
h0b5Eaas/zsud3z1PGgDPDjCOGKgGQ+ZZsBBiFiHLN5uc9FgBRxsxnp5PM/vtBw8fvQV/ktnPA/q
IQ4OeX6csNG6WI/lydv/du/u7OjBox9enqBt1+z+z48qBd32eJ53T2LbuRGUwaRtSD4+97DOiz8/
KnD4KsRXCOxzoIYKp+pB+UoNCYw/P8LOljNqwAYJKNpWDdXQwNmI+nTQnx/B3IECvb5We3uKVN6v
1/AIVKrBKwBrJ4bySwMOl3487vwqDlrwhR6natv+EJXhVSyiIoezxjF8m2SD148S8sWQ60BQTUtU
DmFVOH8F+u/W16CNAB3/I8BeFuHaZw8piZcsQuS2SQN1lLidMcWVpt7WNFVHYZcZU9mLdAVvetUs
IpveIPC3vc89K0lJ5OeexcZaOLE7cqokncuLHgRpYu7bRtOmc95fBjDP6ZIdopIvtKhozh3aZYv9
JUiMw6agoTKP/XMjNchXJwnCBXiBjqX0zbSN0LiuXT5VtZR+VXlx70dFfek0nYlddxzzzJv4Xd3+
YElqRQU2vlZOM2GGVxS2iXhHR4Hd2fO2Te25vNMSw55HtqNl5r7t25hcVJVn+i1yxpTbrVlkxHNG
et3heRNgnk7gkA48l21XKy+V2EY/E194561Ho4XXufEi6C+u3XArQAm1Bh2yKS+ayOKFn/hKbsrb
5Nxwan8h+4KmUcaO23hjx2mrSUM6feXlWTVxEltfuf1d1zSNmRksHiV4Guck/2KgVLkqgtif+oob
m01Sxauqv9iKDxeetiZLotositopE5OGWjhKUseYkqJYYafoVk6i0BsM556M1cp2JlmTsRvXSeql
k+S3aRjaI+QiVl37vpdfNK7FNZZflygoruF7VOeREGIDkx29rJiG8JyZbGqd6ly/9pAkFLDqnGRx
PKsbEqcmE2U7r3X/8CJhicqbgw4Jq2hyu+W5TlatV51TXAeXGRHujW0rbJpTDVsZ1dybJm+xWdV5
M/LUupimfkHmGKvlRcLr6lzHqVixxtPGkd7F12qjE4spvvvVD3hk1o1RzZMoRaNYbQLLq3Pvi7wL
Hu/yWhEb2P4O9hmr517gamMcZMLCPGJTw7VL15LtOqrY1AkN57zCbTmqOjc1lbx2b3jjR+ddVqXn
ToP06ySvMrNSQu/ebepxkbrhj8Ju8cililiyQrUXDvHpyC5aexKXlJlhYjvYhKgkM+GljydJoMYr
t3XjFeJZvGr7S8prZjZGlkxkR6a3Lga5gR7FLZipp8kdL5tlagc/VC+sXSsxUuWib0ZRVblWzDvl
gpTxDxBP+EKPzSyi2ae8m2HShfOOFSQ1qU/x3IsC3xkVkL8ak7rLNsBNv5fjn1oSuuc8ZGIcu4pm
lZXi6VOm3ClF2Cx9bpNV2BiW7vGg+1IFdWCiVDh6ZOpOEZiYJa3pML+9MjrWbC4RHcET4hDiNLoZ
p1k3tSmgNkFjNVRtpwF3xKfYjlVTbbPwTtTOeeOVzVeWZysepVO/1yPyAlrPnrNej8hmKJXJvg0M
vLS7SJg8w96iqHC4dDPKR7DcdN8cGy20XNXuXdHd0I6Jr6Fu1GPEbG8Rd1m4FHBexwa1irqFR8P4
68FS+MzqAkGxweoCFWUqNaASt4/PwELTrz4HqwvHoShdzdUffE0EM2H4XmCqhkgulESLLwpfhba8
HbaHqAftJ7fDZ/O28y2laOiYkg7dlqlznbK2uQyF8G7j2rLDPLTsuLXHQc9mecFaR0GHhf4iCooN
PFRjl5iyV++faJTMHku8/WOPT+zhTO0cYson/v4z0ihbplEd3bR65pt5FdefhJplC1tzvRHTimTt
+NWF0xDnS2goYkZ1O5w4mZ6sq3khHH+dh3E+gd9A0c+1wM+/KEo4Cz3frLvipnG66ErRCnYduuXS
aXn5rWXMPe9gm/QY86L8FlVpaIZZ7l6GLHfOM4djC2c4NI2sdX9Udt5aIULNoor09ib00yvew3O9
ccco7OxZKlj0tSuRJeGl4fFJW3jq1A599wcuLuu24d/sNlLOqzKjYwl2KjorvETcOoZezAva+SO7
dsQPonrg2z0aYs+9fToU1hzZNhDxg2INlRIonYJTSoy+/+Dt6zyi5xrSxL2HfeILC5YuD/ndD4o6
zapbFWyGxCbXZafDUh63P1BgaJbiFPmiy1ty7TrK1xYEdoLr2Bu1ge0vMoL8RZhk2zsJU/Twyo86
53wAl7hNqTW5KfH23Z6WXmUkgxl/hpyEodybJm75iTMaj5uyrBeoCNnCz3RvHMad863QvEveCzez
2VWqUfRVoqou3aJWnXqAGvOA38cKufKSEH/V7DYe4wS7o8wtHOqaClW6JLrSy3oGIjmpPeo5Zn+H
Auo7plO627vj3iGe0ohJ48fwxDFerOf4Qs1KaumRgRZK2x1ejATPPKJlswF8j+vbCVrIpsbiRdGE
9rnw27Y09yj7ZyWMxdGlWgfNuXxUdkr48LHQQNeKr9ajJvYndhe0n2Hx9Cys4+yb1hbCFIVe/3SS
Ytn5juuYnl+YQiilMEORmAUzsmsswsxSWHSLvca7VF2k3j62OsMht0Kkt2oVepe4b/V9sqXCSrXH
/Lee6/pPeKSy/zwHPkG2Hvv2n9f37VuPI2NRwGd+IkrTw8Jd6olDrYap8Sjk1FlKmLzbX3zZ4QTU
0nCzxXsO2W1s+/x1Se4d30NBBt8JMtRwso3K4DeQdMIHgpyUbczh7dXvFSfATDEZTtWxdCliPA1K
VfksG75/XrNE+ZwILb4R7boK+dzOPWepaRnYE4/NxEZgT3i1vek1BM8+GU47QqCpWJeqC0ID5zxP
kLpg/R3pYfJOwva9cWIr0z2evKtFfY2jTixqboD1StVmUqRZful3zvYiO+LSaMCd2MEkSgfq2ZId
CQsaZmb9c5C+35KR2BLR8FvDfH2OOQTzhnNM4PA/o4/4wXb84Rw3rlBUNyPKvfDQTdFl+iede94y
9+3KkloTzK67MiL6JzAvxTJ9hOsAzx/hVSdqK07VtjfT7houjAN8CScOvwvstciMa6MIutIEBYoX
9qNm2Nz1MNTl6dgTGjUNN0eA2CsO2S0vUqLlnUQEC4SasH8WKErghriO7chKOxeNlBgcjzTwEzOq
jGie9o5HGBM0dRERI9lEkR58KrC3acU9BrGdxBRNGM8F+9EVgaXbLZsHaZFf1mqdWIXww7sUWOTZ
WvMjBFdkvMfQ2L3NLvJK12acEN8ssAYv3r6dkL+xuLSnXOTgHMI5qgaFog3w6Y+XPIdVQkGNS+5Z
VDhWLgRelI8XLRcwi7JdFBSsw8QZk0LkF3tQGoF4BaIi404wulKET1d+HpgecfMlbUu6UvuLhAuP
BmOjxdQadMjexgjAs1XFuCgNpZjFneDBCsWVNxJq+C1tBJ6xmOWXeVPml6S/6+Ex1drzDa7vUf+S
lv68opV626mxccW5mGd1Qm6J3+pXfV+K9IO+vG9RWn+O46Adx6qSzvI68ebyzqvb7V3weLfv3d85
Nffmvppn09cljBybI4zCQamY9PvvIahAEbSPeVO3XSOyjvnnrZ0hj1kEWw1Y8NOEx/4sgrjRdd2B
n0F6n6Au/asqoNmXPYat0A5sAbUxa8dOLlpVhbWoaYLYct3uZ1DGzqIlsXvDUJhe1H2vbMqLU9Q/
W61xFi5F7s3++ahmfmz5GP9ENdRxvGZ+qceRpf7rwq/WwWm+GuxMgEO2+xzBofUV2mrYlo7mnG9e
AJKAyQV+3LgMsLFUnciUqkzqOKnZJLxqIzOSys/XuvbCKav2Ika8MImjkmlbKaU7Jo5y1N73EzvI
L/UMkjyvfRP9yfLD4MBJOKNf738MDHanDZafQhPIa/3IhnPBohHGXIvNskvB2UTgcWpYD+eymTIb
myzzulHcgXtjyu4Boqe7nFsbdInU9DQk5h5dkpRNSVJP2GWgknAivKJdCUoS1SzsoFwlcwnpatKu
fAnmiWdPnBo1ZgC6UzX3/RCALE3OA3/aYdGuNt1bKhgCImaWhWwcO+Mk08sCnP8yW2AvTsORvJWX
XAnseeiMZQPVNFscIO/R2r7HhQLduRKM4QfdgJwEbW7tUsCKyIk9sfMgXuZR1E4SMD9NDmGkpYTJ
CwMnuTHlrV7zRYLabKa5hbuF7RFdo9hSkDAjYQbsG3rtBcDkyRsALzL8xJDWh9775CY6fpdd7tqB
16Ls3i+iLqdjnhiTzG2VZaCnV4nSVDPZ2oA4tjszi8p25MDhyVawaffYst/zRXtR82zWRrqyJKHL
qmlrxAdkZIfEFVDHPCriujDtJPMsL+6U70yNruMkw44Joc224PCvQ64aNUp/1HbiWEERoRvkds04
ihV7mSbIm6kiSme65pKlD+buGNdedkPCyLPa3HV+9BRdn6OeIrUd/1onbjalSkLMok7DOzizYpo2
dftNVKE97hReX+BAs68kRpBp9SrwPM8s5ELTLywNLdGCy9WmTtvEZMQJJuVjzx4xVstgRJwqsqKa
5J+MJjaDtHFvaGq4N2pdqiNh6PlEwh4xiib1R7ixr9M+8sM6N5qoti1Ged+UMBHwcJIa4LVxGSty
HtsRxFg+SUQJUwzPG3XYyz/Jjj2tUIacIpWaOFeKC5q647TQo1XpNBDJ6u+4GsarhEVsjlNnPIBL
DNnZPylR9w+x/smsf/KRrMSQcImmimZDVoIGjx+TzY34b6xtOOMH3mZYECF3IHMCkHmCzfDgN0Pg
Bl5QODPy+G13jM5jRlIoP/3cHxcQdCKmkunpCMdlM5KL+94I0CujWek/JEBECaBKY6ANSTryu26L
L2HyyU50zaq6gxepp9qbFxtax/Q3Hyo8/ouDyvObMP8U9peKX7uIplcbk7232yF2soc4euhfJd6C
lqrVgBb65BcBuzGUyhnlNKZTxzbYTdRp3lxL1dSUvQ1u2E3/ALXhNZAgCJXDA3VnBnkeTaVroRh+
OYIVIj6XTSdMy5Ea4Pgc9VkQ1971ypTJvlemTGQv6pEHz2IfRbdxWIezLml+2a0aXrnIjTYXxanu
u8THMwmSnaUeVDNPzX6FOI+uAqR2owbOUYFvAhu1y4lHnFHVm6NelftWq7bsMm1ROec5S8Yst50f
OVeszHbJt66zR46TxlO7Kd0R6Bb3pkqJe4P9Zmw4hXIpQY1oYrCOE3dUMw9UXFmrY6Moo4mriMpi
ODYuU2rol7y/S5jjmBAGC2b7jsY36DJVOkui7eGSSFlE1UEHBHk7kyAFrERh025eZSmEpXxwprwk
vkKKdle0vPnWVnE04Zi1Uy1J2m92GV9qpV5f+677N3LAIfl2JAYQzoTDNxEcuwM/9QJ+0cCAKWtb
z1DaNT+bDFI0yIwaJTI12rAlGNifYhbaicUL+otUrjHvPFTdQLw9P/d5WFuyKS9V8lmLuvRaNlQB
7w2YiPZENl0csaXjsU+yVdpRdVMJ+5cfpOVcrZRkBUFxuglQtq0yjutamcvg4ybIGOiGO3GrwLf2
eESGH43SHqcGGynBhbSeQwMcVT8J0EgazPFx02iNcFTwZAL5SrYkQXwjszLykvjhlVNlyUq2bGDB
OCBcG2/SOF6m7fFj3BKrAs/ignoNGcm7UGv0z2mbLeo+wCbhtPXphVHY+udCT4ZwUiNYDT2RWTVG
jv03JjhmvY19qNow1uBIYwLnTOuUUAhMH6s2PVXzos21+Gfe1voosu1sVoTlymtavzWbyG2WTpw1
S3kX+1E+07J8BU5izi4kct8Ma9trTYNcByjgSyMW4XliGO5FodThknudNuZR2NyAHWWYmRDhmofN
3C+THNbXQDd55av3vG09M0JspUIwdwnZlwhCk3oLCUFYkNIO6bqpBW10FXHfNHg3LcGcNt1K9cWD
Cr81OIpaN7S63tDaXzRX5Au9v+xhVZSYCDeOCRsy8NiA1b24jittFtnZeag25Cvx3HjUJpTNWKCQ
r4WmL2zVSK7LoK2vvcKegwr0vyT8kvPOX8BQ/IW8kxe9y9rc9KpiHucBPpewzKggtac6aLrxxSFj
+DlIcnu6996lw79vSm9dOvOPuBIkMTQlGdusKmZ54rTz/aWrknYeBuF5GBbqOSFOkpr73k2bu5Bp
1OxuxryaXnZaPSqjMF2SviVBBaw6c1Q0S9kCHbOFVzESk9ZDtbWHSRRIvv3AZZtPawjOZz89gqJx
XTTajEQa+M1J63wPSUQsCDq387gNo6848zbw2LbjWet63hhCqu53EucQRIRjFS5pGGmfMC1utR7O
IOoy8Y3GnkYKjyD717pdbdppg9t51dTaTURicVvEExkxpDmWDRn4o67u9j2yEfRoTnWA5ohJ6hku
HJP0mm1MEFQvDEQKdCO4eVC+3tes9McYH/p5DamjxIg68jN0QV76329ZyIuid94kbYPC3MOoW7SV
qUIGY4MTBQFagOSxx6ck7qAp8RkC1zAI4SvxtLhxFfAOvcqAiHZ/aRmy4DSYZrUHaSJHZpuq0Xmq
xnSD5hLNn2go1y0JI7WPRyw10gky9MZKmjyc4SY1PqeagsYaSSAV3zeTjmbnfqG7YHVC02sjSOTG
SWHKZgk/l3hZIbqULd/t4s8O2zwoIaFWnduex68cQ9x5KIzmoQbZgpI2tilzl21vfw5gqIeBC3yI
t4cpDEoONknSwXMl0ds5q1Xf7BTne+mH/pe8qpQxVl1YUlrHXmodqkYB89F31DkzhEvt/hjV57D6
0B6VpVU1ghBDPdUzl0PKrHJXen9JEcThEXItVwTuSmNpiEzZK9u13qzA1qczJVMDZEqYUTF3lSl+
YRG3jcYHz6WKyqeBDgUcqesGl6QrfnTwMwJfPA3MNBpCxE02s6SmU+670Vg2czUQY6LX9nSDHNiu
pQZVNpdNR0m/ceaWl5qT4S+un1s6YQ+lXUIWGE4IvmlZKpaJhr/JVUyCIKk6B/dGXPLY4AvHp9e0
jSFBLe1xHHbITDCEcveG+t4ql71qCvHcgbmu2CieNVjoF0Zng/Ypyta7SAWduQ0KTU/VoVaizeek
vzhwcAtkeuGui/0YtJ0x2oPknUSTGLIpL6jg+dy2cT6Fcglhek6pT1Wbk3EcC/FNi+PWFF3bLX0I
+Xwx2kuXV+Ibspk97+wosmRTNUI6glPewplsxkU0ryJsX3uZ993OtbWPWz5yNLu5MGCr023hBvMs
qNofEi56uErRs3AOyZALoZDOlHnsRjP8sWzKZLZMY8uOfb57Dyu74jzp0EzJEVnayI0nsPghqFaA
5v5iPDZtxEKTpVRMZa8Drm+7wc5S1Vt2YmYnKVl6hpeOnYZGY9IRfdmAF2Y6dZ1+B7+xs4Sr2fMK
EgO3SWmDsIv0O/UVOvXUoJjkHUq+pypdCljZb3TqGpvHIar35PGwVEYSDqYSHTPhLUSqKwd1KyRO
PNMLObmQdStgCeDLvMPAB6h2aSNeWKwDK1EvHf+Sl7eisbluQgwKnAPIEo8aoWTjyoPMo4TB8TyQ
euK3RhkfoUXsm1+D52O6iWJ8ou11B1HZ2MJGpIx8lYgJI6V7g4zU7jvTvmjFrjQ4s/O1FQJinOR4
jYDfG4KT7GHHJ/zcNvyAlw7ba47XCITSKObCzSFZA8Zf2YSqFdZCuUA1c76J0IC0M7hCOs8g4ksb
YUq445V8giqBJ4qI3G8GigMTPFNtBcGH9jbMAkuiRTGL5o5rNJtmzFA5yr0azTRdeFbRFMlFh+qf
cVh6v8JkZTCaOWYEIRNe2vr3MMwTSwV37prawOQQpemiCCp+gfO0nhYZ7a7iFDsjtcXq155OVdji
V9dt6agKvRKaqThJAuVNrgYFP7FXrWzSLXXHj0E04NRxM9VpCQEDp1x2ym1Wl+VKYkmwbLZl2p3T
Cq0lXIJkp7y0VQovY8E0a/MJEpj3JHPcVGYZRc5Uwg4+TOfFFLRNPj+AhVUULgqUjlid8u2g5Eex
qERTNcjCzUA3MImjsCweVSyoRhI4GHVWV6BzIGQ2jXInnTkovyJBw6OJR7Gwaj0A+8VHKlt4iVrN
Ux/biZmWSjWX7ViPHatwsBjrpB0HoGpiSNT4rVX/L2VftiQprm35RTJjRrwCPoa7xzzliyyzKhMB
EiAQ49ffhTzqeHbestPdLxh7kETggKS1194R0XwfBlo+hz0Pz4vH7gOPQ1pVvQDI2mnLP+SRL5+t
KfPuiCd/3TxG3/qlqiLcgJlUYr+Glk4gw4MGSSY2fURrR2KSD33Q+2fj4QlV7hUIC3hHYTQ6UJw2
XUX4w3UkGc1bOc8L3lF4RLk6sGJBFL7d5V05PRmt09FqY0d2uLn2UDP16AINvHUa2kue1rnX7Eyv
3tKwSy6yI/UxpyY61EUSNWzeY6tmGumMeadJy3fjblTTgvuo6bB+O3AljFPvSOwJCOoqmoPKwG8U
gXMyrTKakX3b4DcxV2V0rlMdq9CiF+Ofe3m7A3zNU3Nv5ol9WxeoJwruwX2r1mWkhxlxPbjLhG8b
0vc3OvB5BVpMGYd5KB+NS7eE7i5EpCLJHafeOIWnd9GwnX1kE4FEJbbT4oHGQpzmTSxsb4OY8N1r
WZcGunbu3HGYnsgw/LAVK79n1Qg0E0zLC82i8t5hSxAbQxVMvwYVksec1SW4GlqkZoDBl3fAoz7m
epgvoSD9IZzwU5hBBHupm8j9nPQkdqIZIxD1SPMBHDUBrsu2juiKLbZx3hPRd2OhFpX0UyESfF2K
gw1w9JnMuGXNWGElMOWWAo3ISZidVY/Gagf5kAY5yXZG5CTyTl0tvl27avEMK4CQFxr11rNjzfmW
OUu9MSJIQNZ9kfv7q6+euIiVvdQAyN2/TG9hE5Jd5I1+ArjJfnbI5D1JrEHXy7pqsE9MpOLl9VIp
0dUR33YrdlcXVyz4TETtcnQ7xJzy7p9rbrw+LRhCUOY6+tryEPquvq55DOi97kV1veb1cQBxzwdx
ZO1S+Gq5X8JwbyQzirluzxnH63X9t2s2jaaO/K9rzsrWAq2i5ve6mrYjKf1d30aHpkQceUP6JjgS
AgAoNqezAKso6TXYynno7wHzwUJJXeOhEXZylYnG9Ff4FBDtkqH52sdo6WrLcvpeurz56syqOs1P
xnzVNoNjxVhHs4qUKc8xAbjlc9Epe9u3akoRwRPPgNbFs5LvFM/To3HoQ8fdWLRuN0ZsrNJ5QmPj
aJpIMdN05GO1NboOoDwisgnIIPOhHkTy1Qz9dlyXadArucudQTxbma/vZzvY3Tykmnv8mX29N31h
yRSdcUdWWK1psNrHBZumbTaFMcLC3cHoqskaT7NXfC5q6Q/UVSK1LVrsPD35R6us5Dmb2i7JppRV
zYGWdfu6WJWMBW/mn3zZiirsfs1i+Wu0pPNG6zFMi5ZVFzDB6AHRkXBnOzp7nBifcS2O/AZO/F21
Nir6fIcvgvO98F1EM/Qin8zI01z7x6LAPhpM7F1Dg3ZXOkt4pwv+0x0dteE+sfYD6hCec8waW6/J
7A2pmJ/OpYoSi1H6SrqN8rwOwevR/k4z61LLRmfxZD1wOuEmF5Pa8typ/yZ99peyhuAjmKwy8caZ
PXdZRlK9lNY9dZevsbPKaY5/jJv3GX1k/hIlIefjW58D/XBs9sd4o8pDHtdds43mxt4GoXC3rfbH
lAkmQD6ww9SfB/s76e2YDU73GXVVuOXtPO2tsq7fUOXtqOTaaxvZCcjB/dmdBvu+yks/vrZckU+u
5mcW2c0x9MphYxrIagfaF/3mOVxsbT12hxXEfFmi4MHYgXxXSWur8cIba7qEZJbJtWGUPS62F77g
tdOHyeLlVjkt+8ba7bWhS4eN0y/10bb65Xnk7cf1QuTix6TCjSvncTg7obKTer30fCTHOu+rt4Xy
ee/QOdhK3fefJXizxoG4LQUlw5Yrs1U9RRSMMzNU53c67rBqeMiysT8FgyVSYyB+t43w1XzvUR9h
R5t23vFyIu+1h19+HbNRtUoXTsUpy5biMSADuN3rja5dN49nLPueAkL7O2a37rXLtpB44Tr+qZcg
201L0+6Dkc5vS+0cTMtSuj5WqlJi20yi+6osnHjBlPTqy+pVzWMV51TJfZ2V+kpkMGwGX+sqZjyQ
+xvDwc7CZzJR57DOpi0p/KdmPVCBtZ1yC7Ix02eOffJTQ//iYA1eJ9RG5ssOmwU3MY2M1yD484zl
5NlIwdRHx4mOmIbr2tlhmWsfQzHEoWj4q/AIeSyz5s5mQ/Y+hTVuTimDOHfy7L1t7WnXW3LaGGsg
M5ESbx4OxjqM3i/RUOtipLVHZ6TZa7X2OCzIxli78BXGXWTrIwgBLKDceHSgp8jy6an3B6xOBzU5
+zHs753V0DJKVPqbmUzNHh/9ABGQAsiQXUrgj77zz+nMAyvRy/R3Zn8bvazYs36QiV9HbonNK9dg
43TuTgHHB+M3EztnACm/82v5tLQWR3DVuv9yrgi251Mv06vsVO4UO0rpA/b76KyrnrPAKh5FHomn
0fezO59HP/tAwOb0VG4c3eExMwNhQ/VX32h740SAifI+B+pdB8W7yEiwkSSqd0ZUI/PxFJTNyYiT
6+xzUHeevJqtQahmU89V+Z7xtjy7jTWsC+nynfqU7lqLfVkLMZWgpbH5YKyDFX73at7em6Yk2yyu
Nb21yJd5APTwasaRlaeO5qLk2j9YPP9+UcYqW/t6UYSUExYLpdoxQ7Ja6VfRSskyYjXmc8ywk9nc
dJSvlCxqGFxGmxGG2PzqFF5JWP/p6OrE1j7z1cmXckmVzjZgxCS9jIrnzJfLK4DETamb/slI1lhj
iZb7j0ZCvagDyNzlVQLQenKzenwwNqajezHX9N5IQJ6fEXCorxJz3fd+Cu2LsVWZ/GFzP7+Ey7K8
WgwRq054SD1Zh6dWK2K8G+xkrLbM2riKZn26DtLXU5zbgt4Za4V5Pral195drYHP8E6J8Igdu/Ua
hJEAdfqsg7Y8gA5WvyxBWCBlxrJTI2bC0mfaso8QSDGeYlXG2cysJ2O0NIaq3S46Vh2pX6ZyqLdV
MXUrsax+GZkrT6Ang/Rv2uo0LKl4Ma6yqkrw6zMs3FdX3o/DxgXVc2usUafqIyIroh27i3A9nopS
2ilYxN3FVzWSVfr1tOB0iBGCYdurUnFwvGLV2Q+FBHkbzJ0ZqU5rH5bKYunKD5ArD9OCKEVVsurZ
jkZ5UTm/WMQmddKKBRs2VNU7GKufd/qOzTSPmVT1s9E5WCf70ulPRpVHI9ubjdBsOpjtbt85dYev
L3qf7CbYMr70qRFNCwcpJeVgPRmNzbHWm30BPu86AJ/L8QEsoqu78RinEI9dAyKWESnXw7moh6cl
nL5VbNAno9Zk5a0s03A0YtYp78gww8RGNIexdV5cLcTZjBQtotvnmL2Sm4flp9MoUzwo4mH0Jmvj
Wv2wwZdGbStdh6lpONQ2eRp/Xv/aTkVLOgMz25pewGF3UNKn2DmATZ+Nu18tVeJYi/N1+TTzsAfy
3xGhzppkWYItCOKJB3bewxS67kMJNPUUEXq8qcxZOYGu7yDZxUhX1TiQOGqmacdV/9W8K3MX2Nc8
JFNWHngzhRvhZf0VjDIQlDmwjj5ZecWOVwxKdgiVT1P15edG/bjtw7DfRLzJ07HM7LPtC332Sy7T
chL8L3YwXJOb3fKG/2o37TE1S2z+RL2VA2BKldfeXY+sgtiER26iYWLfRBMiqVdnHVhwXrnYN6tp
2/W0TtvImg50aqL7zrV/Ke7OHwHlfEvaNtj5awAaq7bz3IroSWMVarxYEb7Oow1cUY7RFmA42jj2
69Dn+hEJoupRuOKNi3L+aIqMbsMGXKIeU+cHx80KRhbz0KoBOZbVg3IHxPlJK08c25ayzHmzubnk
to/Mg4mrdOLDtJnHGpGUMKoeGHGKg48Y5PmqUxUdz8Gku9SJWt4fmqm1Nk4zWbshsChuWgEKw+JZ
O1oNNNVscF+NtQyRAdVQJxbAj7cTEseShow1i22nts68jDZ2q+cHdz3MMp8fgEn/mJ22PBrJ6Gnv
fDU1OnOwAjIh5piH975bDiAxgo47h93w4pd9t6abddtxFT1ih4egyPLEWGuvAOGg9UCegtGoGgQo
IteyH43EGj7E0QyubtFlv/dm2ds8a4NHkHw1+P7n3qnGR9sl3dOIzNZDxLQVG5vRBRmpEtCYAQit
/kYXlWfd9s5pKOTl1jCYJys24h8N3cq3RIJG4zpSzpavkUyDQlZsXzuUikuFZUM12jYgrCzcE1I5
SBgdg/91hhU+gvPsbbE00CMgaUApPOspAEF5VIN/MlI/Ef+O2+53I5lD6Nkz2NuVu3PlaD8NA82e
BuCpa2PTDcs1Wd/uPAVnZJHJ2qPmvn8C1YA/BXzrE1Gdcrm8OeZPKmYnSD0e0I213j5zKNr2Trgu
ORsJcXV5mkb7zUgtUh1PbU2XnQCF4pRnHGuA9YBY59eZn0f9Tpfq03gIW33pjTgLkfheU5xBeNax
Sb9dEKaNI0HCy6hEdG+tBrnm5dYe82IUCQovvB6j+2Gyv1oURfRraZz9wHxxGHSun1x78R69cscW
p3uSVa+fQnzaQfkHjGIcjG6cFDhKXvPVqAOB/DGMtlV4DvwpCUonP/m68i7mMEYTeNFLkW0H/Hd4
bOhh4LRECtm8WrzB3kwuIDXjZ6xk7F6GiuHX9svpXEUBMgoDejcGyIKMbCQXxsZg5NVKWPYX9bPh
kXOQdqpodJ5vZxmZedqsOoJ0ndQro9+tN7+p9k91pH/wNegBcBZsYvz8l8jOnSfVRI9G34IrD9is
a/bWGtzg2CbJqQnehh4LnrmOsOVe9bfmVTNkYGaH5YN2WooNAcvesZGgWCLhrF115szojNX4jUPL
/7QiR/Grbd2yNolG7uzI4mZnqjk/C95Ox7mZN0Z105uzOtDZuadet4v8cnnxBDuTRk1/ryclAnDm
hKsvTdi6NI6KbCDPDL9EX/T8SFr7QTDsIXLzy5nTLlpU3NB5BECC3zRYD8bgLg4/Rv+0oPhLL4GU
4Loj077d09BdUqee9G6kyn7BT0l2o8iq1Iii8/XJB2wTG7GbSmzTsFLI2tzpE5c423EsikdjjEjd
xgpv3h3Rrv1iOm4LBWB1FXmAjqMKWDsDwvviLGDG+yB8NdyZLoYnZ+hzlg9ymBcT0SBt13PfraJY
7rpSNogGCe+dBBXQWlKpvWbKfW+b7nP2XfGQAf98+ZdGxJ6ttKqd4Fz1KSEEOYdAxrNswAnx0tyc
jEuKGSvYo9aav5XEqXazZBL4OPKgjOh2HnZW6+RrRK0jlSySq8d5Ft7RERFJEPufPyyrr5Oh9yWS
Gebh3bbPlefNH8aLNx5IbU00fUR0BoK+erkDMV6m8b95uUTZaWUHHGhIObx7oOauPTS6/xrWiH8M
C69OjPVWkdFOQb+Xl9uhcHc1MJXzTSNtzOMxWFNJ2/rNyRgQaK8uXV/3J6sZkH8p8S5jnnnNtQj2
clb+tkTiwMfQdqno2vxHEdp5iuwzeirC0LmfBi+MkaKf/1hbsrYoX5GI8tXSZvLa0jiAdPzVUjnS
vbasbcp/KKEf51rvc1ao72A3Tj7jv5CuDvSlGYJXv4u6TT2M+blVpLxryeRsQROtn4G0ILYVDsgB
QoKNaVXW82fPl/xdA4xPK3/kF+4hM8H2gd+xEDziokNYPpNC/cjBtgJ2n/8qGWZU0nQfSx6ptPCR
fFr34XCgbf2JRb9M1eQBiwIVLsn0TL9hwbnP5z7/ZfuYNIrW+aykvXIR/PzB1szZU1oG+9q1ESTK
gQX6zjh9ekF9Rnmc4t0m7LPHhNCjTs6FKbt+GcKcJc1cir0d1fWLhVDVHrPFkjQeb17GebTu9VDe
4ZWtX4yHP9F9tsziwaiCNuqSglJ+MP5LhoR6JW2RGitAfFQ5mMJHM5RRUT6lyJjvH42kuRvFZW5l
R9N3nrdkG9SFnxoxyFCDY8iab8Z3qmV7kblvxRRB87ue5vIF0NVlEFX9zc07lnqggR5bStWbvVTb
rrPrbzNDWjOeYjwUTWV9NNYP405smu8mioW9Eam9DWs9ftZur/aoJdFtjXoeRKq9Qr5XrXQOtcPV
xnQ6EP9Y42UEkVFHm8L1Dk1bl09l7YVJ7lVYQITDUCb1wDAVKszVQJOfGl2Lez4PG6DyY5mAidHv
6TASBEhX+f+x8bWrdbR/7cDOBh0Xuj4A8AAkqsekcIbotbCr7tzbjR8bfWVPS9pko3t1a6vpNzdN
xe9uARZLB2Qhtuc5d7HeiBFE/DsvdRR3od2fer1470iwAjLQ5W+WFfH7IFA8XtaPKNYHwy4qKnDk
VzFQvh+XAApORmTu65AF+o27rXeZZIZ877WzIfDjEPThsimGOEDKzF9d16aWUwGcwPL/rkApmG+e
GxZriQLrqQlC1OooNbljEXg6LTC5rZs35LGY7TbhfVl884f+4pj2S0njfszbv5vKR7GOUI+vk9vm
m4ZFILA3c38geT7vC9bpezmTPm1Kzt4QIPopi4H/yqy977i4DmU7r1TQ6SNc3z3S1O5DUSh753pB
f9R84eduqPxNjjomL9b6oUAYc/pBgm5LFDAxL4uGfelabD8TMKt157hrXR26bxRACCPOLr6AyE0o
riJxmLt3oq68imOGt1RWRKRWXXivwpoQLXerCvMrRO0XE8SgvjqHCFfvVVCoqzVoM71HXRLc09WZ
1yHWeYLrq7UJED1BnY7+2tZlk9wzjwxXq/R1ue+pNV2tUdTk+8wm89UqVhZtNtjW1bqIgu0QYneu
A7X4x8i7XLnu1QqGsb9Dgq1/FXluuTtLB8FVxNxm75a+o9e21TQuO8dn0dVqD86Esh3Ki8XcHTra
6D2y6l9tvZZnUYPszuaAn/frrHCRHL5Mpz89jBvnyGtGIE/sjNg1nZVU3BdpPbHoXnoOPUeLTsTQ
sHtMvm4YcwQ3tyrjy1Vp/Mwhq4sfYe7bByOZFgFhgH7luC3W9jfXQgCLEgViYTedOdOO9eJUYjya
5kbVLTm5oxyZk2CCh7HRsaKKUtUyFFNZO7YlPj5x7tcX6Wfd3W0wVuv8TpH6ocSG/LfxxxKTqrdU
xcb43gYLnfLg06453fR9RuQxYOTNjHzrO68cmgAYs699hM8stBtg2mV/PZDc60884iiw04Bn/49a
CO7r2MhOY91OfYTSaky8SMEgMrVACzldT42rbgSJue6iq+W/dKdFDtJXhtDCOuS89hNkPXZFRvZm
QpOsipD1U1CszcrlIxrt6KAyPOVGDPwyxL6J12ckhmRvLehyRm+jJM1BtRaWschd/LA7jfzajvZn
3vTeqwQaYPSljKbDwsH4vnaOslWIkeRjDAwEC1pwtE/m0OgiOrXrwYha++BdMiR+Gd2oFILUiPGD
r4w6IkCmivBchDo8l6JL+8hd7jAJe8DGVkPAwmED4AvzSllhnW0cjcUGOdp487XtTW/OImZ/NTPi
tW2b+Uckh0wCa6NuN88OOYHSIKgnkd2Fw+zl1XlcD+bM6HIEjNIstEBT/z8NHFPyb80KAja71dTH
P/SmE9MUYXK2bbFcvo74b4OZtnYb/QCAuCJzgH7FyOattdK/TWbdLffumpAn8G+iDkFmbVqTzHfz
Gd3MSqyIjDunCwvk0fv5M3FaVE9qpNiNPBNvOSsf3WyWfy0dK/BY6N89Iq7/Lx6MKJ3Oi0a5j8iR
p6jXAK90Vp0cK0Q9lsI73FShKIIuvsm3Fq1T9nvUZjrTtROjvzqHsxWmg1RW4ve9fpgbzNCeZwFr
BHYSIdzXhvsaiYSxmn39cFU2FfjaDkiARlevhq4FfRR7bCs13VwNdhjGAdivm1sm5kRmKxGC9clN
d03hNPKfeZ5/5ob+Zjf+XYdiKX9092dHRv7vWaEmfdQkieKtw8RumtBKTcmwRXIhSDyIuEwxCPNI
LZhtichOraw7VaBOmcshGkvPOqdPM92Cfo1feWuUQRu4gEVmt0jLNo8bd+yeVG7hW+Lk4YFGJeCS
sS0fHfphbEajIlaA/B9VyU0X+LkX55VYyTN++8TBFXiqn4y7OQiUbNnXFg2vYxidx60iKUPe7Z2a
jntbWuDASCnA3hzFuQP2sef9/K5YbY94dimOxmJ8wFPWSWcPbmqv3sYQ1r29rQd3RlBaOMfaL4fu
hclCbnxlBbhN2TMKQE2ftiyxTfOlRhxatdtJZCBIoJL1cVZlsMPCMXtArYwWqbCe/VZi6xyP0pv/
dgskAEX+mMUClVPCyY3AWfLsuBR5/0IYgniD24rLGFriYImyOJB13WXVqt640zy9NB2yivIg5D9s
Wh6uPaF8BMAVpv8eerx+QlYXtsi0dnVz5/oO4rjhLBpEh/6RzZk5dPjP1Huvcy+eyrJz8J8DoLXs
3Ez4rMmcOjuLdp/GeNP/4btMiq/ctn/t49aUl3Q4aulsTN83vTm76ZaG5qecPt80N9ebzlxMuZwd
QqvTTU0rEHpVUIUIPvjdmfKojkmYudsJBZY2SLWu00U+RqH2n0mt6UtTOQ9NOJf3FgKpL11vL/ES
anE3jDJ6WVjfpcBdQtwDWL1uDLYulv8bZxWjeY4OCwEFx/RUDK19jjj/box+yPMnhtcFa+5TW/rN
Qc4ZUrxLc2S5lHeIQIHLYGRzKvEQHcFo1Xf+NEWvkoXf8FKOKPkGyentZ1lZ4/1V4h6ALTo9XKUg
3Multh6NFJVASALhPVVu+G459bKRo17uzcEBEXZTMdcCRQG6SnlfhhaMSlQ7onSjLb8PYmEsdsvj
DNnr+1sPqixAPcv4rkLNh9NN349NtKlcsC+jUVUp+IfeRiOr6kGDdPPg1SGKEaJeCypWNaCWrAcX
qMhZSgSqGHYjWJVC17vZzm0X1HRbJeNb5J4Tt0Fe7oO+GB76Pg0KMp2sfB5TCWTrR5Fi7xz8aHvd
p1YpUYuFNOFlHhBWMwbl48vkdtbnMPouAsj6ZyQJ3c2dro+SDajh+NtpgeoGR4R1uyUpMgcFx+yg
2WCDwg5r0oEuRf8Q+G3zghy6GhGzCslglde8SCxwdm0X6NRYZTj553aUbwCjhU56JIbSPu9QJQ/R
2THnS+yHI/Ldskju6gHFduKqr6xjhzTw66Gsxt/FH2QJZFLZJLsDKpTdmTO21Pw30Rj+0Im1RUOr
oo5NE3vRG3xb/H2LONTEOSIes0S2MbfauyHLi0fbb4eYq0796IbgJZos96XsJw8Zih7bimZg7yh4
BligaX+oRfYga836ggwV9zwh2pmodqrup5xb3S5DichNBZbXQzCO7GB3qPHkdQ57cNYDdk3qMrpe
qgrA/RtwYLFI78aLMRo3TNE/AV8XR9OHOaCIDEjg2RZhKvDSuLe8tYvaZp47f3ObZtz0CKQfprAv
dvkARjhbE0gKt8gvteJZgnTWAEgExJuBr6L0NKhP7gzqxX9aEGSonAmIm6GqkApSdeGHm7ERu542
vEMaafM+9j+CVY1iL8GhX8FBRAlUDAZztrctSU5Uj+TUIMnr1IF5vRkzZLwYg9EZq29jmxsbGXRY
lUTIfSFyCe8jDYY4Db38hzWLp04pVCgCtWvfLagtJlRFPlB0JTEOyFcq016V3sm0ZBWoOlmPCYJY
1ZO0LcR3r1ybSPsCs13p3heB79wDkRy3mSTyN52xtgVXyQpnbOdoHspNiZ3RME8UDybamoPfCucS
1S9GcGt8IGIJ0t9hqsO/w3buyw3W3WLjaSrTWyu1ts/cZoi7mYU7YzCXwsB9iBGBzmOTUIg0HLA1
O/42N7q8HxqULUBAH4Bzu8y7UHXhxrhRhhAByghi3l2t/9+tUPdGvfZ9FxPXGR5QBHZ4QDbC8IAk
rkOESNLppu/zCoHiZaHYDsLNGEphoWBB6BxMI6PH3zvvZz2uEFfo3iP1Agj7SIN3y7c+pKi9X0W0
Q1Jr+JNkHQc1hDZvYUeCdIjAr3MzjpTFig57MLPce7/pvlrjjn6APfzLzfqf6C47Ixe6GGO6noZK
8jP3W5rkTJSoCAvdzaCH6R4lLa017xxk4I6eTeKYyQorBmeXWTk9G8noV5XxihbOdtfAr1PVIPyt
aR7N7LBHIp9MAog5LGtSSIG6PNekENBFgQgwNe9UsQwvnPanztbzvb/I4aVH1D2hYAIejDFHdd7t
wpGbZaxWKKY7Wblr0AJNW9nzpxk8LmM0KmRagGrrzfdG8hkwBtadGLY3FWoNj/IovCg7DyCUpijJ
ByxiFVF8BfGf9Qz53rhlRp5Wn04RnSzMq2IrpNOhRa7kM6WoPeAQh26x5F2eCYriYDMxvc6rZFSW
47xVqhZn49/hkd0hzQuzzupBQSN6HLgHAB+dRUimaJ0UTDEn4ZOTXwIkW41ywtenEY+zFWD16OVn
xKWsFBc0Pi4+inuifAa+m49TOzQgVzpIyZczEu7J8AG69UeG6nEP5THAx+YxRE6amGdEW4UMd8gw
R+YPikZvvVqAJNAQkPQDknCEJ/cIxx5I2OaPEcPHHZUJx28UQLenrRlJfp6b1tjKXswZ8UE3Uo1j
b50AP2uB9OSkdZsqFQjrA3/CLA0oFsgZpuTRYnUydsxLae0AxS1XJvk+nB7naF0RRUgjzjB+XIGq
e3SddklenZzd0aIQR7z/Uwwa219riutTY7nZAYUYPqMh+86LLNqx3I5QiI8A28J2GLNkjqdoefXz
WeyClfBAu+lQtA3+1ihIaX4Bvd2PZ9nwh0a50Zb3D07JwD5X9kvv2t9QaJTGFhhhqdczoJ0kjFvU
hU2sGcQflB1OhhFvD1CCiqeL7gpUGO2thyiyUMMVccLYWVDJD+wavQHpOSTHBomfKSIdqP7cY162
RHE3gbYY81qfe8DxKGeY/136lQ3CoKs3WW2rLapjyBilsWMfWYeJ0+QgOuWfdtAv37Xqd8zPD93i
37tNa91FKEEXY3IaNlHeVjHK7/xi/fe2knmCve/PYrJxL7rPCpVfi6h6HyTIJE7Tb90ZZYHBVovH
tqljh7xnVZn4rcK0ovS5rbn3XVQfQVNuXdyZKmoRlwm7nxaWCanvvSEbQB1BOcbupM2t2CsGQAaE
jImzVAIEK/+bkzsLCN9YU0Z5jQpmw/yJ7MhNU2GCneXQHVRTXvIAzOolQ9zOL7ttO9X9DmzR72Ss
qpee/VJRCSCx7V4J0FGsE5ZLMwFAknmGLOhJYPJYwtSynQv4mPhLFlXsUQ1mBkVy/CmKrP0fts5s
uVEm28JPRARjArcgNCBbtizb5aoboqafeUpmnv58wt3tjo5zk6FMEJYlyNy59lprXzANmHZj8TqM
o/Zm2OEIg9JXouRVQxeyqxFnYnIh7oineapldTHXOazxxHhZ8/Iy4WAUaEhkgjXnxyDROx6wRZVh
Gp/ctg9svTFPUS0NlC/TddBSSfDZt4dUJI03jsMz1I+dKZcJFrIZarWjeCqKfZh2w81eaxKWS73u
MGaQYZJNOGDAzVVxGcTuxs+UQT1OExqz2qwgvsLrimqXbH9qv8V1Q5qoH5ywHK2B6VxcHHttX2wz
SIZWHPohDd0qVX0BAzKpHHFcV3QMJlOch2GdFrItd/xpQFPeRvgeoVgz236BxaGGaLi7kCgi1YN2
aTFvy8UscfrgZYvurfD+69iqqwxUtRgPsDVPdQPQBTuSU7er4NjL4c8LxJXEw073ynmd8PpOq3CS
psTI25x3M6ZHYeKm+t4a1CdVb9oQIvnKE5Y68qlgf7zrEEUfBn35yyImkMms7rXDW9xXiAw8Vr84
FPo+V6rYjxo7cJLC+fNSzcP3zGEDt9ht6lX6L0TmN9yqPZ2c3ik2hjSws/F30/HzJO763JgiDdUG
fz8y8HVV+NBm3SdZYO3aO3vYr8lrla5tUAwQkeXwt7RzIIweCVCqNE2wKqnzNMroVK7OPefvJdGS
njVjeKssZPNZ03zvq0IJ7Kjjxys1OA/R+KiKZCSFT6Ja6+pbl44/Ymn2+8JKxSEXJFSaadhHo6x8
Pm9+Lsv54KZ8IWVTup5eWuNjW/NlaUXyWk7k9fWWrUuUHPKs3K8AykeRdA9lWcs9DupvU6P6SRaV
4eqQXCtityGjme/7OnqQjbwtOLkHqjY+N5H2keo2UE0nzyr7DTzFxjFAuWiFiq4kYPa5eSoSddrJ
vv0n0eraMxFfq/IfHY9ebzaz2W+7YudG8bWvDO2YlaGMB2snW6+2u5taJO+tqab4XMxsfZ3yktoC
u3ZjwhIphpsq3fKkawQJuZN/9NJduY+cxbe7hwaDbEcswkvcSvfssnH2NemeywBlUcZdf6msATS3
bPbRTAyF7kb1XKUb3sD0M0wurA+jjlFkATk9Jap7nAq/B6EPa2X5S50FHf/179ZUvuSWMZ0qMk9e
mpAuZnGe/cWCzldjIuoDQ2P/WnF/23nrtUXZnrOpZw52ZnMvIqF7gzJPO6PQ3ouimeGuYn61OO4u
a8bCm3LEqcmUnbdmTKzsTHb0XJRShFCgSmi8483JEViALOHjoHhDL//JDOvdmpbfUu/JgaXmA2Ts
c4MKEbsPDAoEHkpGJL91mNXgEVK8OulgXWaWe5wSC3ls4q58Lhd4eEo6XJNh9cyhLIKSoG6nI8za
uVaGY7c2waUtsSzXujJo9cQIm9rJj7J04ocsIcvWTUZ6Xt3SOkVEamGS5lqYTQYKzbRaz3WWT8dq
zhYsTYVxoLbB8jimZUwwi6wVeky7H6dJh1LdaUGT5fZz2cdpEONUPSDrMRNBMnUZrBe3ISSuWqM6
pjDF/TsL0u9zlby5CSXeShLrVRju5E/YzL913XFUROpXVea89STtfWlbw7vMUsVDl598M5bR8jIY
9d/Wlp2T1o71h9KSE3Xzfj41lmntkLx2Xs90+TFbKH1SdC0fyIp7yMlwH+Cp4sgw4G7EAjZ4PVKt
j1kMg5fmifpRp9bgWeAiH7FVwm+u1+kDPJ0NW96OH5objV4JS+rDtTqwxdWRH3HNFDFHRfuBhGz2
tNGUz7FihOlChESFAhdAwo52WzdLVv1SKaiI5vRj7fPGR5dkwumO+31rziyyphmmgj1xFJvjpe/T
6dLxv55nR+4hnLFXZgHaNW6J1LKwrUdibRAl91lZpfLa53xlk+mPgk/ZRFnuD/k8eY2i5RiPGXcU
dICkmUhov3HHHTKbmi+gjO9VVen2GFr/dMaCFHOHNUurYu+jrst+zOIeS6tG+C0QqTdqRvHUWpPt
LUluBDkQsGdgTafXuXudWf32a3MZ83Y5Dl0WXVb+FyUTD3AW34o0Sp4BUgevYBNBuKGoT1o8SB77
9VmYCwt2LRcfIAF2XXIPqiN2suqYDT5ihn5vOJYfD7jRmaqRP4lpqE/uqjmhlq7GbmrWH/VQ73tZ
r4e2m4goGvcdcvBukFOG8IXnP1ph/C6tk/CvCLghzoRoBLY2PkVRnsZeVAC0UtBiYcpHjJVlSIaS
CMkKpRuehZJf9PvUHRcAV6Ic5N0mZqc00mLhThA+AAj41RBZ/uCWtqeWNYlIlocey9eXqXEB1a1y
3w1G4001oEbtxs4ur2PhdWSWgy5txA5/9zE0LCEes0TLuOlWeAsdcJlmMqFWhNAYT2QPldFC0jUe
FqW3gtHCsBRtR4vFsG3xyZ6UcW6P2pJfEqWLzj2PqmfHzW/TXgffIst4HFXjAZd7IOTF1gIKk9SH
Ok4K38zeOqG1z/Ey6x6I2g9mbzLMU7KEGCCMy4jHbRcrT6LphsssZsWrSNc/dgm2yToFNwaM/sO0
R89XA/PkvXwG7YbcMED8qaVrHiuriQ62piW3AqM5r0H+rmr5BXnjnltivvQd2cYcVmIYR07ll6Xz
WKhEgbFSeKOjPpkAOoEhlsXTeiXs3fotSYT9UPXKXznzQ82WZjyaTVsF3ZL/6Qz4OxLfvl0+PNeD
zB6KcZo9JVtsKkxMTz3rPqaqLCuqKMNSNaNgoQTDLhlRSg9RFFZTU+4SW/lrzuZ0xvnNOMxN6qfD
bPldwn0yNHoZKsmIBNQAGF3m+uQs44RIp24fzEm7qJItlQFVhFq9vq5kGWRZIrKkFGc5u3NI+QHp
aXLsDohsg3TGRcJpk/VYWkUHtbJ57bv6qmC94DsDaUe7675rSaH7htRMnrCCh8/Fs2iYUcnh0+LE
7UXcMdEBh7dguvOXkM4vO5XdR+OmSYhGSSV7tf7oOgOuHGHBjocCg8eFWXmd52QnBvd7EVWm19sj
WEe/n+ZCnudO4ArSz5cZkmHFBLsvnPjdxmgnmF298bOkCNY5FmyGR74gDFz3gsoSQWIX73U5z7sW
yCwoJIzyIoVNWCvxZS315qGa0zXoIpaoUpiGZ0dusVey0fb7Muv9JEoPYHBFmK/VSai6OBPjU5fG
6o9mlj0bmqYcGh4kL1qeCwgcU5kl1479bGyRaMaykDUfXUnfduxYVakT6bOza4x4PpSN0HYZBBsv
cXzbyp6ocWMR3nSjX8KQ3Fl2fk3d5IzZpwx6t4/JW5fqnvof1nG1VRfFb4vpJtVmPH3My/1g6cE6
iHqfknn2YoVvLlrUoLMd6SFXLvaYCjKTREkc9Fn/XcsFXpFDN920ElioRH3T6nriqa4b+b0hwJ6i
bN4VurzxUzlgLM5P4M8CU71mFy/Gzi7gyMSAcrD1bRlMhcx2s07dByOdk/cUfAadq6/ADYTU3kt/
JKTYt1aKaBwnCNjhdf/SFg+wWEkEuuT85QyDvpjNxVOJpM1BK+7zzy9sFqZzkhVXJWpXf1S16DHp
jO/CJA+/jk2YDXlywmfM9EwFOldNNqOxzza7TKSn59FQd9oKHN62msq8FyGdi+Ap5V3Y6xUkr7nw
oO63XkQl64OqsGcZW0t+NtYKC8Ksy3GHh8A1cvN1j0Zz9qnBUxLIKuzU5zKDCOC2Jy2bhnCekjHc
Xn01sTCHkGIXIDYDT+ZsA7fDbz8sVeEc+HGb0CjUJhTgXft+pQjNnK9h0rIwZCWbNhddkr9dzelJ
BgzFfGhJMGJrfAa9cDyg/kuiuTLM2+pdOiUASmVO8rim+OSyUP/QnWIJMRvBzNUYqmDE79SrhVZi
Q2NhbqxX5mlUihF44TAvaxWyilRsguYosIb6XaSwAnrKTnB9oJbOwgHIrH0lrTEyXZwo3BrCV+LQ
NL9YwO77SFFluA5YsxaTdZBMh6FUc7iLKWGp18r6lfoEv7u+Gj6/q+3V9jWlq6URqUSrg5HykBwi
razY0bLP2F459+7MjoPfeyebauZD04g5mkIRvyFqapjoAm2oDXYXZGVdO3s3qrjS/E5t81PfryTc
1x2FxK6a4mZBNfOPkXyztObuBEEE33VR5DNJ3T9A+zTW3SVXmC6SjOP5EpVeqkaYORXtccK42I+q
yPGy9DT16BIVgjVosLMRbp8AMw/ywvb6RtquCVkYnNXfXmKG1rD9jQzKNkCixCoE+fdrXblsrSYT
vKZztBCigx4maMz9xkbH1v5y1uIXuIvDNxvN3LnU32N3TL/SRw9b/OS0/VaNPtehvDdbd2tMzDy4
ze8/5f93OGoocvN1Nr7/3X6h2pIDE1prJr8dxXc2J4PfmYUuAqGYGIxU+ZGyLC5JHU6Imz5cayfz
KGDjSVfCz0zsFsodzQjjb7/8SaLsRAZw1pT+AVPo9FQoZeqJp6HB12xIx2sVNQ8580BYlUbhF035
cykxBFSMzvHKYVDCVX/qShdfylVxAjuXigcxmnRCnK0vUVtWzN1rSRGU+GqTFYvKW2qPb5Ii9Ifx
DhOollWGc+x6s5T6edHWHRJ+d7Jvg+QZdkcHvmRZv7qbDNIGQowRUo7TSalFzqPjLBSKSjGlsZWO
qAmc0cW8oR2LENcn9YgZKWEVYqwzX80JLxjF8layzp4yQ9KiWqKXu7F5my2vapo8dOv1Dz+27S+Q
Vk/mVDmeo2f9LiVFpk+9e5mS1TgAKjeoxvyMLcTOkl39pJaIGke2UX5S4Mw0FHH9ZGVknOuaUgFD
dUBov+7IwriclUaeMSear3akjtf8A9a/PEdVZvoR3hq7TlnbhxzjDEOrlfeGaXZvz9I5FT3aDVdh
p7xaa/97zpODvfaHEbLMzbaT+sAjUB0jcPT3uqJyXJUpP4fIbHwc/0cYo0lxUVT2PZ07Bk2RJj9j
yuiAJPm1PZvfxzi5iii1/5YJeBrrgl4p4qmICF+qOGs9qS7H1uzEL5B5ByyAOcpW++EIWPJCahCN
y9AitAIt2dVxl590hZymXZrrcYjc9bCSOtjB0jR2q9J3AeHjrm6m7KC2d7zDBZGqQFr7ZBAXiP5H
pU3GF3wBr0ZWp98jSjShBCeZoN/yRq3v4pU0UA2xvnST+r3vtI9q6ttzNCKYJNtPHqYukTxnLj5A
U7WLc5S/SZaXiFvzhUkq6JeyOLdlM52tO3q3QPWdDNke3VEqb+qSBYlrAKmi2NtFQxHMcRa/wRT8
lfTO+mhKKoYYKpUOllGdAmcoYTZadbov5Ox8l+DX0nXg1nfRcgb4jHeFiZ3SSAb5aCwg1JRa/Nm5
k+Hbua09sQMwTrJJu0OH9uyWmj2qdzLhf6V6NC03+yMXbhggFuPq1kWDY0ppHl1MY68Gxc38Xkmq
30XzF1uBlBwpZWVWKdwbbGOc3FMbwXC7VgTU+foExPBn0fvTuiT9bep65zpgbJFW8JmXkWWhSCXT
0Zb/Lviw4ZbzzsmlFd5X//PwduY2uPW3Zjv9691fY//vJbbDYo22eR6vf+WEvyFupUrKqvL5sp40
guh7f3u1rTdjqnLS1v+vl1/Hv07fxrbmf8a262xji9ZXO0NtKFI4kpz3oAQ3LKr3l6pNCAOc+u9R
YzQJCO7HCwXKbqDfj2/9z7d+tslCGlCxlH2cJ224Nc19mZ1MKkp4W9/sln/3lcQlihwpp7bo8Yul
qTwOTmn4kIjil22sKQWze2ZOh21sa1S06Wo6RQ+fQ6XIn2Omsa839ZPrnkwdms/Xm6puleR32PD/
11hGWUdNG9XT1xg7ToyZhfFUm4UWpNT1OVhNTFUZpbUuamOql4gaJSx9c/9TOtp7CRH5pqvKHK5R
UgaiSsS1Xla2T/HiYQNaf09hXBwyo8mPJEZQLaNOnAptp+nuuBtlAZYSVY+iHrsHMysODmvsWYqZ
EGnNixPKsUPOlv9cSbs7YO7yVsnCvrtDqoHCtotpJRaPUz9nRPjqYz73IWYo5dmdiD1bNjdHWFRr
YLia8BalxD+uXn8mthH7fNHuDUD/seql+h2/tWqXTKIK1FV7Jt08sMUcGl/U+UwVlLY6mLIm06Ni
yKTpCOUIvXf5OKpvVCWEMNrndzUFSFJRWvDhzdj4yJo/Rjd07JQhNA6x9b5OZrMr0c69FCkmBc1c
/wLLx4T2PiRjfbi4BdXX7r2tQSgc7zuk37vt/G2sH/Q31xrlw9Yb03olwzQ/9v3iwlPrk11d5tNL
lUQVMth0ChS8CV+2sbQm2IUcddl67tC257Qt/2JD868T1tmyscMY4aDcr7E1pf5POlnJdbuM22CC
qFK9xvs6YRyae3gvi9M2RqHO9KFXootLyZd6wWcQ9e6ztpZUyZL5sred+A5PMG1vY7GVXsuKDOo2
ZNXjek6K+vc2r29D6bQuvtpo+mHrZktXvyyg4p9XqPK9okNU2jivG8kVOuhz1mT2MeuYX7Fs+Tfp
9vOUDjtUU4u+fY3/73lA/BV0SEPfb9f7OnHU0ttMNo6dDe7cODjVj1gGmidjvvvntFSa2Ma2ZqzV
+rG/N3GmUOpDX9a75xPSnP8c+DpZy1f72Ojq89fQ9oqSb/Xj15iTlX9Val96lUxdz5Fd9ljrpIyT
Of3Xq68xofSQCKQbbmcoZJg+T6vitjgqOmQYKnBO4NRmdHdv6d9igKAgImbYb10Nm849exJ017bV
YU4f3Uk+d6zwfnI6JeUxSxJI1ffulAzNaU7hmWDVxN4rEW+GW8BvoxLPZ9ckqX7UO5j7/TSIt7mS
0xED+Ha3nVzMXX7sZbPsYhOt/NgLO4wkQYnIQedURUswSSvEqz1WbMHc5H3rWaWW3+55gq2XOpF4
xa0bl6S+vG5D9RATTZTN+rB1YUyZfj5b31t8Hnb6jAuvlWJrqwypElAC3XnVCI2OakVQt3VrrF7w
XyPI2U42mC6eUTCct4MRjI7Xbzq39ehPi8Fz1TTP6v2ieU+427tu9bCd2LoUN4qWgTqgkSi8bYyq
q1GQdLhQuezv3bQZEdGwxM3bwratTY5OWd/PNA41OZXFN4S+Hu2i2+OwWsD9jNNDhVvIazxdm0aW
e1dp830x3X0vJ3EDJLBI/mpDUMPKelPyEXSqUL/hBcrqvlTlm6XNC3E+s5xri4JY3LDPa4rcmTI8
xduozCRb3Oi9LYbiDYpwfXUH87D12maSr7ZxYnZMA7G2BxtWUGjruot8K9eOcxUlb90MklW0pKSQ
0ehHrYptPyEncEf5bH+E6RKkhTnsgbHu2JhDOF/elsGofFMv46Or76jd4zwLdZTXrdGLo2EqT0Yl
vw26ku5jp12e+NDYcNQzeHXB3kUxkEVmJI/9WDRIDXU8BHHNqn/21fgcRa36msU4TcK48aTpRrcS
XCtvidVVpeX7WTTYRfdme5XcYwxRm49xFRefQ9ocpaFijC9ZV/xuhGMcO8NAKk6FRW8hxD2XbflB
7N39dszkMs6l9lfi35C7ncVm6Ymioh4BObVWp76HLmHhy67jPhXf+ddJJb3Y0aw3M+tOKUTe31qJ
MZzyXLiW9aKL+iw1tdrXGjhtpWRVAIGlIemdfiPoaw+jg5Ah6d3Ei1B2PZtjTUXBVKS/ZfJTjVdx
cDvtzs6vnN2ighFWeLZT8sQBtFVhxlL0mAICU/U6DdldXVgk4dalisAjqRftAeW9eI6GhTzUMLVo
NYz5OZXmXV+WdXtYwdmxa/EIsZTqaIx55WeFkEdAPxmYd1k5O3PjhdCfP7+SgyRBsYMEFWQKiX6S
WlQH0/sU8EZ4pn6dlP4lXpmBDKbafRzp9eOUVbC+FK15o6p29yTL6mqxW3sbV0e79p2+345hLuqe
BwqyeLP4MzA5v5mJ7d7wRfaE0K230TKW26pE3nZsxggOrFn1t56K3+JLO4Lc399HPYb1pdKrYOtR
Tqt56dx8n0SNhT96q1zB9w/bscG11KuNF/5nrzHbaz+tJ1PNVWwt9GPeFuulvDe9OlHjodeBa+g1
QzfuR0cReBnp4jLrms2edyk9EB08A7ZB434ks1hjlqU8l7oUF3XSOBot/RqYKSU0Pvvboa0hgWl2
9XjZOp+XKtvOIqlaA6NSE/k4jSWwZJfUlJi1ZIJgCOewrVvf/wBJAMG777RnshbQiejOvc7Zq6Ou
pyFZXj+72xFNNmOYWvmlLMYPs87qUwnidRnH9l8NDph20OSi9f/nwKS686POR/k6tzdszfC6WWs9
CORYi9yvkvaAQbOeYRhA6YEnI3fmfTIiptQKNX7iSUIkIMZ1eUihV21j23nO0sRPW5figs8o7kAZ
7u//Gl/bDvsiKRR8GWNJKBdRnXqJEhSnNFXWVxCMkVhORUMS+T6WmsyeGAHF0DlE/1pa1VsTtcll
67nuEt2plRWbXQ5OfaYclElkbKSr4VUVlf4oGvsbjJEe0gtntNBS2Rzftk4iyTGVMl8ftq7WQ+VA
jFcctm6zVNkpmlyYw/d3YuNZPq1T+vmHtyFhLX4qi/hl61nlBMQ64YmyddMpmwNh3oHo+9sTYTUh
Wgzhbd1Ct61niQR3622fr4/1YyFK+bx99vLO85qtTDltZ7R3YtGia02wdZtEXbk1q/bzaq4osUHK
MIK6/6ntamk0PhcNEC+JZVJrllapvtJ2MhQkCwCSl5a52qy7oyrIDMVCK97smTk6i2P7JwTis+RV
gsLk2eis9R9wi/cFJPR7MyAXISmf3Cp83TyKctTeyH7lAoOjODa1iMLeWBPMzZX0SB6yOtaYeD7p
ZfZeYM/2h2IwOLQn87vtNH+qshZebeZzqFH788nJYN+A/aR/TiTiOxB8NgZa7GSXYq4ymDhxfCZF
esjm9VWsleFhxwl9oynEY78O9eqVrcbtzZM6FuXT1ihCFE+goVSYi37aODz6Y44C3ZkosgagOUK4
gnqOhk7FY3NAxeL28xmy/HqSXfur6QqFsjjl8moNLbfd/KxFUn8Xa/K7Wh1c9PPHcWmifSKSv+1Q
5k9pluJbW9jKHpm++t5YmUbQ2u81RxdviTiQEiu+Ges67Q3lXnFSKc6x4v4mXFdDU6Z/zbT+NcyJ
SXqntY8ajFGybE6QNRiNzTIrcGBC/OAmRv5jIklULJYDFaklWWnzYOft7O70hPRSCxHgpa4PIPIZ
Kb9kv/RVdit63InJEmjf2jV2j5ZL5hPiexG0CfaYpg1ZaYIL33Vj9GD9cFB9X6ZKe6GKSogQvfXI
QsV7tQYRs7C7BHiZwXtVYnNpG0/z/EPvCZKudS+c41IO2B/OEJSlD86oHDWFvBqapnaPdl7HHiQy
wt9QPdRLAQK2w19J7CpReQZulSeWRyw2Rfy9LR15W3UWbYb0J5vEPeRuOwExpVHMOXmY3ez3UlHf
fp7wzl3X5p8VGUzT6+6PeIg73xqT/kryVjtYlPsMY6sClU8bZxdXqvEO8/MXRZKaf0xcMMkF/U2H
gQJT9r2OWt1gDjH1g6diUkfllXh6UWstfW5hqWy9rWmtXtsjnAccu5+xNVGjw3SZ3XOEWOUFGxUN
2l92hBsRZGIi4NFM9baQWg1cnVz31rUwUryUmfu49UbYhbfJQIw9i/FhGzJQHxzsVLS7zsm1mzsa
PSxPCET33jakGRaGb32Rh9sb7qvPyWBlJnZJj7UW3d0+m+G2RFBazbS5br261OKgcKJqv3Vndjbk
q/tw67m6NtxSpYAhYFPRcRvTF1c7jW4lYPJyta0hKNnzaJTP2xtiR1mCvM1V2AicQVSdPQ862Yf7
1ZR7M08AfwqigdN2BlD3FEY1LlBfl4ydIsR8Nf/8zGU61X7qLrclA+5YLE2/dZGNt5xMwqJMWOnq
PvtH9AJfaWKnFzsRL8X0p3FX4xVM018Ma35hnTBem7n5neQYTWzHgGhVH3NK9whj1HwVWg+fa3Sn
YDu3MvQ4bKnJ4G9HJ5VMj9ql1iEyn1nvG8gwcimpr0AEgRQtfdkazFHqgDq7dZD/Z0xf0tKLWxfz
bqGnL0s8w/KKXLy/zUORpMbNqQfjlq8Kkz6cltPWzRR3OGkr9JDtFG0Sxo0FbLHL9PP8qiONPOPS
ehT3t7ex3EN3jzBER9vWKoP9sjV51jHbddN8suPMfunxRr/MmYLMXIeAVpsx6uhyBee5vwNEMLni
JceeJuorH9ZvF/AFzQHE5n9dTw7/1KUSBSj7IUbpi/KClk7fK1o3fHa3sd6UO6mxnm09Ne7qw9pC
sPvs6hHvWstDBHHjaRuajZV03pCpPpXR4ts2tqxRqFU8GFtP9sp47C1ZcwZ/dGtGsTw1kEMeP4dQ
QZ4m4n/PsKv02XZ4zHu8s8RCRUByu2SKjSl+2RpXTQ5qbayXrTdHTnehQsSh1os099fujgLL1va2
o3XKKl9YOtBZl2f7rzHDzf+6qsqiNzbdVaOAtffXHvbW3KkvW8N9hIPHSLb6aywypzeZqvMDjj7q
yxhH2YPUxMfXCTn7FJw3uu7wNebsgP3nz4t244RhBTZCvjWL5UFPs+d+dssLa2BJTawyHBFBhFuP
4phC9baXbpG8aL3Zn/5rbHub1dW/ZB/FO61pS0g+lX3dGkeCEtoIAlCoM9aoCiRdcjFy2uVoVG8y
i5pblDfAa26WHraxMq3AKjMo5klVN/7SRlTzScvotJ1sGs6PuMal2DCh/zSq6IOCaTaIh1Te5Nq8
9ACFj/i9yludY3JrJkrkq8hBqfUwne3BHPkCOJhAn9qRSIUppQl5UxeZPXWZc9oObkOaY2iA9517
0papuSzmfBYyGfk9J+OtM6cmdGc5wApa4vJRxk1QNYGiTs2u62y506x4hXgUdXtTMezHMUeikY1R
/lCaamCJ9ltnRDV6+PEhasZHa4xxbE/ISaFL+BUN2d5KMDzILXY6NRGA22jtcU4p2ONUMNjkSR1j
lBNKAqdbHfVdTwzid0Qflfujy/TSW2EJ+9QKQUgasZpv2T74MajrTTjoqjKFMCbeNGmnh5gFAYBb
hZIOSXkc9bO64jXXa4pBcgF1kqMcill/Z9/FZAN7YdcY6qUcitOi2MpDOzTIY8fJOZUjAjjDeMu6
KWP757BPhu1ZjolzW0tLCxcy2uAdPWCiUXtltfRopjx1NgY8aUDrkRN1O7cZqZa9skayGX5Ux6uW
dO7z3YRvQcQgltZE9xgbD2aXqXuFusJenb7j6fpKRmiX9lqzr0XvnMeSYsoAAbz8apYJB3hhtGdM
y77BsJhPkdqP+4Yarx5MjegyVn+4TBJit2J4+D5Pvm0aZG5rRXsoiVVLa1avRsGVp7ZczxaGs3EC
SaRU1qCmuuqEAPXYaZMM5RDJQDWdadfZdvxQOHLdqb3+LZ6pHwBjaghiar606tpcLegf11Y335Qs
bY+UzesfsEmEV8KaEhSd3T80dQ1Kok/ot9bIj9tlfIBIcBwkhoy9zP1KNge3nN1TZSwtFZ4gRInR
TDwjRRshx+FotXdGYDxogTlRBwuC8C+smn4yy5VHkyy5z7c1+tDhBh93NhA87hvRKdD18r4/a7T4
JEDXwkuCHftgsNobArWN+qvN9QVdnSnPE0SDk3IHPIzuukXU2j2sJkThNhrIgxQJxiwVBc5O6dSr
b3r5cxTKpSjQ+WKO4hfZFfbyP6tjtCH5N5WVMJd4rqnhUrfai4nCw+S2J90r5JTDv7Fb36iS9OH/
GDuPJUmRKF0/EWZosQ0dkbpSlNhgJdFa8/TzcaK7ycnbfW02GC6ACHAc9+O/6PIquAQjI4xM4/2d
Qmyt0w5/QW9YWm+ZEbJyejQpnOh1wh9gbyTEUO2qro+hPf1wFwOy0cWfilBgGxIKvYIdGghudW87
56APcYQIINNo6HJqRb1ESj5DBMi3Qxz9arISk9jIPPEt7xMQK8hb1Qdu6J86xSJmJAzP6gOmHG1l
PRIY0Tcx6LIdlqPPGNzCMXMbg5fYKM5hTT8YKybufn2zLTtiAnX+iKapetsvBrtinuuYk8VSPdSO
fBPqgb83O5B6oaYzQ1Gcjr7XavZBkrhbQFmHqAh+Kaw8oMQQoShEKONnbw3lW4usOR/tU5f7+J64
cJr0gDUQdYSe6jE8vgsagDzzEzOSdsu6Z1Wa2ECm2UYlBpnGasjlHWuBUO8myMUPo0eAvda7iVXh
4BPCKnw+2wqEko9SdImy1O0I8hIzIrBZBGMBjKtweMyW4PWcBgfbW9Rnq/5X4PoZAmUG8EZXxzgY
jSmAh/4xnB309iHMbzoNKlP7e4A0GAH73TcYWIa17RB1djZm3qpbhKaLvVp0IJQ7BQMWTVWQj0Qv
Jgh8FhZK93mqpk9jaDe3hBrxUuwmRNGy9gH28icizc3GQk/+7E06KFDdt86O7V4Uv/cuSuK7F2vB
6VRx971xvdsyops1G9xB1bSqTjMKS60W4sZcuMeq677hfWDACbaDvVIm092AV9GtQ/C4WAjEQao/
p457A/5hYpS9mMLpw7eRWTvRjQD4Eo6ButH5m6aARJHFFYGKNjBZdSutU+VWxcZK7PYIdL0AFOdZ
gG74GBwgM1+cnEUpvUBzC+nY59LqXKI8hbZL4vhYTq157OvK+5J6L3CZOrX1f852vYPzzrfUWyAy
ys/I6Le5lQUXfQzGrV6pzY6ZunfqAZ4dLXCg4E5YklJ8Jm8dhHvHKgh6qOaOEeCdN1rDYzqgUeSQ
QkwGM2EzeMkzxb5ZN9VQONekzcj/bNdQxOrZurd8xo7eYIFjdDOAnpXnHXwMfLehh/qaRte3Zcq8
0dWAV9E3jZu5jlk2ZfTxK831fR4k00WdkW9CKOpJi4Pf1uIQBVXnFhMtaYzMzvgQL5tFPMfMR+1W
Nev2aejxHG7jpecm5ZVB+1RHDHWrOj2WgYPtXerwGMGEnZWW+UfXp4w8rOgtSXV0Ds3i0TJG+zDm
EfPvZeO7d7PXwUNrtXjfdE+p0ySXkOnBJfWdaGcUEABgY0c3lm0+6YEBe8MbaVGYgA0grojvxftB
qZ9m3Se4RgyG9o/AmZadBANmLyvSUIWBJZrW4nUFAvOfjdKxXtSjbYrnK69qiKSWX4LUGDOvJcyC
X4OD7PmyEKDM+l73L0qF4RYciW6feHCsgx401hQMEzNOn2MJjdwiKH2moRY3jTk9Lk7jUDt8ezei
SrPFrnKkzbHu15s8LDN1AZo5YQqvpEN6ctZAF3lmcQMi4zRMMFKAK913ZvektPg/5Wac7PSuyuet
YObChcBvgT/bO8OUwymY3fsx1TSGgl324LE0d4mb6m0GbvSK1wZow+J7OETpq5rjBeO1v9zCp3FL
lMBZQgX1rDPTSWlQjudqd7KZ+IQBsPKUnS+10QAPGFTKVgHs6YMUmOoc09rlDMWsveAPnZ+zuKTL
HjtnV1sx8BCWFADBFfO2QDEtcgqb98LemnR5d4MGpbcGKKB0AKuShushOeLfxQRYT8kcvoVIwSE+
esB1sdw5zgjBfcEbAdDeYbNXXdD/TRXUt+o/zGvam3bIjvVY85kEFZg4iX9UE0hCLTzOuj474dci
L43PSMijyDl+0pPAOqWD8mkmCLDQW3FzNxfjgfib2hmn2BtDVut3Xjx75zCy7mOW0rapjqxSq+YI
/xkgxu0b19SnWy2NX0aVWWpYBcgohlCGF5OmykfXJmm4HlCgt6sCRJDV3cFmwRssV2lfhSPS6U83
ONozsF0XaWxlYiJg0k9rC64+T/tmV6S29wgLwHlQp5cZBN+jARjBzoPmUMXJ55KBAfKVWCj2JYup
kpxTPWPMV2YANBVcjjs3ZPxkpMBfrF0edMa2Kov+BDuieOnMujlh82ltJaknTgPeuLY2YaM0dwyX
+T9tZ+/0Mvg12cp0LOJ0vkH447GfAXubrp08BEi5PASNVrMyjBSm0zvp3qrt6lhCAzcC2BlKgsRc
xs9bmBrugFSwE7LIWODCO4/Znln0g0Gcg158l2UPXQhY7Htuv2Ba1p6zBTNTLri6EITF2XQeogU3
WhuTegYYES5IUtlMevSmKIa/j//Jknypni2vXX0pA+6r10KnwyE8ZStAz0YHOa3VVbDzD5NqMDAM
X+IGpID/PDZBegig89qtAbdoGJ8RKkfdEM+7q66GYIQEN5SZTBjc2EHJe9HekILOTyFJjj8mtwku
4LKsec9glV8iu/JGWxVcspPsJjMRJFhY/L2hLkD7uq2OglCpHKcFUshYFuBQD9w6aPB68DeJoi1x
BHIDsFh7VlW+Okq+S9TAeZp+mf0Ainm5cc1yRtlb8Yk2XuvzXqCKkjnO2ZSdpGbktNwZZBGDv45v
l5NILS1Up43tZOlOfmWC1jQLsAifLa5+x6BRj6Iw4nhbSO7DGQznz255fqMZOaccNWpZDpZNIvdf
dnFVDljSwvhOkllWHcNS0fGfWX5TDu4zwHXjJJeUn+EFD2FUDYiT9NXeK8tfclw6BnDMl8d4fcKS
KXip3GfVxVpIo2veWOrdEakVPJkAfVyxv9IaoN2yQj1O6bhX9fq74IFlMwCj7mr4dcRTkRzJqsHG
jKhyUvp4t9nLovcV5xWqwbce5uLea/C6R8YBamObNM/y7O3EfRiI+xzm2qBbt4YIvT2G7ixvFZfU
YfrXhmi2rQ8N7LAOhLoJdvK45GnIXqm5LOvKrrQCK9R91pW7jVf0+QVfRw/0mewuG4gItA3lWGnM
otAXTGaACMCcU2Y08/7drhzt4EgBEtk18st1d0570FB2dJLrjU1DjLrZxW3yeR71i9y5612CWrop
rHTayb2Wu5K0BfP/VkN8ZYFYyzORI2RP8q7NQdKyMVIcQ5ouBKKJ6OPQfZIHf22acmvW1iAlNZHP
TQWGfSe3Qn6k3tfcnzYo9C0RdEa5VvWjXWxDkLu83l8zd/oZ4JVxwBDeotU9a1XewrQND/kM0bnV
p0/60nXIZzuLbec4BzNIYOz4Nip0TpRwG/SErCQv/p8Lv/sNsovtFWR3PdSvNa9PDzWZHKSJoe+k
C5Dve4fc+MkGkDV+SuHyXm/uFU7x7q15B6r4eAcNlvGKCNbk3ByMMNfmfeyG35QuU/frHaYTvOiO
C6V77VzU/jHDxPIgv6X3q4cUd+QDGo39vG2y8LYddAWYx9IPLa+1HCl7/5nndeWMcECY7KQl9HF6
YAjD1GVpCPqItJMJx3ptPksFu5qpYOrbAQm2k7TgsbOG05RbTEuqfe4MGB+5C7jyP69rF+nZD8EK
e7kBXGEBpKxtb47vXH0BMBqFXS/yNnRvS7csLUmSa15B9GfpkSx9dva+Uw1gVtJHJ1DoI6W+bNa3
9V0Tve5K+Vx5w8lrzK20hOsh2Aoclbe2YYFA+kIm7M0Rhe7z+oavbVnyJBksrVDt+0MDSO8YOtFB
ykxp7FJjPf5jE5S0PDXZux4j6evuh3JJfsi7Ntuysu2/uh5s5VjgT81zAFdukwKPKVJAbr0Nwnn5
cOgeRNNAZ6I66Qd8KFinZ1wgT3ywdYxBnYd8bp8cxgbMD291IhazWmxaqBM5oJSh7m6sBas6j+VT
PrjdwTRnhhKNru7UoCB20yMws2GB9yDMgilf7CLNeah3QVQ+OFn17sHLVaUdXF+nNS2ZazNZ24pU
KYa0PfXYD0pjlE29dNeypyfQl8wYzpPcfTlJAZ5xArNCs+t9aPVbeUtgtZMru+9yB9f4kluIKMm8
ZcI1eA+p7qstXIqQG9bFSnomDg41JF7wDWOiv0Y9cHdkTPZyj2Ujjz1ehicI5TJHntIf+aRfvNjI
Duo83iRmiUCZ152kk9HotVs4uyXqubuwCK5fAKP9BSk/O8sJ5cnLHj19u7Bh7Gj4NQ/eI/Zy7hWz
7Cf2s4/n2SGXFrF2BqqmOmeOW3+f3o7arp8g3q93scwcetJk+cxkbmbtfAu6kJBK4AV8AZdsMBL3
kB+VKqytQTkx0EUZNWt/1TGTwRZ43eo4uc55ApjDeu4ReiQaxZG9zXAMu46urrOoSAsK1tx07doJ
w6W+r43EOMj55Xf5djSeW/1hNvL2oJrGkzzV9dHKXt51P2NjijZjUaD0D4X8rwna2nEo8u2X9HVg
x/S0xJGG6QMY/72W2Tns/DYf7hBkN09A06qLsHaGqKsutIU/ZZhl1+crT2LtY9YHwwf6N97jG3Py
6p0FQRpZDMfA4aTgJXDpwXcoBO5Lbpk8GWnWgUrs0QIe7Bf4hvzTmUuFtUdfn+S1QS/9/XoT1lLZ
kyr//1MxVhthL93J+yQjBfkxkryOxde07F0z5wjbDwa0CDPIQFfp7JOKx6JUkcteh1yyi8Mmr9p1
l3Xtv2D11w+l/M53o4zrsWXuboEF3LIgiD0GH3oZv7I4QuhaXpPFfH7eBpP5Da0V4slhn5yKJgzV
vVS/7vrLFzQCDNIF6XUcJy1VRnTrZs2b5owlBw2lSA2Y2DIIk7+zbq4oSUm/G8tef305jzBx7sYC
Xbee/QZ4+sFmlWreotdbsAj1w5UfYtYX3dXVs9xsGdTJ3nrv1zwWgtC8DiCArJXl6mtyPVb21se4
Fqzn+3BslL92CHXQh9FnSseJhBvYIknLm8cdT5jGL+XXHz+XWrGJlEF9N4yUR3htefP3AKL9WZpr
pKsOoOnlGYRdh+SGtJR/35Wjr10VoJzm5Jbp7iMVJIApsk7hPnBChOAhpWvBOgeUAtms9SQ5+D8H
rc7P11+/tOQr2WN9Z67jmWtjllxPzzvWT/5572TvWkt2P6bloOtZ39X6eIGPRykaCxut/aLNSM1K
v7KOHuTYf8tbq0jpdZwtu+tGnsealD057j/P+m46I7Wl4odL/Vveh7N+uFKwdPgYzdVdCKNvecXx
cGatopqvc1V54WVDKAVyJjQiJu9LmG3drHlzhico9DvqVK3B7rWSdLdy8rXquxLZ9c0AhBBL8NcW
LS/L+sZ/eKnWF2h90SRvPUyO+M+8D4f92+mvr+ucL+T+IgbtN+5cHNoY1i5jYflwrZvrTHZNv4tV
/Fv1D3nX+cRy2usV5Dwf6lyvMCTeraYMf9TOC7fSNcgcVPbWb7T0IWtS9tYB2Vr5Q96HpNTzewQD
+p9ajSRCUtgQ+Xg5WXtneCtN+LoruZKeCWUzrc6q7KB7xfPavQOmgja+ppV5oZFLWnp+xkIBESUr
s9xr6MgPrHbeSvdA9B9J1gZl4L/oatdOw1aJIUjvUpQzJEzE33byJGWzdreSlKbgyKR/rbM2gzXv
QxNaTzMGTUrIwoXpNaizuescPZ23Mv9NABgQLkrGl6AdosP1jZebsm6u3eqaltv1n0kpWF9dSQYE
Uv7qviX94QySN2cJ2Akt4TVaO/vrwPpaLs9nPbLBq4TJW3a2CIwYS4Tk3cxxrSbHykYGBmtS9j7U
k050zXv3x6XkwyGDVyn72bgDFfhYQ6XANUBqECk3NJAcy4erxBGvfZauy8+SLDvJnSmTPs9Os+ps
msyxTvKE1yd6ffffBTPfDRXWqrInDz8qeiJ610rXIFfuIHpixBEyKTpa2cPslSzHoOaiTffyil7j
lNICxlmPmy/yIv8V1arVYI91NksnDYuDeZ6dEySCYYlDWpNN3bBauVnTvhUo6J+F1qZcdIed2cKA
jA55jXxYuhYcTd2/Ec62xQJApKJdI3dVnkudQWXSq+KljOGZCJ9cXx7w3CK6017jmR9uv9zUd4/o
OnW93nWZs8ju9TWPWJycPXPay12Wy64b+QFrUm7sh7zrrE5KPpI515pSvP4lPQz1rY213gYbQ6zi
gtx/64p4PBoIAe51GLMkoZ4hQFqc8Zmk1NJZOzMcZHqWUs8D5qknCd5NdfAcadlRW86hJnV2VwZ1
u5Fac5eNJ2UuzZ3aZ4D0hqHYNBGvumy8zDW3tgfAUwNTdJsm7kGNQivfIxmE4TIz+z1RSVDDk3Nu
9KB5gJPFWjOisRDPMwf3oli9Tf3xZUG0fwogpXyCf1PvUI0bUeUgKXkZgkdZwvJEPaICEdtV+in2
HJQFze5uitFCcIAtHHTW9o+e5c+PadX8hO946k2tfBtzE1et1P+WlwzJa3zgL36gghTPmpfem63v
HtF6Vnb9gAUHrUUdZxg2QVPXn+sZTC9T8vJVV1N7i6IO8KoI2S61WGwBTELJc25V6Dep6q5CIhhl
qBIcN0aM1f24lBBKwkxgwFEgTLRjU9jl/Twl1b3sySYrCgfdszxHWJggvFXEwa6skB/yp+GryeLZ
sVUXKb9MrQzsSFDi2C0B4I3rM3OLixjVaxXCp+FjJKqiYLhrswJMkNcOzIebwr2A1GB5zSPY3qL6
NfVT9DgsG4gu0aOvJt+Q1VTOklVmmHSju4gqV4HwmWGxWuMEjw1q2I8qK6GPqaJp22kcA2YQFMS2
B7QqtbmXOZaieMhupmHo7rWk8x7mZVNnwPZs2hbsamqsBaGepVutdHBFG1idMSfM5sZRRxfG/z0l
0Xx/TYHmQPnXoc2tx1eR5T2gMhNtq7DdoHtq7B3NMnfT1ORovAGmLwzNvNgOUGdgrdpOt/Wk3WAF
jwwGDuClF5a3FVS722bZrEna5zEpiKEOSBvZcNNK/ZLPZmpsNdPQLrIppuDvzKKvlO3kwXL3wpRg
M6IGL70PYNS1x/5rMuRfDJbSwYVD9+fdMuEzg0wErVBUqMT082+WOz+HeaJ/nZoEtAKCOC/BmAG7
RgfrYdZYS7amxLqp3Ly/6H3cntI0Lu55BBqU/1b91IwKjStLzTvV6F9qVIPu3Ch5GOyqgfqq1J/i
noUjB7HHvSSlgKXQV+TX8309bnqMOzbTUj3WUkz5YrBcy3GsYJPlKNBu6TN27w628m9OOps3cqq6
MbV7xwtPkMNw6syQRTvwwal26y9og+RPGM7J9by1MbcPTdfucxVZm62PxXIfZM8YFc4E7YuGubJt
3kC0aD7BPe/vCR2fJYXRbvsJ0zrIUNmIWNNSQ/Ico/x4UOK+qC56XLgGAtSG9kPEYtlVYNDdop/W
39YDYeUyRe1EChyULM7IYCag2bgVuqm0R8Q2ta0k5fZkqbp8qhwwYcv9sccRoEu1DPTioz3+uf6d
NMn9o13UcM6W+4fgNIi8bPLwp6fNjIOJcorsyqYKZhjua1pa29giIfkuU4qlpIPcsRseAM6AwAvQ
uSZW/x39UDolvf5S10F46u0hQOM9rL6V5UHK4yGsD6mOalM1Kw4Ba8XFLZx44LkJouC2WzZDgu6J
a/jHdwV9n2In8xb4dryHwhDflGOGh+GykT3JM5llF5ACUFSLtajBb/A/Ksoh19rr0d2IOeD/5ZDU
HcBXqNrx42narkDk9mm8L1WigdsPv05qy0WmotSb27RdeBQsO5pWCwMWRcq7aNnkCEzcSXLyfRQL
I3+AvK7GBNeX4lJFuXyzVpI9HPRu+PB1rCNzcOwSVQnLysMTY1KUi/NmAcVHWUpKPxwqSblwi+ro
yUEI/HqoXO3dEZlu7rsSgMbHguVXTWUM2fFpLuwvKfakIJdmN71ppyq9cccIwImG8maXsc6oslqx
T4pQe1bLcLh19fpHHmrq82AX6rMe1vcdHew9a9MwXRAd5OvXG+h/OXWr39hAS97cjFOxmFPepagZ
vEWV8hk+cvAghWYZ3PlFbD9KGUjhfQqh7lO+1Bzrt2TQzBfNj4pXLTlLFb452bPaNNAv78M6nW77
QEvvxmWDuJ8+bMykZtdu5g19Nmi8JSl1IJqykOO7v9VkwL3UJXYJcyl9y7waHW3NaLeSNPpmOBm4
pu5K00IRf2NbXf8J0yuki6xR30cQKt+aHlsEFb7eceFXvgEFK3d25punEcvMx9IeX4DQdF+t8vvs
Nu5nS3HbS1ZGSCfZeve1mQFSqI6VPyKig5Zu2P8JHLv9CmRL380xLuJ2479ogM/QsG0H8J7sxWG7
n7GGhS/8dxa0yL8KP+TplgMqNptvy8Gr9/i1lSjMOcVLplj2pUm7Cc3tvnjRYUx/wvp9I4UKMLYX
EBifYfKqd5Jl+w3rC+5QHiU5oiZx1rwp2Uqyjl3zcWaVTlJyxm5Q71S03nQY0TfBNINLKKzQuKnR
ioEWXfuosNn5HUH3uNuBxUPWE2nZfeUPzkVK+tb39qY2WLQ73E5mn54HwZjorVerfgvHJ7pI0olU
G5hC1N9I0saICB9I3b+V5KxM312++feSmvrskf46fzRi8D3+GJzCaFCe0qxV7yIfGnHoY1c15NUj
QJ89shP9U+m1r0ncqjeAFYYnXW95VWJU5avEvZUKko8u4qFU6uxesmRjonIU2RAY6k7HcLXAPTaz
gyepHkNHe8zNp6YpDm7nVhgW1ntkzMsbe3KKm6iDLLeIBZc3isqm6SoXmVl12sUeLlq6HTUPoeZg
BT5ZLyiEpV9Vq/L26GaWJ0nC0QFSrxdvpTkiSWn0YAmWalo/+Rs0/UDV5CPuymoLULxKv4Kizo7Q
8Z2DztrHV9sybnJXsZ7NMHPuysQCYLFUayf19wRa8synTbtjWKfhRsSeu2xmLfW3RPAa8Lt/561V
ZM9S2t9Vr2vHfztebwHAdHb8UI9zcz8qFXDpwkX6DlSXyZfod676r+Y42G+NM6IPlOvFbRYaNsrG
VQoibpg/95X7JFVHI72tI8P7Uje5unPr2LpLSw8DlrpGLQVd2FfoSD8VxK/2cbF1gQ3dqiUvlTvG
3zsNgJhluM2DZ3bBRbGd5BilofqMqkq9kdM78xe19JqfHetGwIjMGB3GyTgRsy1R3S2tJ89Gc5zX
3UHYUss3SVYXKOOiUXVb0qfe2mW46309vtSIk/9VcK0jxeWaC48E8DMy/jt1DtR4J+UhuMdbOVvs
uGTaFXTCyjHP16QU656WjAde7ehaM9D0J8tMrKNqD3C311NYjnljAy+/OKGl7FOt0LGlGpyTBd73
jNdNc6sZpnOwk2x6nPBx2fWt2rzyNqpAf1znG2PnJ7R5lD+N9+IOCUPSsbAOT892W5g/4SQiFmnS
z9P6eGmzxIGkEsz7uqrq+1hv65NpVMMlclsLd1+/xJagc9DHAqxKxwczUy+RxfJ7/2scjK9JZCq/
FZCW1wtluYZUXGH9mtLhe6gozhfNbjLUjrX5ObTRBmeIEjxAoXaP2SIqrip+etOnsXUkHJA+uFCB
wDg3FvEzOjLbn8OvdMDfIB8qv/QAH2TQSYywGYQngWv+zlBG1rv+JXi2jKb91HdgltEpbl68ljlh
11faA7iNDngODkvwrpwdwTXfP+m6gQfV6CySBmqa3cxal93InuPULAEigXDXJci64F/zSXMG7yVP
vS/aFCt3Zu953APke+swrS+S7AyU53In7s563CNMpTEuO3clULeicb3XAEL6phpC9a6vSv81quev
uhXo95KaFwS4o1sPUtXTnJtIs/xHSYV9cGzTMv1kFrr/6s+sJRZW81wajvPqH0c/c77GfCqP7ai2
R6cdgm+FfqyH2v5WgsjCMqeqT0MwFF+wudv2VuR+Yh55i8lDcV/7CuL5AeSNrg+1zTVvKYgKVpxx
1l2YLOMRsaOJlwjhNSMyfovdoYWYWugE3etaoTFqY1fZnXUYsBS875YNDWPaNXgj7yQpBSzYFvfN
jNsWltU3gJ24ctBVoBswHN0QuyvujWVjI8V74yrGXe5U8yeiAF+6Mpq+TdEC9Gjhc6ADheReqn+J
52H6NtaRtR2X/GjJ/9/1XSSX1vq+63Me4GnbJnARfPv7/Gv+f53/f9eX6+rVAHPbM/dmbsXbgQn7
UzlM9ZPumPrRXvKQy6ifpCBn8nvNkyoIRTZP5ZL34Vi+nMhZKd4x1vkmysZa2JZe1agHWkb2V56K
fbSXm4e1mhSOsedt6hq+QVA+KFlrQZiE8zVq9RDsHd71XY+OzS4bteJBNqPJ8yr6N32jNdVeDxP1
Nqgg4tFJSQKFdvW2XTaStA0F0v01nVW7nukaWo9/l0r+mpQjJA9tu5s8AtC2Zl3PtKZTOr15dB9K
btf3HvsPFMm8rwl8JhpVmZ89Hy6pPjqfJrv3vhsI0BEt9IYHy3UxHE3QWylSNWL1FTYxxONzUyoH
Q/fmzygyDMeOs4rg6Ru0rLNcI8yA8/VVa93hhO3d+53GQtdybswrHnTu2iu4EQvXAcM46E07XvQ6
RLP7H4edq7mOFRaQc5l8SYFserS69y4gK5jovXM2U7NEXKf1nzInUZ4QiO52+snDRiyZZzRdDLRj
ECF3zA1DEHgx8VgflSrrj0z+kMU3/lRm+w2JkeFzFOMEn3Rt/xA1vXZS4zY7+2Nq3oeBjieGUs5v
aZj+AXSY/eHgEDv4i2KaqGNh/fuEn8zRGLvgviqa5qlYNobK8DAskEtcKhj6QkVqgGxYbXmvpfDi
kUxW94NXdPdSX6ph8LTHNHLCAA1xmmTxZAcyj5dsnzwFiHXs8aVMHxEdwiDCwhjN6NTxgA9afW8F
XXKsoNbcJRmkCmM051vHBVkMO96+cbIhOhdIGd94ZmSdCXsUF2+ah0tWjeNZUaPyJjMKjH38PrpN
Gh+Jp8Fxb5Nywuu1JkgSdYl/iNtWxYFBrQ+uV4wQXRFdRgCqf2R9otynsdM9+ag9oRsMdpAeBzRQ
1ffPc4fVD+bO40tkIY/cmZu+CwlKBYX62rAGvQ1H1XgbXRctb3RPP+M902+qaBrvfHyokKDO0101
hRFKWOjH8W2C8OGn84+kcfc+fmRfWL1u0LWJFq79HD2DJf0T2er8Q0mMHwR+oZdbAYHywNUPWcvH
2R/MY7+cwY3x7wAHVmLxMDKhsidEOoGY/CjAJeqd+d0Da8AUMBtu0EYdH+vE0Rc1/hnRtfrOs6YO
KWTeAGZG5SlrNIRkEO8b72PUWhiUj6fcVKIXX/Gce0eDTStG8KHZQ7mz/OHUp8P0xbSZO2la8OIW
vCnalBfIBqjjlwgA4D4oh/4kR+lxcq6NQbvkjjbsiCUWFxhBMVPVBRlseRhy+O3mmmVOCCJKFdl7
l2kvJZL5sWStPmaiT8gF1vNIXlW58NBYwNtmOAbeW2WLlWOrdG8dBpaX0Vcz5Cu4JRl628QtB5ge
SxJFO28/tQU+l0tSNydIS6ZVnCXpp7W2gZ0YbzB5gCRnO0wKlo2eh/g9leZU3oxeUuFgwZ5s1jqy
J3k4jVO70YEoDTlorP/DcTOCUSUE9f91bkm+u7SDj8CZkdDmXd56iFx/jMr5kqVfmikMX+hz/U0R
O9ZZ9+FW9LnxrHqOfzSGUNnOOY/Z8Yr40a6Kk6TkINPwntsu8+4sSzkhXTTfe10DpbDN28/96FQb
Y3CC722gvEAo8n6ZmnbIXboDdMC3gZbrERUQ5e2y+A/BjAfUQeIfVVTHfHaa9stid79NrK68I859
oyLifgdRoLrLtSo8IGc6bxJTre7WAillgPVXPRNLnqJ1tmr3BkQG5+blDHKIVFyTvT06G2eoWbP8
5yIfTq2MCXwh3X9LwagimLlcZD2BJNNBPbH4FV927qA4t90YYECEdSiOL0ofQiHRnUcTJcfH1F56
X60AYWCG7jUPpi+WSql7cggV3DkqxiWxitT/Nbnk4dQ93EXLRvKAYGp7fNFYBVlK1wKpJ3lVrWYH
c8AVQJKtbeT7CFmYXRdPhPer+kcEccEr1PqrFkzQ3/pyenNKJu311PjP+Zz3O6Bi/ZPexahhOmP2
4BqIqsSIuN1NVj+cClC1KDhGYPaxrTpbqYcmyNKLD44a3eepWh0y5rqPKlq7RAyIXqdWrRBYL7JX
fl24Jebtfk5sFFCs2TS/4Sn6xW9S+2dp+ReVQGaAEg68pqROGEq/FmVrI99HkIEFje7POHm3fp4X
P40m/q6YRKnpLQHQgxqyrB43LBOpBQtJz2zOhle/Hho0zZlASOnohOVNmEEFlNIcC89bv5+bjZTG
aZjheYmmnJROrZ3e14r5LVnOxIpH/pDW1bOUxaZLzAmhJcbk0UPZqsp9jJMQ+4E1Rw+yJxs1C77O
ulqd1yzZww013MX4+FyPWktVJ3OOMQtRG8lzmhC5SbeBd4o46Hatt15HHbK7xizsiz/r1J1jXKlg
Ij2PiVeyROSzeKKl2o3ndtqNCo8KznqkHdMZqRgpkM3oohq0VZY6taJM1WE9RvOVn+Vcomz3z2ne
VbGcGA6ZnHw9W49Nx7Z3pnJ3Pa8U+2nMJd7VnG1F2WKHZe4M24MItpxeGWoogjBY3x0oBddLyg8M
M9U/eKb5ds0z5BesF5+8hCboO516bsJ296//aa3913m1X1mAbsP1Nyx3Qfbe/djlx11/k5RcL9qV
2UOMsCtU8aPVuupNsVSTCr5ZE+aRXSmRzSS3X3ZNt0O6YfjhsSJ0p3TDgdEGdmpjc9ckUbWtMbAI
IqhmQZN/t4pmQkMPTGOvnu3Qn4+O1/0GljvtUoQV1ehnrydYR5o2fhQe+mDe0J3DtP1VZ753YMx0
4yJhGlV6tNPsaZGy9X7aChbZcbdRajpyhGZN5PBdjxhjg7uVWydvzDNPkPBezab3Nj2vHboe00vt
V4CLu1ctGDkZND8UsZP7Xm1unRj+ZQXqiYDOPiW6VZj697AYbhVWPacCS8QJCYZyWfArFBYdEvi+
J3jETFO95CZStKe6TZRHNWbKW+Jn9Fj5NyZjEezllqxh7KFJpcndNU/DxGUzF0N2Xo8KiOTtshrJ
JXxTlUcpgIP2vZ1hXFVtD5Vzfm6q5yY1h8eBgVDr1Gih50zJhxnICOJlMT8keFVKTFZwyMH2oOoc
lB3acTNCNTU98IZWet9rIw5gy2ZK/ad6gMefFTdOMFig/tkURIu3cMzGg16gNSZ5OQoMxxmXNQKm
f+d1MwMJJE31Y4WLXuFa/kO2bJCj8Eqnemxt5JrSFl2ckTHM47xsotQoT+7/sHUeS64q0bb9IiKA
TBLoCuRVbpevDlG7DN57vv4OtG+8cxuvo1CpPIJk5Vpzjjnb8+b6ISuIuE+gUWAYav+99N/rrZKv
sdWJ0/UlR6tNuGTTQlxoW26vr10fhBmYjIlgNl6/5P98AmKemNt/v/j6smWWzHfnsjhef/H1tSAa
N8rthN/NDRPr9Y+8fjJO9eJsKQCE60sWbfVb29b8MYySh7LalhiC7zvDiB+Ymf9OcR0cR0PcACLP
LhNhVffXB2eB9Q/Wytr991o2DwUhbpD5U11LNCyNgSDzuj+lVmrd0+y3/n1vH6vtUgakH0Vd6xWF
w6YtyMgYWqzK2f/7mISketeUmfTQ+fL5qLLM81o8J61zt7hUB8NSMyuqe3nvuql2Z8XncP1AxMn/
PkxW897TtTzNMlu3hfh9SP9DmPHf100plKNsYem9/iBbLxXZFfE9gXf9bVXO/r8zaqniEK1xt4GK
3N6VTR4+SJpkD2ZSPlZBOJ2vX3Z9oCQzN8QCVYfrh9evNaCs+1aNcvz6XdfXcFRkWBLSG/Zwk+fq
oXufFcK9h8u9nIToP8KggRKyvm7a+UCSVLIJEgfn//XLIGAemdxHN9evoPK712NDnOOF86+c4+6g
ha66xyxq35MgVm+NyCHLYFrs++snjA64p14xnLl+eP0EwBR5W2cUjCRvaJBjo45RshDeELP+poN1
+e9rI3qnhJm19j4z62TnzCgmwFlGDxVuCJ94lnQrbMhont3VwU64AnI4/JYHUM/xg+xavKEipX8w
0Q91REao0Jplcn2gdllIyyLN01wmqo0qJA5PIywkWEl9AeDh/322fghf77XoyPIjW8NFf7dGqwSE
Q5+uz4hrzplfn7rVJdSvEsbrs+vDeBVKrg9sahFOXl8EXdvvXZOJ95QAfCnnp+if8GrVeeuU3c2b
bi60WTp2savx4b8HamSsDteP86vrYZD5q1yNR/3qpGnWP4FsIpxH6uo/smrAbtAgaQrA3T1dH8y6
mxYCjpqVv/H/npqZ+xWnJgyMtgD7eP30MCw4RK9PE7AzIP/ThDEH4HyGdlD2/h0xZyaCJIUzkjiK
EeL1KP77NLCX89qV2cM+Ie4Ahxn2BbnVZqFhset/5l5+B9AisrLeT8R/+ZbxGJLreCr74c3msJ5j
4sB2nSE/olm622lV1ab8mNI9s+Lk2+v/+9/Rvj67vgPMsKKtDDlWGilpZ703/SYN5aEjqO2kRFkd
FZuEtE6ajab3+1Gq54z/2rImHPqYOnTeYU4Bo6EmdwDSL5rlJw0m5tWUVqyKa3t9s67PcqAN2xos
CPfdwTi1kC3CWjHoEhUkvjSbLv/nwGBR5rgptwWhaBuepuUB/X4abnVkfck80rbCupRjM53aSI3/
HoSMp1Ngrkcunz9yw6xPWH7rk1vUQMevTwvHHYzt9ek1evX67PqQ2kGN2smFhrFq58s1jqUSNQYd
io7/74lVuXZxjHNAAKtHdP03rw/Xf/i/D/tcQJYxyM0MVg/TsmoUr4ejvHpOr0+7hYZXkduz/987
cz1P//vw+sw1RuKtMPCyeJdwAnkQq+zvvwerl9G+l9Y5XbX31/Pg+hCvH46MOHZL3F6uL1WBRbhD
6FCNXGMNhmuigdIG3t+hLP9kRtuQPioKPGCra+zfU7s3x2MK5AuTPMd05UPUkhiD68P1wySGQmzE
2m9DSTmeCYbsNktrD6SiaMl0tp3SF8R0deU0b8KcaN2IfGpfd2p2MaYe7On9fLvZ9GRUK1iXeoTc
2JLAOaz0M6PzrZkP+EbTm7ysow2MMgalSxVdFFqYmzDoPebt7Wac89vc4BZRuLXlu1BWz3rdeSwZ
FSN0OotV3R/BDaxb20V/wH1vHpaRBCHlkElrv3ZNV+wkQxhU7P1AFksb7uKOIEqSwLUhZz6CTNDn
hsuikdxJ01DebMzaNtA6YmEGcwf7Hzzd8ixkdiyqiv4dkURxK9/rsSazcM524JfirYXRr+z6SxQ2
+oabI87kqCz9FkNG1F8Av6InSRjpajqj1zChqYKXygPKFu/Ges2I7gQqXFoUDKe9pTJH8o2d1q9A
VLQOvcZh+m1tDowzuESl8P3L4F7COU28mICtoEh0uKZElMYG7epBB3wryD+fCc2sh98kwJGto6Ty
psVy9gGsG63qDp0ZcRDg0MVScaRlhFe8HSW6mPHFddbWJUGQ1GPtt82te11bDAN2jK2ORboX2owR
WEPv34/anopi8Zg/flA8R1tnxr9faSqFTYRMx1moPSXeHAc8GvJN/vGwcOdD6jxMIJAOTDz1C2Ja
0jMcEhj0gje6wqWLZ74PAQY7oaOTtdVLmFO4niLttwvIlmmmm/UMMhPV3WTR8mPxSa9ouVHWbLI1
O7gtzf6rzqEjmVyinjEOhDXNI/PGyCYxR0+kT0P0UqYtCbgKnxgObj+jnSAkpvAl1TNPdStSBNby
ZjK714D7hQ/ldUMuM/mgOSMch9+lajeGCbEMHqqcGaKXddPX2i4P2+Bhhri+1M7fKiNVL9TDz3nQ
dp3DRnA0Bn8tAAclojNauZ3lRt8aHNZNOZFNbEzLm1vTsKABaWg/NhGJcI1EfBQGnTw30R8gLjie
mDM/iIan2XB2BOEiH4mQYmlSZ9rKDklLv9La6HdLPfX+HGXVTnNeIq0oNlaSB9smK+jPDMXOUlp5
WSJ+4NjRGYwN4y6ckg405Xzs9U92/pHnzvaw7ZvHNiWqtSGvi37+VrnVu9EN4FkAJDmC0ONueEGR
K4AdJZFHime+oRo0vAX+6sYlMHXTzVO+SezoYElN3wwgu1QiXwCJ1RKRJJivjPqo1v0iIX3FgRiq
G/3BEKHF5+bX0B0+g7BugDqV38nytpgp8LUs+kKcm/ut+UyE4vOAXpKpC7TU8eyCTF1nG93UOz69
tmnubVpmiIBVYP7SvgFhot6T0botJ4b2mXuRJl+WG+ON0Kn+WdOT7UDqcFe1l2DpCZAt5j3xvIp0
2SI6zH9JzqZf/ZQW/YfREyivd/O9TKj8+2XF9ZY0AolGZ9AnWaELIJM9mmHAhiHnhNeUPUCw5HPg
IG2ailBgTWjHaqLIiqRRe92eY6/7mU3Dn0iBs6h2TW4FD2QbdltGO4k31fazmnJfFD0LgQaGNsve
yLjPfMNl4N02Xbxp2/wVvSgmx4499JTG5CWh3lQNQcJrTizK6GnbatkLMP8H0GnOpn0dFAS6Ok7x
3Y9HJza/Sy39zmPzq60FYYENZH6dPRQd7n0x9vPOyRkWxAZadidDRxTN4ZtBF3TKgf2Nc/moJ/Vt
vTaqinkdxP6I1iZ6YeQPjpDKtoPcwL1rtpOmVrtzdTdEySYuFd2SVahbh9OxNLgp5GiEFPA+WC+s
mir0EuPY5PGdjRBjU2XlbZ6Wv7mwj3WtPtuYjdck7yMny32pZweEKvSDgo68ljHAV++Mp440sxBU
tV+jQN/2IoHIMw6przTS6E2tmzeaVUx+ILQvB7JRFAwI0WOxlYRKmZ2t9vPUPBHzxhg6l3u6AHtr
oZMZFc/FpO8kqd47J1Loh9GsxBanmVa+uXqZnAYvjJyVIfZnEBG08exlXrrMhz/zFDXLVzmpV7Oc
HwblmbmqdyqcbhbQnKmCPNeSP2kodVOCsXbKFs5gaTJRk+0xDQJk2mo/xprvxGTdv89x9eGG2ZOq
+suk0DTq40vUZYcWDU46cU4kXbsDyQaaZrhEgAMRtAFGazLLTyt24Frji4brE6q8lR3qthxp4s4w
4+BDAw0guyK0PuZu+iCbOt/YmfbcOoBsuth8b/P0awSnJ+rpHX/ZD7JddLFivwzxsZf504yN3Mv0
8k/VAy+P4TANKYpqjsejJERsXzIGQPMn6B21y54BJDC19hj2/QOZRmQIOvTHx87+aWULmoI7LBnb
RL0XEuQvAOWNJkciL/UCbFN2MbviIQXNszGW0dpK191Pyj2+5y2APmhDx3KyOnj7KWL5GXlERI4m
aexnQjHKW3zDSPhssOkmV2QV0NmhK9xZX3reXVJ9fOv5o9j6vcaIMCB9Zi9uo51Z+R4Rl1Wbvrc5
9OGtQTJ9aZn7LhkPUxns2kM7FruWw8Iiwc6f2eG0YbYXU/+PoIDt6jamS3XoyFPTW4LFJveSlrA+
e5EyTyl2Y8zVOzrBT5YRoZyiTyum5lX13cV0u/veyTzyHB6qLvywcvaNWMiIbhizdxtPPXzScvAY
zZDyIIn+XDg3mAiAjS8oGxpjpKKZto7QERj3e8k+4+iyWy7zW6JHG+qAWKdXxeXSv6qOpvKSOdMG
Ds9dlkztprYhAuoSwZHIw6dSZT9VNzWbvMtGv3Z7EiMxHTaRfhx0948tKCLnCHJ2EQ5n0VJlV33w
0Xdcd0tv7hQwb7sdbgTdO8gpqQ/iTmkZ09A6ACWKdgrk7isMQoROIS00Qe+wGQQH2eYwEnmysKAb
ud+btovh33E2QzLmfv7Y5jCihlTTd6aA2dA28R8C4LsAtj03OCrJB/dbn/r+YgAiYzdmHZyge9Lk
DHbT7T9kB2l81mJ0L/1H07q7cAAp2sZkFLup62e0CBoGHBnCeL/QNS4eirBaJl4d0hHodT2nY50e
8mVwjoRMvtox8B7u4P1QfRsdtfE8cnmW8HWS+CK1koS5EYZiwulSx38Mlh8fdxKqJvJ7lri+hHH5
S8hotJFGz1hJPAetQ1BJ8deAXOcsDS4Jg0SwIHbI5yxu+rA+K4rFsCtuB5ehIfkioK5uMBC9UGu/
OAwtPCtcsyLM6Wu22AGkzjDdOi63GjX7qdOvCYPczRUBUkkLR7V+Tc2aq2P0VLPod9aQTxTjWbqR
DjWYytBthPHvQD+7O1vlSsiyJnhv0/hslePWMK2JworQjNiG7aD6e22cqmOspfcipCAnk7YwrWIv
6EzV9TJS0EbDHpO2aFXu0xB6VlH4F74V7NQUzV5k1FwBnDTaL02/z7hMj4ESE8nAHdPK27wCYwbi
Xm4y1LaHxQobv4WI6Y6JlyzWTdO7aFP7H0s7EbV8iQlmLWhCA3xEe5dWW6yM98kg5U4v6ncgC6e+
WCA+lyui+aOWBFdProFZv4yeK2lTCaGBcmgSbGo9pO4sYzCTSNALZ49oySIa0h69RGHuUTOuEOsz
6UFADuNMZrsyd1LMT6auLnXCFRhxhFNJqARTyR/LDgY/6yAO59vIUPtYTR/LdEI585yhSN2QC1Jv
c4PjRJT4LU4MZCML+3WFV6mb1xa89apB5lu1bR70kDezPWvGThF4tHEt7VGWcjcAuF0XqXIDBxUr
1IyAer/S5Uj/SFnYNHEGHfg+ROKvqbR5F5gDsGQspBAN2Z5mGXg7KkLL5ewvNbwDFCbEJkb4V6jx
uziCkZSKX6G6YqMm2v0W1CTWTVqIFnhBU3+IHd2EKmf7KSmnG83lLLEt85OGyw8ZytV5SJlamwzu
Z6KKUtP4A7Av95HKYKAUhq+npbV+wzamR+ybJoN9J91LCy6tMU0H2xgc6oCk8kDNtdBTurfEqMFR
d2ct5mwrG7lps+o5yQrsSOoEGNNfSurnsXNJ9aVJsVFZtB9JHIfaudwqJOyV/J4N96vKl8RHyFZx
mvYPdjG+2+34BUn0sMyzp0zjo5xiC1ryCKIX80UwNRZ8krHwmIPolXwcUvuhbx1sGUl+Mzg9A5Ra
Z5DtvidWR6J9Lp6C7k8vdVDdMERJECNxR7cDf4qKm8ySF2koLt2wI8+JOUaj23cVu46hLEY/ivV7
AkeezYFUTLcvdmE0/4kCa0ALaD8wUCHAJQlgNi9vjvvHURoiEXNl8eXd5HVdQoFNgQm+LvQTs/Rn
KLbEnG+GpmfeEO21qrgpsmeweS7DzuDAOek1VSS2U2KwExsMvtSMi61mKuE5pzYE2EnTD+0C2eBu
j+aksLdjrb9pWcaopTf3wQRzbwoIw8vAoNV274VD9xXVSO8tcaS+aIuMAmO0NxZVJbuv8U5Pj1TS
FtThjJSq2PWMclD8GvIQMlfzArS5RS0Mz3GS79mO3iLmlPPc5542wAZMXHM+2vNrKeNsG5j7TDKQ
LvCh4kENt4ocmFL2b2kRrh1qdv5BwrvmqsbjhsCspDHotJJXp+0TTKSzSp+nibu3Rar3rhopOQbV
MSZsGQ9HhES7tgtD+bsKyMhIo+q2C6OdIEhk587TuUrNv5mGYTdKIL+vvKG6+0KR9MxAvNxpaFQ2
NVf81tVs9oYul9I4trfFvHOhAM8z7Xb0XLUfpCF0thJbYI0TIWOqlbR4/7KAXkgcf5dBdtFtDah5
UpEsFFiMnuL2EAHY2CBasjdNaX6PAuxU9mwouyBxy/iwDe1gLxP9Exc1j6i+yxLUKbzub3gzn1TU
4642o9sF5DBk3zT1SIOFQrDcNRERrvcTd1MuRQyHxSeSGKTfwy/5lreBS8RyzBplEHSeD/aLa0zn
uQFGAmeOLHnR3A2N/Cx4s0CiPMSpa+61NXI5quZLZulQ3+Oi38Ux+zSd2r+qxheuUWQgiOrX5VBt
m3De831MwfsQ8G10JFboOTVMzScBa/+CkTTYjHWAeujbnV5rR7zS236y855qE2GqtaA4I7oa68Q5
S122qSxRgaDg5dpEZEuvt26Q17zryvyoDbRUOZoJGrZ/Sg7ephjFg5altAyleBuYWxrhOPik/6w8
FTe8RJZ8Chd1MDIKdBkSysfqRAUAaY89rGPCbq17gdAYkjANq3s3Ch+qHxbegMnPiLNyioaHTLJT
Uw1+mmQkFkXqb1FDUMNsluRBjU8ASLMdGq77xB4ujBUw+mnZrczCzmcTeBlXcussHo3PsHA+7b59
aXVOzNR6Ifvi0VSFL0NyCokAhgJOkOx8ahuuFmxdKMQPrdDf+s76q9kDfWWUbq0guy7RacYk3P/t
JRY4JoZj3d+mNRxwFgBkcCu82XgP1s2ro4WXBVIhSO1LaqqFxl37VdXTrra1l4xI4o0didEbSwpv
3ULNEHC2UMX0ReliFZf6xpLZqQy6v4XEQhH1C1BK5E9N/2hn8ixy1Xqm1lNTFcjvdQDVU6Jpvlzz
eXvX2GIFJ4o+Kb+iPDoArjg1cbTTU+s7chr6VA1TQJJUiVKM9+Zc3aaKQNGmzo7VQGRqr1dbVOGf
qdEiFzVJ6LbibZIyeE469G9BATjY2vInnPvozo4LRMLjpdAM+E7KiDaYHoNR/Ak6LBRB8LsU2pNJ
lNCkyuhJSz9gJhbWYnpaqKPGGs3bGfaYLzrjy+67o+nGj+XIZB0H4HcXrAc7yj5mY3hNC3zVpC1A
vyr5n+Pxdk7HmzJBnheEn5QQnwSrRhu7HHZWNX/01erL07mRa7mLInApYY+bqO2ozddO5bRnihf5
YqY1q8cmAfAm3YTow7VIpEjb4pJnxCmV1p/cGSUTdO19CceLXoOQdosbkyVc2s6+K0vHy0cgd0W3
jcf4Lc4a6f3WVvVliexvUFVoLc3yIYfW2Nk5i4tqSFuyOvB456UYtwH58aic8Gob1Rmf0aOpDYjT
cf7isjjMI1jCiGzQJNFp6vXFwNmI5nyRwteZqcLgCvGCFKOne90yJSQlxuluCe0zDspPJeuPbFnu
BjhfjNXUDVfIq0qhtWm97xYlGkwn3JtN4tljj+BYIy0qWW4xL52g1i772hJbC7wB9x+DPMrMc0yu
rmHRhwOZDlD0kYFPTg9knX+qEu6fyaZ5Y9NP2QgqOs7i4kZkL71MfQJU75uoe4sGRuDrKbjMREwh
LNF3oeJEwT9xu2TBno74W2B3t3Ru7wJA+ewS8KFltbElheicyfyxi8z3fFKSjV5EWYufynGhPMmO
G2MRP16lAqFOU4bmcXVgN/ZIqPZb1SVf7H6fcIF2R7D5ZCovgY/v5c2qLk0VvFMeoMeIKFECGvUX
jUFOYxC20s9WunVy84DKiLZeMgtKhjokH1K7lHal3bLXfJ1yertLb+/Iyy780lIje/rJ3eULKJpF
ZumhaG6KUmNAwA/YOqn2xb53M+OFkHHgHKZFwzeZg6wkJCucnPA0xCObRsgJzPY1r0osYotnaz+3
uXHSMiZYNU4EJhE2GzUn0rFnGPt5dusj9rh408xkME2GyP9ocws03k7b/fXDf6+BoU+4Ltss8G0s
HID4K5N7VUfYuJ2XZBms6U/TmyNjYNwEWCh7mr3anY+ljSUdk9OHoo9sSPSntui1A//PbjEoVHsZ
0OkDYs/W5mXJmnY/UKE3I/ewoaEBGXeP5At/9l22Oru4+yzaeJTG4O7t4Ncms9ObM+MTHRn3mha5
W6LLkJzj7F3rAaqWgtJejcZPUDhcNFTYeRD8FYnsPVpEjg82QLoCiLNe8D8pliWnPsXjWrJF2jmy
0fAF9lfkml9Di3x7ZhEO+uAIiRlAOh2rzjVf3RTot7WrZu2mXn9dvE5ghEI+NUK+d50X+HlgDwuS
JZbCG+bksujqT17dVYkcNkk2PhYh0+fMcY5NJWlp2nepiZvcdr6byQLiH9b3s5U9JOvowNVy2oZT
c5Z6OHptI7giXFLgcZWdyMco/DqsJ2b4nU9xPXJZi2MxSAJ1LHZvBxFGEtgEyg5dQSQw7Aomaips
CI1hs02s6q5JhrcpX4MWp2TYByL/HeOlvekgbYS0t3WLnbIIXW6ws2A+IMTWjfS3eLZv3PDXbAUz
2YY8NIcNZxU7Bctj8piPL4GIoQs57NGiUIQbLNabqYPlMJWT57gJe2fbGjfMVPdJrBuvqctqDTuW
3S0tliknH8qIz7Kn+6IGecse+0np+WubO9lWa2SM0CJ8gzGChd0x97iZdA+hB8vgKjq0iR2ic0iT
qvfWtud2MDGrm7zH5jptXTSCIa003RNkyneZZ8EsbKc76nPByZ+PtCqDgeEKCBUs7kzcx25iD6eR
u+QUmeOlShk4moYnIwMIqAuQL0NZIauiYWVV32lSw34pxkM202c2Mss9mvLY5V2/mUMGU+1C88m2
08+eJh93m1LbFIge2qyMjmEyrAW0+W5hcdnQrQzBnUzNvZ7nDFZM62+5jp6Cj5oOi2ekGrVrd2np
WSKTbU4h1sCeYuQhUJyVRUmzs9fxnQy3A/46D41KtXULC0r6zNhDrYk1fU3HL176kXkZJwxkhHTf
RFAqKO82U5P2DzWZ6X5LvNEK5D/Tl78JrdrLevo2E0QNY6StSS1VHZOhhvjBHSGqZeDVfazfdKO+
y6kpN7ONczpeSCyX+p1bSbGXel/vIEQelzqxNyottpFJYMsScnMIQ9meR/rtqYPAPUmnF1UgMtW7
Z6ZmvP/FgvSHjmwQt8kpK2mrs2+FU5sooleGHSwGKBJ1EV86m/lp3dC0r8SkYYqFB5m5+XbpBDfj
sX0D0bMtrLX+LLHGLcPRSllJs7h8KdQiDrZZomaW5XyS7ToTapDTEL+Bhs9OG+rajDxxvBtbGXFa
aKPEgN3SCORCY5ulrJc8a3LPNorAA7lSoOXE9VolHpFtBQCo9ZK8yyZ+RTpzCYussTwp5ZqnUF8s
mbx2imMbGJ06JHGKgInLHpvPS6P4j2uLX4mfiE5MqFjWGMkoZ3i1XAthcZpfQH1O57B80GmhcEYV
m4B3ZRulLbjvtmG7x+82qnlH0MjA1Jkqy2bWs1VOVXpJOBwkG3fihXMiVntZ7BkWCxgxO3e4KSPC
W/DKfupKEvduBtshmV/FiOtysIfnNsDriQyo2RcE0bBEd3dTvPBF2q8kJYi2Tvi3Eqr3bac/hcxQ
aRy6JmCUcKZtrqpv+M0cojm5H/ReI3zawQEzOMRuFBgT6go9rUmHziRspCdhs+BMtgJwa1xIuP6r
Gzl3LDdTYR4BlZQLZYXFOScr43sKrU/d/B2m5Rv0DOEWgMKt+n5plQ4ZJ6APHXwC3+K7pal2eoaD
gpEh9JoWkwl9D20cbkdmzIoUnyQatm2kvbuNdLa90RC4FqflDZM/e5stDul4kpkOYy9PN6h02Odg
7qViZV+7B+wjPZgYqc9t+5iIYD6pQGe2wdZHFkhy7LCcdhoseHTIj52W6bvGuYdxQWGozy/DZByW
VqcrPDXP3cBERI2dZ4ZF602ja1AoZgt/fXgTtd17phiRiV9ziO8ddvtsgrkrDsOE1IjtQD8xgI5c
jZr90OAbvwvJI9FKwqwJd/LHVvtuyuFdhOR6ZcFN2qOtlP336NDQrxJa8KgrnzqaAuS9uXB/C0Xz
QzwPAdvDBHrDFoPOp7a61yJ7Pk820QV5kjxosoKeb82ccktVbkqkKL4xsOezVyZ+WxU/uhj/doNO
xaLGg8Has1+h22OZ/UW7QXol9FPmveyMTbv5w3+UcFZFCe0XK9tHIHARG/qplhxynUDnJhD3desm
p7Ll3Ba1H3KQN3PlIg9kCG7UrrWNunG8rZytQD3rO5MkbaP/nOfyjjtsQhUsNrLCPteUBTqQajcn
q2G3Y99BaBsC+aX6TjBZsVVIHk3dDbyopvUalVbMMxonWVj2d4XCmat90WsfP7TwwPRVB+0kb4eW
MdsyFV+2vbJZJFujpkVYN/CuGPqyD92lvYvXB4vuW46S9nR9SWU1UUZ0HqpU8d+2awRNMB1y5I9o
ck3WUoLVHc2F4t8Ms1/VrMNBZTwlfZxwHuivLXgJ3zBN2wvFwVHK8uXivoZxJHG50dMu23zcNgEb
mXzEB5Fsmqmsj/XUPg12tezNRMTbocluJyRjzI6Zzokmq/dcPAQbO30KR3hiVsskjhKONRaXPpgK
usNb0bT97VA5f7KCA1os2SavjOa2c7uKDO+dw03fqWCydIw3oI7dNcFMk582YxdNf8fegCJuM5ZP
euNFKJSFVftR1ZBccHRRCuVbt7HvciZifrXI1qNo3QZYBwdGrDBz1qCN8SdpZj9QQ0d84Slt+mkH
+BvlYnDrLuFNqNirsC3bpWYVeaOW0o8xxpNB/gBFzvTDkgs8ynbuDdE81H1KG0aFL9nM/FNyXwoh
SDfa/DuRH5wEwriNLTH4XZGHOy0jGaE2nF/bQqOZdy9TNwQbCQbZs2fds9uZ9Vks33JyDo0gJjv5
tRUn6JJnX/WEt1a3O2o/jRCjYg7Po6iemxQxRcfJZbZP+DjOboPCJwyibRA3UDx6c2O78mt1nFCI
QydpXVN4gWlfTJTXGfOX7RCqo4vk54RR8dlYY8bDSmPaXnIAbPndZpgt8RGVNF93U+AAtUmyJ1cx
pzZtMopggZxUOd8NgumBJYP36B4FCquKF4zLtjeR7g/Nzdyn2R5ZxnEegjviQrC+0ItIjQmpjs3P
DOf5NS+sn2aZbqTs76hSwRZH5zTgKzg7NQRB7S6VPWf3Wp0xR7lTSSQpZ9uczok41FZ3NCZy0PPp
UZsX46ZHC2SiA96V8SFvKHE7V/yYqeg3hWpftbJb6HOl3Aw4bibOzBrRU+NE545ZGj23T1N23cUg
LDaJnHmndZ3rt0vpuTLibIkfMsgMXshaXzZ7sEpHNJPcylPdxN9ffWSKOLFgEiROaz+h1X+mMv3b
NdHC2W/ux5r3RcaEF5K3vlNL+xEKmpBJstrpEyZogowns3RCT4Ioo8PAxNbiMA/NsEP4xAp7Srrk
mff/j/23qRrXD+kX0Kal6d+6+kYb2VZZ4c/UTn9a0/6psu7VmdtHphCBZyYanHyb4CwXolQdsB2Q
xqreYY6qkRqsJJJsIg+cTZ8vNVt+namzHYgzoLS/RjA6Xl2gE1unWUWHPZ+dWuYTu3McJgX84TSL
eW9zBRVhuc9ZuAOlvYk+/gVuVtB5rqd9qSNrw/4eNT+F3b6SM0U3uijvarkzAu6crOnQld1DLgfo
x8VfM3XQpk/b3omR1OmyIpcB32m1xs9oMwK7wPi2zR8Gms42WtybCUmaXxigEZBex7WOpteNTpO1
GJskjm6qUiO1UuQXhVstLep8382WvkU2Z1FdjF5fqL0xTiG0saomgqX+Y/KDIaxx+afy1LApDXF0
ku4YYbx2644Vfj9XyU9U1it0qjuKQuP/JpVTKro4lLdswtYMtHl8MZbIPdPZ8KaW7HHHio3tZBdP
UdXci54gCDDV/BmxP+ZoXR265fi9rRuVshWqGZd78awTXCXSC0y9B+TfQP+mionVxBBjItwJ5dS+
7rRqO1Z33aIb5yIfdmOhhX6dUpRV7aEsDOpWesJxEfPuTcXWiZabOGcBCqK62OpVdwodgttDndgF
FEeGq7Vb938oO48lt5VtTb/KjTNuRMObjr49oGfRs5xKE0RJJcF7j6fvD0ltUbvO6R3REwTSksUi
E5lr/SaWoCu3X+K+XJZtxRag9s6Swqa/S7MPj4ReEWJG6XhSsJAG9d2si5Mu15vEiYdlrbDfjevI
JB6kQRaKUWRxu3Ptad9yfedprJr4BFqkw346YBwy3YDm3jo/8Eh5J/ilF/YLGZR1jw0cnJadxqHU
99hG9J56grBy8jv5FHQNaA9lm3txslIID5iJee5VZ4LysB3NC4wUB7Cueam+Vn3wBMKS7Sg6VEbd
QtRIzWM6ao+uFl511pSVbTXrqBzXTq48uDzJIYvOm4wEGdaUyzAkGoljZxiUM7XotQUwSkq2x2Yn
BxdTJUTN4XIHmb8eWmVl1TW7EoKNDp4Fs1yK93pffrhh+xFV5CrCcaYU17hoGn40UP7c7Ivqmx9B
b/xo2gy9fnWhyXG+RvyefNmAsELBqd30vxGSJWGfpyXBM+mkZeOTb1gvodVvZFXbFj5bValW98jv
QPfQweg0PBCNym5m+5+KLi0LOeeBgTRE6+gro+AJK3ffyhTZwOibrun4sEVbgroX0yISF9fZ6+g6
i3IY9bVfK88OPqxF4bz5zYSID/y91AGkAGiHC0TS740E39NMJcCd2M8yKm6Nm50QPGpBXrWPRUss
pvYgw2aWeYA4hqGdm18TiAwzZxz2aeMsgtHARYkuZEz2GjoppFntlWGXV81I3ssKrzJJttDaB5Am
t0+OTnhZc6AVGPZjVyts2IwFSy4ZaDQSgOHqzxEGndBNkBcztPI9lZuFBEq1wDW0D9STqVh4hqIb
GBJzb3J3Mz3yyAu8jmlkzHQ/hZsO1cctjEuhVUej7O05uUaO3ZjWzaRCO8eNWS1TMD2dDfKxr3dq
QzbYI51SSt9RcsDqkdjqrCtRkASXqlr8azvy5XGscC61toTgWRsDJee5Nq4bpXlJZEJgqCJNjPS1
BLG7ckw2JWwUO9gqUxoQPakA2QnZGwgOsPt1q6+FrayaUt83loUeSo4zZMSajaCFlRHQbOpDl+v1
QcmC5kAAYiSt10kb4CPdrJLyfptUen4NdSm6cqye7kVFVsF/RKeIx6bpogXp+p4yLw25Wv9qpqPU
t0tsDYuTqAIOQB7C0N/uk4SdF7KO2/3SGKv8ShymuAIXe8xlxDtElYa967Fw5M2tw9QrxsB0xbv1
F/eJCKTD0u9UaSv6AbbuL32Bff00q7jALdn4ECpJW/PORF1lVvUchJ2BjMtfdXFgzxVEfU6iB9pd
A2iXkIC2EXUnvW9/XTjbXWw97R4+1evsDZDS6Uho/dVfKUxULPQ9eVL1eK+OsVY7eiCMxKSiPs4G
rKd848xZZJWrhXsO8fR8KlyAU1ne1Q+iaDpZNHnAjcugD5snp/TinVoQS0y9ruHJUdsXPBDmMfSb
ep5a/aGTWXzF0KF0qrkHWG8rimHshGuIDfriNrHndnu8CgmaTS9bxqjORcqtq3gp28lfybroB/FK
XYBl4+jaHgEJundNkWw4TktzUQxgnh46R31OCon3IcsnrVCqRzGPwkhCGWWxFxMZKaC+InXclWit
Q2M+gOmFVRNnF3Ex4qJcRSU/LaSyfH/emBlaF11SzUUziObswgsGmxIPZlbxqU8SjD6oK5Ja93mi
aug5D6RrghTqqq614ESI3V9lXR+fScFPyIE8vyBRZy0yL2ivEZKaiwpVhcehLMy5C/vmib1XOfc6
M36pib7xuzO6V39Ez86KDetL2hvpLJaa7Kte5j8wlYUuWaavdhsm3/s8hTYYah/pCJA9trOfdc+O
IiGnQoYjm7dyzsIxyme3Z0czK/dEq4DkJqjQ6GYI/ABrYrY7Lb3HbO2TC/lBImKn1WPxEZfWxQLh
/y3owjc79ct3mTMBu7fKeVPJ3c6iMB5WQe5hjeIoxQUzeXQ1Y4slaDJcFnVelEOpHCU2P21RXESD
4ikWi4SbL0VRNJQBwaHQiyW2O0x165d7/dIEYrYQxXqaILNUe9n2Nop6v18Dr+cM+DR5NKMrMn8+
lpa8kjQFFeKpj5jfISe47gujvb1V0ZBWbrNOK3JaoouYv5dkcP6tT74/K8CzwUjfjG2EXSQp0BNu
QcmmKYwQS9DcP/Azk5a11IePiBgE81Ix6q9JLB1VI+88csSX0Xb9n0VivAPwdl47U7WxQK6hzXZW
TFTFKXZSmmk7S+3sFYfXlt9/opIX19ovndt+MTKkXHxjCXuAf9AYjZfUys233lSzued149VRgmzl
mAlyO0nVPoDut9e4NrsnbE2rhVZE8guIwhDBJP9cyNE1HVX1qOUJQgua2ZGaIBfYRH5x5ItDosjL
omPE0WmtobVwiCI9XjcFKilxSoIribrhEBlavdZSUAWpTvK/0ZXkoDSDukbZxjsojmqu+aFY+yiC
CJCx4PIre0gBnaxzqP0bzQj9C7sRtnSKZX734gd0JcyPmnP4rKq94Sq6BsYoEZX5q2vfVp+6atCc
rzIe3+u2Nlh9m+gR9FS4x/ts3blom6K2TDhD1BHwXLdF3vnLDrvQRV7KZP3c7pKoFc7KoTsu1WDs
LuKCvaw115CTWImiMvVTWpi4npYb65ylDePukFg2qj7eVg2K/jbODwkq26pbPpAE/xhx80Ooikg/
WP9znTvI3sBT4jRobzJcVMBYdpCB4SVcNFSFF4B2+qWo6zLbvbC7B6OP4iY5IfqJOqvTFt2APJMo
db6bHJEo24iSmAh+mrMJcc8Dzswc4mLohotxM7+hex14zpJUrqlum9/9yH8sVKTtTqIqd+wUSbdy
k5VYqPdxXC9ktQNdQQClXkmhzv8OO0h/CRsRPqY0RsSy1Opk8VgACDBVEpuM5rdyVZQI8BHHvfUU
RYTzCTVNl/sUoiEzvPpkklJHc9pGBqarToo7yBsRuE+lmDfBF/P/UekZpryRFEL8YqDoKC6iAR4q
6eBp8DjmwMcjx9x60wG08Evt2BL/OXlJAawF1cCvRA0rkjxGdlZzhCqMET5O1pBw1Kz0R6pmziXw
IN44BfF0UZ9YziNyH/KjM213iwJajOQ39E+zXZajCmUMuE27Q1osRX3jcyLqmvyVLI6FOFGPvWpI
6jIxsJxV/E7aVRbfppm4rQecS9O+RcrckHaiqgwjWkX5ditq7+2tA3EtTqSfn+pF8VOdodrKNimi
ZWcTQ8X3atj56vDrIsvVJWj4W0cdvHjiW8YXJYR8IOdR/pWk3Yeh5+a7ZKUvtaLUW93U9LWthP7S
STRUP9CAf9EzhfQZDI9UtVlPPQVdpjIOXnG8xNSYBRNUhrSstGFno7LlDqG2ABXO+pf2x6Eokh9D
jqhnU6lfPKOSQZBmNif2TnroXjeq0iIrKpO6n8md5m3cJOVoXUPtstXkPXeUN/zJpSuC2dkuVZEZ
DKwRQELfrIokj19bmSTaIMXKSoLC9dV050yQLJvXtvTyB6Uo45UMQWybNV7yYg/DlmBk+q50Wgbr
yXV3id+GV1f3foqXG1Wb/2DRZycrS9qj65Fl6KcB0/sAQUlOKwQbmJqevkZO8luIJOlBXLS0bw6F
3gCvNWwkDiRO6QUAyYOmBno/E33gck63wLThwOm7X8XfU4juSZ6/Jkmcbe5TxxqwYF1q62VTQA3o
+3GLbotzFKU0goBmtcjei2JYgmIBnrrt7OpokRCstxURENBhcjDPCql8HVryqmGqF2/WSN466OPq
PYuTV2Ae3Xcsmg8N+9EfVWtCyUo9HOyzcZbZ0ARmEgf5KRztePBbkh6EjO3pE90+gSdew1OexOUy
q0BhTlXyWYC19FoU7w1RLCX4IIOzbAl3n4IXqcVGXEOQem+bfuGsqhyIb9eb1dbXmgdREhfRxZj6
iWIxsYv0ziNeVluXoJelbWrD60pgqXNKbxFRUCFfLYKpWfQpJVeexzEx0dIw6MNj9TtHeunhNkRV
4nmpesbp1pn/01HBWcIoDesCYYhJfr/GbXznJiXfLF6jAlKw6/O6W81rcNhXL0rSqzsdOQK5BKvz
u86umnoREQIDuoMkHMwV9VzKtr0v1LDcw2V55UxsPMnQqtAbM895ZSEpG4Int/gi7kWjgar9AhxI
vpFzcIJ1q+Xr1ALvGtea9xy4mbXMW8QR1LCHRwW9E/OcFqpbn5hPYwzKxsk86ceK/Jr7I23Zkmpl
bTwlzLUEIBvte0PzF3kYQyACKfBINHPZM9dZMzTjcSxdAqeWygkTkh1nc0TdNb0OZ6LV0sh0DrXl
7knPIzAaBPExr8zyaIFYI4VeBt8KK3ko09B4KbXcglPhIQcyJsFrLhFAmDpYfx9JLrUiqG7738CL
3EaarFjzfKjUM7klIu5WET91MQwlBDyDS+i66EYpdUaKJLbW3WCqu5BnBHCYpCGjHWZ71rd6PSSy
ddT5fJZWFGmXLMb+LpAl66mfJIvQ450VhW6vq8Ydh1kyeTA01qAcSHXGBC5R3ZqqUhD8h3y63PrV
pZ7hbSH9GiFa6mHAIbnTXSwIIbeT416CSGyuptb4j7mJZkWA0NtSFMWFDrplNld29hMLCOGhewdR
RwdFJxxIBKTbuk6j40zbejszjctD53fJMkri+kUNwu/iX61oPwOj8z9CvqsE0weMLqYxNlJFO30a
E1vEFMpQr15GbUofdO4PPb2NSZ1Ymal28mtMYYJLieJ0B6XK2Sn14OxIeZLf6lQSEkWYequIZ0OJ
GzZNqWj6fMsmWFtITbCK+yJpMCnQ4fHhqjur+OtRecZHffAQYZgZss01nSrulzoOMAAG9fo0QqRd
Nj2O61XQa/ssVaNlYITSKyT5U8e38MMI2rNeddorvIWUtHj1b13dpDmJravu9+fcCX51/TSrPsp4
rGdFRBjxXS1T7Vl2y/zJa/8oBO270prqrUVx/mj5PCZ38m5dlS4glLFocRav5J5nLIx/EqKyvhS3
kYIgQDBdcidEYdI+yeh27cpoOq+J2xQNWglP1b/XijLK8OXDqBGydgbpITW8HZQRfR2TKn4gKy89
iHqI7wRPRaWS9Da6yFNvkn5OOhO9GlNpjI3oUIlacSsuhW2QK7OacJajnPGrv2gZFO9r45T+bmCd
P3v8NDZxT2BOSYr07KZKehZ37EJfapKpD/f63vWUja2RuBdD/94XtOmvvjXavTM0Dhpkh23vIC4G
Qp98jxJ9aRUJ2iV1A/db3N77VAPpjs99RLMpG4i1tBjLBMAMvScJ8fddmtYy8enpVpVAfIk7cak8
nl3Ak/zZva5V7aE43MuROUarMEHHTAyG4ohS06d5CFeSpKkqk+XKJkf2xxxsnKx5OvQy+JocrhZy
fa0TnBEySM+e7KfnIh4sOOKutnAGNfmzYVO3CPjda3NNsxZkWrWFGCguSCun52pTTj1FRdWBDzPZ
cqzhaSQ4zbyOpBsPmCEUM1GEypStKw2lJVFUdSijElzNvSgGZrDgAak+5Y6qnqNEfxLVXYB2a63j
IRcO6fBaKaR6OUJYW9EqGfIJJ83xglG2/lil421qJ9abXRc2OXpKDCLjMSzRFeI8Or0tJUZNMDMk
7djhq/SqujiT/Pu71ad3yzbMX5FJ6l/v71ZMGfFukwqB5gKW/loooSc8LlZ15oGLnsTSb+rok576
vVhUPkw0BwiNaBUNYx+zsotyLKdvsRKnG1EakmLHUgnFJ1aWTsheF1pgEJzRdusXFfHsZV9ZA1Am
P5m7CBUcM7ZCWCe5BumHEvks0fs20NJ8sNOFPfl6BGdDqoIzeDOPo0V3ifC/2CMgv2uk3n6VVV5+
cHpYR45zLtrouZqqUweeTRmRTq+byH7tay2cE4gP9qK1NkM8MYboxVNAT9c6Fjt9J9mvJaSxVVqG
/UqMUtWOcGQThkdHip2XMdyLl7SlVt6j9EoGcHopNwxJ5JaptBbFIRreRnxn0bCq8qfKc5fiJZ2a
3Jgy4nzdtLH6osMaiwL7UMcaGQ9ZhlyMkdUBp2zr0BUGuZdQMV1wofrjMMQ6ckO/m3sJDMN9yDiO
A4soEvsGj1bNgHXit4+e37SPGC0ROowBh7oeRSRvMJDphvd7D6Vxn7tQiw+iP64n1VprIVqKYjlN
OGVxp7nEmK5MjDmaIs7a0Yx13QzlqU/h27MBAGpfSvxaZUQyG830PvxL47fZBx5OCThBb/Ia0GHb
jrUN0b8Lnw2z+uZoUvoRuSrwF7P4oqlGsaxRJtwTjTQP+agUeCA51tdQKhaia2GT51M72b6OMd5w
gxzwJDHK7jrmTjsTr2dCUoxbs3h3c6CKUtGzGZMiY1dBqlxmgWm/Ahw4iK51qL61tgwHUTUV3hQR
HfE3ZG5XzC3OUX/9DRFnqNvfkCXsqcTfUMIaeg7S4hvw3XblFpG+iuVo3AAOSBYqwh7PotiWUbpQ
fVl91uvqV+voeNofRTlSiw1Jo2QF25k8iSaFLzI+6Qt5kMsjYPhuWyhRtUE2GR1RKYgXFrp5X4ah
fQUCrf+0q10VS+OPumCZQIQ8hFDO6NFxy2NFPDNrEFzotPS9Swp/jV5Wgvxd3OV7InNYRk13n4oN
Is/YDOv1nHMAvYuiG2BHYAPt1ol5jBVt6fZSsCdtZM9j4q5LUV/YKlggiM7pXjOyZVZ3WEZ4DSM0
J8D4xent2wTdVrN0XLWUyV7PsuS9roMFnUpF6IHiycrh1tiWvrIsyxZFgqlBdBGtTqtmOxIIqOiH
JKhQAlvFpWccdOKbB3O6iKIfd+ZuxFxSlES96KEk5I9I+lgoU6ch1PdpbJfhceQbycrH9WYuBNhh
uj7nCP0/Bh6AyUoBZyGE0K2xejYdO3okne7f6vPYmjeKWn1FbQO2efuB2jjPMOAvFy/X3Y2HdNDa
9uP0MepIctSS3H5onTxHALp5l1FtWiDjqByRTsUBrYmDVV9I1UspK89eGXVI6mCUNaTOqxHioRIq
VrRv8qLDA0QbUO0fvDNnDMjYqXeBVt7tNbU2L8Z00VVwi0Z2GcLAnBTFmgMQzB38P7CWpR6VW3Vk
W3Hv31RVsJJrjmyiTgxrfVD4Q9Aka1EUDXJQ/kC23ni4d7NAUllVlpwgb5qXuHCrk91K83sHlGXY
moXD9/s0lWYV63qE1CcGiYamCfpFFPsulAsmEnVKnfaYXQfJVhTbzDVXaZCDhpDxxnE849XmSLfr
HEAAolgNg79EqUbeiKIVZc816a4zZCr3EYb6qqob4zUfPAhszlXpQ/1A6gIJfk/+CQxLXodlzpFG
1IlLEKTVHs4VtGX6ymOmrdyxzLd1m76BBYZ67rjqQpHt8NoNqXHW1W8NsQWIM9hVbJExg/I6NWZl
Fl1lPZAXMtmhpai7Nbj5mzaoyk6UkFI0zk76TXQXNYGhyFs2rX/OE8aZDCqilpal1bYQSevqzYND
dZuDwwVw7WJ8g/xiz0uHzHRI6l+ZFqAAvdfHe8l1byWxVvWoXNzb2r+Vfo8Ti9zvnmIcOafuUe3I
VU8L4O+et9eb2ibBnf8wzuk90I9et/W6ITrAbIwORuRem2RoN8ixRId7vbi71RU9CbMOZAPd79Vp
yUo/E+VqbL/HHsB8/BkObmJkB3EnLlUxoKmixg0GYn81uIoc9H+UdSvYZLKXPIQdPpS3ae4ztJU0
LJVw0u6b5hcXMRebgnb2r//6n//nf3/v/5f3Iztn8eBl6X/BVjxn6GlV//0vU/nXf+W36u3Hf//L
At3omI5uq5osQyI1FJP27+/XIPXorfyPVK59N+xz57scqob5tXd7+ArT0atdlEUtPxvgup8HCGjc
i8MacTGnP6lmBFMc6MWbO22Z/WkbnUwbamhmTw6hv4dI7LVTtW15wACvFV3ExU4Ke56W4H2LmRR0
DhsVTALilRdG+rEcDe12SUblqLO0PpAb5rNGLUk/gsrP15LiNbN7P9FAzg0DzSxAMjkPCIoa6aZI
7e5gpEl/EHfa77upB8opKds4cKc+R5ODqyrbOmiySx4ApXX14Y+Sk8pbw3eG1T9/8obz+ZO3dM00
ddsxNNtSNdv++ycfGAM4Pi+wPkpsXA+mmmTHrpHjI+4W0z3s7Yr8xlRTLI0BZzJgGz3SIdPlV3VY
OsgGFpV7kEhuLhJdNhC86auLE1glEgrU9a5pACeVWx9W31/lvCm/F3HZ4D7jvxTA9U8B2fAXWX2J
o7p51iBNXSOw3KLWburwoLhQDEUxVkiq9JqEeP40xoB7sPTiqoS83xgvYC3i+Wil8U60pln0x/x9
/sf8kiZvu6aEaOkquJ66bo1YR9UeiD7/8wftaP/2QZuKzPfc0m0Fypeu//2DbuzUZsPqpT+IiHTo
xfD5iU/YSxw+VAMpC4h9qOWJz/je3GXIolZp+nDr51cNTGF0RB98fSz3hHXgw0Z84RJzaDDNnCpb
e8IPi1vX1adbS/3VKzfMH23BvqvwcmeLZpW2bO16fK/r2VARDx8xiFnJidpsm0S3nwxXOYv2hFMO
EXM1h8npmscSeeN51drju1tFTz0x5ifWgE8TxsAPrrKjATSc9zG6paPRn1vL8vdNlx9ECZHA4fyr
vj3j84wCX5un7qzVUH4E5qItXP3ehaG1nt6GqpJeLkb2J5ssBOXhIx2ChH3QX2W3eBp6RcHgrSWW
ZNfT3+JJXyxrOTSG/Caj/r8BLGTeiuYQHFM4rI+ajUlQkBkJhqmM/k+zTsNLDS2Ef/5qKIb6t+8G
CjumYrMAmrKiGSY0jU/Ln5VIKSJayGvk/L/myVCZO7kNUiAugcL1dm+6hrEDfS3PgYeBUhdNtw6i
6XYpDQx3O6jiZeVjOpik8VIsmKSOi7Vd+4Amp7XUxdp2nUkYgYtl1mwhdIvWENfgi+P0K9kqs6MP
jeMo7pqqeS6tJtje63MEom89ur8aRX90wH4NEkWHI0g4VtdMTdnARQFeb3Cg2mT8QnQ+2foA4xea
Vw5fnG7kKST3/jFyuls3abTaQ9KjoOymjrzvqlBeuQbyCvZUFHXiAuQXQR87UW51onjvLBpE3a3z
1O9evM9sTzN/mlTt2z2na/vk9PXRqlQTtTAyz1LUveolBzodssMeIyQHxdtpRyaFyZdKK48Bejnv
TcO2aJt6tXd1WUkB6024SAOMcqfKD+r0R2uVkWyqoVSXoii6qQ5E4lxpicG5aPLwrU7ObWgn5wGz
ljNcmec27+UHp8kse6aZeb/REp5ioou41FNn38yemy6TH+71975iTkKoTCAZ2W2+EDFglJP8cm6O
cXTVokFZ9BU+H7ljhFdxUZPg65jow06UXKTFz270RRTEGN9ChRo8RTW7132ap08jefnPPyBDNf7t
B6SpsBodReERZhrmp8U1AvueuH6Wf4X8m/DQT/2D8O4hOE9iKnechVEZKf6Av+1+PjWLYp0bbxXQ
sB3qq4QXnBOyI+1VFCIejwsVMcu1KEp9Q9rA7a+sF24+B/j9o8gsb9+WtrEZFBCjLlLXHWaCIG01
pJUXXTmYmyJsXgN2AJzUURapWb5AigG3AIquvdopURNRZyqZcwoHSdmzmK1FaRz0ZhaTtkCapc2r
64CBjw702dEv4HeX4k2xbKdQ+E1/SYCmfXSzxr90IUibzOseRY8ScWswi3G2FcXCMu2HruCrI4rw
6ya+aNAhBjKme4wNF7VmD0czH4bjWNQ5plK+jCR2A7zftwFKL0RTJclfndzWN4OD8byHC9kmG3Cg
8PpeufpWhfCDHCsk0AY4/tNdONWhFKIeCGAow86KFOcBCXXlQY39s4AfCCCCQB6IeisMUcsDrzCi
IBH7obOzzcg6j9LEUOJXVBHnW7XEJtYKzlg79grm1k9Rt4jR4hf5lVpNo63vYIrJ89d/FBdkey9R
ZFUHUbr3gHzhP4pRv+cQPQIPQS+NXzw6gH+ti2Kxg17qc+78+FQtilaL8rbX3truS6ZYRkWb23zc
11RxV+iHtrJL8zj9vsGcRnvNAsLuULkxQ6M7yEqWrDw77i+t5Qd8qEb40vhgAvEayt6LpD4TcnV/
mvW3Nh1MgtpASjNzVD+qWvmamk765oFIn6emrz3kahgu1Cn8NqihdQinEF0A7WqbKtHFRoJlxI+Z
OtGQ2o+mjy5hK0uEsCdT2Xnaqt76vv3u03iVwRTkW3CxISB//30Te+GtJvzrZmqqFesk+ZgLm3Js
HyT2N4jflR0wUwNyu6hEHIU3UdRuvgKTEVyC0DAechnsnN/U6JlW6IAscPF0SMAa1ZXVp7yEwymW
7HXB5mJ/X/8IPJurYGRNuC19Lb19G2MrJfS2XRDBbBmBUbh68w3deST7FC+6GrpTPVgyeP6iTIuv
UxxC9MgaJVjUZYmgGYpOR9PVWQgKS91KNia+KjvuXZ6k0FKniyjeL2Uhrzst9rf3qsaMurU2lMH4
okCRWhuWt9R12T+S80NH39K0sy2FCPwgzL5uLR2mTmaH7covTHkumvWpY9D74V6WvaMUFOHaDiDn
aa2G/1xcIpWepClCEoQ0oS3y5QGANa8M13otLOM7MrrpjzyCpuWAE4SNO2ykouy/RVKAF1FTubgA
6wjXtln5mKFlR16AKAgU+kcsKIKl3ERQzqZGLagtInnOSjSKKiyDUIk383wripIcdzvDm2RNuqjO
52MXP8dTnHYs8nSRG5VWrTDIS5YBRi07P0aBXNZN1ATEragUF5yEUBefLqC6jWyG6Niv7qJSFFlu
zbWt92TIXB/0da+XwYMfhF9I9zgnF4rzqZ3uCC+SeovyYSkauijrN26JhYSSjIiMuwHLit0PX1R1
VSAi9Zq3qrvzeqQqgdyBctfD8WVMZZkvrhpexcWTnhsXWK/UBtG1Rm9zpwzl13u7VkIg7fJeXYg6
Va7e7awP2ShYHS5o8YCUWufl77UBN90BWQiWnwQ3kcRuzjcl+f4feuSejEBsrn/R9CG7eg46S1N4
VpRCw/ujNLWx09BubRkCHvfS1DZAXcGRM3GRCmnCM9QDUgzT762Iq3TdW0i+i98bZ8P6mlbtztWr
FT/S5DjUivRi2GhioQ4Ak7Zqr7KSbuM4k17wR+z3hUYGupt6hXmHU07hQzKdWuMQbKRf5cqMHKgz
E1OrWRyflbq5vZp4ybZrs3XpghwWxRAOyRrr+nCGzh3aQKNKbMWCwJ8OiFu1yIMtFYAzV3FBlOrY
55mBHmJ1MjR95BRPthZlzFqFIc+28lYJpA1lQrWI8BgNeYQhQLIMIF2fc61NObRI3QlVJVFzr753
9RW8HUVDnCj91FW2Jjp+DiJ+E2QQxXof7TkH5eUfRCTB2Lg/rMRGdNGsAaXFk1Gf0oz7PleUHeKP
fTNnkygtskIdvmpx8OCYY/sse1b50Hr2H/V6r4UH6P/fEi/Rrjx85nKsOU9KXzhP4ArnTtDlV1FC
QfuLQmrlIEoqVijztiky/Gvo2now3nJpjNeiGEAeQ63BUhdiNnMohwdLndDXMA5WrZKFS1WFLju6
pYFYxmCcSkvh0AlZ7Ru/vUurRN4zYnv2Bp01DaW9rDgMLgGVrE5JnEvBhxUTe2QJbh7d0SPZ5A8D
SHOzvUKpbhD8pUsYtZBX2W3EncR/pPXrw4jg+vqfd5P6f9hMWrJlcUoHkmEgRPP3kzqc7NSD7hl/
xeFyZrZFA9VTqq7waqOHvEIJFQxNfRV1uVUpLPpxsxZF0TBCqfs0qpeUzZA5tfRoALZIx7ndOwnq
kc39RjeNBANHTwWMDZwDumZd7cSFoFuxygz5fZSkapd6FoIUyBRVO3m6iC6iiAQ548TtffAfY8Q8
/VC+/fPHpejy5823xXMItXHTUXSoOp8/rwo0DwAVrXtTkY8DqayAHJr2E8p0EXe5H/NYD+T6WkLd
3N6TfbdcoN041dqSADeIBKHIHCaqBlS5tTgCZR6HUVM5fbpr1Vi91fW/7/7/+3VquaoNb1zLEwaE
kIFN5MQMd+JYLIqeHkY7cYYWxQio8h9F0XrvfB9bZ0gvfup8L3pVyQuhejeXe8Xa21mWnewB0VSI
vo/iAsMN10NH09ZG4fiP8eikJxOpJR0jsm/wfiU0A9Ka7EGrorXNIdK39YhzgaaB2GtN8o6ziv/2
hxkhzJbEffiQKyzJZo4mH9zs9Is3sORLfq+sRTHtrScps9JLqo7F1Zc10lpaglxVhtCI1NTLWzEc
EUHo3OHQhe3woqU/wmRMvwDVSsGM2dM3m6mlOgkWmS1XD6J10LEM89PyGeZ5z3GCdyAmk5MAVvT0
Dm5FfVqh2vTSOGlxrVrjmHgg7A0jRFfZi5VF2VvGLolz9xyEA1iRqAi+8eN4A5KoPWpyqG1NpKVW
lRGWX23rm1Rb/rdPA7GFff3n779qfv7+a5ZpEiQ1VUOVVd3WPq0Xo8aqKYH0fzF7th0vumLrq8oP
IfV48aJpG3cnmZq789vi4iNvshYlUV8njYV3ydQqyiFkA0jvubbpOp1UEBrysxQWE0IikBvBC47/
l7XzWG5cydrtEyEC3kxF7ynK1wRRKgPvPZ7+LiR1imp1nzbx30EhkA6gWEQic+/PVButNfpLUZj5
GfGTGaLFw0VUAc9vl62Ee5AoigZddR7MslH3osqyunZf4cwuSuLQu0qOQiJRFdD6ziJUXW9J9s9a
ZUDkEHTItRcWmUjey+BCDGLfLz3CdsRThqeg1bxNEVoAD1pEAVc6frUwmi0bJC/bhesjLx7loM5W
ul7uvAapU4PX0iqcKACgHT8O8GohRMcIONwaEN4DhD6NsKYRonOam++K5ppkwHIgRa3XFDt5MtOs
/5yVokWU8Y62bdQvLYg4TrgUHaVePqKMf/4SBxDFWx1KxyNQhr2oyXgdHW4RhRrb8h1yfkg8QLtB
FdSWnvGT+aYz959EqalPeN3aT6ijJPey5Z+wipSe1cbvdzJ5MUhzjfSsDE2wQkxkUXUK77iCDOyF
uTq8r/gPwbXZeJBCDoXfZeRfwmIn6pLcWWV1MqzcMG93kis1KHYM7c6JVTu/u5XF2a2PPfUWRbZ9
R9+JFiqGU+vrJs4neLH13fzplj0RZ7rfQLHNcJS95lA8p/rUz8hAPSL3NLI8UPSTQiZjZpasoLSp
KA5yDe421fP7DMjpdiiNwLqrWxxKS1QPvnQLCxTpZeSCWSmOrr6LqtI/iQPK39HRHs6iQDQQUoat
+89Zo46bdOwS/U60WIHtzxVdQVVgGurwY9rZZAyYccILwBzwzhA+RCk3kcjxiEOKkjgksVMsEQYq
Jm2M8CIOeg4Zs8kR74ta/5CWw8/KbbUnZPptURI5mlAaP5X8v0oVZmlPUeR+amvdTJ0Tek3mXm6O
WyRL5K04q7t+vJ6JumjsUI7sYrAOTVxsLcPGMCJTXHlhWg2KP9dzdImiVYJqL+KHrbqxCxDwfdIg
B4+S96qQBvfYdMm4kMhNXlBPDOZ66tdPqUE6z+3K8K1vg18h+8kfRqrwc+7RzUFeBS+dgE1HhWCX
FXkJPKkYn5dCst9Nv/qNfrj9mjoZpiK5kjxlRO/nLoIp/yGaB9nrHxcUtqbZMptHJlUmU5qnCfdT
NjAyXT/tisp6wjtLvhOv3i5vAOmjPbEV4eteQp4UkFC8Fa9e0ZoE1UerrKBDLlpvY0UrQtwbxBbz
+381/jbAV2sPbEipDru0wOEjrZHuSizdO4QKCgLizGwwzWYz3KpQf6cglh060CnVoJqxX+6eckDV
M3zVuiedTXvTDHNJUk+6HuQvox2M297KZBSfKBIplBe2h26CKJqeRdK2qIvDWCvZi2FkMxjKsL0M
QNte7Ztrza6KldGq5hNKdBexERzqEdh+HVQPeH4Y68pDasirQ+sJbYxLIJn12jN8fY1g3VausvTN
kLDfIPuqHHQN9yEk74yFk5ntMyC6ZxHl/tM1qdKProhEKdeuNpKxWZdLc6NWrYMOX2CcYwmB+mHW
7FBbYLHXYN50UNUwOWh1Z7+ryXgxeSjfkUz7Zfm9+QbVrblzEnd8cckuzXLTbJ+Qh0QdyVGbhzhE
76poCFLIEiJb+J/opzQFitRZpX8EqSuv+kav92anW2tV6p2tY4Ml16QM59iuk3d2gd/xYOIu5ARZ
sGr63DqikiiBFhnGMxrz3iLLuuaShlkMH9auH6tSZS+vpt0zE5eG/EWvvAYWcudV3kkQj8ZX/pLy
BwuAAxQL65fR4dHbZP7WI2mzLjr+nBbo9WnIhuI+zYt39JAU/Hl1GeFBpdjCj5jAjt2dqE/62lqV
2Hwve0gcb75nrBES8x+75tTzcAOoGMI14JzxHiNcpISqNvqhF4iLFRGWawUU0sZscqgBsbdUAU/u
EEUEOesZyQLzXu8l6sznzhmbX1IULpsGfTczC9X1wJ4GfeGouSSZqy21Rm53VjhETIheDmvczx+w
fWW6RErp3SjGpZIDO0HUHcV56O8gICXrehBFhINgGJeGPxcNiqUAKRSnchJyKjpdT51pONzVdBcF
ny4jOttBjd+NnMUbVXIwXuzIULqT5mqDNxZyH3byiAcu8nmSnv7S/Ldu9McfKS9mcpKpfK8WY7qG
/mavdclTzxIStpOGdvFeeSXANsaktv27UeXsKU/0aNnw09sZWt4dJCW15oh09YSjS5nXYpjATukf
BEdRKC1p0ypF1JfN+HCrutVXo/IgSld6YxxU12v8bZ24iLhD38aviQY1wQxsY27JmvfYtEV1rBP7
rEqh/yiqTKPeVpEynDDK9B9tp0zmBjYVK9EYGnay1UOSAaKIzhfxOHOlW3JYzSoI+ShRHLV4rE9m
LdWIo2J9iTAzubcW2xMFAdd2imqRXQ5BKzvVqcBQ8kFtvE/dmqGFOem8aJE1rHPCdHjekmxWC5sM
tDF8HEQxiQb+/4A1zAkfaWdXyTATCLay4RKvFFXoqn3TZKf+qBtNHnQXPWlE8xjAKiPf/YcFuvqP
GAfd1g0baAnAEYOHUwFM9I/vkwLQxZiFKTZKtU8yZslcm2+70V6ZxN3uiwlsMWKc4tj1R2lqu5Wm
NtGznl7r/T/0/OdxoifYeu3pzx3+jAsiqVx1ZTre4UlAOsVtOtIrzl6uWuPQ2+ZwFDXiMMT5sJIA
QN19aajMmF2ACBTbdiLPIbhD1TXcA2Jm4YUHHPnr0l2LkjjoFYqaTBTlTDF8AFttbTdoftgDnHI8
rEzLxpa6cU7WELjbQAvvgzR0TqJKnEkB6ZrGG5EO/9NAdKtcImoFf9apFjAQVdxIWbCCks7n8MKx
ybVS48GHWbZj/RDhf6G+l8R5HwPF/jUiUfZUKqinD6j3bBU3Mo6IH/pzNfaqTZ51DlZh3oYwhnFB
izd/iPJ0FSVm9mKmXbg3GmKDogjZXGXWQi257NP8ZRjVYCZNilR5c5TiFKgqgOs50TCTx7wzMkxe
sF6v9GNcSWhHgDtatInSZathHL8bKiqCQwQhj8i0/dTk6kUj2fojaUmhINVYPphoua6BNPNy/ece
xC/R10CuZVV2ubIc8S/emWqSHNgD5wtcOZJn3mU/BRVHVd+auqnO0JYtfe1aeHOpem4QvYmNcxdn
yjYkUoI8ZWW8ysiX+b2R/FAkmFiiB59e3jYDrDDLJH1V5Qi7+EnEEjzPh1dC6oCES/bKah4Er4M2
CyS727limeL6jbcPhn7fy16BkRZZlFqqJjetEM3NoVN/e4p+JMwcvZdI52O26LgvNgprMxal0ePQ
Bsrc5Y85x4FTL1NHag+GnwzrvpbV7RC0/s7tjWyd2XBBCTfGy7D0gnv+x5p5q5FQHrzErJaswceD
VgzjPFMzbePJ0vCKZdfMynuHmLlbHnqw2HjLUa+72CBpfk+3aeLqC+TS/nSTowLZpmkGAz7K1Wrc
EkS3KMKUK3J+82qPXnS+QkUbyzcv7uJFbNoAScIC9LESuTMvbtR3VNhjTzZ/BDLugCMGsSfTc9Rt
VZcBH1YtXiIcghIzMn8kcfwrlbry0SqK/D8tfY1/RAlNU5WjaLqqEE6TDV3Rv0xVdR8pFtZMw5Ns
JA5ssWdba5h4U/SLjNZB2TCOirckCPM7U6qbU4sW/n2vKi+iPhojFHNwv8hLjBLyPtqIjYgoBpXx
uShazazeFUF+74x2vHeVoFv6ZY/gCoi0WU+0401LRjjGOVo9jr3JDav4XZn5d0Sm7BfJViBqdEqy
Ifnzu64reSfJFcmbBml130ovle6oD+VU74PIQ3hRG7612LwgA9TJhN7Fjh6uiLzskLqdif2+2P6T
4OoPAdptGzO29Bo2h4yClqGFKytuWVkaKAEcsCEvP4LpVqfMndptMS9PgeT5ct/tRdn1sm7v9UZD
VgLl8y8NoouZmwwRHWv00BaJ3QOjNc+owlf3ZaqX9w2SmqCOzLMUttW9j+rYPsMgZp7LqnywrRqJ
NHnaDMlyji9O0P+sAziyUE5/W3ZxCV1bek3ggMyisFTOozWxF5ENJ33513DInR/D+eauw03D03+X
6JGM2uCd0Mzu1lbQpydER2HKeGb6WpYBmlKWmaykskpffct8a1wM0YNiDB4cfMxF9eCk9jqOKn8h
BqUDuz9dLd095nv1S5Ctdc1NXh1o8DuyxCXatBR7aXiQxvwkkOBp6R6t0CgePZSRd52ClKGo91Lv
5CpV8ahhvZc6SKuhULXU65olOCv5fTV0nw+3OiQMu4Weldqd6HJrEMXGxoQ3Jy8xT7sK4LeaxPcO
UjELlhsyL8rJ+S1McIQqEA+OWBZuE5ALO40HdK2FTXPwS/QzZK9FzyfENmhIwv6C6q87y+20ekJj
2r0D3NW8yj5auAmq1t9Vd8oB5xnSKtVywGcOVSWQ7IaH/402uHdN5OFHhO3aDm3w+kfjBQ9aO6bh
bww6WK5O+bO+Ii/gNtG9PJUyO0A+0ozuRRsZnWubNkGG/7SJnNw/j3Oi0p+3XaouvBwmLo4RiNBk
YNz0iac74We3We63iHFOJF48wSBLx3nt3vGLbB6w996wjPd+W5z4bha8EQtB0U/qo2PsxNpW1qBx
JKFqPdglWexJfucXTmc8/cA/lUJGRzeVLrYC0wr15GDbe6599ArWm4UaD29Z4e0CJ64PlRxpK4tI
3h2BT+83iglJihoK9qtvGcnlF6uJ8nlhN+NJs/JhPWpqvtFc6KmRFCPqGAL/j/1K2WmlEhxkNPYX
gL6iF62LkUThM4FyQfpE978PkaWwMxx8rCd7ZpoCDrVXttq95Uc4BGFZ9W5131gyo0OL1Xl3CHr4
SeAS8m435Se71O9RSKEBRNDHma4M/V1tQH+XB8M8t139VuZO/9raw7C0Up1Y44QoqRV9jgax8zjE
HYrMdhbM5FoPXpsME0yNn8daFJ2xhFnvdRcslWq0PaIHderlZFq8Tmo4OaIXwTsin5L/IzW65kg+
ga8iR1L8BpIaEVUn0xwQy/8DtkL9f47TUHcSVYh2IHiEGRO5Ag1Plt7YkgtyVnpeMTPIqPNAxmse
oc6Zd+itdd9qL78P+XV4SM4tEH3J/Dusb3aD1nrv9ag02LkH+pM8Hq8LA1xVmaifXRxbXvJaGddN
kqIjOhUdBzF1CdeH3bWVP6tLPfP479fp5j+9+0xNI0CsGralOLJqfYmjKwjNmoNZSI8wF7HpcbGT
H4qxPcldEm2rrpx81P3s0c1YluhqYv3MwQV6NQ/xre9ggF0dkMopDLpDVkTpz4/v8kwzb90T2f64
dCyhDXztO13awFfjrnJrdYZHoxWjCYgdThzHu5qI7y94B9u+yaJvddXqMxQJ0jMEE3Wdse9Y4xYE
8dKewqBYbnxLhnDnsSgXg7BtioiCgtMYwU0IgkBuJMEj4lB36pSd9zuk3aKO5O80g4i2PyVMzb62
TeNAuVj/AYcKZO5L4G0SAdEMXj2mxj9d/gKjI3zj6sAJrUeN1O48aoYof4kNRJf9MVoBFKt28MnG
HAceTsuGdGQ9Ha4tqT44M1HZxRWZyHGwZ15igCQ1x4PAuQg4jDj7gon5Uuw6AzuJscYluOZp2ujN
ZHJMPu0BxTwWnXbb7BSpsPZoSiLFbSr6U5DgpTPtgn4lObYbmfFTDEqkgEEWvlIofn4MqiKPx9K3
tScrzlnqxycVpd+fTdctbLXiKSm8bAY7Jf0VYEVhoX/0ihsYUgeabFxgVRqLLArMQ41E3nrMI3kT
yZF/MIALLPUR8RPH1599l4BaDMhmT4gOm/spCCMlY/eYAhfkXdkNvxCuDmudHwh4PPAeLYKu+Cwt
8I7+GEQgPLgOYtta/Bk0CKRAiSVRCXH2Oggx5HI/bZuud3JVqXuUXZMUCQCgVasje48soR88j7X3
XTFsZd9pUbgd89BhsUuUsXJZy1Z9761FDLKAgXJnFINzjUEmAUAUgElPOe6pnQx+U5IUjODa31Xc
Dt8gU/XLknjK2jZCa6outDA7e3r0igGAewTaX26qSn1J6949iipxEEUniZcE3sP9l3q9UtVZk3Tl
Ih0uUYMGjQC0kwEp9+LsdhB1kdfm6yjdM0PZLfs2+SHFZQ37TtfYK1Nq1zLB06p2amIlbqpPonVo
ZGNfOg9e2VcbNYm0l2h0liTpzAe5t/z70u8eYrUnCYau2lqBlwx7XNUWUtMHyywv03VH/H0unlrF
HtK1M9jNtShaExPZHGVYGXn925i2Zr0rg68HxkUVRSlUDgX4z4ub/dQGS9pX+FEfxALXV5aBJReH
65pXtTEjJTqvtnOC0yxn8E5bdFjPkSnxQVd3wzd2md58qHx/n4d+8mCM4ed6XMD2fWokD1N/o0mc
N13dx4NmH5JaTp+ixl/o4hMFSb5h6W/PO62V1+Zo8B+Q+AgM1TV03sjPnqQaf7ip75A2+SYhPjzr
IrV5GHo/X+W2Fi5FotCNEg2iuY63K1/ZSxqec1kZJurF4xUEA9ZLm48aLqWsja1t4jYSTvA128uw
Ll6NOjp7U6yzDfOtiTj0WxehEYZMSHAq3MDdIEtbrQLP0S9xGiMKDlblZ42fZFT9Tl3ZeEuzC8Fg
DBb+nCA39KXmcxMcoRQxnE990qK23rCKeRYpB7AvU44IxqlIKqQVKSM1wCFLtLblBujl8G7jfTaw
V3f575zBaqyPMeY6+wYK+SLGZe6tSUoY5HhZJRk6GY4CWT5mkQQQ0ITkCQ/pKanbR9EDA2g2rEH8
VOdIq0MgCTYKzmCXZgq+iR4WMvm50Q6HnDltjhl4dSqnQyeb3Vz2E2VuKz7SXJEZUmmZGt4dVviU
9MFRU+PiLF4+GSUG5GfxM57abiXUZz6V/ozDc6n9Dy8fR7b++f0/wW3I/Cgk6hTHmlgSn9I+miFB
pJb74XF0tqWkdM0mSMAkOY7ezpE1MHeCGCHOvMZlA6SrcTAPK1cCS9a6yyZ1DcDuXTFXiE3sCnTU
yZ7Lj5EV4d/BVLVCliRcmm5KVHgCEwuQcTh61Qn7XYxYcshF8ljtTGbWZ6g8z6kdqSdRkj1MOtLw
MQqI2ihm6m6Zt/GtSC3jbYAHbgGUu8+dSjpGY9tPamHqcXAkhMWj/t6v2+o98ZufBnrubyWRNbAL
7fASIoyNgWh8jgavO2ahkaMKY2fH0rHcdah01aZkd4o3lwRXpWgfelUe93GAI/uotg9DkaqzELfW
pemQVch51/10zArpH9BGkRJizOvW7wMWCJdET9A+0z2YXIpTfld42lM1t170QcdRSzfTlVnkzb1v
5ocYKO9bnCBqPAEM5brzZ0OX+WcrLO47yQ83fR+YOzeFiyIOvD5BKCLAyjrT4xWaZUH7u1N535Kh
CQrn1Ydvvqg1udyhX1afSInxKm2CYYH8VbEsI1c/lcxOELAKe4mPLMkH2/GRA20i62K7CIkCg/uu
AJhBFHXyMrGwTGNxscxk+wVbkvbdtoPsrujKahGOTbgyYRXPmAG6F8dErKPU/faHZwyr0is6/67R
HttUd34brXTPTnpdk52fDxaMhSFSZ3WtIKib+PYKwShnlyGhvjZtaYv6cLpQkL8ZY9w3ZdDVqAJj
HNCCi1tmbsMOPK1Pag5+rwJ0+N5E3dkm2fqLlBMxG8uZIcqPPTE68ls0BIByG/6RDgluYlnrY2Y5
ttAW4n3v+eG9OBQF8t1SBIRvqookqcRCAt0goT/UWZNsUZe/9nZ+Lsw0fwR4+6iUTnyCfiY/ZZLy
nHmKdVTDvDoMRnmGCACkHwsOtnC/QrlJ93LgXTBjGjaelQT6XRlk+l4iAO0sRpzd3zqTqHHeyOVS
FKXBPNk520NTbbtjY9Y9vrlp+qZL4eS92vg71WkOwDRt8M9/8XB8h7PC135Gue+tIK5+8HMExyYi
iEm4Zuoiyo5ffZMsXDZad3giM5Keijh8YnVSHQfksmYsn5Qtxj3ts2wzUwMNT1YESX7y3u3uE7vV
Dn1vrY1Y91GCNEsCejoQ9KkRx97uvu0ta5uP0Ts5Rnp0ijFsnCACaSfKgWph0lxhuoXnQLvIiSw/
s4xpFkDvea1NRVMzEWR1lAZGz5gvAycfZl1dSRmpOC3dXU8tHWcalxWXPeum2sjjBWWr0sxHO7Hz
nW1aDediCI2TndQrdp8L3dF+Zh0GYnJYv3e60Z7HOsknA4ByWQZvY8lzGLLTGZqw+t3pD4gBdk9V
5Dv7wh0xTsEtZN5HeAo3IVN6IDXuWu6C5C7ncT5j9Jyf0+nM0pVzwqS/E1Wisc2qZNWhzjcTRcBN
yVFSyndIl7tsUikrI7nddBWur6JoBd5I5C36Hkqp+Rg0Q3dJsCqIp1KeycA3vRZdSrmXMD3jAJrs
4yyOtHbV+ub3W9Wt262vo+UFqQ3u/mekhYkkKN7fSNLa276owo3duM6O+GWyDnTFO3RBUK38UouO
pBLxNMq14jTapYXOoYzqTOedHd7M6yzJkl1qj/XW5/FfN0Fm77VswJN1wK61L2qU1sF9XDCFQExZ
7+THPL5HfB/UgT0mCNWG4brVy3ITek59QiwAjwEnLt9UNz3IBU86dmabRkmrb2GJvS5IveSskXZd
A6SS123eRLMCq5yFQhR1o5hcrTOk6ZWBGIeNN8d3qMwLVS7NX3aePCisIWYVQcVzp0mLDmvD3zqk
Mp+58M1r+YSdH2VnjCibdTnUR5tHaRWpdrfqDbAysmUTWzB99UU2qnfVTMLfqXkApUkgl4f5bJJ7
frN8dPSLVqkuI7qpywKB972N1ZwTkhN0Pak6wzBqZmlFJqDAuA2ni/iXjGbpnZOyJjGRw15CL8x2
46gZB8SolLnvdMqrjhQtMRCbRKWjMGUvKxm5ksA3RmQs5WJLmNICLt79glvBREnWnh1xZd4nVRPu
tACBcDtph2PiTNsXw3gPldyDllEPa8Wvm5XpsURSguG+AaX7wwEmh/1MMlyGBCGROEZCtkzb5oXw
BAkSegTTwtkusuRe7fASavpqLVtevLFGZEaVEeU4/i+j1SDX5snRERYJusJDggx68aAGKNHnwPH7
wHEfDV2vzhbqXVEe3nUamuzFpKra1/EhGAt1RQa5XghwFx4w2dzsgmIjoF9NOIEz4NEeRWvVoKxj
GfqjLLcpdNWMkCkGZEbZxjNNb7tN0yjeYrSV9A0ixi+yLv25cKB2ZJr/M5jmXANf37yVcmxfiMOi
gWVu2qAdVn0bpRdP7RzilU31w3TwKEIi9Bcu078KObCeClkfUSyO3uwBf9cs1ZxzMh0GBW0tNeSH
il2HKqFCiwDvWFr5wndL5yw6Oo6JgGioO3e3ulzC9KM0mFimq4husdGbZ/t67evFYlNZeaAa2m58
QWvVX9hZnkIVJwAIZ5D1c6vFeyd0vlmR5hwCjf21Xz2MmhbM1FHdj5Wz05PS3VqOjS4fBJXZOPgK
0JO6XztxpWJ5GA+nfDoE63RI0iWb42Cds1OYw9xXX0x8JLSy73+TnxtBKrNQYbddSjFe17WTLTpi
30yXsTfinMlErUvGfc88spYHKZzHhak8maFnrd0I/1N+8jyvSvwKZiaej3bFgkvGlXl0QY8kmmEt
Q1Pr550R4XIhD9Y+K5qmvSMl92CgdrgWdbeDUtl/dalslbgacsIQcCqszKrqxa66Cq9XPXhuyyyb
t4mhnSPHZ4sKFgI89yrURigCEBLA98TeulOLDhPm+tCVGltAIlQPCXmmuwLhy42oUxLNvGtHZIxh
cJ1xcbJ+kYuaY0ZYu5598TRWyYEqf5claYBino1bXWIhiHw7s/swhSYKqWMhGL0iWhW/dbIPYB04
0ARctgmA+1tQ6e2uGTVzFvV2uTDB0Bt+QELSS7DRzPt0E4wpz0MuS9gojZhb+I57Gazu4pneAW60
h0p4KBFgiZoVqvHZPfE0KMkSgpmSUkswMVg1QaktnzAeCg89cQ1CIXX5FOWZfXQi/ZHfD7KYA2we
6LJ240UnqyHYM6RXFq3ggxXs4uZFSwJYkGpFXYiGwbHOf4iC6fvyIrO6aJKgHM+R58KkUuoeZoI2
nq91smGu1NgGezF1EQ3sFvSTIe1FTd4hpy0buPjWUgNMwrGKfdPEH2exlkeLrCXviv5ENQnX0+d6
ykzE7yqW22XMm/BQGliG4sSD0rfiuAdx4GfgbBqYVlhDjAejNHkBJOE91jT4UmZMi0LyVBl7nL/4
ZjbGpHkq6mo726oRck1ZaKuzQofZ1cQmWfg+Wo0yrlxZgXCR7mpneRiMmYbVw73Pp14N1hCvJbaW
heqNsNGGKYRwAsE6bw1Z5zUNctPJVbg4of7WQuo7+O3PQctItDbIkTg2gds8iKxt5VasxaYzlJ+q
9FopyuJQW0eyvMOybYJ6QdiUFEUOE7KT4jc38qNvhkSQH0uG+pn5XpnVoes9gEUJFnpYuidT5kcR
RN/ZXJGAb3CMURuDV8tUFAdsCkDVGg7RAXhtNKm9ZW5ThKG7WD1r1SXQK4iNshlDMecLDp0QgznZ
KeONa2I2nI4KivL5SDxAj4wYoxJJuxeHwocSyGqrWeKq+FFX1g0Mo14tNn1c6td+nYIvWE8oCu1h
Z5mjrY/+qqJvsVEZ7xx3yB4V36wuXYV1a59kj7rVLpxIlu6nhbrbVMqLBmJ1T4DAvRaNPMESbejC
ZaLmIQKbbS8t8szHRlCOY3Kx2Q+c8rJdmCLPyLMWsGPW+3sDJSCs7eNxZTiuvYtK6dkPke/pYEjq
TVk94kdTPmagkXIN9abck8pHR+sQSRuGhhmWok0eeKW0hGbc2j3iktQdoG65xzQ0fyrjGL54SVhu
AhmzpMLxItylSffoXRWsRSuMCJyrfD0HvUKrKxlzIi7Sg2zr8oX3BzAWqnurhbfoo/NgstHcWdII
YLA1tLWhVaigubIJYyqq1gkApjk8cPMpIZSwBokvz4nr04pv0irPeL1LkWUQYvHLlQ5MdCHGqk7r
rXIlbxbXsQ2gM972xPmmzqzwKswkQcaL1qgl9qejQXYtAtPihYWs41J0TruY/GaPzbHoLHuYm5Y4
Ra2uY/seR2US2ivRWWtrFYsa2722xmaFM6aZFOvr2KAj8daSEhJ/QjRiw0aGNVph6bY2LKc9td5g
LTG+yPd2tAN9EjxK1axV5O5RUqz2MSn7Z1hUziHT035dtJA3Ja3vTrgrb5BRdeAOSYF5rauV7zhB
5MdrVYtYwVEn2ezKuYqzOztmgOb+FmnN7iSukZYItbF/DlZ22s8SK+1Y4gUWarthvPM8iN+w3n6k
BKe+57mv3oHyME6Ja4TroLe3dT0m58aInho58l7gIyPUoysY3qGU9FJG+CURax+WohXwAL4fRexs
RWumlw9JlbVnL7C15+Z7VSTeWvWRico7LOjQ5yyRbi5wZQtJciJlPQ5bJ0cTGcNj669TnDuGrY5M
qTr71OHTqZ4o+N8NhA884+JCwnw2+fNIyALj7R3vWePXdu/G2VaUJKPTTyEWCaIUjml2xHH9hyiV
/NHQtwOconsk18eyaHZ2T45OXDWsR2S2QKbMQ1PSToMrfxx0aWNJnXe6VbPgz7ex6z2JTrd6tDWV
hT+QKf7SkHmhjMEbbIFbZ9GFeAR7HdPed39u57ZsGI1SUZ7gwy+Drh7e7NF052MNqHlQUvkgq4S7
wE7P7ZA9sj+UPmZkkODFoZiUQMQZouY2j3fKO9xCBUTUKX/O4ixBeLqFUPKlQXQWrV0jeZ9aIft4
pLC7iqgEsdfrVasKP7EKmfOwgVRMgGUYU6yKgo8DeorpNp4O4uzWcOt3a/jS77/ocrv8CCA+wmCI
G9/GieKtz+1O/0WXL5e6jf3bT/m3d7t9gluXL5evsLf5+Ph/e6fbZW5dvlzm1uV/+z7+9jL//k5i
mPg+lHYolo0fXETV7WPcin97i7/tcmv48pX/75e6/RlfLvWvPumXLv/qbl/q/j9+0r+91L//pMg7
lKwOtWyGQAhLu2B6DMXh35Q/NZGKYhSu6h+jruVGx5BFXOVavg74NOxf3kFUikt9HiVq/2X/211v
fWTyzuPi1vL5Sv/X+7OZYevd6SGr89sdr1e93ud238+1/9f7Xu/4+S8Rd6/hQBhFh1/6n2//9qm+
1N2KXz/o3w4RDZ8++u0SoiWebvqlTjT8F3X/RZf//VJg6hu0eLE80MOhOja9by1KEPEYsFLEgRzJ
AD2tQO5QBKOFs0lhu3PJrjJ1FVdYJ1alw4pyahYd+8EDEwd4BRHZutyqWd3rc9Hs4Rivx84BzC8M
OlHVjk68KxxWgbmaqyt1QN1bJ6mEz3YxI80A9JLg9M4g4LrrejTr7/AXJB+OSfHHqdGPkTQTteKg
Wh8Db1XX0dM4F5dLaVZW8Xc3wIMcBzhjliZJtCInRTxKTrILqMy1XqT1EbGl9CIRfdkbTn0WbaJX
wZOLuVXZz6GFpxfRTUX59c4n2LIVXTDqYImUsjTlqqJDnGdguPRQubtd6L+8O/40Z8tQXYKo/+LO
zoDykuq+e6lGBG4SXBxBYoEDm8QWRdlSLR8ROuej+dag/+li6hJdsp4u+MNdh4mx4iD6OX+uYhQR
NnI65F0lh9GilSFZAHEqDkQJrRDqDE23w7VTZNsH0JfD6tMYkKd/df9Ui9ZibM96Te7upMpP2Wvq
5rHFTO8ozuIqvmtbnGi+1LMgCuasT/kNfRnQ1/6+jTzUGv66hughDjnbW1SgzHZ1qxNnfmy1a2iQ
v77Ui4vklb0r89HcikZRZcXdMpGHSdS5M8BM/j/azqy5bWSJ0r8IEdiXV66iSEqmZFtuvyDa7W7s
+45fPx+SuqKs7rtMxMwLApWZVaBlEkBlnjyHOqG1HIwa9nu79q52cYpdzm4H4HX2UYazEODJqUsx
xa/j17kyrTEjfxMZNTrTWTbugAAgTRLPureCX6/5hMw2SRJkLRS+tUCoSdvZ4y72ivbTEKjtp1or
nXundz+L6WaHfuszlNAuew1C5ZABR97ZZtCvp2Wm2K7XkJVuRrmO6wTT9TriUMv5G4zODcoqtOnK
GaRQl9d+3Q+tu5DweeXq6rueS8+udO+G7QTaod14VXQOqeHeq61hpDD5V1lzr1QKgvArX1HrX85b
JMrVtYT7bd2Px1aDCDJoetRtYuO1dzpROs8lu0Eb9e1glM24s8jmi+ldyMfOa/EHsUs79rtQQ/EH
mS6N2NAXrCK/i76TvSsBGdMo3aSufQwXUATShur3rIAdaKhocXiLCG1NQ0l5yNb64QPoJ8kAn+/E
6MxhcaL/1SIBsinesEFwGh0Rc6JytGQA+aU8RVRRj5LXk4MDgdadnbb9lTSvnNHrYUuRPrVUw65x
QC2GLawnDdRxZXNZGAp2UVvHm9CKoTEFKZgDB0FzefC9+lIOU30Rm7bYOpq6w3VDjnYnY3F/WGdU
40cUZoJDbzfDqaf3+eQNC42yjGM/NI6ujmhvMeabq4PkE3iA0el+hEYbUbjX+7WqBOXmtkKXx69r
fbAhp24cff3hg9lWI2Wv6CgLL48GeVy8e65cnzZ0E81rcgjauyeMRP6HJ9L1ITP4kboOAD2t6fBz
1r5CxTRDYAyy1QI16jqhvMIhfTubgNs3q9tY3P2QXGd8sMuQHXS/B/n/rRk6F0krk/2u4tHEnJmR
cr4dcr95HZpBu+qAiZzEKfbr3J5unHUw1/P2No2sur/py0pbQ6cETyvKzUgKgU7f6KYRRYCANYTj
nOY3Y4Jl9L7NneGUxzkb06ipDvGcVofESF31abDIHahIsqwlpl4CE2lVmBbhno6qG3nIBzG5ISKS
vIwO0IM0mpqtPYiOV/PozHc85rRHmln1RznLIFbXZ4R8b3bdAiGX6RbcRYR6KqDalTaW1t7hY9Pi
h/F2IK3HvwTU9yZSvKUysLgjE0Vn7e1qYmuWS46FQkmGq90+QFjDGt436Dj++sHCPK1Ax5hrOlj1
w5xGFRwfOSp8XQZRpYKwpA4Xddhlww8XTYR1TVP/J/8tNjKc+UPs4HyruUxahQ92oFEC6BrI0VKv
IZ2UB3cGfE3D1V3ZERlJkA6vtoLGqmKs0p3MuE6WdRBrJKlXhSh5LGvV8JhpG1nRHsM7Cfk4ZVmb
1troKDPEi3zcJtUdZ7RRGVvUAxu0W/mvs3/aIX0iWlL9HtoxvB5Wkz5WddLcj3qI4DZ9Lp8lVuha
fo1V+9miTAP0QdGRZXE0HknSM9DovUIzTMJwaShQ0Zq/eqXbQLyOC9BBvDK36KhDvtLw+qyzNqmT
rxAo02keNsnAV+CnbkPxVlCQXL1ZUR6j2gTQ1Gj7GIgHZM0oNUJUQgfPcnZz3Gzh4gXBoe3tmG4F
iZPD0DqvDno3fs5U+OZhoIh6myCX+LCSXGKC7WQlDgm+XTtdPhToq+ZcAWsyHBPp2gk4XmSP8W/0
QXntpP4W8AegWBiZWwD42m+VpQGyKqfnqRjoz1MSSM36AMrgXHUofqr+OUhn9UmL+MIu02XVvM3r
w0i+939b1UeVWxsVxXHWvDwerMG19prf05kNPguRc6U/RXoUvKA9cAgqsv2tG8+fi6pYjwsxGv1z
xYOOOMsqWKJoWuTd2UZbV7weohr8U1hSvLIkXXnDSbyRqb5bMp9yCsWs4bbFT0oKKRUGrwBB73RP
qpK0h84N7V1Gwv6rMkcP8hy+RaQAPw9l5Fi7sLFQzDBhp0Jkdbaqvbwnz8g/H00nX394V6apkjfw
WVWNoxW/el9t4oma+p1nGnn8rK6v6hR87oyiQYsargUjhZE9NZt7tOmV4eFtSFE0OMthzp0DzdHl
2VY8sGqjW9w1mhs9ycED4FEmYPFkBLeFjphjezR6s0ngWc7GfdYNPTdZJsz8/p8cVNbWbRRp+wIq
umQ9tep92XbOWUIm3R8ebHfe3yboqELdcQelq14m+GphrVuriq4x1+vOyWNZFOF1EQN6x8dwovAp
n8IBhn/nVb61klg5gJpON2Cbhp25LD8rLuzbZhI8K+lGjeF2LbpmeJ6CWl9HgxXeiW0EcXsCFfUT
gbjhWUxVYUIVlKlnZzENoNOR1bZ5i1yGJZu+J8P6Jj4JN5GLW3sZLTut6pv3U+b/BnfIcPQQND5O
/ggKXU7lwO1dUdrjLeBjFDqer1MlRoZ+0QbVSsZQnUVb3Zr765q3mKyIJ399my3rWvX0uth1CRmX
mfNZHepg/yHEblSeqIH3JbRqE5pkz7x3eyUCOzirnMrhNha/RIrbgSrrNVLG9i3y6pJQChLTWgvg
GZEgWUPObpe0obEz1v94NYlkjxrCOggyUdWb8dGBYHCDpGaylWHvhdh6Y3yEZt1ZDXBQ7D44/CFF
fyhODx/txXgflpl2rPM6tVeyyOg+61M5PAR60AJOypydx87yYqtZvfLreTjIUA5J56Lf0ccnGVWo
3146a9zkSRg+FsvIM4PgQmPmbUoFC8e5Q1jOn9D4WXtdC8uAl/2u0f4dreF4mfmJ6JD9yfTlwqMZ
DrsmysApVTXU8O1wqR01fKYRAFyl/ywHI7ZbEESWf58uNrcBqDrPcP6Ll2p995gH+n1leq8T9B4I
A4K+/Mgx0YqWbZ25hzZ2mQ72Nj/1hfPXLZ7WQOBddnORgKqvpnXQh9OdDOe27ACj2dFahoqbGk95
+TVL0teroeJWkb60nYORtgmom8IgaeMuahlwiaJnjarPBor14iy2CA3lka38v8bmwaBR7iwGf5kk
UTKUgxHZMTiaIth8cNyGaGiZu9BCOLr+amhueR4nI7jQVUyxCVb+tQXwcdMOzbyjCh8++24UXtTI
XaFAl/3NK3PNzltJbGq4wbPMp7n/43yJCCGnvUbcrvB2fXHe1gAUDJcvIHTPiugPCOHwSuoEon+b
5p2zq7RbOjMCiASs4Y+6jYP7eMFYryS6syNnPYXG+EkOLayp59JvtnrdTp9ymyaPLPaR7ln+hVBM
/+Y3Vn26jlzKaI1ijatE/hxvXvl02T94U1Ji7+Z2y1w0hcPnHLHCO2rVAR1OKa03SVnfAxeEWwoA
7NMYrtNoKfgvlkKNvXt7zP8S1zVo0etOKzfa3uYEQ5Gupj54XUcckKv+f1zndu3xv3+erp/VNZrw
1bZKLZQ4G33fo81yaH2D9620743TVLEMr16pcUptI74faQHOF4eYBvFeYyS8oilnq7UevSTLFImU
tWWojLMKRCCA8KlNqmkrRnFfryjhI01IW5qvEGF3o+T1Ll1O4HxWpWlMd93cblWzisw1SQ3zPqoy
C+g29/w24JF3krEn93fxk8uZ3G1Zte3d63uNP0YHsnzKAz+Q4NHtUhdVyBaJnTebujjsqKYzp9av
9hzmHfN6mhXzt163yoPMl1kyQePrs+GbAi3KMl8cQ5+5J1ufFEQlR/o5ECoDK1Gd5jfdsg9DcYht
gtUa+UZaa/97rCycRsHvjg0jWm0/l4qhrOXMBLRyPcsXW5kq1rOc/Q9xruMqoIJJZrrp9gM3lgx1
YLxKHgGYfePMEnsd9sE7Hq0UaEGK5mWCQN1Zc4LyhV7jlWlmYJxH0wDAHD8bixlZ1wSRXlKiMrQq
Wu/hSFIAMM/Fi66RhCcLBOHoEswb/XWNmXeaT7ETPgc0K71wSPjZmrzHoHBhIzSu7ovSeWp8uz68
G9IccugDCE32SuNdvQFkZZfYNq2T6JWgxHqxJqM7ioSJv4iUNJECC3YV6RtHNEzG2E5OKP1eJ8gs
ObhGep0qI5k/Wkm8dYDSbEq3Ssl1dtO+0CLjUtJote1K8mSmZSFovNh8BeW6srCba4g4JhZAA9rL
70t9+rMLLO2e1LBxgdT0Xo1D9ax1rYtS+MtEr9ilXVxT1ypnzR7vWsPxojW30Ok+UfS/rpEmzVqg
081iLde8fZg0gOs7BhZTgmE/ij1tvXZdIfGxvy51+zDilg8YO+n1g9yWK140L3EOeawHECawYzSW
/aQbKf0dUH/6thS29KubUZtmcLeyX5RwMN9EQlp/jbktcXPcbLdl5mWZmd8pcsXjV1JoLzRUKp/b
YrL2RWeWd21Wp5+VGc4ygI9//BowRghe1AFpGaECmlT6ZAyIvIQMUA1tY2NX2fuhuQwlWLwSfBuK
98Pcwgae3oKxXg+LXluWgAcaffcb+FbNvw806NJp4oHlqy7RbxOxNnK7xlmimxEp8toYjkX7V1pY
5n0IxdORTlL+qyqlhGBHGQpUsBara1BUIiUk3mkJkTM51A1NUlfPx7Edtca93f9RetDatxIny8mY
JFJHKzRqWVMAXXuQ9Blt0ByMWQuVu7EiYT/zHFn3FnJYf6WpmR1BA5ekPqMsOzYgotboACPKuUxq
3NTbRl0X8W6VO4p5rkqVrvVhogNwkZJahrBGTY9e6Hfh2kEMWLyW2teXGaryMw14L+w6i29dFs8r
rYj8l64DjqT1xfTiV5G1QlAvf/Gd1F0VReChotCggmvRs9sZdDRRNvDuNcdA8m3p0zbj2L8ONaF6
gIbm3fDmleD/dW6aBtHaGdiSt0v3p9EBjzFqpMCjyHPO9sJ2QvkMFPtEzfA4BNVWbCOQyxnt3cW9
TMn6AjHJZQWThq6tp+n11q2V8g76FHeb0Lb7m57EXxtaDC5qX+mP6GWmK7HnWW9uMhUYubeAeml/
5tVM++bPVXvPH6BBqSRLfqO7rVk1gec/gAWcn0qlvYg90LNql/qmRWKMi0RNu+tM4EQtPJsv0Xcj
jMefwxwgV8Bt7dKX7XyH+kl1p5pZ8MR2EAy9nds/o+96C/+JREJvNl3sGFqY1zdr+CbpfMqncAOF
RUoPVErWqF56+MRIq0G6nSYnPYPGcx7zCoVLJbB4mr2dBTmpUrFFb2c37/UsHotzl0OOFQX2JeTt
9cB30XiQA03s5oMV++reTo1iEat+75DhFPuXsszcg8TeIuB5JxNmgTnt0+AJcr/8WavTeOurwP6L
hsaxWCnLtdU76R/tGK9ncxq/B3Edb+caaddbRLOUSP5jhPBEpXG0zqJw+m4GCg0fOVSbe9htMn5F
iho++ssOpAk9Z2OhhbW2wzYkEyubE2fZhojfD+hvUCLr6MEZ2iFLjUO8Xuryo0FgflLKmqaQZU/z
btqyNjXg8djU5zZKsj/0noSvUXnl0wQw8TC4ir4b51L5SgbrGmHQ9LPKJoiH7JiWqJz6sLbwrSM/
9zulZ+0Is277BI/i9AD3+Z2R87HXajEVO7Trho3EysFQ09+hsEMccpleddFMTyUKi2xKP7G5XPdz
TVnSz8xNOznjt7YhD1cYZEfmpp2+OHq+kRZo6FHZDiOnspEuZ1d3tJVr28jzIRiYhlqvPEf+NG1h
3S9sOmWgxZVDaKvqvWItB7DmGXcRTsHWmjotBd2PjHsjlYLFI+FLT/u/O82DCZIX2mHpe62m8RIt
92vIvixqOKnFtp7GhfzP2W/zXVMGEwSuHGZwt8cZudHUnZw7MRkGLOLwV/4SksfGeEyn0FzNsHBs
bnNvcXIWJM0+flvqQ1jiPiqelqGuDuWKHm/azNq0rZ1/ssqUjaaZxPtaR6G40SN2mmpK43ynzgfL
rH8MZebt9F6dkSJAHzAZs+Yittbr5/VNOPDf2tRlLh1+tKbeYmSttG6GdYd+20YKjzeC6GvZ8l0d
M0S9aOcPwxepWl7dV+7ov59fy5umYdAkLEt2RWfv+qL74kYbyC9Xlj6m52Hq+3CbKLR6Ijz4cZgs
XcaopWYntPn2MnoLbZf7mNzM3uyyoozELhFv8WI3Q715fIuXS0qo992uIGAqF9ZqORSlb2+bvp5X
N5ucLfyZZ73woLGVGMuFl5B+/dd5rTvQFCSRQ1IF53FInG1RLcLCbzG3FVuI1/ZUo36ifGDfV5X1
cP17yBDWK9qi+QPc/kVU2a5hYnJzh/v529TrUDwfbGR8f/eDulpp+qBum5Y7m7ALlI3xE0B9/xgA
LQbDiqDiQlbeBFWG+jI8oRIlk5ygh31h8f59Utsk59dSiRZp49Yzc9rdymRCQyooplVS2iNKqIwD
5HF2/UQpUWzKYnsfSNf1lrvVIp6KR9zkhDUqi+TfwF4bEA/Ff5pU3g5KPhmf5DC3vbNxBqTkb7aa
9jpKiGqwynLVZFvcB5thEQ6TA9lq+FZrct756MPguAiHhXZiPNTjdwl4Z+56bQedbbYW220NcnLg
nhrHua4hDjvXvLMe8Kq5XKp7ux4ooHQ3zyZ6mb86eOf4g9Jrf7gtXnn8DEqz48vn6XcwKEEJs9Cq
QWpYXwy9oM/aMR+bHJK1ajksAWKSADnEznuThC4TAStb14m/rnVb/te1pqL95kWxdu/q4cqxreZJ
DrFWmPtA87tXXZu2gBRJnz3z0C2SNn2feZ/6LFxyVGjJDMFg7n2V6OuYxBW1+Fx7jXZox/lUsJX5
GH27nsxQl/XFNpmj92lkfRl1pfYSZeHLmETOZRx43asSIzzIUFp3vNk50oXWnKWHJ4s9pLC1owwk
KISZnl5G83Nktq+NPkT7+6QHNVVbNIOtO6TzNlrDL0dmyFw6kF8vdVtquZRDEvcsYVpbhBe/ps9v
WUOl8+o0cJnMWypbqp+jBx4CsgCn/ynMelRz0+koJjmUsDrtnTnRIXMkjMwjSIuYONXqpmOiONV9
NZqxU+20orfvZCuRyCNOTuUAh6O/aTVNW8k2RWyyLZGzm+0244NNFjCp+q1Ut+i2IQ2gQIagBXtH
GkazqHOo1RQlhoVOjHbXV8KwYqq3lqVDkdkjLrhT6J/c1UuBdE7KbEebQbKrlmrqzTsF+h+jBoKG
kl60pk/J2X6AyctQvCUlx6v3BpMXOD1V2vA694PjutTiTWa+yWgbkt2iiwhNo69zCVOXr8Ho7/aa
9dXv9O8IMuWP4uxafQVJnv65ylBmnfRwL+YwQ4jPGOjDHfXI/joWanPI1TLZiNcKGmUbeDF1tOUC
vlO9XuC65Oh8uADFxHcXiNzG3UFlCuqVNpf2ZIXJmiFpFxlmFoC+SdPXadLfK1Punjp/ijaNFUU/
Kho5Zh3+U4TgzN2gFzakFkXyZVTqiwQAoHQguwiMx9tM5AHDH5XGJtjzzW/pnFk7xF34Wlmw1qdj
Bj9MxNeuX8Aut4PYcoRXoLfN9ze7F9XDrgIoSZ4LcbAPU2WoCJhymUufLnpRbwtPT3HEl8nqgrpc
dYs+hRzsoiNRJad1DASrXQ43t9imOQg380AiSBwfl7iuU9YUislCbwy9tk+3w9D1zX1fAl16sweg
kU7GCNHe5l+ntBz2c/MupmijcZ+03g9RHoYrWT/XylWl+Co8bC9q0GKvsr0EiUXORBEaoWj9zLvN
zRwgKAmnHUXWXxZ9t97N/suiAYJYfd5ErrPW6Zxa9hSyAbF8196PY/L9ukVZ7HL2Yf9Bo/A3RL/A
0y4R4Mv0XRSPZIuX4S3WWVarwuj7dQck3ut+pq+GDQAn9xgbWUVKJ6+fm5QGPlWZaUbJKgce4cr5
PNl0pkNY8xcSdu4XjfsnOTzNP81xXR91AyAk+kXGM3/zYRUqrfpTaR9F52uZY1X66xxfU/xTE0T1
cU4KJNeHaT1lBbtiMtrfW+7Pqx4Sl8e66aHzUAN2X2E2f28cuB/gi5zWaQOXozNMxYaKSvwI9Hg8
2O6k7HWnKS6u5lXsfOjDMjzolhfysCkaPo19o3/7MElrawW2VbO4tDW8B+6kOwdz8KYM1QleIOkP
qp1dYuXG16QeH9LJTf9IjIROSt7enuDXrOkxJSJUVONrPfQPkj/7p4i3Nf5tBE1siLPTBbxxu+QL
vBTZJwE6dFuV6tZXa2pqGsDCzwKoKELVvh/h2LrCHLLSAOqJGsbOGGGv6uDb3ZdG3q8LtN7vBQkR
59F1UZnfbmTRCbSkLCoYCho7neuinYaoe4xoCdBiXlNUZ/gUqFV+QtuAHQjiZNchPfTNRXhjNUzk
TmBYWUxiX0x1rOYnWeJtHTEh6Ll2YkXjzwx9vw3okcYrSD6C02zryWOzCOl1YZj/0S379NbzviN2
7G9SNlrXCKtV+1UISMcDabezm5gGqrd8KnQAzWNRphoOZOQmyZ/ejBY82MhcKmxdZDZFm2qlw/mw
PJADe1OMM+m1KcsesxIu0Xrhe+uqeARQ9XdHbSvsJRZHQEbtOiPpPb7FiyOIS/OkG/AQn0dSVVnR
qM3za35nMJxsN1KgFr27jd9P6u9t8oJSKBxEfaiuI2+aHzTwTSca2KEIew3I+2hbpwp4PiV291Pb
7Sy1dY725FvOhnRJssshUgRlpEVXd6TozjHi3wP9EHqVKa13h1SniV3+ZcCstwbo/5duhOnjZocb
Z2umSfjyD/H2YtcjrwDZ2MBFVkDvkSY1v9IlJylj1Q3qFWVjC0E7chdeqY0r085aJGMr46Wh8lK3
JCFJDjyEdVeuhGVzchMorRT4DmVo2uZ/nlRpJuC8fDqTpCqgv10OCjyVwAvRz2jnf9kWR4xMGYow
A7AnFR102I1Lza1OcTNNl3A55KO1bcoCdvdlJAcA/2bU8NK5WLysUx87asUygtIRPg6QfUgiB8eb
KR7r7Dj06m9ikoPdecXBVfX2OrOJ6vCQ19afSPR0R7g/kTHqxqRHHLTo1hChW9SYhpJ8+2IUj0TK
2TVcxmaQ/ZmnqgpeJhlPbJm0bTX3w0qwltpA9w3v5XhkLDFyJgdY0uAtSE43M/S9cbcqu+51Qt0g
sV3N6mOiO0gZKa3ncE9WdP5yXe1vpypwN3FiTJ+bPiSPankXXQXLFY4l7KG2phzFOQ+qSkMlQuvi
dV2rukO02l+L1+VRc7Yn53c6i6fPFlzQz8gBFHVdd+uiVh6rAW4xiSwsurOrKVcPso5e89NprGHa
ildvuuFeo98VNkw+ETiO+FOsl/eyrESAhISwT6meZBTlEFGy5axOsho5qw4S+2qCRstGb9RED8/S
erZhc6h/8WlmpeARQROFEundwBf5YECje6Yrm1tzHZSfK8gxVuqAMlvBH80n4RMgF9Rs1CAe77og
B3CxpE7ZTmvrKAorWPEYZnoRGivQDMmZhxJ8LaVJs41iOpu4jbV16me/BIYOIgB+le3UvEIF2KL6
piwlOH+2RuDew9rrx/ZBTOK0GwhsVM8cdhIhDruDyEnmi+22iGZ1YHSz7kHsaqMMSNKgmUW/vnaq
uyq/K0P/4s+KCfWXUFoFmQ6RlQZH6uzHf2Q8yyFXWTxh43GKFkyys9EOXokR7mbC5fQaCnVlvu06
ylLIU2887yUs2unxlgKYFJO2AD9S7iRxII6oMUeEsJt6ww3W+CSOVG+oeRfaCwQZ6b1TFDk3Pk/f
m1nnPZQtugaZFSGo4M/zWq2d+KUd3GLlzJn/e+VWD8NAQn41zt9LNnz8VYuWDpK++jMxs6/WkOTf
O4X/WvqXpy/sB7INEN/m0vUFCQHT0s5uOM53U+B095XqDajy6n+7cjGa769sLVdWwvKhnAryLEX6
naL9+yv3XfI1LjN1Hedmj/R3voPEDDbu2VT2ZjEpvxsD33OvS3TIsGt3C8W/d6Lnv7+njo6o4BCr
nxIIzdZOU5XfrKZ7WUDbzP8LaiMqnXPyu6Ip6kvQO8lG50f/KUh9ZU//dnwfJXFzHtt43lreXHx2
Qh/C6NDUfiCk8foxND6G4gfBj84gCfjhY0yz97ePEZlu8cvHqHmxORu8J6+7kd9zNSBfQREi+wwV
bHExWm4ry8j0VA5g+XJnyh/ExNtWs/Eao9vLUKaHM1glGbbGeJ1OX7fTrJepNAbQYw4psjOb0aY3
QguBeC27sNUCmNBaz+gJWM99sCRhEEE6iq0OggX1u3BdQXL8DMIou9j+63QkwagnRhbZBLNTT11r
vh6a5SwB/m4rPejSZWRH/UxuJTVInC4eyHlQ7dHUgwpL5UYEG0yN7AIlkPkEGyyaeuofYkZdFKmY
JUp0aiQqn6fpVFbqhfcWfx2VJXyY02DWp35hUJGD3vY978eQQUfQPx5uDqQRiFbfoqex3hatf4dc
Z7c2yJ8dpHiXJnBfwTDhQoYKzlq8cF57Byn8ZfqMHK8Lvazt+9srcGAewnDl+4O7LyKtNjYi/q4t
RjQV3L0Iu4tYvJyJV4fFbdUu3qoFO9MNLarrkIQ9zqHxWReW2mU02epnobAV3zK6+ZZI9S3y13kI
DF8jS6M2aCQDFuYP1rRNWjiU5BXw+jYoxjEq0QlZXhalVC6Ha7TZGnT5Upq/HbxJmbZTydvvENp3
sakYgBSi6TvArk2ZesnLFNUlrX7YhZs2iTyYLKr0anenhWHM9afvi/0Wr+nmn7y+DdzDyL2MC2O7
HNpEp1tk6CLSbdhu3mCJy5x2Buwgu8U8zcKHQOPB1bYDnRZLmcfz/GAzGpl+L9Udp/g0z1Pz8iFq
cOKltnifsoO/KPyndYZN4cKNHHPj5iEFzkWYdTCa8VJN/JdKWaPX2bNJeW00FOeSmqrxDMvOVuF5
g2aK1Z2UlP2aKNXoqcbrnB7SRLTo2CD7kgNND5ujeNvUup+grXgKgtCUNcTcIy16CjPWkCUN8mDg
kZJslYVFgoJVFz6XU1VBvwNQqTKi8LmAuB+yFnc9j7DPriujR9PQ951dZdqv3oRttUwV0z/NXyLE
6dBgt7XQpPHqde205fJPaa4E5k5hVif+Kc2Vs1y1wvok3nmpjIuX6jjBS9385pVfkwxDR38/95+C
5bfGXS05Dcc8csZ1bnvKZyWY/nY2jfqrbXg7+xCnxGi5j0097ps8MY7h6EK6s3xpwUE8TeU4PVt9
axzLbkpRNeTLWUP3bbB7eWeXL7P/r/ghhgt07ovBVrel7ZAggsTkODehfpz01t4gCW+sxHZz/NOQ
XIJerWTezW3ks71pQxSyPzi0Zf2UJ+6mdQ0kvhQtfJRDVqSf6V91QDz+yyRn8Lp5azjl020hepli
LOMG2hTbhQLt1+goBOye2j9uZmMKotsVMqd4vYJjgd1aWOO8tR6E6VZm3IJtJXsOhuygKLBs0r0U
r6psjHctKp9oybn6oZ3V6kFdSrVKmHlHtQNisFR6edI2T40HxZthVei2LhHiyBrzoNFDdp1Ee3G3
aRA3m7TZf0COtF0pqVf+1paUIy09C4+Z35cv6JFd7fWEShGCROa2Surqt5J3VU0riicj92EryiaQ
xou9X6bTARXcpldIrj4HdvcVkYtig/Ze8jyopFvkTGzDYpsWm5z9v4lTCtILuQp1+TiG2tozZuj2
lzuatZ/7qf1m6uF0nFQwy2JN0kxbjwN3lDI00K/YdjMk2B4iPAoEebu6ibW9CF3MjvFgaYX6lGRj
8ilq9J9ilig3ctV9bprTtyVK9Zy9kYGHKRTzmXdNupktbgLU461nsRVhuBlpcrwYFvokMULNGwfU
9V4iZII5ke5cBGCfxbZM6G3YW695AFcPIkB8yRbW7vAFuHR98Pta34ZL6svBbrXWe3vBtuj7Ev9P
9mFOUZ+t/FU4ht1Dkg/uLtH7YlvkYfYFGkPjDl1Kbx36bfZlCGualp3AWSkew3j2SUosOkcSrBnw
+fTZ8CDOpIznpwQSsoBXpwGdrU0WFPpnvRuiy+C0w12f2K5KGs5u70selulq0AL/YBp7zWqa/qc4
lAK6q2Omj+39NRzZPvRmEKECjFXBwjKX44MZFd1Lu7FHc3hRlaZFcGpMUTNhGJTdwjCpIAO7DFEl
LRFXoJVFhtmIgllgDc9Upr2L29lnMfPXhaEoAOReJjVLuqigZQjB3InX0abvvjm1uyRlf3d73JId
SadVRIYELYB3j2F52t4evv64XZp63wWILxQFFpwzMi/XZ7VM1MlBR5AhnUzY3dlDasOuX6psWTe2
T9Hs79ouDB7F1Kkuesdh/VN8YrpNutl+ndSOc3XUuuGnxP/fToo60GKwPfDRusYlT+qMj14cAPUo
m8Gofkx1cFRi3jafc78tPueJ/5e2vHVVTh2tXF4mz9AJGteh/etQvLdgMlbN+TYcEjrOtDSoNp5y
8M2ls3g03PkTo0D6jPt/HBlOnq+G1K6egIToaysL9Yura9MOWen6BBFcfz80iOV4jts8kl82NgqA
iS9zhZDGVFT1D7cKD40G3nZVAOeGpACh0Mz4gfJO+M3WHX2dUG67LtkrC+2jk78uOcwAlrrBel2S
lvJTwHc3apvhm1LoPdSMnE304K3QORi+5Q3XlLNhsf1jXGHM0MR6EJauxzYLd6IN5pNWOdsOFBcV
xMlbGdZdjVA4ipyiFCaaYWWmO+c3u0iL2SQweBgnMe+CZzdHNnjFienz/Fkh1XE9ee/6DzEqgJ/7
fo6MXdAZ3SacHf8Qed70zUHOuhuK8mujFfE5hSF6NaLr8U3CIpQeD3AEo7NpOqtS7727ONH9fUiz
4obGZHMbDSX/12U6dxujSNH9kPHUmh20Iqa5HREVQhfUnreG6uzBMv30rSk4CG89oKv2Uc7e7DeT
2GdLu8YLxb2YrAUwMmLnqRocxC4mcf5X+4f1+Y6/+zy/ri+f0xNEx9vag27tPLradppioxb+dugh
sp307rHLE3jfq8GldJHHP2rD8ZMt2HbyP3UHycgy4RpjzDFCL7GDKkzMXfrvS90sb8tdp8dQ+tpj
hkL4ooZgFtbyLWrKtae56U5sop3QwXz6MKTqyuh1eLF5lBpmoB0ojapX3NjgpubKatzu7MAy/yWq
jNcHcFy+hl1hZEuY1xbdGdYQ+0vyr7C5Hf+22q9hMr3wA/6Lbb79xszGGAWmx7a00KQ3KucSNZF5
Ae050D/MF71QT2kLs4VENqbR3tm24cKVqLMpWeLrOYLqMKzhupWYSbHsVd2AptOpsVxjlivAvmy9
u4K6uYangz+f/g9rX7Ykqa4s+0WYMQtek5zHmqurX7AemWeEBF9/XEGtolbv3ufYNbsvMhQKiazu
TJAiPNxBG3FH3rSs9PHcsubkkN7Jo2RArdihVuxz6GC+6DVSEiELowt1QfW3a4s+edSgSPdYjNZ6
VDWuWW6ZqHrqqhV1p8mw9iBj1ufRXMYAwsiy3NMoLRlDcONCXbXkmIOTj5YsQa+T86i/OFEIWhTN
R7AiDkyKm6imawvAxCEHd6ZYCo/qCZp4SbSlrpHF4mTq0Cwamrh8ipA3erTzOZRCDm0Dyudletc1
euAzvjF6CyqFUerfywalaqZSC63FANoJ1gNozAewP/ynh/D6Uyvxqv/DA8gphMVVyuMvazCc39cy
saAPjz1LYW6AxEFIxbVstJOi3R9SbUtE+rNtHgepPkj2mxYssE6pGTunsZGVMMFqiorg5syoi5TJ
3CWEDWFqYuHMpgVT8zGJ0Drk9WGiHrl+TDRRjnCOI5RSp2Z143l2gvwgewQ0mD0y03xBGVd7AUks
g2R5420Q35YbGuyZ5l9GhKx6NUimssyvFctNsNJidpY46QYl9e2Wpnt6Z+Ak2n6fZ6tJkNLYAd6f
3JFJ9wZsqkD8vKNPIAePn2LoAa9olNYwkYMrdXO4J5OoNVQQCZbt6SNAXbs5OqarAwDyzycCsw9U
v7QHsvR6AdWn6XuYJsOBAnAdCHJ3U8PrOYAnEqu/4kV7T4P0JUM2FqLvaXxPX7A461H28e/pXVHX
69g1Qd9cZt4hwXsA2F3v0PtN8eSYaflUYJ9kyUzeosbCd9wx7cAx425Pg0BIT3sLRAkBTfiYjudV
ARLXkW08t0qvlvVIoAkTL6E1IL0T2HfAd581SCq3QibfQYP7zeXQ9wHRiH8oYqgxsjw3vmIijdPE
sda8tZMCNFOuNT01D46C4BtaM+6RFjcU9KK7R17YWYV1m289sBYIyCB94Vlige00RwZDZRZ7JeWi
7EDWmp/s//ZHzvBi+m3MDyhdloCwZkAqqMjfHzHAmiV1YCVIaCwDn4KFLUUCmQCrZpngGT4MFbg0
RHgPFa/w3jWQZcH22N8NkLG9B0cAYv4uSr+E55/JwwxT407yb9PoOGmQ+7Gr6MN/hUy4aeAoduBW
LUm+tAYt6TQtNPvUHZrBRPCWQ707HFD0pk52eC65kPGL+gN1W1Nfx2CFfU5w8sC25T/d6FUxOFDQ
9ov+r26NWo2AzB9u6hwzr0Z2uqnG7W65Ka3GBzAqD5kAcALCZLt+yrITdMHyU2Fo9m4ECuEWiwow
9srwHnmI0HVjOtWbmcRvSSzqX00KvbuMyXhlSUCg27j6xf3mbdTi8q1oyhTSOBl7HE38mGstzm8Q
qHi/S2PIz3dx7STdIA/Wgv74a2Pp76wxUJoWJ2C2iCPmkxnakDOtzN9sNElRcHiRAYkN39vkiL09
QiSmOjpI2UCYx7EfyRZ1X3phDw/CwOvAdyA73E7gwlr8IX0FSGOnY5faGu393LwO/QTR0sq+c0bp
Hi21WXWB3dga2ZgijT11NyTbJdCu/zbO4vFktJRnurGPsvO8n1Wmn3WwnCwXzDVmi//Pxb98qtQf
X5K++Up7ZNot00Z5HCA234X6gezC926x5QH7kE9vPILswBLepTCwstsmxM5tN9pS5cEoXuoIShWQ
ijDWCfKMkJxLp6sVdnpADo7/kvWNHcQlitXbLsqDbtKj7ZQ49lUD4nZuDN+Mz35nb4YiRHiLBshF
QG4pKPEj25JtQP3fWneSCMJ0vLsNAnQhvZPJbVV2+PdrKg0ByG48YtM4fgF7LoNEpaMdueqa5rbx
JXutQUtzcjyo98VKO9ooJhbwDhT+E9NKMGHVv+rR0r6qCy+r3y8M8ONmHQRBHAPZxdLIjZfG6/t1
zDv7JgxoC2RtUhyRMACjQzj5m9qEKkJqhGWQ1yDfieypxTcQV9wD2htAHvR1A0m/VOrG5r/7kCM1
aQq2k1h5L4vRVVx8K8vex3HLOtORc6ji6c7UpjPJkGWpOd6pMTph0lhr4tuiDqcfY//bPPChgOVe
2l9byDKsQHwUP8ZW6G1HDxgbARrDi5n6yYY3nfFSafxbUcnwl5mABw+7uh+ge7ZWUk3SzH8mAXwr
LyjoScGsqekvk5TzJMiqzpPaCgEtwE20cMhOSeNoQT6JNEDMKTtFoQRJO430YTq+X9LQlOkIoDjF
dLQkEmilKqusNBSCJwaE16EFlpz9EAwaWtG1D5qd1kFVd/HXsRA35qDWazWIb0Pn9b9QMvU79hzv
heUWeJg9ad8ypmfQferiI/5l60s2Wuamsz32aKbdaxJGu0nlj6gR1egDWxOjbpz6uYV0cebIo0EZ
qE8+H8OxF49H6vU6FOf70Z92BAmqJHTKhxYRvRkhpOBDoGT5u61zwUBBotTkTH7yYy6hjmg98vuv
64HbK7p4WX8G/wbKU3SmrZcIy2DrT2BJB+ZGBWlKG6DAynFBVabQ0aqhSSG0nTaLbUr9q6F9bXDs
PiaeX+OUrGsS/4bReu5KUbi3URQpKncTH+ECECclqqEBMNmFK8sp490nb+yW1+2YD5fF2WGK2Dur
Hz+5Qcg92UinaMEF/gqCGP/SVbVjrXrEAw6+Fb7Wphlexw7nljXg91vXAvnY7IKaq2mVJqGGp8tY
rIEngqjB8nySZl6DzHpDD6ae7PbI7WuZ98VaKGcaCXNk4FZ6B4Bg2s3Ofzz8aPXCtAyQLaIsXbEd
uooeMTJL1GXSpU7Eh8sQGYWR2kD1AZuhppAG3ie/eDCqeE2OTmKgPMiqmXUwbTHb5hWssd63kGmz
41VRF5CbMAz7LsmmZu8kfX4oLWe8TRCChEZc2rxJyD0yLdJ+eaLZu5XJvvaskAFNKty02YvcAPOI
z8ebhSXnSYXuXuiJYJf9HjEid54UAtd256fjxoRC36pQlQquqlSgppZNgKCVf7FsYQBXo4724NqI
QX+F0gMQMr774dQE5pKuboA3R8hn9TFZrxKxgz4a5I2RzrkBMyxvRSaai+lCob4zCxfiO+BR0ZN2
PFa+fk89V5noCrwl+Z67qjxBTaVFaKDUomyr14DfsbAt31fx87xfmxyR1MTwwmRT2jhoyswEIeFy
K+SW8GmAoNnTanJM92GadtcOpAobzxPJhn5RlfpZ6Un5CCU380y9NvT7S9lw8P5hjBq/0cXGBeJi
k1b+uw2Vq/dhpXnzbxFVteWlnqwb+dNPEeTx3SaKRbNZFhJhd2dBtvhC6yA4DPqNkaUIMoFSpVb8
V0aW/O5Eyu6cAeLdXQjWerJ3rsMCozXMUxuV8tlM410/esZbLgwoWZftuCO3DCn03MDBvp0G8/jf
lp1MrV65AjRctGwRivJoESyw1bi1R9VguCmcqd8SCxl1U8TWP3Vj1SXKMr1tws0yGgoEJfTyd4TX
wvMATaFjl+GvpK4dI1peuR4KEdRo6iiOyLgGLlF19RTYw07R9FMXKYPkktV9NnejUeiXqNZ+zSsh
43FNo/Ib9aLOca5Dr7+waZqe+7Lrbxp0xGgsNqz4rs39K41JIBfv2tECZwDuCEaN5h4brH0IgpXn
RJs0YIrGLY0Vg2k8uCAMpHnc4e3j2CcBjdVTlDy5xe8a37ydSIF152E5PIqizEDLlQ8nV5E7ATZs
7VPTrqGlA76o2QXVNI3lOPfUS8vcBAYwMbbUHQxZXcvMv1KPJpXYoK8QIBhO1KUlmcfvWZY+jYr2
JB/a7EFTUduyju0dNhgD5G7i+iBRu38lFyRl4is0KA7LhL7o9B0KAYCgUItQw4ukmxeJimY4WIAu
r8Aw4SOVXburtPGBZq5tW1uZmhNDZKvz1zafwrs6r8I7VEvm+wTyRiudfBoTZXZlza80Sg05j8fS
j9y72Slr8XBp8R2Y1818MCXpThbtl0nLvUp1GyMFha2flc4aBVfAkPiRbp4c/ON87AUKkQCtTf1P
b3+ZjPmGMwTB617fpTwf9i6qhR6j2PkZp1Pxo9R9ZA5Y9VyALu1vDlnLnv2xqmcHvHiHfT3i0KVW
yHFYemDgkVklLjTtSyOqLyzXrFez205hkbzWjWyuMomA01ZmXop4lwE4vkUyynpdJr13sVtPEcma
puo0vxml6eM3ksQVyvsgj/Sp4SEAb/EwQuUXA616t9IVZN7ZFQeexJL+miy+aWKfk1XVLsxLqOE5
tg9Z17zbOJ2ZPncFtoJJH/U/K8SqNNO2f3dIY9VsTN+cHkGNHPhsnLQ5jofYfh+NukWxnZoeQuxm
nj55evuMlMewSXPs9luFhXAVPqJrbbwuGb9Sj+lgU5j6rAuM0QC+Q41yT7yPRhHK5RunAmJKTf2Y
73uy3Oo+GEwTUFgjFoBC+EHVqOQWaFXwA3lE3t4DVxTOAgMz9a9cPNF4CG63tWn504km5mpiT8Ut
k3xq8mQ8MlVW0fReeXXUFXUjN8TvNBzOxgStbbBwgJ+xqcSZ3Mhj0qJq13OQxR4APuKB5xQNMp6j
NtcGhHlarRJDF3fG4NVXYF80oFmROnVFXeH7WStx0n9mWFHm34MQEBzmuf2DdV53opcTbxP/Chm0
XR/jTR+0ZjRswaTXrpetnprgirw/kUmApm+rexZA0giPdqkrv4Z5fQDxjvbLcIwzhEuntw7MAgFD
vf8NvFna3uH6sEd5KVCbahJzULeY6s1hknF1m0K7XGVjGV9yVXGaJYBHC0gCzb0Pu9M5ZbcuRHEs
LXApLiQzgIVC10fjDOyqenmkgRxfr02V28jxmyGUXLk+XhowpL3y37Uw+GtkyggcuWBF8xvfeu3A
/7VNDSG35ATW1vc5ptvYr8YPO8r3oimTe95Y8aNZWADG5zroq9o0ecy7qj3jifNGg1Mc1xdQVF9K
6eZna8zyNZRxIbCouj7HG3BFl9SEWopHmBoZZYYRBuFOJdTjbsg4ON8Bicvv7ZE11xz40VU/+PqX
uJXaumrM8kDdDBkLqGOK58xQRzDgbFcxmGG+hGkjga3QvQOLvfSEqlM3wHZoxbOue5mKKL7o2uiD
QBcwAAjJ9mut8qJjpbrKrVNuetTEF8QroYkWtUiGAYW1BpVNfKTuh5uhVgNYDNxoBCqY2u+o7ADD
Vl19813E1FXEPNVbAaQV967SL6szKuLc9YcHUhIoAUiFCFzlEfaglCcPaBJV36LmfQ3y0KA4By4i
cCTjgaQ/9EimbaYGNSCyaowHlNIbD3nnb1tEKW/kUSSpBcSBL1eIToFnl6XutMLTZjyQs22hMLsb
W2CuMJVmtGpNhCPbjV2JqQhqV9vKwXkzoal1yEDHtOoVM4wzhfWJuhCpsZ4d3r13Izkm2wSlymvZ
dO6+LiEYRmd1F3/1vqtEsqaDPI1Sl07ri7Pdi/CEoE66oqxWb/egCk7LYZu0ngaQcsGPnW15Jx2o
rTk7loWg5JLIsNIEslPqrB1lshuBAZpXWib8uSYiRVAlXGcxtj1mDqBbXAzZnZ/hjSYndt+EJUzA
EJyk6X1dTEPqQhLBLkQQ9TlPAxYX3TrV+mw79+toUpzliXWY+0aIl29TlVdaoirc7G6UHOdDNRl4
u3n9HCW2IKmTxzw5FZHIztjtvDeTlwLs82c/rmowr7cnstOMPvQt0KjqRDVjXZkCm09DCMFghlpK
K9TMFdkcNYD//iooAYraLDQgdIUwOtKoQNrFSfE4OaPzJDvAZMbkxkE590QWS5sOoI/gd50yDZbe
rNKasxN5lMhIrNsOSmit1rrYUaFUsmvAIUVTY0jJHlGM5a+oi5JY4/p/3IlZDb9LAHFpkYX3ee6g
UnpqilOvmkRa6PMxLoAZmooTXdFwZXMJcmJLgrfxY05E7jROnvVUg8/nz0sa19qh2UBKK9nZeZSt
STf8UKjqsBrfk7XZ6uLCAcC/OHmerXPdtE7SrX51YcbPhuDvTZTa/Ew21wO/nmPnJxqclAcHWwPi
aB8uNCJRQQdKZ/CqFdr9kqaaBhaf9LF56z4qy22kGchEaSpqtB4UlcqLeuRKE6e4nyfOGa1/1lqW
//daZP+447KW+c8daWWzLK0TarHx+MTDqMlQeUsIXu+ji+OO+Zz2eKwso9hOfO7SKBLicW62F9vR
xEWaXXjAq+3YmykQO2SbLz0AVA6pYRzJRk3p1qhnVg3KDEBS+hr3OEGAt6tj47MG+L2Xaq9131Tf
S8t79fBF+A4q6PkCeNL54l9DeijZC6Qyjmq4VDP/jyX+v/tAAgxVXuDv3jjccc6NdO0VET0UcR5v
W+jUzuwQFoOyS13rzrXHn/xiek/JZFqvf5sUemY7s0P85ySZ1tZrZNnJWZQovuSFJu+o6ROWQysz
WCwTAnF3bqI25FmsRF91xWZZ1sbOSHBGdYUxfpqa80ALmyqclxwMcHXoUgUl1B1UTO+uCWNjl4Ug
giWbjQzlqu1ZCWrQst4MqKk/hKzLX0Zt2pWNCVCrsutW5i92EVXvdgbGtkMDfN2LU+EM+WFf/P9t
rxrUr1H2ak58qewVKC+hyTzOybIGtLVn7rdPS/4sH8xmNzieDJb8mUAKE1HYxNsuSTFuR295ZMsT
mWZ7HFQhKsoo5zZpYXaOrfppuTXHA2fXNPEYLMu04fB5aRoYjXxemhbSQeV8x10zmAxUCHbuhMBg
DkjKNa9dN9DarkAdgAyv8wieUOMBdS3PhbKRX2uGUFAEgmRHK8xzaYGPVQTYfVDQpBb9aLA9nVda
TMuaTZLt8L5hJxoEDuwhdXJ+HlDGv5YFw45bbWTmnQdefPVoIzWrTB54pvdVPoKqS3Vpu+KUEXJt
IsxOZHM9EBwAFH6jwdlNresiFb5dbKX5e1lWG73Py9IkX0MwKxVdhnMUtkG07ABGaxqkpv9YNuxw
VBhr7KpkrzmHusfOjvYzXgQcBHVpP0Nd1xsECpGQmli6NIpaNvxesrMX4dQzoIJ4F8rpm9/jSBQx
fTiDUBx7POozZaQrapKwhERs1u5oagiWdbw21BTqLyuEFQj+raF9+MM+r/zpJmPuJyvmlWKLEMdw
kCx6NO1B/8ogxOqHTvKj4OkQtDL1rpAA7s+g8UA54Vj534zmQg4OVImDioFTvpF1fSmhI7KmAXdn
QWPqO5Sdm7XbiOTix1FxjSdgD5DaSn645tNQG9M3C0Xpa+jYlmrbHO6QIkbsoYNwJ96549dCt7tV
klnRXVm69pUGcARAbYUa0FBiNw/UGviXQxN1FLI5MiMGtaKjIFCyEw9kE70DlN04jA8NIoNbK9LE
Lcxj82a0+n2nNrUpUknUE70WbzUw5kMRGCKPEWPmEVGVAxW1LIUu1IW6s3ME+fk8SP5kp2ZEauno
JO7+T7taFuzQ2rEy+v0nf2WnG2STFp9QkDMP/jEd1bvIH+ti/nhLvQ25ARJZnqY63y3LmsDUX1JP
BI3WyYvrIqEjgcm/DSFe1yg0Sx66zAfst4Jig2z9MjBso35lXYsyPtHmXz0PKAAhyh9+BvKk0uW/
uV2us6xg0A99QDIoxSkl74Lat8LfSJ0Bxp1n32XyEzV6zbPN+biJ8Wg8N3pZnQxkV7eTZ2NTCfKB
VVR4/Q/LjAJtyovf4OB+4c5ov/qaRHAfkferq+n6Aaqo2o7hTHaflt4QiF43vo72cBCukf/W2XTk
o998BWgTAl1gP2S8W8VimB51s0x3od1kx4Z12c324mht+IP4CiT9bqyz/Jc+xl94no4vg5AjTp9G
efYNbp/xy642bGDVK+MIBypXq58OCfPiU9MmTlBHKQcFttOdEs+YHvvOeARPh/MVGs1Qcwrt/gz9
sPoBNG3fyY4/BlGZoRGXErR1920XA0ideGvNR3EdCDCjq1aUyaUxYhz2LWv43jobN03KHwDXQCZL
OZidO+5QQxlvUjMr71D8Ut5VIQq8EHCoEa93ijsD2mveqi7wiaf8RibUcGnITAvfildSq/aR1qdb
oUAf+K/W7k0vT1YIG4ujpd5780CIaoEprO6oF7thdSnM+LJMyiu89cc4AYnnx0IlEsZr/JjSrUYQ
EWyo3xcmHxYb3arw2h9E9jYpPs464+OpL1aloyjfZuK3uSUfaj71axlNpw5YV254R0jYrBwXLB5V
bl1nzMIEaQwEB9ItYRyi0uwuKNB4oUEyubFxMa3h3b8Dwh1pssg5aa3nBERHYVftlyqxjQcTQbPz
X+xDU362p2b/xcm7d/8GAKCA2Cvwvfnih6n5ICNUU82RrDIcund+VyRBzswFNyhhEqhUrQD/Qt/2
4J4I7Tv8w1TPAySZ9j1KuLf9aBlfJjx4I87i73iFgT6ly7TzyJ3pBpVqD0QZKEhWM5HTrZ6lmtlV
CAxFbj3PJAcnRBEYzbSAqLjxFKLj7J+ZdE+dAaJIM53Y0790AB+RA3Z6qL2INkXU2g9AiKdb/Gf4
Z5El4BuGePXe6qwaeYHYglo416FHbYFe1TKzH5Au2o41myLUJMYbcHQZP1IblYVAzKYvzqSLtW8K
81aJSNsN09Af3aYfz8izQ3ycVc1Dg8c8yvOG8g3biKcwA7h3FT9MvAVjWM1qpSpiv3WaXgZ/+2wT
t/7js0W1/umzJZoGkV1V+0WlW7HsiqCz4v44F2epLlDz/ZHKvjpTe0AdSXeoRZaJFSKroJCjcJ3X
smZjJWAMmI0u0rYbT8baCmnsEqfWnm0lxMyCWIb4VydjVyV4R0fOeVIqXlI1JdfZtosgds5qubMk
K48aICEX4XJ5oStqeFqBoSx03fUy0DTh96TTw1XRMrm10sg6eKyOH7xRlbSNoPoF8uSMEs/6lTxG
2zKR37SeUf0jAuixR0eJR4m1pPU/xfjnS3Ka4EQpAJYmzlbIGMd+sNGNCO46zEMNSphvGgUr7qyu
Xxk9kIEDYEFPrgOItJ1NX8gt1EFz6tQ1InADzhpJ0vfXXrkNEWr51PS/uUn88ncloIiQsWL8uS2K
HUq5kdfDL29rOvG0K1RX5HWQQjfkNSsb/ZiZLmTHtUl/0x35a0x97w6JZnkDmzYq1pW/Zfhu0HGG
zJVatuDljvzHlL0vWyFuvJ8KVLaDWhsMu1sPmLEA2cXkQEdb6tZ6mh7mg68aRcVG8qmLWGZySBsd
megG1aUeAVejxBlWhjE4G7/09bNDaFe8JAZ3i/KMu/c7Qp3mFPWI0+ST2Z9RZAJ6iQJE1WcIdIbm
NqpRVF4xKbY0To3Gkm+pW5s7WZocNSxokjIaLlXXVCjlzx0wyHiuXJExqbp3H8vlPKi7Dtlf5U0D
nEUS/JdQWshqJG+htc4vXIQAE0JfKugrSDSKDGh+pO5xiZ1XvwXjW7/yEJqUKzK2aoSuPCBlDlXD
bou9NkxQf8yj3FobNYCGEjsDB6/xU0c/NPyE4kuf2fjN0WXsPdZWnkLhDHFzapCjygVCuv/0e/AL
leD1J8unmdSfssSAZnlAay1zICSEULxqzIJZG1vmbn4FPVi/1cEFfq2N0Lro/NlQcC9qyExXUyys
wE3HcpNgp8JwBgm98xQVAblkZBv9soV+T2xvlhXaRH/G6SQGTZ/Hy5UGVbKjrxq6ijKnL8Gk4MKI
85y/IWs/tTbgu8rLYTaUzrtxTz5ksp3qn9m05NInH+pWVeHYwTLiGqxaGy4EJVuBhJEok/cmRTSy
Rb08+rn0GhAORb9mW04j5O60rNoOhfabIpCfgpRZkkDlJwZ5eg80+xlnx8/RzD+CmzTZc6JnLdFe
gIK2LqYGfkBhxSOU4sf00ox5Ce4lrt2jCM0Mmj42EePJoxUYI8ufMso2ACmWwH4kEK5xwvgXT5vv
VeT2X9oReXvNjfUHbHg8cE92Ov4fq+yAl9YAFpwW1fws27h4ueL34JT4t0jFeJ4vNYtrR6PFnqrM
GlQSqRFqXAFk1ghaPInTYJ+YKNoDHcYbgJf3EOtsH72p9s8oFmwDsmsc5ItVGze3LLSmO9+R2L+o
CTG4ApAxqpyTjfriJ6+CnK7Qy+eomtqVBCPfmZpRaMVZV81ioy4XvAuc3NxWEwDhouwunRtVzz5Q
sA+dFwa62cbAtaxbt8yfHdlXz4i8At5Y8wdyjKr8CpSUd6Nem7Y/ZdmM8yLQqwOtah7jd6jWrNSB
Fg8icaBuPjnTGlgge0fd3quRHkSAe0vdMQk7nMZab22pm4IrNDkgu2EFNIpMvHZsKtBb0KjnDsml
77FDpVFdmu0NIYN7GsTWNVnVzqjvC02zJrAtZy0KMtpjj80BQklFFl7w3QovdKWJ+gv4ssXeNCpn
WplNOCAAP4IJ3ihwMCygzKyuqImgCnAMEzRL929+yzSaQS40ben+vy+13PKPpf74BMs9/vCjAdYJ
fhiMxzCGyLIGlZBqRZdLA+IPZ11ZtVxBKCE/LQMsASV9UxX/TKH+MuypFZcuXf15g7xHRtJgYDn8
35eJm48PRnehTzIbl7uS0W0bu1q5tnE/8QRnN/UhlinUnV3okqbUdfoK5c3moFlJdddDGtJBKuhc
KsZOaurRAQpEC+tgNK13m6CrNNtqEDW6jOoXAGw077Ytz1Ar8TGXZlQp0HKSmZfFPumo3Z5yPIno
rsvACHod4YrsWnoxduY8HtxNVid+MN/xY2FEqVC4DQ5vQffOeYlTcmOk63kpmhzzt5yJ+DYvlXOj
3sSJ1swuvuZfLZAQ7cAwwY8u1/lxvmL58H71Fxu5SM9mOX7YmEdN+XG12Fy1zLIqDSy2BiyhQWrj
Fw96N/+hHhi4qWIwqVM3dDL/gZuQ0BaZeYuVRwN5tX3cO0NAg43t+Q8V4i1FI/TLPElwKAWiiAeR
L0BES96VN8+yrqBJaX7Wk3PVXL3+aXN2jRkuSli8MO3OLMnBzeTr4YG18pkA6QRDjxQWHZGA2b6Y
yIPsRTPdUGW+0kccCHInvQOBnn2fJim74oG0oR412gQ259zqfw5jlCHT1wORV/tNF3huCBYDVkSn
NrfVeb5x3/qPqyw13m10NeS2+xbHY77Sq4K9zaPRTjf8x4zz7N5xnOwevNfuueunE5kgDpHd9wDi
30I8y6CaJ6OA3IbhPgYZ0x15UdO33T6zKnGhnkzS7L4tq9eKlWDSUCuTSXbgrHA1MzostqGy2sBL
9WxHLjSQ8wJFFxWKeMhGa8YN5ESj3s7Wy10jxq1dJsFAvawXWbl5YIYEXsvw8IHTavJOttvf0zT6
k4CLaCBzWn9a3WhAw5vOH2H5EzKcKAXYv66LqQzbO+mz+Lx8Ms7CZGWAJhE1qfgHI9/ObcOVprns
01/VmCFgpCboqsiFGn8CB0hndMb8V9GibPAhulcUPFhuq/elt9ca4NaXv3RoB+2oe+LL8g+HACl4
/3l+WD6dLB3/VkVvtNb8f+jLWkVdx9vcnWr7CIYNoYppxIGZEEnQqkJ+S7v+ycyL7CmFZOOR6ToQ
usoOPTtLq/rrhH04wJ9et+1BZXTwitp+5iC6IyfdNY2gd/X2kliOttacqlhxCPA9DtJ4Ef1YXoTq
ubU/bYEVAXNy4xuPrSvbOw+kV72XGY9kGgxQe0VFlJzIJoeo3hdJpQfzBMeMHqWxDTk3wMQJiB72
1UN6oMXBiZsdERUxVtSlCT6+LJpryHsyDRNCibkc2h0tjmqT4pxa5S8apI+rJcYJKdzoNt+9twTQ
Zom7ocU8lomrbtdX8qfGT9NvVcaMM/Uktoe7kJkD6ETwB02ajO6BVFnTIJkqSGSu7DaUR+pmU23t
WYJgHbnQRxCojNOnRzJoDBovfjPpe/oAoPXQjxGXOEriTCWSVz2xhvvJZvyunsTPUPj+F0i7jxso
Ao77SKIbc20N0i1gNFPfP9dtAQU+VFB/AU+hDUrcoj/VQwLomnk/mwco8PGmAV8IYjTB+4kbFGr7
Gae3YPMzpD5OQ1mvPgH1rLSDmLhhPWj42HUUvlL+OtLL77zj1VONJNued5D4QZTWf1IOlNrGHvC7
3X3VEOT8njoAQGbC/p1Z+a3PR/ONp/0IPVCzvHetZNh5jSmPYeNmiFNkOlgDbfmUjVDGLSHQ+UNN
h0ap/TvBdFYgGIyvaLgNrRxfjVxHSYKqI088DcwWRobiszyWL9CoAJcz7IubUNXnuc+QRkRAbXZz
UXtPbqiOeF9tVG7Lakn6IySiA0gej6D5RnmHtirGnwWLgS71zVfIDjcAJRrFvpN99tIM9pnVRvwd
9Tx5UAMefeXM1C+VMSK1Zo3J94+ZIocYBc2s3AiwbcvS11qaIkEUlfkLXZWRm81X4i+2v/lFuqHj
uVnnn/JsmmuNJzCD7T9l9eYcmzM+as7kHii9No8yZMk2jtagzOQjR0fOtEredHuyyzRflRMSu9d6
qOudC/qBV7OoZz4rN/eMTWZ57QEoJIjz5tXMZ4W9NOxpDwJt09delL+HOBmq1ABTcEhA3KyFuVHY
+SB2ffBgN3H2X/oiSPkqTHh48jPIjgAqk1XXYnKQcDHEmgaQJ6yuCTQErXU6yTUwVOFpcQtHJ96O
Uc4CaaOaUwCoceLFMDzFwiw3YCmT27k7gYjNdlt8pP9h7suW68a1LH/lRj43swASIMGKuhXRPDyj
ZsnzC0O2ZM7zzK/vhU3ZR1b65u2KfmmHA4GJPBQHDHvvtZbpDO/6kS8gcM0uqZGS0QFhGEBdd1Si
s00pfzmb4OPL2ULLCHdDX3SweCkz9YgzC/JDl6PizTWVWpa1h8TNmw0VKYGRF8ScYXstahcBm7pH
CwKxjdBSIlT3m3OsPfQBv57jd79i1dB+rQZwT0azqB6MlF8QN0MAddJDCqzVdtIfBTT6Ym2LHm9q
iHY/iHG5YBB/3WJwdC6iNow2nVrEZZuW1gcGuvSVtq4vyhNYKCs/RNTcJ+oWZLW45CzcK7McAKq3
v9IX07YQrqhhs7jrGOsuunBQPgvT+GufX5W15X4ZUtCuLt0Sn1ieFQ/6QGpv0hIaOibChaw4tY9p
hvPYrWk/hTD4RFE3foW3dNwMwo1uU8U5xFwXsIxa5QIR5fSlr4QiSw85xsLncJ4OYOgF94dg/kQ5
C1vVsegVzAXIra06Z0WPspug4q4AE9IJSDH7cN8ioHcvOwGnbI+RqMMyAvz+zrJ3Mc7c1Q5c65ov
bX0YUTf7rQ2jKz3LLBqSOyjLaQ2uW+ky+SUD1y7EFMcv5jKxTZ8mI7T0wvHQ2YNxYPB03oyAhG/g
l1s+19N0SRzabgH2zrgcv7A6gxwk8BfGmOTvCkDvAd1GLmwqyIZiSH5nJP1L3bmVcgVj7XYsGjAD
CQyUgGjkJ7rkwM6yS7tuHtcr1n+KXYHsi3rkUX+AYkHy3s2ry7I03HcJCJ9OGFH0VzjOX3R9xjBb
mFEkTrYDqpRf6xc4MrySt/UBw990hQX/dLVIe4Q+tCj3qVnFXs0miBBQixPFi9fVMtqX4wxdMwM6
CMrVRi1dPNc5aTYfENvW3A06aUGsD+8F6qhIDee6snXaXR2Yw4ai3CjeDXvgO0fYwZHi2871hpMs
e4bYYS8jmtazspVrNXfwrbXbosfoERrcvClSaWxjnQvt+SVHdb9rRWAp6HMQK7lP8PacFFwHu3Zx
qvdNUzxZsDI+xXW7gyFu/MLzIPURPzVf90rBssfLdldkjr0xi8XwApXzS0WMCGQoprKERQ7rnPBE
VZQ42opMObgpoOVaLRCiRfDqLnF6oJU14I6CuKgOBADQv7HsKxhyymtXD79Fb342oSx3SITEkFwZ
U3oUzMAsUafQQB/aUEBMhydPAb4KZdrysXKjxOdS5tduytRFtJTtduqLHlhv4MWh5vkk2vz7XA7d
OxXF3T4IyvwY5hJKafpk1GOxoLget/IRpv3ED5yl8B2m5gMoBClGnRK3KOpt4EhzS8UR4L17+6WD
sOTeznOEi8/dw1IEgPancX6ETwMAQyg83EEZ5KWudq6MIDkWkb39nWZFYGGq1Y2LdsU7RcR8hCyO
xgOsa7gLYxxWPmH/U7iuDvD1mpjCoPIEIsXmLoIxZq2jIjUgur07WBvDAQHCIAbzPWDgw0mYleam
VjAfNpCGOBdtECjivlpXiRUiQlrZ7ibVDOOQav1gt0344MguuxzmNNgQo7f9o74vreyytLQ8Eyzw
W3D5ZhAlrDx8tvwr+DZ6xPyb2a3T2zO4XvAgMhkPD0w1IBzSQ+0cvfQdIjAaW2Yf3Ucc5NV9AEcW
9obLF8GgzDP180fIxbzUUyAGODLXeuq/FEmwDY0FGIOuSw9ijKMdnBzw66kF4yJ85WC3ASgkzbID
T/PuE/WIuljsE4jzeVhs5ZuVer4z2LT/bZmI5+EvA0pGKvdg2qCGi+wW6md0S/vmdZFaYfEfj3T/
63j8S+ubY8+dB32qWhn9fgmX0zjD6Qop9PpiggVgVzTceigQEgaZ42J5KoObahqDZ2upv1tSqfd9
xrGzDKfgElHgzXpMn1fGtpiBVKLvjc2i2SdGVML2pNdAvV7wjDrJ3MXaMPZ4xkyfcdUVyCSOeQ1x
HwHk9WjnLQSK5/4FiX3uB00GrM2H/L1gLcN7OjbgpsmtXSYRXByndXUFEHyxRdhT/aFx+DeCNhr2
Nwxb6dP5GBYvkW8E8nNv42ESag0RxvXuXHTbqd5BHjnaZU4YXsoZ0Cs5faTo97IcIE0XBfO1Emq8
NHtsZOI64I9tunawpgc2cQ/eghoRIvgkSqwwYRYW1SXJ0OS6KHWRWq0B2E5qxV7RfE+tvzs2tSN4
LvICBKpGcY1lAtaVEKA160ld1D3DUlPXj40NwoC5+1z3qrS+96mj7qFH64PhNszvolADGPr4Ekzd
UnwrgCH2QashbowKqn+z4aTvw6xstlCSWq4A+cpOdpXa+6UqrVsrqeRmkHb0eTCL+zwrxXcA+xHf
6PZPUf3jcCfqEb4xpCaI/DFXgB/BhSnGzS9lNwSIHpg+0OdP9aYo7L1TNav6kDub+S2w3RdFAWGk
syBRXkXdXvYRyHAXCBKdG3glIPhh3ILBBkxUFaL2YVzxahmPF1Ts5vKlSNBDzA6vW+dfi9SaMMDD
/uWx5YIYnbrIfVDbXsrWKY6uXmAhGhGKbKrOoysqU6K7BOVSHJPUiS85Fp/EZ5D043Mgy+jWHidx
z5b0msgQrGK09ggbTXbUa86XZ6D0wlusbddeVG3OFnpNGXrplevPc4G/Yu1VtJW961VrbWGhRIDw
1LCPsQVuOHzXwV0RteDjxuB/BYwMfFDBEMHoMlpXC0LFIY7YWvdd2XabkhfTp8S1HgfXSZ/NusPh
2g8lsxpbJZY+2S6EVqdQMgiyhfimwxbcKOMMN8nA46uAG4+ZEYh1QTmkPL8sk+iRlmm0QVBAuXrK
GtITLdZcgXcQYPhqS2xexOvVT0F2ZTSYKjTzF9V3Uw9oh64Xo9qcu1I9ZDozTAxu7YGwd9kDNJN/
dCAvXnAVfc0DwKAdcLFdJ1k0XisAqBFq0EVfE0gDSAbuDdOJg/2vR6Y8Xm6L3PpYYGVzBQqm4gqr
3uIKO5DkICfjg7Li+MJK4l1o5vVDliXDrZ06CGgZoQw6weayaQLGDtRqDLK7DEP1ZW1ls/3UAvxx
gcURdi22MCB5CQsZ9aUExHU7ORbGDZXi2rX9P/7xH//9X9+m/wyfy1uEkYZl8Y+iz2/LuOjaf/5h
sz/+Ua3Vx6d//iFcZSkpBTgspAv2EdtWaP/2eA8nOHrz/xV14BuDGpH5INqyfehMHwIE+VNSBCGw
aWEN060rDparWRWApL/v0hkw3L53nuA6h/u8+DYY/rqPDccovQBiZZ/SCmuUcjgg1Exm1/YS5XtF
vHKQSxVeNNfxflUZTOPulzJwxNcRAmHOy4wklYkPb0wOgRAwE1ESpsHrOupc55nP8I6fIE+M6Fmd
yCKfriydTEnX7EoMemBk+tGaNf0nkOnnBzkwrNhlbjeIR1LD2oWOpc50AqgpMO/vb70w/3rrbVvY
eLOkhA/aFr/eetDjlcbYOvZDN8bzAU7gEFFTfNnmwqg/NymcJno5MS7AQddKNLfUwwbmCVBthjCx
3/dqisA45ZF6dZ6RaZoNa+ohVmycpGyjz1ncmH5ipeOVA0nMi7oCT8YM39SHBaTPuL32k+4K/mnE
eOuuLIDSSJjNl/SZ8Wa+6aPEOglhYswFpMH5N++la729OYLB6ou7IxAaYktb/npzRpXWCqHzxcO6
SLcrCVx+KT7AQ1HeQVF2uANU/z0Nh3FbGDsa8qioeyFcq7ibK2gVm5H7CBtwv7VlXoA1DQNTVLQQ
a5Cy+2T2zZWj14iYFO+LhJUfpVFBMqga0XUuxUXr3EZG2dwi0H4Hh718KDWbfg1uW9AdpMEF1YEy
LN13FfgfqZUOaOJpJzUvP6xmUK1tYgHcnpVvYJxKjotTgLU/KAB5nAJwZlhj2mzaACjCqHuAdr18
eNNX8NvWNo8Kyh1vlvakMGf20j3pRpKfW4YQ6KQRRg8sf9klF/FzM7r5u04nsBRWjUxAAIZCHtuD
NwB6eMrdqnhn9rzZGXwpt9RKR49jth5dgrz3ZrU3ispkW1N06Sty+aFz9KjMux011CaL/s0bIdxf
3gjJmOL4L6GY7QCG7Fj6c3o1UmFkMWdQyYQPElMU5OPYdD1y0CsTzjCuP3C3NR9pESaMYboMZTBd
G5GLJZrRQAoySa9IAnZViSXx2FUelrKNW1WV12m1txhBgNDeqROIy6T1BR1EDVT8l3XryUKWBvu2
VYiymS2VHZxx4RdMKH5BOTGlVu0V8YxoKziK2EGo5Hhu/kuftUI0/f7fjD2/Dvv6ZoIAyhbMVq4J
IjrX/vVmplHDeJaz4N6Z2hmu2Nz1OPALt2ZsuAj6zvl2yNzic8nklta61KNpIqD0RjGC4RbEs3Aj
VgrY46E6tPAz6HG20aPrqwQgo6uhh3gbOlA1ND5gdOIRzGnhUmyalIPe1WT5HXfT2CNjCzWw3Hhp
gHcmhpUAtO6G6ItNUlXgsgnc7M5GnMvf3xXX+csrZgmHSYeboNxlwnpzV7CiEmHRZfY9g1zulaUF
M0BtkiKETavcEidqaCeJP1V3sb1k/ivq5RKCBkSXTHXgzwMwVoFKnqiVA2dGHNxkd37bJAa4uPN2
Q6GApQQ9B6SQwwupIwaTcO/0lfPx3Ku1EZ3mMEg3jto0VAUJSDFiIzxQsdd1owJCKZqtv9RRv0qb
mtbOuh/Vza3CUlsYnxtN7+054SIeMAxDV8QMEzB12fWRWuIaGltBAxkuan3V2xVtC4Fc4V5Gvalf
gfkLXqdql5jtcigkAlV0PSsnG2MEjIpgTcGOH4T9CsH4UnlD604PpgaQVAAiw3WLnZIu6bZxhoJS
1sEsB4mwKCxA7zzy4Ahx7+q672LQzC9dcKFy51NW9N09VZWYuvwMPowdFamBZ4BQMf749++IKf/y
6bjQ23A5xAVcKbAL1+2vxqHZZZjuZqu+jyKurc7Fx6Rt4q/FiKDDYLLZLTw/McLzEAAMfr3oawVG
DPj3g88V3Eo76KaCJcOx43e/Huk2A8MGZr50cyMGxhVcLPaYNLBJga6WiipetlHVLw9D5IBVJCx2
MZhAP1alUV6BJhahprqIHUZ3UI5mudHFvAH5aK3kdKAigEYvp6QipJC3MULNtsrCW06IoDgw2228
2N0r6DXQ4lgZNc0KHIKhajlmAlC3FXotcxBJQAmMr9BrqM2VN4ElX0Gvq3Bqt/2Y9+tP0O/MAOYg
7ttMnc+m6fR3tumGN+kA/OsEEM9nqzehFM5YfokIBecdD+tjEFX8M1hFuh3G1GBP3ZIE/OcVfF1j
pxDvNGAHQfW26B7Pp7XCBRZgfTidturLEKb46rLtxYK4UUg3zvUQvQPnukB8Dqx1jdMe5xYeAcAK
nA3YL+InLJ8KL1/q4H06LKYfGFN2UyA29NCXg3mkM8kOHsDzmUaWh/duNQGcDJ2sIZg2JkTjYJwG
NlnphOpl083bVlr9htvLSx01UL8JR1mMWes5VLyHiFV7o0JYUArR519AAH8iZcgu6S7ktLifEcRo
bxJnjoCfgHyq0zX8MMUw2HPTsnAFKv+i4vbUBsV7gBnSG4bh8G7GxgiaFxC4luXwDn6uEHJ2Yfmu
zJcWMgHVsKeiXWf9sR0QOE5FiDBbt23LdklvlXewsHO/ZJlzb9ZldsNqZ8/nybmnqikOOj8wg2Vn
6TpT1C2UO9buwZgV12ZVHMlYC9EgsBtm9pEMRhF5yHRdNzmIjR4YAOFYLClQt302Cn4XNxJGvbI9
WkFTfx/M9NFKFgXMaxtssE0XtzW32r3IWgPxQAvoGoDi3FVxX97/7jxZepzyqt7DYDFs6wGSeEVc
3VcajYIwSKgkayBKYZQQbWyzAp8U6iiREA6gvvaCUUrFNXzy0/xJlaW/zOX8PkkB0FC1zeFrwY4d
q1sBgEaJiVSTG8qs8gEsmk5j0zXwwI3DmF61SVlvWs7cO/CTRntLVTEUZ8r5MjVhnUdIovNgm3AU
2GWkvgJTtc3yUHwPe/di6OCRocMRDuDeiTCK9whoWnZ/PxJab2dLrBoEsxgmBptzjjHl14EQZqi6
MydjgGA8h4l1DOBeIsgA6KZu3ajnB1CFwSJCdQO0o6JueLd0dg3BG7Dk207F75KhwHpgrPNvJd5K
BJeJj+ceiOEP4agO4oOjKVaIZ6UHySr2P4O7JVKVPgT5EeUg4Qhh3E3Ytvm6jrAQfbzpxZxe91Fn
3lIDgwfk9u9vA3+7LtW3QTKsG/Q/26Yd9qv5wJkmxHkr1l+/xLQ7rkaS4pNnUD4GiRfMAJa5gC/z
/NFnoeWLyarfDgZ0RJUhyJ++/qgCnx08Zcnm7y9Z8DfrHIcrrhSenMLgIf6y8wTSlENoME6u1wX9
EjgNmNDD+Atswpk2yoNtJ93XbsD2P6ppjm84Qqn+Wh2Ct3GtZlYff4HUxrl3m3SOL+O6AEfTlsyc
uePG700JLpcy285RC+JguDz8IuXRvRHWLzkIIQh/7AHzKEIu/Fnnzv0KSOSt2/H/+MUU0pJp5FtZ
zU0cRt2b4n/vn8vrx/y5/S991M9evx7z3xj18P9vu1zF3xrMG9+7t71+OS9+/eXq/Mfu8ZfCtsBC
Zr7rn5v5/rnts+6HSUf3/L9t/McznQWAuOd//vH4lMcFgp+x1fzW/fHSpE1Ajq2XuT9tRvoHXlr1
rfjnHxs8h+bxqfzrMc+PbffPPwzOzD+xVkbksQQNmmUqvG3j80uT+yfDLO3AyGRKWInwS2BD7CJY
nvifsDrgaxEWIhiVyWAAAPxKN1n2n67LTRcbPSktB0PcHz/+/BeL1vrcfm/hwmW8edtBN6Yc1wU8
1LTATyXemLhYHmEMAUvbRdZEgB9hj3ca2wzE4D9za101lZmXzHGF0EbKU6+/tE1Bt/jNPIPgX5/l
fD4qUlJysz6ZKhx34ejeQsNULNt2zO6iweng+1TFCao5Qeq1bYuJN1QIk9KV8by8JNU8o3nt1BRJ
umyojXplv3Z9dbpzn/OZKDcZeek1/fgZxLeJd25886sjhDvTV82/O996Za3hMC93p9g/90F070eW
YGA2su5YOc2wxyKjORXL2Jxg6EnZZkyDLvOolhLHbn8pp6Vs9MqkOS0RA7eNDI90NFVlA2Lb+TvK
nztSkZJzz7W7/tlXP/C75jd1YVGCxyW1ryIg8Hos2Y/nM1HOcp0r7MXsXQRSsNNkpfUCDhlkKUl+
5qhoTgGaRR++NPcWs73FbUFFph/z+Sm+eahULOj5q9BcfGBkYJiwK3vZNEJBDla/dAAaRh4Uw+Jt
EgHmgC0cXmpwukYw0Vds7Uh1dMh6HL3SJijxIW3Ar+k9namOmnPOL8CEBbUH/SPZaCtwe3bQmqDf
PPczR3ELPMm4o4bzy0/F9aT6AjUilxvXAC/1JxGbNj4pnaUEbsrh2GePRZz0pzlszMzLwQuJbwJJ
oYWWqCgc1W1mwyo3MdZwUEXNouZA2U5LfoXQQuFRXmClVUxeqix8VDrpW1APMTx9n0Pk6OAoyCbq
+vhnD22iMYuG7RtzKk+QDC5PiZsiauxctprS2mZ28dmcmupEiS1xXyhnZaw6cZ1QMVvmj8tcqS2Y
iKsTlAGAFi/EYZL6Y4LuE1IVRwPgzc6BIZzgNLRxcQodxGRiH/wza8V3E9yLXjtPtZ+WGVojDeKA
OByySsM7xnoajliB2qErd7VkV/SHFQscrusNUIjwybwsB+yxBEgXwZdYON0YTgh+rETLPWLzuj1f
vsMTB25DBqUq/e5W+nZ0EBI9UZESoRsol0LlGBhctZNuXJ06B8sUkA2KFDHf+h7lueh2y9ze0V1I
erwDlKNfY70xI/LG2SS8mU6zG0+nZAFzTVTM9XYagYIAM9Q0nsK4RhaW2dSvQNfoZZBtPgFt52yq
GLwpM6KGsSvUlyQ4hFFwg/CGlqYLWUR9UfRMhNFs+qA1D1RFT+j8rILdgmiyUxYsGOShu/ahaotw
txYzfc1zUhpw2GAj2DITiKsgPIb67UN4xgd3qsPdKBZgHcthvxh9e6I2ygluwiYK1z+eeHMymNuc
KId46EG7pNrmVEdGu+VW/6Q6cA94XeTgO0mNGi+ezlK5WBKItabVTg6iOhmDVWSAgSELgDNmLJ1T
bR7jZQovs9AsIRhdVKe0CyfcGODacbeQhE0HpMmIV1q64SdmRO0J5P3tiXLnolrcaiuW6DtV9X34
WQ0gqovKHq+EYzjtSWVQ/sH2+arnaXeiqijszD3IJw9Tqj5WAOWDe/rHH6uwKcUf+7M8sXjysEWo
AJb78Reuf6aFDRQi4eb6VHUcaN38MkzxB57/SirS31uJqj4hyms3qSbYxxmfN0wM8Yb+cvpzHWPA
awjNdKRUUdZYQTujeUj0LerB/QF/YJJuX72v9HaUKehILXtOPavVk//6BevP2O0NIG4tvj9XgRDt
ugYnxs5sDIzAFqb4cxIuWQzfYrxs6KmUqh53NRtuE5mWWG10eGP1tE1F+BnAkEBlyQV2r8uQbF1a
EPRGjRFMJ4gW12Er9bDLoBmkWf4guGp2le/od96eghG0iGm5SXIg15qqmE5UFxRYvJegQYBPILmg
BDL3iEIrGffHKIcbYpFgQOKYHSfYK0+Uc1SIl7RIm+nYOA98nIGeh71uU9ZLe6ryHFp2mPfak6uT
YZpCz2VTvkVEL+bv1EzwwusXfC2Lugs2iHfC5x1y364afGr0+Bv9IClZZoXKeh4VUGwuGAoWhy8b
hLBWJ0u/z4iPyTOvBN9VV8aY8XD76OWm3LnYNTbflmwErx8scc688BMl0D7+KId42CwlPnamh05K
4N3NT+c6KsI176YeZakPNZ+LVAfIOXi/ZvuCSgIzNFQx9anXLNW+Os+aVRzEhx3GPWinaU0FyLQX
OeQrZnwsYKuWR9belaY9+HCmCl/w1PIHIww3JSIrdXiH1rXGe5bppSSoE7EwAj04XhtduWapHYPK
TZBDo5Nlje1BTBfThJ5kGpAnpB5lqZKSSjdTzmDAF3gYfF7K1JGKw53Vy3g9CXWlWmqfbT1npSas
aVVrV1ia6DJgW5h6f54pAkmlB3Fp7OuxQAG5rW4paT1D2YgWuboy0TkqpvmIh3AuU8dzcW3Oad1M
PemgjL6Y8zmp/7m4Nr/5teR8jHQTzcRarVdAx726yrXjeg6nBt4mBL8Y3BWY9KGFjnGmHTHpUTkA
rZAfBl271lFDr1spR8miMDtRZ8qdj6Viv9TRKZMeFUQIjZ41y6QNvXfqbCBg4uU319rzec4/hRmR
bcIsA7/Xz987/zzlzp1fnfF8rjeX+OaQc78pxkih4oOpP1auP1tKILLy+yIEuFwIpcNVTP1MPY3V
erVxTgTI/7cQoHuiKgYJqAwOBizNzl3eFKnhX9aVZZT6WpLMo34WrRfenGv9ld+294MMNjWoYl+u
+OcfStdOfwWoOTBInf96uhnU3FjJj5Zzd+ooeSiPQ31wq9E6AFOHGFjcQUro5iGkEo/c4WO+M1L7
oaoQVzVk/eCXtMgDBOAqChH02upVmtQLIYeWfFQ+J2tlU3BQ19W1iYlJrwvP7ZY+cj0lnYTK1LxW
UpnBIrnlxeKNyjG8SBnjphqZgY1s454Alik9ZshuC8ogxPg1CUTkZGMt27pyHERkGhKLWz3tTUB+
PfCp9Z0ZCA3EtiY+/MwM4xW+JaGXbT2tJcG+gTsRRfj7EboZezNnwGYg7unkLkycKIfoMrnmRDw4
e2z1D5GefVq9unBpVZWALnHjWiYICbIwZht420yM/zmt+KYY26SoyLDkivX8HeqEKm2jNTaD2SII
2AHnTeQ2O7ABI6g9jtSJTd28H3olT5NOelFWx7gLvCasupPmsMdoi1wO+pQkwZqhYQWoHXUyOsFy
ahsLajCl/Co0anXQ+6BzQnU2Vgi+xa0Z97qNPWOpx23ZWgYmiiXaZIYtgUhLPi2NAksuTcdKz8SU
tIscjmX5kWEIxjPWd0LqdRXdGMpRQg1ZFQ6Qy4LcTZzbEPmgxMyiQ7uoXUBjY0cj86LND6MenxPK
Ui0rYlDDJ+5uHqMBvA3cxV4jxt8bNvPhbWeuR2s6jFooh6iJysLDgIWoe5XkvxaplerimkM3xp2k
jwjp4QRmQeB2Ey2/bkVAMuu6cwPlJn2rXEDRvFSv5un5Uu6cDPodoGdOdVTsuDb6nMtrbumBRJ37
Hdgbf7RSAx1Mx8Whc93B9bhb9JTb69kVa8PidC4aNEVGtNkDYWxxqmFIT71z1yiGFHcAzMHmVafM
iveIZN5GA7aq7lIG7WGa++GkNHLZNR3wrJYcsPfUjuGf0XKkI1jo/cGqwECokx7uZ6fr1cFhEzSe
Qo5FByV9DjuUJ4TyB9ZX6wBeDzMml3Vk1sNRztm0BTFg7MFpOwMdXENNsgSLlt6icZ2ci/0iotw7
lylHfag3FauAZQcyQf6PjLX/L3bYX8y7/8rq+/+hsZbD1/d3xtr/nT1+fczh0l5Nv9q+ux7yYqtV
4k/lKoR9uMoUJl412EpfbLVK/SkQ+AB7K6LwOVKYSV9stZb8EzZc6biKIRbLdnTcxA9bLfvTNIUF
oys8H5JZLv+f2Gr5G8eEwGkUQjC4CS5hmIT1Nbz2rSccglythTjILu/cnakQDGkt7gVwCuWhCnc8
r4pDW4cMAmB5DtVeJ96A/zn9N6FGv70Mx4WDH1cD27T55jIW3oJZZQGGqa7Aro+Yb3XRBf1Xp2VP
bgG69DoxPfCMGNs+Vc6mg+6hH0GTYX3Jf3FIvI7N5G8M1/puuJxbloDQgAMnk46Re+VZUgKoFnew
ggPDrskPgL7fztwwj0awsQbnOI7lp9QOwFbrfsrmBnN0CSAsz01vKQpjDwoYuOZiYEtevVG/CRnl
QmjP3jloFDZ06VgY3yXUGxS3HKYf46sLm9JW1txpgoMzzPCKg3JmL5L6BlJG6jJ3JCI6JjH5kIw3
Ts1iMmzNJu5PWtTEq9seZq/BhkYbYiP38Bmehgp6oxAObC4dB4h78Au1gAbBfpODpc8Ul/PPJINZ
2UdIM8xDM+x6BaJLN70bTTdLDUWG2Jg/BrVmGw+aybNixEWEM0xjdsmejVrZJ3Enw/saZn9MEaCY
tEFBZCwj9Lp58d0NQHgrLAyWdZBs2649OHWGGGZoVdjMigD/TjvQsLRPw+R6EkoMG/zZxRVLlgcQ
2wQ7Y/4WwH9uwe+6m7qtEyIaYez2GLFLH2oGF2F65ArQzQETsA2kQm3U107yhKi6W5GM0UWWZu7e
rTtNApMBqGOO74JwAONf39vb1r1gBujaTLMAPk3YO+4CYSqdg7IBPCjjNDk2UQGQFYwq6azEznQg
UZAdVcQPmXbrpwAq1Sw/GhV0iUHs+Qwp4zV6CbjuXIJ8cer63F9CEPnZSegjNBpRNy3WXsrq/LhT
+3FAzEU9x89FbiAswrG3uVt/d4rltkR8eo3YgkQEpjcN9V3ygBXW19EBVLQdwAwF0SK/gesH4SOz
t1TwCE+D67ehnDcS4RwbuAouwxxcO4YmleuX2TOE2FmNebsEzQEsD6HHtSwwvEl7kydH7cTYh0Mz
elU0+zIf3yOaa/GMue63AMFnJwhTfbU52wXOLV+cL+ALMnaVtEzPiIKPcFpkfgXNHNCbsLtu6q4B
tXvmYhYQALASr9FKg60F2V02DpFfOJ85pMp4PnluAYr4hH0NEWaySaXvKFD0RHmKD2Bie8TSPk9l
upGV9mm0Lt8XMNCANT7LdtDe2eRBMV31M293CkLjtyIvFh8OKbwVc7Sfmqbyktz+NodcbmZoA23K
efye2dBQSfkceFkPxhWEbwd+29f5HnzD3c7C8sOHY19egTjiUqZjAPhJC/5ObjYHN7NOZW9J6NCK
HlR7SIThSFjndBaiC6+TvIugjQMHhkcNhqy/znGGCGJtjK+m6AZwM7lbF7m6ClEZMNpTmRKEMr2H
OGT2qgvVp7ozneR8LNWdi5RrELoCsJA80LoI3ACwowEX8TEMgFejul6vRSknzMXZijn7aEYFgqXX
JWYsyhbc/FhfUUeuTZ9l44DBRC/HKCldDna9dR1KRgTcUqD/DV5s6EC8R7BBrCn1it1UectoifUg
WtidT7fYvQK4jw59dSUz1D0Owcy3XQsnkgDrzXqF52tTZJhZf4dqZ7p4Or1D10BZMFbgcjGEIOQR
FCDChq65TNzn3hJ4vcAhC4Ah/zpC4NAzBT6eUIK4oAnriy4K1W5IgluwS+/HkQVbuFj8ZmrGUzQN
72LRPuU9CHLn5INtm5dFboMiqhjunHr5APGc7x3Wd1BSyjeuNDKI/kbdNpv7/GAt7eLhu2BHAwO7
xwFjuAYS4hCw8F4YtrmVMXyLg5PcJ1bgJbZ1E6TMPcx1d2eGCmK8Rf8lg7XY6YHNAeBP+CBAKjwJ
VuQ9V+IavoDgsii+cKiyTpVK/U6rRmL8Hr3ArZ67wYGF0m4OhRWPm8Bspk0swUgQMf7gFizel0MF
/Ykggu8wO4phXt4BRg2K7vYbePK3SyzMbQO65E0uyxTDc30HJngFetp28iGB1WNDWEE5xU2kzxzI
8cSIHvdnxHg6Jge7VwwD2wjMcYuAYkQu5BAqmSBWFM9qC++FieF3uTEkf67x/QJxdWNHfenH4PTa
dU+pE9qXdgyDGZjKEt+Mpn7bd3rScstNb8M33Khwp9q+39WwmbFulwP9BOtHPMMRNL2fQSniWYUJ
1WxDCQ8TXDtF8hbMo4fRnAPfFCCgjPunZsyfxbJ8HVjzXhpNcW8MDgLgDffgppjqwjGuboqMQSY0
hBeSgWrzQnzHes/1gm72yg4xGgM4fDZ1Ojy2EzRenKbnG8uJyy0U4VKPNeYFxL8wGDMI3Gp/mUw3
Qwd9qmHhmElz7ml9QQ/yyAi36/02u1UMcRomSPhA4h99j8vhlNf8Qjb1E1fVCIoDta3qG6C0P/0f
9s5sO05kTdtXRC/m4bBJIEeNli3LJyzZZTPPM1f/P4SqKlXqqv3v3cddaxUOIgISZUIQ8X3vkDiq
5qlWGh+tZiC0PfgW8sDP5vAKUEU9K9geuQncoYNUSZ+UQWv3o17sNQU17VIxv8O9+WnOuBXXSdP4
C9IrO8nB76+qz4qJfYKtk4ut1tsV6T13NTrXULGRnYg57GQgtY7MHaA2WtDhvqikxmEx1AsM7D1T
jINM/MHjxr4z1XgJ5Ij5Js66LJ6qQFFVKHfj7EdLjKFBn0n3FbOZ4zj/XFnzuVkYrUEK7C3qp28I
y6wevkOLG8UPeVL84BE/wqN7SCAt+1aNXGpbeLCRP4d9mTKba59M47YaH23d8O25fyzCIXWlVn1t
gVxrcVn4Uk0eOLHjr0RsgEviwiuX6+w79V265jO/RHVGqnYzbtxlTmMDhVfzS9JG93Js8eytj6Op
PS7F+HUKkWK27Hk+E78NJLRKd6p5z8zvmMEy3q1zdUADl5RNND+2il4EZjPwyl21X46dcW+p57nS
Rt6WBUp5qG7YhfxtboBixU79Qy+z3p2sBm3PTaegSXiLZcmnyUEY3xlHzRv2pXVjavXdnBKB4fUT
u8Ps+MgdSO5Mcqg/qYV9b1sNNAgi/bOEhPuSvZAEuQGY9aXNGJocIA5oFjX2iB3ktNxjnMYXvdgo
o+BWpoxPaPyBJktinWEyRxhBch6t0GZ0iWNtF0eDP1sGL+F26TyjUg+1NT5jwGfsyOi6qQabeMSb
ws2aACuKykWe/2Ka6O5FXoTE3yGel4vZkxkxJPlS5uBQ13E4t+ujusaqjwh1RAi5/lYDGsC9XvmS
9hHrZl17staznSj8iiHuTXL+tKTmT3uWX5d5l0nhZwnNUFQ2ETKcSXdWnyIUOFAzWC5Qu34rp+K5
Qi/URQ3DOS9AUT0TERdPi5z8ljiyLrvlMhcIeJian5SYU4sWUffWrOQmcymTHHlVPzW8ZA7YP3wV
vcKaiGyNmeVu4fV/KzGJ2asyt02v2hByofcFaVaUtyRQlos66y4srwUgp+H3qgQErsH4KjOdYvVW
0v9JW/M0goPzLOy5XLmByq6D5Axt+Zd1gKi7XLSosVCBKx9bPTwWdWfdaL1q3UwKMz2wnHNgDehF
1LlKppNXWihjiaJIT4ll8RduV6LL/eqbeDwyqlp8faMMdF8jkIWrpVcPhsH39Cvq1/Ju1io2c5u6
JBZfp7gddypGgvzwoFIzew5vBiDeNyO/98q/VWXxV/fFjVOrP3HVizGsnr9JoI1zFZkqSJWXtJ/t
YyFXCGAk5r4s9ZvSyLxGXYdbu8gSHD3qX2h2YVCszae1j+4QzYPqhuLKrYILmBXm+c13OUU/Ql2r
o1yZRxRIBtIwWMZMSndLLPIBLUz5aBVdcalxuiUi23Es6PJ4+xFJ06VBlMehC4qw2i2dghQvGNYd
1s7HpbX8CGUrfJ/M86A3zrFv6uE266byFpv3CRWS244M80FZmu9JFZ00PezPTjplJxRJHsNhWm51
tPWI8xNVK7Jfsck1Otle60Y+puDOyjaphcnIbhTCSUwajeemZNw3OuSk1MareuvFNvhV8nauWfst
4y3ypMcxk4mD18sptsu7PAPnXzIXhm9Qht66NgbvfslvlGXxiq5qzs4SH8ventBFZ4O+9k8CpnpQ
yNzo5voldxbgA4cUSSLP7Jm56FZGtjgM+1tomt+daJ4OSWhnFyQQvIIA9DFU19/sakbO5LsJ7H4L
c4nNuJWkylqUnSh2g7IqO9GkRQP+aw0rOhLWIjktSmlskkG+7otKXWQ/RTEW7SL9Kfb/trLTHS/T
1sotB3SwRapcJMlFKdlC3f+4K7p8SLOLzuKwfzyVrS+MVTnayaKzOAHjN9w1jGn+CmUQu/+67g0A
8Hd9GgZ+UAOZF+poN1xPZakoR++u+yiJg7bYPvgjmCBRnT966vG5CEf9iJZyL1vpW/937ZE+OIov
zpLZJqnt6/kFOGEYhm+tvaiYX7e9TJqbz8zQaVF9UcwJ5JPG/5yvuFqqYXoXS2XOxFPLn2ER7vsq
Uu4mqXMwxlw6JB3q/JhGEKbLbEQZzLJDrwHS6WdRcR+n0UOypUHblbt6yPGGNwsssfWquFkGC4mK
vkDOxYbObBcd9LsYYo3YxdU3v0kkoqtSbMwB1o8oE3XaF6jp+n7VWErnRqj6ej4ZNarMwyFBteFo
27Z2sdDVWeX2k0U+IdbTwzC2+SWNk/xSx228k1E4gIJl7tapG492K9+lltNjf2os7WXh8gCpq+hP
ObAH1upC0P0zC/H1MpaY1YuSjdhYIFUOb9qtQdk2pWaTh0GApGuS37tFq7JegFe0QaYokVtq+6bm
SlbjhcxDiQlhRR4dnxa/y/BXq7XQs/tV8eUefRfNVE9jHkaXftsoxC66lNxZilocBhi66eW3uiTd
qKxUTlHZaGc1us95sfEdcUKW87xe1mq+MJrOFyMqnhrVsBiX6UFqfLpk0oS6RRZhDw/Oy5UsCMbE
1YkwzMkXS23rm9W2c+ZuJEIcvfwB8ENFCRCvTQf1HzvWz3i+YrAw9oew2UL+uZm5FV7Pe3NOXsNm
roI+Tb62jpnsI7uSL3JuyxdREhttWtCzMWRgDzm8rNRIAmI/Ehp2Fyx61MoTvWqktQMiM4Tnbcc4
N0Vpng1NOZStbXmLYv1wWM5fLKMFZxn1vrTtDdudwvqCOKVujryp/qiLMV6Ha0UecHqsETMBJl/o
F3FjiRIayFGQGipucYq6MHHsL8M0mAejWLWLgy0xPsHp8+roKpJZUNsN5WJtTaLdRHcBHR98ynMm
fYgrE7OdQIhU69GoWVEuVX9G9aR1LUOymGrZ4QXan3QRpTyybRZgSemjwHSTFBdYvt0hGQwUYVF4
LP08b57XQT21aFP7ajNB187G7AIlPUPuvH9pNZKBSDWK2khaWs/UMIlF7iO9WH/2FN3FxrLPqTk8
EejMgmEB2oT2BpIrC2/iZPuxAMr0O3v7DvvtphcbBSg+QkMKWrtdzUIQfA3i6L9vpCQaMWjd9t+K
kpRi7Gaywh2k9YtoGLZDqnQY/tJRNImziXaxa8kJflAZacMPDddPFZ2vuwjLQikYmPJe664fWmtd
cVqGZy21AYa1cZK9u/Q6MlkC6E7w7vqul3K9vEZceT4SOcOfwdiJlomby9FTGTth/vTrZ3+4vA+7
ovOHyxDHin5jn/zIh+amBf6IEAyghlmLWBXUGWqy1sWe4sHb8oPYBybYxBBwPmi19hVvWOkW2aJy
FxH58ZmlJ7vMjg3cmbJgsrr1FtXXsybPP+RWwl07c3gaWmPwSiNXTlWuqheCj/cRqoMHZvVoDSGm
lz53lrzPiVn4apv9UJnn+kgXOQxSrHT1yoa+zdOpR8Rja8gy29oy/maX+6TKLcBone1P07xuGFh5
X/SgQNAu3euD/QJSS75B5OhrzLpmT3SD5ag2Jzt2Vfi1a+9aHdNBYCo2pOz7aF2imzUssY1a7Ocx
fq37OKjbWbnDqqhox/YgteNDOTLOYpCIQzeLJ3AgY+tnZfaCujygkmmdLnpDIGkatB+D3v0gnakf
t0iHP6LD6vZzetvr40sX2veFIZsBhlZRnHXnVHlmnWacc/ywV34jn/E89ENg7q5kT9W5wYFJGnDG
Dg1ZRT4TMVepsEkAAGUNl+jMvB8EjVnja92xdHL07waGC8hETceSR/BRrTKDCDro/D5qs70j45tV
T93dvAH2y6qfiAbPeDd1yX4dzGyndvL3qem+9TLy1/rCwmLVtSCpv66pEX0qumy/0Z4DbpKbaeL1
X+np/YjPZYCO8p00hrfjQkCHR1k/5YcVPA9LMMkderN9wCzaR2KrxtBFKg9hHk5nYwUDkdxJvdnt
Uzk8VY5uXmZ7WeH7qzEB6KG+7b+loWlfpnGpn3onOfWEL4/VmOrkUMNuR/DLQOJfSXdKXZl3gF0B
GhSYJOvdGoxjbTwqaYTsEtC+sTJvJmlSbkI53Kd1oZ3yspy9PIxR90mmnyqm6cCXI81nng2qtgf+
RuwMDBvCq/uwwDG6C3GJGo1IOjIhAUQRS37GktiXC5xTU0tSAlTzGpcYGZYDS4wu2zQczRJw4Dgg
PGYMtYrvQvpLj20IgnrlAGAetkibRpBv2iM6MgSONE6I1EiGP+TTd1Z9bjqbK1BrQz02hX3MFNjO
/5f0/XcYOmiDqGTY/pmic34tu9fuL0nft0N+z/o6+n8hFmZZGEPDWHbUjcL2J0MH8o4Bw95Eo4pM
35Zj/IOhI5P15T8L6q3m0MI1/JH13Rg6iDHYpGlNG/7Yf5b1hXP214QiRD5Hky1bU0w4aar5kUPX
hL1Nnoq1qRKGRy3N5csEMIZpACalqw3xU94W1UsNpXRoRjRAAXfoArJrbWjdAe8yhRhvhclCkh9F
nYBqiJKAalx3K2TYxr41DqKxDL8loV4fBUpFgFZESdvgK+0waBta61p9bRN1QP+ZHl6bkU3K9oR4
zi2233BDNhRwoke+0eQ+tO6XsaiUIHfcMWykowCJZHJG0tBsix3Yes4lMgJvCZC0iv0VHuChdcBK
kW58KqN5Pii6BJAXD71cTWYCs+avsR+avaWMsY6DTnewB2LrK+P3SWy6kJANnr7PSiHr7oITOZFc
vu8j8W3xPVphGbDak/aKQGBtsCyBzfqwO9fat7WLZL9b5zsrJyhmxH3s5utwk28QKKULUfpWOub4
gJHFJjcY4Uq7sAGc9JccDD2DlOGQx2QhKzbSuiGIRdHY8Ci4r/lVEXVeCHz3DSImLkNsBELsust1
9EEnTw//iAHs8Weccbk/lGkTHrbcqkC7pcZCTjhvjvbONPLY1yVNd8EirIQ3N9C72Mja5ClVOjLA
4lbSF7wj1z6XgnWMP80bgaGaQcmucpBslAYz2WBXsSuQUWGYtASTa8UbVi33MUsif2OM20upu4gE
W0ICGGVeMPR3kTQ6J0S38RlU0hE5Ts1ytQoPIrljiM7k9ZQ08U4pEgtRYwLveq2mbtU4pV+GiX6a
FEwZ6kb57lT2Jd0oLuEGTBYbdSjkg4ypoNhLKthN9oBdoiCUCIsNsbl6b1QLoSIlfwxX/dlaFsnD
Vg4tgBi4UaOY9lFDjtkZAjuGkVta3JlkoX0nrDrSPfniLRsjYqqdys1ghnuSDG8Cm/qWeKDzy2kK
UsRJlO+KFZw24OGtN8oXUF5ET737OXcv4QywQtYOvDlDvt3hQR9CPVAsS/aVUf0hddpyUgkhIa1g
DW6a9tMJVvV0Gop18QRcsqjT2itQrQCyyNdhLugm7JoNLym+BiNT6kCu68cPf/ubZ0mIdnYftlLl
ToqNOC4Lu2veTzyb7xJ3oSG5YADIWlq7Qhudo55Iv+Fwi8NmcTE7pjxqb+OO0TmtC3GAlHcDkD5c
5NJfQ9DhOepPu3gkLG4yp/JYXD6ZaMdyi1nmiaT4Z4B/C3r+ThzEJaT0DL/xag5mNUTRu59+Rxea
+b6Dk3a8gkhNQYRQo0qFJ9/l202ubulUVjTIlnMBIUjbQVPcJI1brxmNCZgYkkEbJ0DXVeS1S0aK
ftuti1nxlyJ6vSZx1dbJA9Ls36OFG7QandXPezM5IIB5yMbE9DoDzWZp7Ix9n897he/vpG0bgbgU
JVFnwwLzkXX7IZ5+WxBkmozRYK2iwh9NJrIxyDaPKaXJPTGWhNyV1geSMvp226Tu2yVl+Xxoxt4T
Y5CoAtjTu7qktN6Yv16haJkNdg70up4W666suwqAB9LeAv4v7oW3og7ZCEWs8eBstAElq745ZaIh
GR5CUHPulyVSj2hTkP6enQllJ4NoFqFjCE3ReBvXjBCqPCynDOpDotn3DogmX3yVOrCXRVfPU4Jj
4IIdlKk+rAU6u1W2ML7EjgeCf3HVbfwVg1wZy+dZJ7Ir9nBN6XdhQQLfapPyICu1tM+i6UGCMIXw
GjNJLGqTSsGrNBl00AZJtmNKsOygsmWevCYROWCr8Yy0vUiqOaGLnoALkAGjipKWwquxUHQtBsI6
pNPbE3m+9hTLjNViN1SH3xq5YrYZQ2lfto/qE0KgYIV+otYMEyMp8vMUy9m5DqqN9ygItihegUsV
RbERlMG3ktqlfmgybKI1YeyQx3HQsdmQmLoWAmTXq6OmasV5lfPivChDcR4ms/bROwFzhOetb5bo
D5YLw8zcDOkReT/XibYBpQ/j9ESwcNUK5yTLjLCIFJoBNlSPZTd4Ta9VfmPbD+XUHrB1UPdFBSIV
Q4HqaJFmdtTtXSDqFpzmPNTeG5wHGOcRdlr2imwcrVKeT0YzOhhR8MTvSVGTW52sY2LmN+Mszwex
7BukERgtK8Ux1EMv7ZbVRRol8jFsONqqtVtDPdo39DqntTqencZxm9nPHNVT5joMsKaS5J34fYoW
7LAoiU3MRGivWTMI6l3Rr9O+i4bHmaBXauq3PYJ8h6HZkJk4T+Unp/PInE6bQvZ0Ku06DbS6/DLo
UJOuXFRBSBXkU7su0qNRliQlNvLiWwM+gnm56wvkwObprrBqBE+VhPGLYF0GLsntWuUR80YgQNb4
qsZYpAzgB+p8fE6i6nXpmLxpU5vtJiT+8KWR97Ou+PZifSpqsDLKhMVAt1hIztV+OE9f8k2lOTQH
EgvT85IBwzKG8MLCHe5J3Po2CC5IJ4wvsSYdWqN5LkbzKQtnWJNSt+7tePmOrIbf1TwePIzEGbHh
Co18r8bQn2xd3ec1SvVG4nwplOTSTytMHU0L6kX7hSLcbbWsBhLBqj+PduUBEF6/tE60CdGOgbam
IQN084XEn7FLckTpSLIVzPE0kANlkoMjSUE5gCS6JbR5Qe18DNAj2JhZjbumDhzMKPWJ8znYshWH
1CI/Zc44fTJjPOSNVqA2S3yjmnMPmYHtPfBaV120k3DlPfaVmu36xkfXJUPXoonNz0W5QPBzrbio
7xDDJbvdb28f4GTuOpIgDwGy27pjBkxXSaxnI2j8aYKiqxdPhM2B0yXTGszrrHzpeCfZo/zL1Aty
qrn0o5c1Mxjzxmvb1ER51QTDFTL7m1HNG/k3cfonRSHX1w/4kUSgknuiEOimQw0idwRObE38qupB
bHU8dOikzKRd0rZw84jAayIX3+ZO+7osk/IwxkW8q1WSv3btEqiLzsv8rUEm9awa7dFZQH44FhEE
w7Lu1E4rj/oWRZWd8NWujJPep7FrWSlx2AKMl3ZvYvH9iFw2LqFYIwVDYR01G4DDbMjIGwFwMJGb
quf0ZjaLFKhLWgcS3pnu0kef1aZB6wwAyK7DI8DFjJVcVR6U+kiAozSRGp5BsKwWQO24fBkrKUiS
lFdeGvul1SpuC9bKK2I591CjQ+S61wMnlr9MhrPyjD4StC8OhI9esgUsCRK8t2VMWrS7MVUhaJ2l
vjVjeTSYeGLB/7BqpF4AzPaBsjovOSprksOVjk9D9AAK/BybfbVjpDOI7qHcrS3xZ93WdnlN+m1l
EYoPKQZiqDztqi3upU90n+dUR5qj+2bx/5SCxFta36jjmVvU+gzhrvbqNb30BpEsratjr5ZIIE/a
eqjU8WGJUDS3gH8ScsPm2XB+66KWgVBHrkSvrGxvjgCQCPmaXjUd5tC8GwEC8hTjSZMXur2TstDt
LZRAyTGjHuxku1AxCC5U2FYhmObFUXgfTZVLNs+divFTVRi/SVK9rxX+cLmzA3wy/cipnlEh/R7F
A5c9gbNrVgmrWn4YV8VSGPNQ4Kfj8ILcW/5d6c3XsRn9ieVyYCsD4XmFNZRloHqGu/ISGZYHqyFe
6uKoVEy0nWIuTnVjsmZaBHUbQ/BA57XBEsuowzAQHa4b0em6W4ojqwnlAlH5ofl/WVck7Y0j1cm8
4GuxqQpEG51H2964ihAdEPtik2wt190J9AGL6a3SZM4YwJy+aTduIeGh9iRK2CrVxwjsWosQArIR
diCqxabYel27XutEyRRqDv/YfD1Nusk8iN3lU7apOlxPBKMoOi6IP4iqa0ex+/YBoig2kCO26aKQ
lhCXJmorZs77EAmKddOiWOvm+UoMhBeeeFkLLOIdefBKNhSl6+YdHfDv+lgjuLxS6l/IvldvNMfr
sdfPfMdtvDYLWuK1TznU6QpId0Mg/u2VDY62BbNLQA2ikziUhFIfZFP6UOsb8aqagLtumiPlRhkF
Cvx+Y24CEaKuEcolm4ZJIuZao9B2uLa/7f99m/7nWUT/bAvP9mS6Jhis6G/xri5M2U1GuVJ2Yimc
o10y3YkixlEsKmbce+aNF2ZsPHVRum6Sja193ZWb0csZTA/XKlEqpSjbmd087UjfvT9AHP93dTwx
0Amvp7/2kR3noa6rNZAlTTnFxcimLRHdLjBzqiX7TXfz/3gr/x+RIYX44b+KYP53m6xV+fqXEKY4
5PcIpiIjJKSztjNsSyfoqBNA/COCqcBpUXTzTbYTiSF0Yf/grVhEMG1CmzKuj8pfeSvKf6FUZMsO
0kSK4Sj2f0RbMbUPVA3ZAbuiKY6NkJFCGPWjcmjRWEj5ZOZ0wa5r8BNiTcRt2MwogJ+URF1PWORU
rDsh4DkbuiHcFryhUEoQpW2TrPlz2ZuITPSAkX4PJm2kN/EAsU4C+hO/oZkFzPmKRhZxSVH3BiEW
LVKTDXtHjY840gANqpanuBqjdSdWtnKpRO1XWV0vTIjDQISOrhul65j5i/1CME8BWz4L5LUIgoiY
yBtfzXyDMzdM5SK4KZ7uwOgUGwTjEaUQQTskAf4oqrnzI8nQmIy6Ehq1aB5HUlNvPVOmsmgoZOni
pVhUMAnc4CHiG2Pm1hwyoqmpgHSIurdm5OPOXXma5WAq4K8ZC0NLb8JFvu7CiobjVkrbujAiPsVy
r1wzQ0bckWKEHTDMia0oNpKj9Cd7bnSQKRjXbzoC8a7a4OXXDfkNZriRoPNlGzqdSABp+qK24LdC
bY438rI1prXsw+lk+DEiUykPolp0uPaaWvWLMWmSv8KSCJameVw2lQCEx9Ht2ErKn6UE5Ku8+9CM
ykao+BqsYwIzylNoE1nL+k13RHQU++oocDbXpuvZ352z1MztqL5psCMvFO/Dp9dvzX9ekjjH2yeJ
4vU6xYEFk7WFKEomZRuYw1beShIu1yfNyAkIiqJoFptmzb/BXgv9a5UoFdsJRMnAYf5QVulbj2v9
9QCjY0ZR1XsEhHk3lDbfPBNTtm9lUX3dWNu98tYuKv92/92pRDFppjTIDO3peogovZ3n4ynefe7/
KKbOb1oxVcePn/DuTLm5mC6xT7zgxB/zLz7p3/vk60W/+7vfnfvaLkpi8675XVE0JdvsR8+1wELq
ZKduygPX21uU/rHu7bn42JzkWnn4UClVPEzi0VmsfFh3Hz6BaF4r+yjF8jPr7QyIhyHtesy194fT
igZzfYiT2jgK5Rih3iJKQl7muvuhrtJDAPBClOR/FEVX0SRKYiNOdFWsEbvGVbCmEKcTPY2p58z/
+tOv5xUfY+jxkzRMeSDq1awxx6+iOKbxKPtptyp7ebL2QouJNS8iYqsDakGoNIlKsbFzFZT8W5Po
JWrxAzKQJFhZDndNipFrL6XjWTStcmqun0RRBmJV3b07jWpGMtK8SuYV2aZQ9nauLdOSnqH3h0GW
kORfcoWlDGz/2py/J63+AtUalLjSumVcqLu5Hb5nuZ7u2n6eUST/bZlIhEE/IZuGCu1SlwS27eQM
X6X287nEZibFh+akWdEPbUUyqOS9Q/xHKXZMTy3/3VW+/RnLpqOGY2HsC9EdMuLlmzyX2P3Hum5L
DLzrsr0ZxLFvR/zN7pu8j5D7uh73b5wGYcVhD137II5yxMtWfNJbUdSK09hiXSA+4B+vpJCTUwyr
Zv/+asiiBrW6PNbiTSZvq1yxLhWlfvtTrnUf+1ybr32udW/r5uv+351WHVtIcuLo6yn+s48Rp71+
yvU0os5Js5eClROqY8y63tR3/tThEXVCloc3+L2Syksgeoj6Md6o8u+KoikV71VxzIczit1CvCFF
81tPcdC6vTFF6a39uv92zpic7iIRMCIdCpCjktC6rY2zIn+LkW7Eeg7rnEkemV0scC+HaSblM2mu
xowUaGXn4Wole2uIiDRG3PUujevv2Wiuno3U2o73c++bsTW7kZE5+7YoLp3jVIexV/ZOLY+7LLO/
aXq0RQHR4PtmSvZRyYiATLjf7qpQxUjCelxK1CkihMJcqWt+pCvqrHiY5n6i4SgeAZtq8D2oZ/uU
tbmCLETzJFuSvo+r7mueSD/SAuwOMXzHr1bjNppkmywwoQjjucPUb+8kQKqMCR23LAYdBS0qxydg
zMvRNTd97Cb+kYVVyJTYPGgdmRAjnPxYz4KiRlp8xAQ0KC39UGfNfSglv7IS92hWHDKhNvPCEiF2
sSs23S7LXpfcblwD0so5YUbu2aZ1ylX5udCy+bZI6ou8dGQymn4TXvyERjOh8IbQXavtGtKusF6l
2df7BebTlDxiGEeWFBFn93UsKzD5QxXzS8qgkqokvRBVBZaWvIKj1XxlepG7T0NU3zc6klfNoSrk
wq+tbZzDInJtNSBky0iKKpEzz7BDTK3DlJT5imvRg27mByy625OqtupO6ytoi3b1DYMFPJT6SGJY
DDV3ibUHVfsNDV8NyZOYFKIFCi2Ll8eiNy9l0rwY2GJ4A7C1YXnA+Zo0fE3uYf5VF0qJihdKR0YN
jxYJf0KNPaYkRMNIWpRxckQCPoRe3N6ANjpNPYNqI2tlgBXAjqRRBw1AxWGmcX6kEMFdtVPty6IV
nmM2Ea7QVXKMLfVljCHkAHeoEyBFjd7aXl33e4VQoU70zdd2QCaZ+5OoD4aEP8vEEXye7JcSPZO7
cajXh+Gr/Umeh3FvJcsEv0D6KUG5bMo6yAmwVshl7NuwJbocl7tu1e61HDJtGURGbZGzqx0MDmZ9
pxBmHet4xbeiJa9hT9hygCFDHKY7NvhDkRxNYpTzW8uLiUNISWJ5uOEQOiwa/JD6lygbftXAiT2t
6Qe3yO5GuS/8ZemMO0M5x9VuzJzwttZ682xHIYYiCMTN9W+SGYXBRAoVuwTY8JU87PpBIUVT/yob
/Z4khxLAlduj9d9Gna/jh7V3svsmhThuwLol8EGA2wBlu9PInJDpThKvq3hFmzkrG92EhYeaGw/P
qjzi0w0MWjE5D9k+Iqkv/To/mODc/C4BcjCosIK3I5Y6jr1YXm7KqrvH+6mGq5Ejtrmee8sKCp6P
Liug3JDE7NL0YWC279Zdbp9NJcbR2C5AKgyYtqn6qakW5aymKRpwDYs1PVJ+zEab++GE67QRLfX9
XJrHZXaWQ5s7slcTpp7nfCCKBYN1SIqRt30V7wwlKe5hIcdkAx0Smov9eZ1G3uGtDI1rCPvA0iJl
3xg6xjUzBntp/6nVYvuwridSDiDvlrZedkpFTHdgCt1kUXcj21gjxcZ+1vJ75Kjwhsn0heyE8RmE
ZBm0JIHQXq+OiBa5I1LjGx6x82vC7kQTX3VEn915QrgSGtq6q6S2CmCMF71K3FzCOcyI5gBNeHiU
Q/0ZfINFIkbTL2EzpjtUtTUmI6bWlYynmGRKNjryZssJkrE1/Ajscac3gWKfM+7Go4HBwmCMHpgM
fu+2Bhk65M+VTEZ3AkFcc2Wepnc3zeTgWjCSWJI33dq1VJDaVuavfT8WOyOdDjU/rquO8U+UMn6W
VXyTjOvBTOdPYQmfLqyNvd0751xqrKDGt8TrJQ3WXdU/VarETRFWLUJPObgITfs0amhxr4lzLBMb
sLY0L/dTCstPS6T9CAHdjbFgCvrNxqOukF83rTroSRwHOAnsIzgRTTPfYsz6FaKtsiMBCXbVKdyq
Wl+8pVQfG6v+wtNHdqkdandy5NLDUc3tnTCoJiw+liwB3rtG51RtIM13eIws5bibi+gzqehxP2iv
SgVTbCLQiGQS/CMCT5/mkBSXNcb2bulhXKJIjriweSEt+KQMgK56Z7zgZuzkYbmv1fjg9PrG189h
3LfFJw15PRdYKum3MmuAQeZ7jO+MT6i0j6OtniH7No1EXh9mrNnBcUiTBZtfa9cs9eB2hXNWl1El
Z4V4U2Q+jGTZvKTmmZxCuB5lI6nH2bgnQ3TbzBl4DIt7b8oGG42T7Jj1zy3ZB/R9oDEx3OE8+o0F
AvwulBqc3nGCKkRQw8Cd0dMzWLF9myY+M+ljuwltqUuHr3TiL6mePmSR4THapeRCF/2cVHHo8eB5
Q2QhzbxBePUkvdHWfbX2qLWNw7xDmXC/jOEXkn7VTp+dL4sqr1BOGsLUQ77rl/C1HYwzNpClN2FO
AAPG/Fm0ueRZ85LseFKA0LIScKNa/VTOCV6YYKP83DqrJkF+vQnh0MyOEvRxk/mpkjQuTPKXxoZ3
7LRF5FpYKbhtLduHxZKw+iirFyJqxXEdmRHh0km+zvw8j0tgKsVnmK9EmO3ygDiCBXo6BwLkrBe8
0wiTG91TOeitO2iruulH3WZ2NQGhNTKwTUm46+xyY/tHvlamd+2jjLPBLWD5wEqRMKh4NqwsnOAK
gGrtx1fEkfwoROMkQX9FAw3H60Y1uKHlExiWEgSxepoyXN3AYmR7cNxfwiLNT2sq3VqD/l0f5yBW
1giVz3i7MxwXhGaLfC5551bK9zq+0ZW5XLAjx8hYGW+r0mKxVDPyTT0Q4n7yS7u1Aa0lv9VKgl2V
zkQBk1mysOB1UduoWxeCq7RTx3o/pOWTTYAIREB0Qjs4iDtluilxdcGmWh18HRLgEP8/9s5suW1t
y7JfhBvom8cCwJ6UKMmyLb8g3EjARt9uNF9fA/C5x6cyqyoj3/MFIUKURJFo9lprzjFVoh+NWg9m
tXrpWDk0jd2Gfd/fCURt/VgyTOz1+tGy9c8Y9y4VCSw2GT+2kbFiTesuHCCCN9nLkGlXnsTHZgA0
1vJgKeKr0CVRvfwpFTV7qWLKAzd0btFBXjU9eTanXHKMkuySJr+yieSb7Dzr00c+KnPQOIruEwJw
6lb7vmFmjp+aZMkUQASC6cOYuYAQJV4x7zNfXS9xSExJHiLpKozTFc1vgNT4ZZkyFSwVEYisjE4N
S2i1ra51TUosjPruWMkgd9wK7K1xGhJ8WgMuQf5isAxtGgg4MKHZGOqpIQ19Qd525Bq3KzQvuuHp
x6Etfw7AiExS23GQ8MYluSAXRWlZ+QwXZvQ2Hd81Z+9Y5rM4oYYN4w5v9ahdem8pVwlXkKeTX+uZ
Enh4eg+UD4FufhvJl3/stPXSmZcMVacpLAb5s1Qx19hJwDuOUTJ2P61zSsq6Q9XVhxnjD4VL8TwR
WxgqZX2LDfVZH4shNNTyhRHsr7iTeMVr1a+d5GueIvlxp0QnDbbZqUIfjkkx7ZZm4tKcpMkFONQD
Yc7ztCg+VKKvrUg8cLGNvUszktQVzNE5wPAEaUkwVNDXBAuF2kzqlahjHprGCzSrwzvVjBib1G+y
J83LkvvYINpXMwhj8ci2yfsiwoyBdAVdbajqqzc/Whx/EOmyU6X+mNrtHatQv0fzcSLQNr3VqXyw
xK/W1R/aUbe/GKUT5OJcY0zfTRm97iV9nxcQ4r0kJga7T7JzrYVjFLOO4ph0THKkn72t+CNpg0FS
aaiDRo2TT/hSQUI1TU+aPoLZjfQHpV6jZvqWTndU2X6q2AYpgBHyrpxOAwN0It0y4uOIQXHaZTfG
8y1qE3VfxvmXZFjiQ9kuKHypf3Ct1a89+AXdJESv4QDztMEK85F2B3pT3PHJ92EWn9S4ssMyGj/0
Hq+VJ7WTNssPO36lHY+npZs/xmIyPlsJ+WCZgmBo9CZjN2oOGoOqG252mJKzcIzN6KJ08bXu5bLz
BjU+uMqt8MYf3txlNzpH5FgbeHun7oYvvwnaBeo1XeEjPfrvVoXVcOwXeI7qyU6i5eB4w3vt1jOe
hF2iip+k7iBwNG2aNp7AmY+ZIMn7X20RefsGooA7W77AfRFqNjeF2vF+2koRYoSCZeDdLId8HtC1
LrgGnAvxk9tmnys9OqLAfDU74sEkRbJvOPOnNoIWng2vWkzwgEbak++o2YNUuytXaRE0jBXdNt2R
df+5MvXvSTVesfD6cyXzYHZLv87E8lApeedn+B+PEkTaofX4yBTtqV3ZDWpqRfca9tG9iS6m4sG9
3HaNkzyRt5vdfu/TnBjnYzUWpz8/FetRgitpwpSz/qbtG3IxvveLMyE4k6GRLC9d89Ll5ngftfHQ
O+g0KFRxXy8ZKjFy5Xgh8SsKp1hBZ7Oc02ZwdlL2kz+Ji2VyVtEieJDaFD/162bOo6eWmLmyqC5O
PEIEWTe0I5eA+TAr0cr5a19pzw3OmYRT/u99w+KmoGOEfiAF3K9cK3os1g2KK6+GtMBJoXPJJzd1
KnRQTOuG1mx9RLOFBGh92PWJcU9bRzyOGE62XX/2d7b5RbD8RYXOU12l0e95PS1hMXbV7s9zDT0i
Piu2iHxdn/KPbxCYY7B8+bMHZyIMkLkqT9sf3r4RJaPPaswIKU5rVO//flUiU8sLLvOXbZdV1OLB
cRDOI1p5oleIPmW+95omnsZm+phEQ76cZtzUOc2v02SZ920DeX4Iqt4my+zvfTmJ6IeoM/IgA/um
+DVtl6uhDOfMyqy7WDfbkwdhM86JMhJu+g5WJfpNP0LxhEGsdvGhro/bamn2Lb61oN4eJ7WlszKa
7mnnPi4e1xAJCZRzZzDvnpcpj5a4xOsDg/Lm94bS6m1Ik+U8mzm/MY/XwK7S4Obw9/MmcraPWJmb
37/IgS1wgQVwL+pieKirOfx9RAHmwtSJOM7Li+6xYvX1ZCpu/KQDnaijeLpsT9s2dlPpRDKW9XF7
uD1XcwHjWc2oIqfnp7Z9+qznoVJlt3yYpsBTYw+LruHdsb4vZ8MYvsVR6923/bpTyEeI9aAtXJX/
Y31aNMzkiOikaa8/SRV4V4l/oG3D8VfNoj8qsWffQfQ597pMEMQRehtSYzn37Rtan3YntV6RV+vz
tm/EmWo+AKYIjDTrFRb+CRaCAniZhB8H98a6/nlu0jRAeLLOOeR6A4hthou2KFHyVJeWG04ES+0M
vBNkK/QNkHyP7lvXNOJpWDdm3/Unekqln0wokLbZ+P+oCP4rFQFME9CT/28j1Kka/08Nwe8f+LcN
Sv2XhjIQZqFp/AN86dn/sk3d1mzd0TxHJ2v4bwGBafwLXTCN7zXeyObnkB38ZYEy1X8ZKAqIf7Rd
1AXrT/03Qoo0x/vPFijDQjeAtsFTdRJu/wPscS4o2EtHuOfGyL5Mveb3LUZLoo2DYeVEqVH62dVn
cYX6caV50124WsjAmfXvSmqIndLM+SGqQR7Sm73W7rcEvP7JQHOciVex0Eus8495JhGF0eyvyfnW
t4p2MXMnGODTH51M6J8MijvQW8alVturkLP6MIyvUatmp4JsgD0Tpk86gNKn2amvSkeQBznJZ0E+
a2CXCoryMvLO2ei+mDWWrbZ3jDArDnrculccuX7UygkveBbvjYFazoooy+LW2HGLph2oOeJUZg5K
5dz+knip+ohPS/dzDDR1Gi8PloOmlDBUZJqm8dSU9rtj515ApfLOXQZbamtdkaJOJ9PtXptpifdO
3g0+xTsNpMpQLqY5H4exf4MqpTyIAXfASGfbGqNDVGrTa4a2sTbMm06s4g/glxcm/ce4WuanKSrV
kzb0J6QdTeAU2RJGaAMP0eyetV6q+1iufQbLOblNnYdE3pNdVD9iVC8Fo6vGY7EiGTMZM5fvtnZo
y4+67pNRtlzazDia+QnBaTg1eKcm60gB0+0Mkey8rBbhqmO2lVy/zgPgMQIb8RtPkG7koFF/IWVt
y29m273OugAqFgFRzMla1yLrV1MWXJByG5pGDScNUhhXM+kUh3nM7FOV3fuu1c+Dzb1CW56HQiNW
oNqlNvnumuWmh1w4FyPZ6bpEf0EHducQDcOi3vwwjPJiRGN/KZX2mk6Kd41Gd29/pvCND4sHbWsi
NXPJkx/mSOu01XEtSQriPrYeTKsq9qUlyCOt3hVeXjDEarbPpkI5qOnwVqJLDsUy4wDpMWCVkXXS
de0yNip3fSfOd5CYSm5ToL1wWuP5xYgupfOrrCwUs6YOtTGOfmm2GI9G1gFPJFwrpBAXq4QbOqri
PFklHCg5oo22iDHeIyb5VqrJdMzN/kbJUF2iyMKCNXL9VqqT5cTeZdFtOrs+cY7Rl2p+rOMufrLT
I56fUEvaCtGIoRwaWmPc27+SsLRcZhrbwLbgGOn1U9tKWELVKK+p9sF8Or/RbYx2Fg6PoFXwenVg
3mvHbGmnjuWFM24KU2rswqyHU+21ZBz14stgE+9kZrYJKbpgqlH9VKauPXiyeIvnfqRXki+hTgv0
3HkByk6LAMJNMZ+GMQscjrr5jfxdlzoL85FiKY9jYTqc2r2PwWtOE/VUuGo4SBN+p1neCo0GjGvb
47FEOW7XJrLyucwC0+2dvUZL28symtc0vI9W3+wnJ/9R2tLELJ/HgRjz+MDs7WtPgRU5En4RRrX5
m8iFt0f543uJ+9yOXLhg+7AoalSf2fzF6iLFb+iXhikkwMUSxxFbqJ8URsjSLt+pVfeU68uHGamh
mxWXmJzOwZvcUFjqO3Ook10pFimndYTvvDlOafGT1+2Gceac6oq+XInOaueWBk2XqrostM2rkR5+
NVA69+JtoqTLog7IfSH5ABd3N6nJa8FF27fnnn5qXqFe7mvhtx3N5ee2MhH004ELLXvKHpTnuKEv
XZbipNf5o9mNcj9Y9k8J1p7QShj5kd2Ue2vALj1nAwvfvoJJmetrPvm97Wy58/KMTJ6RYpGgzJAm
QzAykCO66dH2WtzbpCQGsopVMo7QiJPqs8c8GGHM+FovbbbnRtUERYoDS50kDbZlZemOYV4ty06Z
f6FBysIpi8hdieN9Yc4uY672m42L3CeQ0vSb3qmZmjhfinf8Tfkho2alygFLp9Z+Iogf9QTOyEGU
P6vJuyLUzh4y0p2wi/VKqMqISdtwEgkvuQInghoDGl5Z6A5cK4uRjvK+rM58MSWND+qQFvb4njmj
FzAQQGAgjPgz99x9P4n70noiVHt8XOk8X9MU6GteFj9MW3lV1OiijV1ImgId9ViHqavILw1cRfA+
Qathz8hbzdmVHsTCvItfvEI+N7K09stktDvDtLKdHMD9TYlkPjY5L3OkAmatADk7nao/ZsRgfp4N
NzoPdIuDTqeIG/EC+V2tzSz/iQJSHdCcBmPaHQMwEOtOydzQXO5R1vYU2TS2IuAPWA2MVU4/3xEh
VBzsLedGClGkovMRxY53dk0cXBl0YdQSFghEL28Zoil0x71GPyR6fwSYdKzEcFLmuCCTnkVu08lV
ITG0gUe+5lnSMrCltTwYdt2E0i70sK6Gi4jouA3uVO89JX918QAHimxeVXXWQjfukp0jp2bNGyOD
RtU5wnUFRf7C+9YutLEsWcHYqWYuvgxbRru9iaG+FnZsXqDhtUGsd7gcOU2sqUofsdke7Nh4WGpv
POtKF3YrZaQURbzTMQdG2Kpspdd2k0eiFXd2GPxjeTBriDCsWhTU+COE6NHmjrz0AaG2TwLWXNiZ
ZUiwQXNx+uLowT+gFh5SDICOdwDIclByWnpeqXHkpnV/Yi4WQlbE2+BhjGrdsYdF496G2tSP7YtC
iNgxMQwcHiL+hNcTjg0lGFa4WgZjAuOwxWrh4l3Kiby9WgwVYe6l1s2sJYFg9b6plemKBw/9uMQd
RAzhzh5bub7K4rETLAM8uMBKc4jjXHkh9S0+qb3r+ApTv5VsnF+Hbj7MTcxANJ9BTU+r23C1B2xR
by6zjuEFvzEhlSAY4mVNRZJAVn1cbRhEGRqEUYKNeaOIDa37S+9x6Up4ISuL7A9bzFwDIJx1GqtO
wHM6+TKtQRTuMMOErJyRo0yxyXuz9cBK0iwoOMzONgbvlPGun5YS3mhtkIdX50e1V494s+fztlny
QdvRi/iODh0NpyV/Ksuac8jaoDqrxfpp5yp259ViUFjLcMQki7VJq0MzwfvrCI+e4sDwPdXd+tB3
LrrLxsSk5mcO94GM2CaMIX2gAvHZaX3/o2cN7scZqWzbi5zwXnA62ox0V/vzNFhJMAGRw6Dy2hb2
Poo79Rwr7WuU9RkNWETwW4KXhvU6rWY6X6v8Ka5dwFDEMm0BXrNAG7999X9L9kKaxZshvOOwGmK3
De3zv76adTqRIt7RycaD4yL7rLxnI1LTSwM46iS5npSDqwVWmZHGl9rxrrIAsIJaheFt1vft5eIE
dw9JFh83MdcmDds2xqYE+/PYjhMofpH9ZVplSlt+mKxjcqij9bQnk0f67Sbi8Vp5StuyhaiNTsnc
JDbbl92am5ap0C+3403VvmhSwwe/Wl2l1Gi2b1/mVsdUZGlcRh18rFvKIDqkeA1IW7fbDs2s7out
5oQMTm9xgz5vS1LcvvqzMVY58JaraGIxtqFx+Qsokr+yvtYcoC3jbYv+aufsXa27ZvdnV1a3GW3b
gXXWmkyxvRe/BXLbe9Xp1tXSEZPpn2CnLOfEakmKwRECeSctuUvpyWXbdOtXnfvRDCtYdaTpQSOg
9rOYGqVac0QmCRGUxQ44Y0eiy/73xmuz8UyoebXPvOW1UGpyxBOw9vm4HnMMyINGofW1etm3jSsd
PMp2954TQYlweGyWQ9I5xy0f7Q+FzlVWCfi6+U25Uxfd3E14STZO37ZxtJLLpUtaNgtHrn1D13BV
X91jq67cFsMDOooYF+UyFH7Utc+eM8777ZtyPdkNqLrYBEHimjSFcn/Ip95Xq4IFuVk3vzmCG+1v
4/5pWyLb9hii72fhggLbPpTtszDWD0pm+BLt0nnpEBrjY18DCRvb2ztCsw/bJ/Mfjt9uxApWd+n0
O5lwe4rjUWVhldcJsl+C7UCeuGog21zTgVoWBL/fkD8Zgtu79DtFsUiH5EQ58fst2P7L7f+libl2
S3lbtn1ctsu9C1q9mMF+ypZwBtX4BfWA2PaJZE6n1540KmLHdIvQ0lvW3oYHbWIx3zoC2FxdQo8i
Qm+eq1elHESQuqVG1uWCvdjt31U+FZfJLaKj+WubZVxg3ZhxSJkL7uOeQTZwn93+bCav1QJHE5cO
7oRnYg+wF3w+LWBhp5oCotKeGU0n4eDd1lAAHdtbi3MxUBJu9LDaY+aiPpbtk9mZz1VfvTTmnjsm
YiFz0X0HXzu6sGy/eOVtkre0LH+S7vFZjTXp50pG5bci/tXPaYLPPHfrr7Esv+pOZAepwSmgFekD
2QH5sTKnJxVDbEWva5yKq4iRxBR4MVhaGF+GjsoTFTWX9q7bD/DZeL+Ap8X5cByjVTLlyE94mOsL
2ZO33hjdIyzSV8idyGZYqKpMxgI1E85JU7m/xmp/GlynPGiGHmjzdPcK91NqFGpAI+Li/lhhX3AH
iuMMm+jZGlxWX648d6Z5y9ufk/7kLs+A9cUethFggCK7wkj8QUFSBEJRHpQhzuhtY+qMTap11yVR
tSga346cmJ6DwifWvoATxLJ9n93sVzQzcIWExAU0j793A4sVZVYnGNnZ1bUmN8DTfLTS+tnFhbqW
ejoRSpprV7xd/R1689rmM9AS4QGOxuI2VM3Aqk/e1Olz5Di938f2bWaR0WOipdcxC+zSYcKaGWNn
/erm3OsMhAh47dvAzcRp6RGTTUFvZt87S37qbPeb5E1Y6En6w6hyINrWS5tnZzjLz02O+MOYjV3d
Lj8znZpaph6+zLF7MiOGpbaNwz73dD/OxedhAvcp9dc5iuA8eh1Weuu9bY02HIwGskHCvKQbaA5L
ckD3izkxn0wPnPAfnQAijuQAHygDFH2ykNzku86q4CUAVdYa4exSi9FTrXbPRa0wgjzq6RIH2E9/
LHr2nHozUh9shfkMbRsF3tWJpqOBd7kv5ktmkrQkyXqQ5vSzHLSHpGhfl9Z5yTTvzbOHKNA5jxbk
gyfVyBDANC4DheJQqvnDmAFzZE16aO3ha1UVz7xKNPMeikUtpdueUHiRzbqfDEIXZhXxW8QrKCru
bY5YQoWPIR7vE8QBXt8OYK1c6NdI29mLsfUNaPKBZVoMlgvvLqbuK9gfgteiOUDB8bWNYe6OaDV6
3UYJ5+JBXdoYYDCN94tOou2hXJS3tsy8MNIqbgWngaLHqTpnH7k2xW0jv6uMXFtVQXenexioFy4H
9qB1vpP396FzXQCpYYKykkhN1spKLi52qX1CsyADGEN5mKRFmOqtGxiQ4PjzTsM6WQQt4aDEInQz
YM0Ypjlc7c7sp6Ad1ebgSi1AGvCRN5YIpF1/xRRfBzWmyUrT3vsZakBSyQe4yQk0UXDN0PvzYKhR
tsSSSCgzmYNMPM+oCy9DIQUagQMiSnpEwCyOaoYjiJHLOR0b5arq8TVRywQIvZre6wEBgAezsbOc
Z6SVeVCBjA8dkCRmPjn7dLY/WFmgxRhkQzT63dFj7TwVn+dOPFEXQxw1xbXyClbW9vBhDF4TeA0N
idb4zkAEGGGrvpEuzZxpMS+Do2tB2qBpchNUCsYvM4eGvKRw0nFLhllWB8zJwU+6N0zZJAIg9zEX
W98TaeN7Kb+7VkvM9VH5KsR870q6sUVmyIPam9qZBexn7hoYmCMagXN57WLmn4pDLMugPnvp8oP4
mPKmo6sOFkexH/rcelQ9S3BxxlcuChzbvTzKTManIqEt0BeGH0XuR5oSv0cZYgWdIoYwdQToHEvb
JVb9FQwFqjKXtsfEp2nF7Qdtj3nfTjWSsKw+Qjx+Qa06nEsyWpIckrARAbQo2veELorfjB8uMnCU
AVdXRVkAY/FJkDUWIhrGp1So174dHiEF/uIWc+24kO0L1oG26L8O0n3nli4DY3UfexZT40Il9e5X
xrBtNy7DeLXRHE4pa7LBNCD1uR3dq33aEVuRc0vjROrsnZIhdQD2j+cKupJH8ClyVWTM3h1dpggt
hasMq1rhG+qocxl04WIvyg8A4IABZxSDqj1wPRDPbWYVD3Y5oqQr7CjAXE74IDfE3LnnFNYIO+s6
VMyRcFVz1w63Klo5gua3dnJK1pnDeMBWDuH/vXU55dFz7L2qGGEx9YDfeWlVj3hEp38OxmdA25i8
VWpTBksfeo0FvGcsHwnGmJ8iK8KHXYhlZ0wwshYxAb0yAP0tCAkah39YR0uhavle6vZzl6JFHd0s
PTbW0TAa5tS2+wPE7E2hCgthL9SoUT+V2SKoGjKHZikXtHiQ9wgdztDWx1EQ760X0wPIUvNmcFQL
ICBLOs5X0yBnU5kR3SXnrMjbcOryC5Ylqn+7WnhrGrkydhjO7oq+My80vIMYpZppac8xh36u4ax3
9pYz/syM7FM13LrSZfrPJCEEhOkFctDPs/AGZHcLHTgbdY7bHwTC6/ssD5O2qGfaZIggVQ8Fh2V5
oWgJORD6HUD8EObml4z+9j/iKB1pEzpRRketrD+ZXNjGcHQI/3BgrgcpzaEabzu8K0sc0pY8E5Fx
848/SDWoL9FoqgcnInGiG+z1YjgdFSO/cZsLsmTwHgQhWz7WkJdU/hD9JdIb+PQsiXynjqwgMozX
tjd5AMG8d7LvXoQyhFlEe5xz+bZo0w/WTQQR5N/UbESWl7tPUVqFhmTd0oonI+f1dM74a0pMGNDT
FeyluSsc8DGR+d2yZrKMyxpllXVaVMor0efvA2r6qkHZ3hP6aBnpj1o3fyx0PMK6R9k+mZSaA0ed
i0hDF0RD91XUBNNQxQGfCZfhrCxoEFDvKwPOsDwhMSGugnGGWEXL9NloMGK3TbGzCgNtineK7Grc
63na7JdlbSWNxedW06vd4CDJyXvjBCsXGoc1QNso7TOBQY+Oxjy1cJlvV4UH0klU9WOPslPNUL9Q
DQAnlTkrlDZrrgkBIplaEFDmJB1KEgI7ZBmq6s+m7qPQ43Ms6kTfDzaohVr1vo91uUtTYiCKgK7T
glprLHx3bZgP2nx1modxoWnhtdWnInda6qsZ9uSawd7PuQpRJq778/ZYbWKCIdbS63PerSGcWx+h
EOlw3h7/2Yg64XJhcaVXSgcjhlYfEogzfkXjH7k+v2FDkImtZgPZVSci/Z3pWU7lEzORaf8ntuh3
YtH6KuSIbTVy3DRA7D+c08nKOxJOQSqp6S1dijeXVsauhpn2O7lxy3As+xJ3fOkuVoACj/tKBSec
BWIMxGyFzv+OTEzEddHi8rDtV+03stPmE9Ts8XcKo8uQGRmnRab3GuI9Nd3AwI3JyPbQgaQE+7i2
12bZX+CtRG2K+liznIkbkZ4Yd3WwZ5YxdNaGiLVuNvTUn03eqyJc9IVol9XKunl6p8h4htjHSk3k
n6yRSBprTSLfNhvyb0FWlgpbOUZr4bzx2ZIV0rZ99Wcfod33fiRGo3W0VZxHBR5HGJ0JnfOw6f6d
7LntLNskrGD0Hjd2Xr6sgFa7PsK1Hs7LVCfc3SOGRa2FomgLD83XdlZTuogUmjSl1QbUejcw3VJS
fm7D+9Vrsvn2lfk38m99RkO2BfJ+eAZdj1q0T+6uAWDeAm7DgT+khMHqQFRQohEjoir6ubB1/Vyv
X2GwjU9kggWyw+kaZaNJFsHoKUBnMQes+9KYK+f2lTaZSJeBrTL6Gd41w5h2pdWwmlAS7WxGCL2y
5sf2YNtt9mV/yvjEtlDZbfMnY/Y/PGTB2+2yGmLy9vqUajI4lEOt4x8mqM/4vdl2z30fnabqaSBD
tvApE4BX5umDZiY8zNcXu73ijEVC4NiGRpQEr9Fcc9btdbM93DZ206dh0z5nNXfiAh3bGejk9vf/
8SLWN8nGR1/4JJXwotbHMwcCiQyc4WNm7SL3k9m0jx4U3WBI6piaC9Yh5hwEd/5CIJ8vEqRiKU56
a3ZsZhyEIxIsYLS1+bAUHgFEFS1tBWUXUrIebSlkl8lNv2dT/oM1UJAbaKhnvbBhO4p3yypfq56j
JJtBL1VaAxRaHZj0IGVdMt4u9MYXlvnUEgrDQym6YiXLN3sD/XRPRdNPpXXIJL+uRSr/oYYT9eYB
qJdgcRJfaPq27Dm1QnutNPmurCQ0W7qdH6cK7wLeHCalHLnSOcc9jBlHqi8KlGAf7a0I/kc0QuXY
z/+VaMSz/r/w3P/VZv8Zn7v9zF+yEddDH2KZjqMzM9BpoMJ++Is9AVgX3Yhn27rpcIm0VlHHv9kT
NtIRuBSu5hmGRZYoP/WXdMQw/gUkgme7a8QoyIj/FnxC13T+n3/GcWoavw62OBIIzaIOtVdpyT/i
OBvElWBBB/Nk5ZSKBiz3MC4QiAjrc26iqxh0WtSjbeKJ3TtdwJlsn5gmvjlTo+4GPKNHEoBeXLt4
64AfhfbisvBFd8xhH7966OJYEouTsQzTTjcEKwToWm58G9R52qU6HcU0woMiB+dLPKfTwVNSvHld
WMeZy9AfVxpdgRt5NekEGZMcw1ybrb2uG9lOREZQZ9oPsjejFB0nEdMySMhThAyFor3QDLkOLD4y
adgvHfivUTdDHcHbI+EXx7xjgVEOGDFqb8ZYPKnWgTExgTwmPUfVRjAxJ3eTKeApV7lpFN9ObZ28
IvrGk9W4czg0rKfkYj4UbrXcU5FqIVFSgOieEnvsr4qbkvDoMAavoGYdq5xlL1GbokqZTloKQ24W
uEhBpkereoQxskY+MJzy1EJDus2yyCwoN+Khei8t5z1yjPzQtNVXjwsQOMGyvIwIBRYWAgkLkUDN
ZeQ/aLIbT9WAmDtidtmiyIWyCebCODjp/Hks9JcC3XFYFskXb2nS3dRn5n4ulJKPFa3mMn5E+fTY
t9E9T5GGN2qGs04iDRSytmkIFMdsEOaFHAXfalTvEaES8V4sBMdBhydmal+iiriivqQXGGURAxWx
x4HS7CP02kWjVHvTk+qhGq2bpQGUbeJD6rlnWREqUq/ZD1NOsgS49vigZS7KfBhY+FDpFcSW96m2
Sstv1k4Nib4EZ9XpcRnLb5WaPUOcPLEg/da6BE83hQeuX+EC2fWEpqGFFCcaEjRHyXlPMzPgZoVb
Vi2/NQpjwTp+7dIDYaShHpc/6QRz95ieiTQhv5r4k5KMztSaviVEOwS5rQUIHzAeqaS4DOCm7Fo7
9rb7VSUMYJ+3Mtv1nvaL6vwVUyNgx09t7oLyyAv+L835bk7pm+miZKYnNQXQ6b6zFqbTOGYlrUZG
qHQgnWMR67eiwiZKUzy64MXJasSgemZj5uxx7AAXeVNr8b7oZL7p5MIyZDL3I8KoHrNbntcQ9Hrp
pzO6pBEAq9SpIbLorlBlkJIxf2VgdeRGdpj1Phxp4VBOxN4zMsqjobxbS6I+d5P1U4rcZIgfH9Oy
+0XSGf2OfE54Q/WnDqVWnkhj97lK3Xpf8qoBI9IrVGkYTIN9R5wUIH3XOubwikPV22TpRYKOQz1Z
VUwif+I9pm7Enc4nCc5fN77hQwFsSFEWVIhGtJpRJgxV1mawstBnkzT1XNmjPNiLtA+U+p+TgRGZ
beL44oROaKbUqvlGdkKQtD3FJQFxNW1HdTcCw+N/qkYCpoT7nHLG9a57tYTOHMRByWzJMii9NR1O
YnPIx/agZ0CIXeUkc+yziocVcQxmQKHHyaQ9O3VrTx/0QKIWP3WJ9JR+870htW835+JTrCQyjPXx
FnvwLQqYWmGBlIuuIqKXsRw/UPlMPnf0N2tQE3JBdobSpizgzG9IsJIHs21P0VtjTytmkQw3Mx1w
7QpieiZY/bQXPlCNIMPIp+gSP7s1/ZkMKviLqTO4dX4BznL3RZqaO6CqnDpoT6rYTHZq3MB1VeUJ
e9pZZ+jFQD3+ug3kuAdwmJuu61f4CQNksm9jOT9PE6kUnJQjwO+1KRwZt9RVSv6btgsNDlBDTrdY
p98x1x7rFkTLR4fFEPTKlacgySxAJT75hZi+jcRxhipuTswTP0xxa62Wxs8YBzEmoMWpS3CVebFv
E1078KlN3pLvYTA+gp3L93OWlog1aHwXUaoc3TXWt1O9Uwp/LuFUWTmd6GomRVz7ZYZ6mkXHLGcE
n/+qJicLVhZgFbt3nRgpf8lVNfQy3Q2a3JE0COROIfQcQmz8rPeVgoVCkaT36DQgMKort1klr8GA
wxMIrAJxrYFYLmBNzHaXI7vjyCAnqIi6W+KSCbSoaAPcvBW0jFPl0M806D1CibU6+d/sncdy5FqW
ZX+lrecog8ZFm9XEtdMFg5rBCYxkREBrXKiv73XBzBcvX1ZnVs17AqNwujvhwBXn7L22tjaiMl5n
QxTuujp/DpxCZzKjWB+18RZdHDXu3nXJRkzMTRnzChQ4dya5DO+jkZkH1pRMsXjSt35X3PZj9R1r
sVD5OteRmt12bMdX0jr04yhfta5o12DeSpqUuJnIdmRrGgm8sSlM5PS2CRFjMBgwKJNOtY7NYe/Q
FVy3LiOevyqbMd0nU0MkY0OUTWY5z6IMn2v2Pdu6bzRs1jk7Awc5VBKU1Y40U1rw8krssLUfsjTc
oD1CrRGm7wBCn5KyIclGHFpUt9RRkYubyGgs9GGknxxM1LNEIyLkB54sJnCM9ljfFv2cbR34uxbt
S1ulPNLJD3Hu3QTCOjQFB2SOlLMG0tcM/7l3o6fYF7i1rVXs+nvdtvABVP0ZWyNvVYZ8srOD18ty
GnLvyCgNmFV7J+BVMeAxA0F3rJ9xM5YbN/ADCJY8sJoRJPYpRufAvClSsIOFeet2vEeNgYR+dqwd
YkU00Lrmwl6GGksw3U25+wbWALnFOBzn2PBPDvXikdg7tjbU/ulXU9LL9kYlo0uQuOcYEe+Zfs26
04mrh8++GeL6nai+PDFPReCBtK7sX75VceVPOzAm7VNUNzdVWDLmUjgfB7+kaY0pWmrRLQKF7GIA
tkIAlzujdQlm62DE0j0KVk2i5ITGkkL7HPz0u5c8cdiROiUVtyE9RJ21DsYMiiWm3K2G/Mi5lZA1
N6lRv7k6GZQaEjMDe93KYzBDbVjNqw5+cirTmJTHcjMEsmFssT8absRNpsvXXivb9ZRVe0Jr3M38
6und21TaOSIw8a1k9XbK8qmld2iHJ0ATb0ZSo5hBOcWdmz4mmuaziWTWlmGA5EDX/ZuEE+gF8Ly9
sA02Vk5jhUzufWRXF88Ysa+Gj2jyo52e/zTrFLbx5OxLstmCIXu3sZtuWjoJ+NAgzWgeg1Ubtwko
8/kobP/OpJOCXo+VYGxPL1Ns1Ui78NIU2HvwC7aAenWgMtxhdIk6E8EEXsFAGsGapJWUlF4jpKkw
HufBibdJF1HPLYOj8CjJIqZjzeQzdrEKlKteHEeLTz2dNC5RC6lvj17R72N5rtoZ5aljQFePUnMT
BtT2fB9kswXH2LCi9yyNwBiWzS6bxZV5adx6pTVtQko4XJFcoISDvSht1iwfe2LT6TgN+iXzCHVJ
vF1fUIu0Q/PV8epqW7gORcN2/FpzpVq8mUB4HEXSctUGN60GGL+iuunQs82Fe66obBzRdcWrSa9p
rUWsLGgFrwDcwQpwLNR3MgXsWG1xPdz6A7JZq5t4S7V+P2fVAVD+fYRib+3MlB6hDG1qPoQG44M0
rJdWdhNRulW1S4oA5aZFt9QYvA0SNG8zSL8/ZJ2zd4hVo95N3zYfXX87WWF2dG2dvJrXjLXLvqdw
tDHHpr94JLkbef0hgxAWcRF+xLPcmj19KSoexX5UtntaJqSghqgJ2XKsc7P/ZbR04sKCyo5nMShP
A8lQNoEKLNtslpssNXHxgu8drOvwa7Cq9ylyd3VpXXITlFCc4ZGKpPVa4yqWaWdvbOR2VRZDVRjF
jiUicv0SooRJPxd6cDtU3tFEHcRmSOrEdMz3Hg64TZY3MLc9qJft+Jj2ldyMFc5ep7OxCo8CnXyL
RbLRYa+5XnrflgzvjpY8zF7vbJKuQzeAGhQOQ/Ie6/otXkOWm7RvU+QUceZTRnCh5BVH74fwSBvR
pYF7seA+aQgzHbDtZf2pzH/Mka8h66P3gKfhxM5Vf8QjAGoDMULR7OKy/WSt9MZKrxgF+szSJt7B
ReCX6mgCJ9luO7SCLs24VYlMYdW5JX54LNgr061B9veQhPAU5xjzdLYtGwAd53CiPWRI9yLxTKJF
CD5ndyh34GRW0iusbZHk7hpJAYGeGp4+bLzWLkWViSDQgvAURSy+su7WRmfrzL1giEN6gBzslHID
HhvLvI2kA04l6V5EFKGk7JO3vEUNnWgVZnZAIHnt9itKPcj05HACnuHfySm5aJEvj6OHUzwUkFnk
ENM8nQ9NZf3CdPDQ1wylrnER6EdXvU+HQtGLs1S/DdudHnvd3g7ac+FWbGMai5QvBBo94X2kaRy1
lDxyUVvPId39VS2Hcu9miAaZQ2d2YZR5Tq5524esJUIdFF4xuuuw0bHpI+QMHe2T4HKEr/GqaOla
Qd7AsMaFvLODgEJTu09j7SMZKBNRCwhXATjdlWOxJmGzg8vbiyIyCMIbe9uxme+m6EZkJfWwmr4P
i1rmcwO0esRCDHV8uhFtna/qIrXYrVLJZjr9JYR3RbS0S4zI35dpNa7JIfwe2+aLQXLMA7bIe70g
azghsMWGzZGET17BJ5eiOMXTSwbmxN6kvrcrdvP+3IMPcwN3E1a00vTq3UgxXrhx6u/cllVWMheb
xCazICvTR9/rURj7zaGU9iNdQGIhm2lHBY44oMckgZA9jgg+JOSNyMCYLGPSrfNZrn1RP08TOsJp
6qptGDsfWus8VUnCx26++k6OCihpmPdYRlnGBrp8sUWfFG8I5Jp2deqSFkHSchoihGgnaxU59s5K
Ecr35feu1QJK/Hq/M4e3IY7KU8lQEBdC7JPIfCA1e50hJ3skkLzXTfALLjLyRv8GpNpDRN4x56G6
djrSiJHdrsvkswijl0TUzpk6z2XWJrFivhyNX7DQ3kIZ3IhO39kN0lSwXoCs22Fr5nScAkOSGelO
qPe5h4nBZA5JDTAu1EDnkBlFMEWFEFwUJGLKzubQEnQ3JFdPH37I4pc5kEJSEgNH7VmuA9ISkdsO
DsozGkwuUts5GPrNjL6/QLO5zcOEtlp59dwhuAs0cAre2NykpoXd19BWmhQX0JNbdm8aQDYs/44Q
91nQBAcoocQSsKsUtc72dJIDSh5A4Fl37mw025GkRtVGBZGb+qM51HhnrPkl93YlVHD06wwuZWBc
UtAqh44Vj5sYCYYdbMNNCLuoEdU1UOuSMGDfZGXFxXCATXViMhhP9WdEDE+NxZ3mds9uLeYdvqvP
oQz5AfKbya7PkMJV2FIXEcFHm90ML9ghH3udISpWPIFecm/myQM69QGlNWWZdZKFD5nifKJWuXQ1
paGumgYuJ928L+b4NTXRvRgRrbSkGN5nZz+0SXXE6fXqWuP60vndA1k6j7MlLD5RBrDYrr50sy1g
ir9JaBfBZZL/gP9RHik60yHWZoQ9kEmXg+GKvcs9t1++WyR1NULBvbCDbybpblPu6ccgKny6ObNG
YKl+2yOk5iaRxza3jWOgtJ7OEoqzfDlkgsSbhFWXETOSpfLwJfdsCITMQrqoERrvuwgt2IRsoLDQ
uUQG/KDQjL61nvksW5oLleiLg8X2zuhpXHaMyJ+D9s2NHPkxZNWxznxy7VqnOJHN6qKqchtKHAMi
Y0r/vDOcClqdcT7D5tP1xqOrzRQsHJR3sHu3nOlia+TAVg0zvVW3K1iPlIjBB92j96nTQbAC76IN
LmtIXBWbOKyQXUuKQAQ75IF+sNpuug9oebA42fYoHu6JmP9kKMLJb7kXZIDY1rI3dxiuZagNm5LQ
DXgvV9M7NbH9NFgi3c8xTQGQKTQzubQrkW8jH4CZrr/BhoB8IbFJJRml/UmY95kvzA1Oiu9MD1Dc
aEYlNG/yhIA+4TjnoCpY0WmpvW8qw994mbimnfudcPHXCmpDXSGwYoH4KUe/XhGvGEMKW9uuIfe0
mEj47DMI/xnDylwBCXM34GFi/Zv0mwt4AKApJV45mFMrszAqdFLt1ZuIVHKy4mHWtizJ7npHS/fQ
bnHAev1rbkVrzwoUZT8H7IV8JYtVf9baNUW0Tj1E9SuByQSAT3qinHC1Lfxok1bvFnHooPJ2Rkko
J6pZuoh/HCwl2V2ko8vPnIggRA33GsIKoKtoDPutKbTPKs/oC83hbcultF++C+r8qc3FB91vIGEt
7I05K+RquTlcJS23dWEyyBBVkUn3poxT66ajXdNUKF4GqjKDwAhcvy7QyWFhXbKGRMKqwBKt7TJS
KUWrNqKZiGf2fovSfnmr6D0ABXtDJPZxaBFakb7h6rhrEpb8i3Z8OXwxLX9/b/BBAcOMjstbXA5T
gUvt6y0nJlEPtXUs2Rl1VuLvAKItmujET2F99iNCM5Bll7BFL7eOVWwVu8362ImX5Wa0PCpakBIP
i6x+eXYjDP/+7Oq1rTSmQBqKHNYIL5JpRb5f/mPHk/gtlvOwfE/KRLPzzOneseSH30MviiifDIRV
7R3Z7IOoxo1CPOVwM842yyn2Y8SF8o7YjNGhtv3uOMRpt9dUytjyTpdRZPm2hEK/JoiP9OY/ZOON
lb3WzFZMMXTZfSwJZCvZB/otpLIF5VZ4DL+RpGsIJeoO3py9G50E9vSXKngRCGs+Ich14d/TqVCc
TRuIctnvWYMxJuS+Xx2iZKYsBblyykdtbwGGGXDZ6CedaL+T0Uh2ZGM0oClQYu6wo93eeO6GyDA0
lxHYWiQBDOxziDnHych5lwaRwJ5qDGPmg/PVmnSNQZCvKS5O1UGtMJbxN1WNZr9orx2wQD7CipJ/
7bMaVXaMRSC9fLUclitOj7Vfsz7CiSsUj9qE8BbQXUUEqW6VPw6mYv6yTveIGgZqIStFMU4U7N7n
j+G7td6mUpKDMqapWbQFPVGJ8Q/SE0ytYzXVETsM52euerh55lwFlYKdPsn+ZjlYXlNunY5bnrij
/sZCS8k1b43eOvEb6kZBG1LvZrRBUh23LNXZXCkmY7BPxyQ+jUxsG8wZ0H/UzbgcKhPzw/JVFGvN
oQu7jYbmETmZcgD8NgTM6tL4lK5kljVUG5jEGAsb6pNeJN1x+RxMlb349YlQzRGm9qn1BPf0bvxR
D/50ZquHKg2HPQbOpNmH+vw0mo63ceL8dtIEGAd1qOMIu5k57do2etYdtnSjmP72OwLI9k5Coh0Z
Kw7BhKiHZg1ON/KITU5F4uwKKl0ZmZPLA+AOtXAZANOq3xn5cG7d4Ndgd4hXag16yTDt9bTvVuaA
GgsZGAkUFjfaqqmK/NoDC+ozvz20VEONvsFBqAVOdKlBF66cESTmQCTLeSyrDdWrB2oLVHAbFkmm
etN6Q48Lnk1PAKRuXiIVW6P1fKvZM/wWyfRoyXPn2ae+LQ7pjPgYC+GGob+4BNOvUhoRMdktNSQK
bgRUT+kxbhKa5q6+Szp2z8Mw2RNQT9O4MGSal76R3sYUNBTsNDtHBIYcZK2Rudtnu44tFj5T7Xsd
euymEqqcZX4SQQE4SUJn2VSjQ4JuS7bumL8hqM42jp69ynoetii60eUN4jNu8m+5Ir9NbZ/sZc0a
Wz/HooJ46MZnw0FDTuQdJ3OqnI1rtAnbkyikrznRE0ePnp9+H7zRdKFgzQaUnLPZe+4uEv4dhVu9
XPVTnZ1yUs1KOXesQcJ+LWOmOqheG2dCtSFaBAjLV3ZibjXDdA+6ihqzZpF9HcCPUQSCxLeW3s9x
8uINyoht7JcqGig0bwyb0Ijlq1p9u3z1+xdRW5k3uMdNlGjUnZdf6JHN6q9y4N/88QTLsywPto34
uaW+vqt1/Fm9bbo3Zpmg0V6+9D1DO0x2hMXcGZBPrJef/j40Q+l9/VHRICYonTwFc2mxRBu9m6Lr
dFwxaiahTo7aBhTiqJtQhAiJbAJgPsQkTi0XJ15rRNhN90FxRXEykbvkw94fguhUTdwxfmVtmQr4
XBgeQ0u70Zk4jxWj6jAxbOYanMc6w8nnhelwMia8HckwblpIRWsjGI62ybjWaWm5cxgFVpZjfDqR
zu3dvih5HNWVdel2r1aJrUwFHsmyfYxT9rip8F+GVCgVB15U7irKrfJaBNGPrMKkhQE5WltDReut
2ZotogxVw7yx0uwN3FkyDdQxqKT1Lkozzcw+R72utxanLGvaT9+j5y0wbo7WY+K/2hOF8djBvt/Z
0xNTNkYLvwOONlDpKpsHT9D4Ei7IJ9SD2y5H01LCuYrix0gn+JVihkMgNvbPMn/J2mQXWCaVR0sy
yTLiOeh827biLDiU24rkG9mvN0EGr7ROo8c+fwOCKRjXbokTK9dCz2EhaJAy8+Ap6NTNXuKnIFg0
LaqjUYxUh2oWCzMxoQnOhcYrqqugrG00qMuDoFca5Y4owfCkojCxP/6CpUfzyzu4dfINLYuzMT2m
0jnrPpgZhp0wbzNtvKGP/20sx/2QRK/1RI/Nzx47GqdcWLSz3FUzFI+Npxy/MXDEueQKYKTc+/6I
4jIEwGgFye3Mk/VUF4uRxK+yi/dtVVIxBuuJTwr1KVJJiv0rx3SK1VxN1zwF/ZQ9tl0MocECCMQA
yB0c4EnlBjZrEn/0Wb9gr/veGZQp43pb1vlxFCPnJ36v6AR4ebTD1HXNSro52jfNrG4C+iSun91h
g+8kfOIuKK5IzVYGhpRo9H/0XnGtCSVbRX38jnBji5VYVlbPjHaHzjpdp6219UtgLxUEGs1v1phx
VzmU1wFgGDAJKXr8qDpUK21l+xUWSZN8PGp0jdAvQwCZcmD5aelbuhBnyuc2eMHsl2b2h7jlU3Uw
tVTzRRTZJh3CU2uGz41rPBjumdDcH411TXOSO6n/PYwDxTUayMd69JPTpLnjxnExbs+gOU/c7cZp
+Wo5SCs0T5NgLM2j5K2aIYNOHovL1J6jHSKEF9NBV0V2a0GlP4rorEdEjDAE0HOoucelvhcttNf6
4AtWbwurWlfwbLfBG75avm9bgBbIkxk3zA4h6Ag2Uqmb5WDX7OEYeYcwtb5HrD3Qmk4mWyH6cGqf
Sa2CD3PJxmyUodKMAK9FCHG5OzHpx6F3lfgnl9hQ9L+kYPjsY2MXpN0Sd7IcPM+7a/O52VUdpeMV
/KXyBn14Na/b8cOd9WSd5WxiPLXjIGf9IEgW20dVoOQE5SpbsPvLL8dbOKYQGtXuxVCHcVmh5Xrf
rZF1wwOtSUszwY8mCfcKOOIJ46rBdFhwD6cqBFgjOotpjikSlQOR71jMGILRS0coJamDEQM8EPJH
RxcZZ6gOOVueG/3NUuvtbsYxXPCfFJqa8pYHKYTaISKSPTJJ4WwjQobZrGHmW74ckwr5XrM1UkBs
rQhfzMUwmscq7eJ3vpLk1KxtiSpDyzxLnsaQxZ5JGN5GUxY+q8Ur3NsljP7f3xcGLpsh7PZ+NyjX
yR8vv4S10tij083YouJr8pQsN7dG/v6Va6N+tny1HDSzPJfc+qyPVEaqJb3D6EXbIJu/W3bbsXMt
np0ecxxzgUEJjiITrEuadKUVrAopX3W0xyiOVbOQ5a8rScGkFIgrzsNvNcUOTSCV/7scwpkbNiQU
cklKXg4OllkRaMmhW/7DlhQiMHvDRCUgwVgQapSxjCTexZVFzCLD4nbMIGobXtlsqkZnnJY91mO1
1mapy3YjxsPbLrbl30LjofMf/r9Y778j1nMcn2z6/zfgaf2exb/Kpoj/AfP09Vd/j4oiD4omm+E5
EJss9HAQo/4eFWXa/2Hrju576IhttgTiD7mebaLJE6bvGzpznWXq4Jf+Ltcz/8OxLGFTihSIfYX/
Pwq7N/l//izW03lbKPhcuPKWbtmmysX6s1gPEnxZ1VKO12Kw/K1R6gxdo33u9WokPTPqnzBiFkdp
x2JTxw5LFUQW6EXAgMeBfOiDMn/M9eyTuI1zz6jN0qK4xi6o8oh2vlnc5rqv3QQ2qBUNhz3ag/5I
G/fQ+tXTIMR4WyTTeOt3wt396YP4VmZTWBb/qwDiXcZF1/7n/3b+CrBS51v3Wbx5tm4LgFr/+I/Z
xVSlfiRBvbBG3w8+upHO/pztxqEdHRbn0vOijYEcBA4m9XQpW3FuhtG4VpH9s4vm6uSP/W3pVuPF
NHC1Q4nqWIr07qUBiaIPjfzmxRgNfZsGN/xDzJoiyC6BCH6Ano4PqHXvS08aj15eNmvDbPttkFT9
CVI1aAq9+AVVfDg1LrLwye62WlEPR7ywycmSQ3JKOyT0owftbZrScEv5OwB/NBAnoIlNi+3miWoc
ZXrPjk7R1iGD7lhMQntw58o6FPbUr8MQuci/Pqcu1+pfLxbb9Vzhm77jUdPS/3JOYy8Srj9113Ce
ul0vo3jn93Tlws4LH3soME41TzfaDOATBDdOwyp568rhh7DDdh8DEDm1HVz8gLZV3wP07MpO0ifu
TXAZ+2ZsnAdm//SeKDAI4a755NNGIXvReQ2zrqdc5sKRr/riFI46LjExF6uBuncR68MjTWsSul1W
JCxcWfAh3tlnEetKz8zLqz0a0b5GjLLhpsNBUIrsFpUGHeVeKcUhaCLDHoxHy+Nc+vM3EbnY+wBU
Q6ga6JhX0SU1ytupR0lewWGNp7lDHuYQ5yrmQxJ1+bPZXWsHzopFt26ZLX8fej+GTjYlf9NQf47/
J/xZ/hfXuPHPNy8oON3jKne5hy3zL0pbjw4/Er2svRbOx8KKEmnDfq5Hz9REMkBGY8annrYcVmw7
3hOQuHWDAldBdOrAvKLYcq6ys9nvAom2Io35FSNZrT//m+vmL5eNZ4C5E57lm4wxHNRl9SdBsKOj
Oq/asIAApbU3SepcCjd3tk6EygaEtf9vXg7B8j9epur1oNbpOOZZNXviL7c+5exprpuovG5azYhu
NeNn3eE21zTT2RqNYV9xxLPusWb/oeaGWumog11flidfJ1FZ2vq9dw/HOXzuLD1n4WExnHkf8E9Z
Msbac0ldBHxcUO3LgPVT60/epZxzFn0mduNWD9zLvzl/f1FU65w9Uzcd07Zs11WzyT+eQM/DoBYW
eXwF2ffGvjI6eREX/yiMhuEqrNdwlFAXe06/bVGXnSEFZadmluYucet7rG7hptcj3Ff8kTUxGraV
8W05pLb/k4YNScQxt+BkzOlm0AHaj6T0QrNrdia9zXNv8N+hZx12g0TYHNTDDVEUmNtVQCUiGeNG
j8EAtI2XASIKanixiffiE420Zh0/GQEdq0R6bHQyITd5tw79uWUIqNpdWA0C7nc60jHJ1kYHVg5x
48iityKPrZW/uhZ8ttbQTAoM1NYyjo2zgB+OQT6dUXpm7SkoiwEpU1dc//V5d/75QhKemh6pQSCp
92x1//3pwtVdydLZCZDriXUXjKDoKHXcCad5HSKNgbdn0TaA9UGeM/1IDZH8tEipA1E6vNepZ9C1
sd3bSEv0Yzpo/b4zveAeCe24itVj+3Y9WlCwpEyvwPKPFI+St6QU0ypHoXyLkXn6VmdI5xonYyRC
lvpuGzjo/erergV85qZFotLPHvvQ6VtSUQic01luHNvXjmFhPAymEmObNRXqWfRrqGYFNiW9JjZ6
tA9xgfFVKwhDntm12m6RXRF2rvqg+d6nY3VLWaN5tr27xmzHF9E63QXUxL8+wWDe/unStmjPWJ6L
zMgAeO39hTNJ9SPWG/RhF2jbMJONzDixuzNOektBhChhY5/Nrjgsv1gOowgCjbQKHtNoGu6X339j
BLRv5op61R9P86eHOF5i4KBWf/j72fo2T9a9N1Wbr+ddfh2gGQd7/vuRs6tpazImbFWtsug28y61
ocmPFG52f/rD5RdfL7m8QawDZDLb9vPXzxA48Q5+v/jkp3wYgSf1YxtRoP6v/qffj/7b8xo/8lBA
h13ewx9v8U9vVv3i6z0tj/l6UVnlt9gJjKan6NMJgPnqYcsDAruBTb98ufxmOUzL6V++tLll0/oa
McfvKb/NW8rxZ80KTrEBzNthtw3au1eQ755y1RahS7DrEBytB9axz3DAflHJSXdT9zRpw6++pOsr
U+uc2PMvfewQOkzxYwdhHCDMDFVg/KhyRLKJJKRkoA4E85wCrF49BdK7Jq2pIoldwI5N8WLGLFfJ
mrkQiknIhBHu0dafmPBBnysIelJoW4DOqCcQ+6yqBZVes0xIoaebCqM+jXeDwqqHpFDEdDG7wZWU
6UAVzB3kv9Sjei7AsptBU66EPj4MODSxqPAcsfCgoIJzV1h3muLWNo9vUJSuWwV+Z0d2deMfNTz4
XoHhgXwe+dgIfoAZb8CORxU2bdNk8KieFNU6d7tp40ltny/QeYWfN+HQRwpIH7r9jtv3zSaMMm9U
sRgVT4z2yFlg9gprn8C37xfQvQB5n7tiXSkIPiyBc6mw+K0C5Pu28TqPM8h86ya1vCuUgOikdfCf
snLa4g+C+aCSeIrGPDt1SORmmb6mgb6KFJzfyMYfiVM9mHYjN6Vr3ichsd91BwWEHvGsEP8VrP/a
h1xID0crgke8CsEGNvoae+WW1PhPD+1Zo2IDQNSjFKcHeWvZbwSCrZH7WsiaK+Qw1rgSKklBc4s9
bQHjVKI9Ng3EGgQVYDXXyC1oIgIMmLFPsP4odi3hBqQcOCruoCf3YE7Gz7jO7nOvwLQsGCVVREJF
VkJoaPpx8up2o41cYMRWDGucebks5aoAojZGsNRxAcdN2B2MxGF6jwjzcaa9S/LIUdI5Z1QvgJ8j
CqetkJiIJyJIzDJhdZMzFKfek6HiH2a8HyvEYXk2Up4zW7n15hK6nwXIpYGR1qgciVwlSsxES3hE
TGTjs+0kP9ySfBokhhTtkvuCShPMF+8GTwqtg6EWuxqMXmL2H5YXnSm946OP7zvm+VVP1EVB5EVP
ZV0lYMQ2YEtjgKBqZ4cAvC6sh+eRIsvtUMH4jiRK5Lb/1uDuIyCif5qJ2oisyiQzwcUj3lRXTeVx
YC/qV7HK6IA9uutVaodPfEdPjIdFnIdOU4LEp4osE5X10anUD4zbDsYRhtZkzn7Mdo+zoCIlZOzW
s0oNqVR+SE2QiMwJmLMH/RxSPqkaskZ0QkcclT4C7RgBUWTCsBPhzYBCuUi8D9AMtwxYGd2S9HmS
6AYwPRHBalo3UzDBUEj1G7wuZJ94pKBQHblDJjtya+EBC95zmH8bi8XGLkQvyW6dLv2EKsgNp2v/
6CXZrTVgamBARJpZBOt5prbWCkm7aEyusrVNosXw4SZO+1ijzt4Zs3HWPEqUo8etPIIgn1lfrly/
fGKxtUsS/2lww2SHHO1s6G0OlKX+zjVEixy5FkxYKEDQ4FE3DPR559r5rgnO3+jg+qmqFOhHGaPx
QH+/GmH/uGWzxfhjrJCjPZisUFdM28VBqbzWplajoPfFz6GtCYhw2oKUMO/EduiDbNt1qc507Ljk
5QjtWYsJoZjc8KUnUoetGJK6GZM2blGH0J0Rvfq6Vzk805htEpXMo6uMHkel9WTsimaV35PR3u1N
kPgtdqKEiB+psn6clNQfV+X/VCoJKFCZQDPhQKNKCZLEBaV9D9zTxBRAjlDWvURIeEhREDQKSBrC
ItBsfMKHJqIDliyiALZVUql8IpVUFLl33WyKraUyjDrCjBqVauQDgZn0bMJYolt7m0K8pzKQ+tuh
F+Ypr9Z0S5yHGHF8yHiIl4cGga3AKridHpADswLtyFhiX3QIVOqS4byhCD6bKo0pLaxHxxTAgfiE
ZwKbBHis9aQynOBeP5gq1WnsaC+YKumpt965wXqos/FTysC5nlQqVEo8VMSqelZ5UdVActSYhvtc
BUupTKlJpUs1KmeqUYFTqX5PXNX8vaAnTQEZ3aWfGEhV3NeGuKqIobMivkqqHCuPQKtaJVtJlXEV
q7Qr4EMBwENtP6okrEBlYpUqHUsnJmtQeVnSsh4MlaAVByUjgIlVeCq7R6mRs4WODsqryt6CrHTq
VBoXhYlvHvFcCTFdJXFdQFV/yiL9acCoRWA1HpwZHIlBxBcZ3kiuVOpXDGl5BeXAwQQpLzVCqo2t
UsJCsnI7p3hxVX7YzEW+6okUc4kWayOnPkYqCrLZMcBQ/7Q/kb5BBw+MV9PRINHq9nDqQ1+7Ip/W
18sjlsPybToX4a3uRuMpQJcLHZk/U39vcGI+BZ5HfJWzhkNajgdyIr19mIbJY9zpv5bnaIfpgmhE
vtS1He1sOGM3A7pS+vcZdBX1HIW461H+frhJGmP/N6Lr2JXtOZMWMi+/0b73OU0C9ba9OcfGUPji
ztTGEndElu8lqcqnJCowcnvZO/2u5oeZGyc3brtXzUb7iaygPFN2GS6aHo0bX5f5G5TO3fJQTj3A
PPKyHgjQndi9Daje5rm5a6Aurr6erael2GafpqcNqD9RZetQUG6Idehp8kvrCTEIKGheFxH9Bf5p
9IqtvIUnHEbnQXbOJUyZMiqbXLgZrvVguDVYdro8k6zlA0ue08iueTsFpDf0vWHc6UCrVsvDdPsF
dJv9MbUI1ay4aG6ncDRunBYM86A38bNniuflkQ7e1gRw5osMxbiNvdE+kZwbXjGCaMg9Dcg7b8SH
bMoaJ5cIY6LeXCt58BsEEuaEitfrXO3Ork0DPTr/ix1xy+hF+4ELBrsJnKpb6ZX+jYuSZtfTqmMH
Lx6XEwRn5hvTVf0CTdLach8MpzqtG0DuQ7IpdbN5L6HfLQ+toBniriid+yoNsoNb2v0B7l59n+E3
+DrdPqtdEYngXXNiH1mgZl99y01PGgDYbS1K5znwo4fl2UIZ3iPspWxQ62LbVE55yrnuro2VU8l3
pf3eZf7fTqSg31DMRX9vBHOLKCKqDsbQ6fdB2fdfLwx7cV1JQXhUyHM4LW1lMCXVmcAmG9nPOCEA
zcvPwX7R5sx8B4Csb+q+0c9lVnZXk+rg1wMK7dRYdvaRkA+00bQmOPeaFl0n3uM6mKziE+tP1gzG
R+5iPbPtobxMYIvAhhsqmZGXyPGVccGRV5BsMtHNl8D12ssg3XxTJ5P3IdDnLm+lgZUm4aZeRNfE
F9xJ7SYv6Y96pJacg/6wPIoln7PueK1rOWrWeXmA7ififdLul/fjBlCNiynWryQwd2e/BU48IE55
75EYfr2hCBlKWZJyOVVGctZrz98UnSPePD6s5RHUIeDZiby+ZfB0TtFkKprN1L21Y/v1Xzv+kK/Z
dP5fys5rN5Yky7K/Msh373EtgK56CC2pGbzki4O8wrU0c/n1vcxv1uRUAtPoeXGEYARDuYlz9l7b
uIflNsCa8+ptzIj3jiPw99tGFJis+YDih8h3inOhhia1uX93k4o/5YOZJV+PGYRE3UWWf8IaaG5V
HMp7OXW75b2ExCivzMo9JKmWsDdoIEUmZbDlx4SRdiSmVj2P1ByVFuZmj87UNnAX7XTnulr6rY/w
UqjvKB4pJSAjHx+FCbJqIiBm5yABf2N5cFr+IotktwIEHDzOTW0fTazsuxTjQ2d6hBIhjXPGefxM
fGBwjj4lZ3wo5hNGbPSy2fjJyaNTD3DDez9mta/HlDQ89QDdzC/UJZ3X3IR4obtsbMIYMbohzssD
4VxgZaKucWI+z7cEoImd65evy5115ccUUGv3bnB8XIaoT34/a5rNT8Ogdy9pK1xibnN7i/d7+nQH
Fjdu9Clp3O1wt1bHINebV5MC3/LydVcOyHEK61pG4Xhv5Akptepl9v34IR0ve+6EZZ2SyofJr24v
Y0BDQg7v9VSxOkHpdRhGx7zNZPYuLxHPE2bDaDIuqUysByeiZ7080sWbp5Qd/mOSuua5nxirf98R
BhsTHNU3n6yMPUkE814P3Oybntib5SlR/IG9w7Z3BrMaPsoJb1LgsknTfBE81KUhV41ojIca6Phl
loO2Xt47PJkjZZ75VpUO+zND4ejwsb7XOkv7jpRo2hwgQmzM3GPdmieSeIrnDknU71eFcAo5RDXc
66hHrr5GX2C5Q8TzHbTZ8rWf3foog4w97thln4hyllfbYTPbNiJxjnFewRswQ2rEZvX0+9MRXbkG
OyQYy0PvzokxESzP2hrd60Bh9Nkzhvw04nr+/QXm2tlkov/wSQHaEdfAT2as3Fe/hZqnvmDNgC++
/MS6aAjvl58dXXP7w0z3uhl/H3um7sjI0IDYZJtazO0yhGNd1TkqXIALxzZ1P2icIraxnOZaxRFL
kxImnmtX3rXOiEzyPQy3Td8zq3ZPAQK8Y+ohFB7AHKCbMvaDbqMBCYiRZOXn36dyfppka18rTPe6
XwdkJHVEwcLPm8jTMhMbtNqg0h7EYG+QmEwb2i8fnl/TnjFIliwGv3qFIHdMUButirCxgPr6WEzZ
AyIV9a6exa46sjta8QmNt9nsn7Xc/qCMcchT37nBvsTRavb9oXOluYs9zlHh1MhTkcSdZpk157Dx
II6pQ4QWY+VRT1JfWnlCKIY2Ybk4Kh1qh7K2HZt47ydhcfrr9r//3fLHy8FSuvzfVzs73kflfF4e
tjzBcvvcq6j05eJfNzKMB2syvexVhwuDvRP6z1PWI4Ww0Rf1GtkHsy+mK88F2xI377bPyhtZ2dRf
EnZAsSYJ/PTlLYm/IcQPWBAX+aZ1EUDgSqhPjTpknc5at+5Z85coaAHbg6mSCR+urm0cSFYrn49o
l7ufntSnoxYYRGa2xLnNNllbfZd3TAIj1Pb+3rNxcyx/0CuxWIYI/VSow3IpO+sUpw7WaD5nQAgc
EUP90n9WmsYbipXWdDlMKJ5nByIe3Rhzh3MaBXExbZOm/5aIiDA0HGImxhDhYZyxnea+8KyLF7Vi
v3w8nGUCEgMmuioj0dpF+whRuH9d3hzV0fqEh6PQa1VyrOaTtL8yybNq7FR2JPS8Gn3Ncwv5oqfx
uBYkI5xQSfBZGbpO9BpRfYkBpXO5bbm3FCzRXQt9ZzdlG3Th69jDilSW3oaFAiQxa728sBih2aZS
ntYqV0xk4kKJ5HL3LMdeBM5cIOcaDL2w31Zmf2djXio6tpZeYG0NJcsBPSpO9QQqrYqYeIGK9OsQ
SgUwqpiECksgZ1C/j9/P7rRIi5frBWrzNfSyDlWdPBphehC0DA+z0ZXbiKGKFgsEqJmu9cZ1KDmk
SY5ydfZI54YKuO5l+9jZZbfXYxqpMNfHvSm8i6tNSL6SzCMVuM1piNSwsOZ2uCV2svOqhoSIKAhO
bBZt6SSnGPgtEh+9PZETRBGyT8gC8EdjhUFwONVKfGGk5rQ1YstFuR9+H4T4kXphsfa7NqO9ZpGK
U9b7tnLv8xmFvTkOt0UxvijDF/75cqmlc0aJXxtKYmcxH8vMnQ9la93INXavYY74t/MetKqJyX0h
Q7ZMa//Y8dCrGAjhzkVg79pGY5+O5XqbegkaJWzZ+9BrD6JzCb0g8ha5bDbtHQOaqtUb3Z1G3PYR
fcpNOh2h2qmVn0th10/z1GSbZAIP7LiVBY9eI6qwi501TUj4sGS6n3rctKcQeHcwjawtxpCtMVMD
gdKatUdNUN77nbMrGwrE2PkqvQYrqk8vkT2ED1kVpFsrz1F7o0t80tB1rfg/INk7arZZnCYnY6LD
kTrNvMoHwzgs/ovYDq6I3L3dQvT+7QDpmirfCys7p0pjtRxQdD4EQieWuTIvvhrAFqz8X4dMM0DS
VcjldE/7HmXJK/EVcs0CLDxpVXdzY5JWspFmAwURD1P2Sdc45b3+w/EzYzeN5kNsERXhCYctuJ8S
3sBGZ9uw8ue8Bjk7xDg/etNo92DzLoXSl/11qFw0AjNGi5VWVF9hXADprhTpy/V/v/5BievHPseK
WvfgF5XKZzlQckLv492CisgqoVB/Uqb3SZk7u9wkD3i5Ce79n5d6hHN0FZzbrEwO+TiieY0UsZC4
OnEyJ0vb6t74LSK7ZU+15qEwEp0zMarhaYZovXKhwDnL7xzGsPJ6aQEwPOU9kNGsHyGFTmenGC8Z
HtQVqT4sjpRuH18VTFJ1WK7qaFhyFArcQ7Yt3/NQHQf1TpZDYWlESIDWYwqJw9OsDnXU59sCgtLK
0GNrXc7VXdXrL4tPIlY8vuXgKxr+cmnh4i+XeDKLMB16+VkK3k8qDdZyyVY8wL+uLpf02gOBAHrv
LxuApVwBGTafyDZTrJyIxpZD0TCOLcj3v27zM6A6aRzZ698UfQsPK8BjsYp9DyGw5b52kTvTArWA
ZrLYw6HIUBJbM5S4ohlRyuMpmzGmeUZdn43Az0mSLshSoetGadRnbDcRu8FC92oTglJ1s/uZQo2t
P4YS80NBQMl5ALS5khPjRaR6sJpEypq3qlHKjLgcXFbr8CASsnLUR9Ip6Z+xmLPVr2J5Oxlhj/uQ
7bquHUrL73Zjkn3qnZOenT7aNJMxHDoV2bAMWx1nJypxHL6+Hj5QXiMvdSYOLYqH8eTY9nhC6EL4
bzCUqwozNIzFIjpmmKLYIjFoFx6nmlnqpBYt14MO13jY5UdzIBtBp6q2tgsLXWNQn7oWir0VMhcr
R4vsTIy0uReVuzjsXhaX4WJEWYaD5dLfbotcfoiBbOi48rvoJFbpGrWBgmCSxxq32MgqeN/0Ckn5
waWKERlOzaxH494rdEl3l82YWdkvGanCO31M/fsRAnPHNveTHgwEjcB2KEyTfVKEaMgVU7qhJ33t
RpA64La53SJAw5uzi4WKh7BlUKSYNz+CwiTwPmxfCqcdz35vobB9jp1gfCrFHNyVaAwqS+tPKZYD
MlrpLdm0xOHUkMZGSsx0PzQEPbkSYg60bsBdyKCarTAH2jR5jwcSGQGmhWpfZG78UJCCjkDcLOQm
LiJKyqnarhDFheJleDSp8G5x1usIHYfhEaQc2ygs1Ug8p505a+VDAcJzwj38EPq48M2A1g1ZyyuP
4ss3ADQIeRs1WqekOmDezS4GOjFYIla1c82cwOo6munOYD7siyh4yfv0R6uH9XW5Ri2eJWDFoELe
c7YWgWO/jaW9njTP+Ohszd1atoH6wiySN0gU2+V2r+7pIgDDABKbtbe2aPdVlTpPwVC9tzgYYPBY
1JQa6R7MCQGMOTsvNQ6GN5s+/7HGG4lxrBRvlTE70BFLmkLqXj8j/MbJVcwM3i5RRODbciPWjjrJ
rPjjp/YNy/iJ5XzwhcqW78OatxA/sr2uy5hSzi4pBghfd5mbivvlYIk6QTwxAhRqVAxAXRmfUmsR
DxTOC55qUqlSFh6C4J2HjnY7e49bIzX/ZkEVP5RwpWikECBVxeZDpC6RCYDJM1GpQDapIbTqs5PI
7OkxzluC1R1s2NMMRRvtl+SjFlio83SCkwxT1iAW9uTNjEB5N7VHPXbMgyjzn0Xb6auurOtbQCIe
ulJBsc2etQ0wvGjr+3a/Y91ATgdz5VdPblXWH6La0m+jn5zEmMWQR6PmxTPH/FiOfbtGwUU9Wb8T
QnN4EfgQUgPEGFC3GdnfKK/YzHBooxBewYNjKgykeAQOjAzYqMKfViYLJWf1WEGK7ji0TX1raXCg
tya+bE4RfeH3dIMSx6xpviSxJV+Ixs49vL7JJNNjO3bivuRduN5UHKQly8typicuMZIJ/u6JVtfE
Y/jWmOrKp7zMu6tltgBzuGZ4iPY0vaFz4+HNtyIcHOEc3x80YPxv3pjv27kqvoi1hrfTp9Fdn4/v
zVhPF9qi1L4dyzt6vmM+Amc0HyENXJyUOnpB3AQ7Fo/xr+FHFqRg9NE+rTukFdgiWiIGQ3d6tJy5
PvYx3bbQygh1RCxSTjS0zZC1Z9iXFjkZ7BLikViK2oi/fNgqGkQJ+trdO7orF7S2cE5hEFUvQUDZ
Aq/5R6RKCZQq6wsNIhKY4Cfv6swh366dpu9+7m4hjc/vQdCjiCKscRP5VrepSbbbafYkn2UBeBHH
VPJ9jMh/rD33p5Y2Y7bTepA9LM/8U1VLuEsUuBBAkuLmx8UJrf6CtWBfNL4ZQWS9No6e0EBkIjBj
3XwlzOrPq8u9dDhpkjosFSsRNs/uyOA8TvY38trnfQNiZYevxP7WtOO3vjVQ3JnDL+Ho810fR4D+
g/yexMnq7KcBC1ybCrADcuqeqmWxdtuIXmlCFo0q7+ru96CgfY/EI36xQxoBdEmmQ6T73tNsECrX
plWzsq15eCn3jhPZv3TZf1U0k9/KkvwWxDvFfR4pRXwAhb9oE/o4oMRoNrQ7tInpq52M73pWpaAh
Mv8T4Pxj45vNz8GtaM2E2FPm6kDxBwCdyLyVU5P9hgaTEqlDpEk2ReIEStZ9CechIs4ebqHmzaB6
PA2k29gP90luvOdJNB/tWcirPXsbA+PPrWZkL1L7tSch8bngnC8tW96T4F3iDfGNIz8iXBmOX20J
UC2ASnSSkGbXOde9fK6a/MVoLEmc5fxBXnkM5MpkX4Pt5UlowtgQRKYRAFb3bzzmW9baEDEbToyW
VvG6wbGwniT1rSkAph1B4HubqxFCkVhjVHG/WXT4i/I4NiAOrUaQzkMMfWOHHQXT+GBRSjpQZkrW
jjvYh7IvdTW/gkeWMHhjk7oMcQHinq4wG8YetJmdhXJblab33E52ABKidE95BvmHOE/vJDMoilSP
5r2VO9c00+P3OIKzMufaV2xo9OjSkb1rRFTZxIj8XYw/bGws+M0tEC0aoRtl2xt3Iu1uI5GZxGwW
ziXtxEfbGu1zHtX4d1R90/Vb59N/xygZ7QVQpZfBMPNzIAsD/gIxMIymOSvf0nqdZ+8zrY2NFlcS
rrEL0C00oyMOv3It0jTdi5nCnF818tg7FuyiNmB3Jn3yDjWcZNBTpgtSGeoKSeXt6X5VV7sjesmx
tWuKSHtLv7h+qlur3eEmJCb99zcoibvGcvPiFmLc+EEmPkWS7lAj4zYd4vzoV+pT0a3nJkuso57l
9bkO6eMaBiS+3hmf4nnU7gyJe1Rdc1yAoMwpMEDJ1q7cmfwMmlsbx0usH9lc/WgdwybE0fa3kYDQ
lwvvc0ASO68ylmJrjCnNnZQ0MppmfhUjwgvDT+z3oH8t43Qip8GfEFQK7WrpdnGeCPFBSqSfsdP8
69BWe0/rftLJeBjSEGGhZrG0SObxrJEEmcdG+ppok3fWkM+t4jIN7uEvBPeclSR8SQObJJqtn2DR
YSPE9nygTZU+QyVrW+GfWjzTp0jXnoUV8SsUggopAWF3VZldS1jezHc4d+ZQxrusy+edGTdgD9Rm
WhQdJP/cPA6DCJ5zQ0MAkyQPHa45SEhgQhmivMq/ywe2VbV6h+ifNDxjLLCaYZsOrwU26CvFC/9O
SNKHtaZ3bm0c74tgmkkAMeojTWPy5BvAUUnJY6XTBCee7jXTh7eETdXNHCHbhgPWqbCp31Xn8TOJ
mxJC1EBYrJhYoRU0EHg3OfmBGNwl9YWTNkxy79SkZ5rUXfPEfIR66O8yymObWoDh6HwIes6Ay1cS
3VvajbgRIELKchGv8RUbd9h8wd8lzfiYTc6XXheu2sIPj0jsi7PN0h5+mUJ5VGIv+1a98/A1wtnL
pJ3H30O1otTGA6HX5rZKwHT6jwRQeKu27/svn4kFT2a8pV6UIw8y4Nz2qn9P/Ixuzt2rFqZbHGIJ
Ux30FYcYiTVYrWEXk293cYT1bHt0WdxEm+9NDUrwgAj7EAVjuMvpfdDCF5/FQBOoa4tf1Gjoqhle
AYyF1ZLpJk+NT+RxbqfVwfH7YV1aDNiz6+RnW/EhsbN5R03Pq4PwDVhtQ4dcbNaGeZWYo3WwY3tT
e1X+BpCREgv1+lJmzPnA8L90Jgs9jorn2kvvW0/oG7t3g/vEtOS+9uL+PFVJhFk4cvcGKKx7s6OX
5fbvRdVENG+L/Dx6xl4Ekjksib45kUfIpRui+tY2lVGLa5Ja21zHcQI2oy8fTOglUAAz+k8GWyHe
Ni/Keo3kLNE3RI81Oa5bXnq+pYBlPOEt0584gVsAfJLOqG2z8bPbyyIVx7/WbrWE9A137gF7BHGI
g03v98wfyKI6sz1bjWzPdcIsX7XTMUKAv2fFEa6MQGXmliSKZtxzbv2xPbNXvsOpdpxg5r+ObX5t
ss46sjYpN6VtUuZLY+vMMovZTbzHEofo2DnNWc+0K1z97M7PcskMZ8dXKl/wtnI9vmR5vrcJEzkb
0K8MvdAINpwNYAmcyrjr3bc2o0dZdjcZ7cgQK+6kb+V3WjMbRyywD8tNRWYgpy3MtVnn011tZi8R
4JqXHhAW8tLgrV9CRJq3fiTzLqqf0qSiAOySkdqPldjWdrb1K+okHjDfuOKEqWcMpG25jzSWOoWz
N2lXfFguHd+0cj7wmzVPqfINi6JwvxQAz6qi6DmbPBPMHTaaKPlIux5Yh+OWimcwvkl0SWk5gu8r
CO3WNFs8Zw4/WNofBx+0k4s1NqL0V1gNapfymU+DolQr4zNKmFU0fclObXetjzECBZmOYXgATjKe
kiS7TD3rnKr1PVLSqvZTIivudYjCTuaZQDrGGeMHn0QKWPMN4wkxgOgpaDB54xtrFoSUwPgI3NmY
ULcf2UOUm6EE/OlWbntwKGCo2kF0XQ7JCM7DKY1+E0RyTWqG97IcMkq7k9muhqQY3waMuLsmjdK9
8sxHEXA+fdD0Uxh3+VWETMd2iQLGgD8NyC/WT1k4gMgtIDhTqXoAtv9NczTMfqJnacVQkHZsX/3O
z+/KD3NiuEs7cK+2CzVbKMcwNTAN2Vaf76cigHFA2+dFzjRqAnYCPfFNzFLGXVgDzofFwV49KQCE
ZRUMMO8hjZBuk5PyM8i06ZR0Ylj7dVufTS1joxLpaMgH2zpKRHukKhrXSbDNhDLcsDbR0j0iW4ff
JPu2ccgfO9eW17QPLpE7glLrKkRmBQ1nDVGL56HNlnVTnHQK34HgRMt662TDX7l6Pj0qipjBky/k
OsijD2F5wa2rPJIrWY6gEa3C2zw65e7GJr/E3ZKX9whMtr1nDpd4b+hVdB/FTfbqxGTGG/pwbUzV
DSyEAevV9o5wCL8ZbWzco2M5Y7hrjlbnltDXjFOJKZOGTBNtk4kcqNBPk6+RaLV0P/hm+NIM0/Bi
zsTiteTdNZ68ak4kHtkBF/T3AKWOoUZ5gUw0zD5pc/UGGq+6GCy0WR0tCJ0Y5FJ4ySGriIhl8MgP
UgYtCwwOrsgojlkjeb96cXEyABOsgVBFQwtaFZVDe3jQnZdYyvuotIvPwPQtxF8IUtroubbmfN13
WfVe1hENHM/5adFmd8ugZiHqsIp3gn1T+umpcCrjSplKvxa0Wq7I8eRpaLWLLJttSVnq3esR1jYy
Ts5VFL5JasIHOniU+9i+U3N+SFpsTI1VvITS7B4tUPROUdKlZx1a6K3+2UF8J6WKnnFn6Ijb6Joe
Hd+jZNQU1k33LYyik0b5P6N5bbrIBYBC5M9DYVCq9wUZTPkruUKKhZ/MbF+JDKapDTZ4oJNMGLsw
ev+58OprnBVbilbOaQRrDaF3OiQOI92KogerNz2ydiZVnfuxh+MnpHhzRWXfLzcBjfW3wPfqg1NX
1AyZNfNED7dMq9la1gNVTWSWl8l0vtuUtNZVp70VzTyeQmD3D4kdjQ+GU0e7AAsgnZsOERHd5NTx
0f2Pen5jx3eHVQnEZtJhswt0guwQXh7ovltUPiL3kprNvYcEQvpQ0wbsWk+SegaORu3V6+RuFpDz
sKYBvNQseL9dckbgXD+5DidTqVUbU7OJaA9ymiITxcmSourBV6RBvI3mRsurV3POOflmaNw4U7Y2
yTMIXoxXN0maQxRhoB+MCi0DJB66YogR2yTcVuEcXaER/nkAIRic4MQUBeNU/VkAzT8vBw3mG2yg
uqfkEuRE/+mUEarmGbG/8eh1VXbQE8g85Oq6BVjMpEEAAWNwHn37kYyo2G0lgUAcFDVRs1EgeQDu
JV3VjWGc40HP3o0SaeM0Gf12SUmRrFYodVspKk5g7tLtCCwp0vJAL9ogiZIcMYLbzPsEVtIat588
9Bplw2nQhr2YRsibVFIx8JT+qQRLtTOS5rlzPR+j/+SfgyhONyKdG/jXVaFiS6pLopXzs0hfbDXu
RuDS930xtC9IQ9jICzAWmhQ/CheZiT0RMloPIwlAoE7ZYYnigEr9FNRKBVN+irCIrhNoDsSgU3c/
JJyYof5q9Z28hhnSq6wxtaNmRE/TrHl3Y9W5L5PkfE8wiv3eV/fxNK/pSFOjRgMn24+g6ef30WUP
6oRWSnw9VxGIXAgnQyNOiWClV2V8MkfDvq+tqUFeOtvr0qm/wXGzHobhxzAY3cMsIqwMFWqgjhLs
lb3kLsO2jZ1qAuSYB82GkLyDY8fhW2qP/S4bdP1oJt0DJxqdfFPvN2GHXtRtQ29vqJ9qXNUrejrz
aegbuEy9amArgNS4HMY7qj7NSdJarTDEexCew+7kZqZ+B6NRbqBh3ApQhmuExta7CzanmC33Efio
j0jqWFWW+8OOInTFXTo+DV5zYXUQHCC3IbetsvSVdmBwlyg5uW+1J6dlbe1D+nsqwwClNjW9zIpP
RJrGLVZ+L0zRQlp1ty+nkR6/Wf5ImogtTyLuYL3bK34X/dGgoHLyIC9Ythk8oZtO10YW24flKmIv
Mhex5j7MvnEZ6xLNWt8Sm+ZzrliafkXNXG2plJInSvLWtdJ7yMODyYieMiUaViSex+4d8GPyZHpC
PIOd22uR+V66uv6auHwUkVb+eWm5TeuBrMyFtfekhnwS09WzlQdXyij9+zxR4qqnHmGT0SpaCMjA
qGLIMNAgYUbtaCFG0weF0WdraMfnpIFq3OcZBgAXwXI3FO29I8wEBvBsEWjRO6+2j1hzUiwZ3hKN
MQIhPzvpv0JNf0w41fexM1Nf1OVDN2M/oc3Ctl2GLhmF8eh/KZesmXootGOgxLmO5kmH93qkGhe+
2ALttAnX34vz8c7SMZvFiVDOgSo/YrIFZ6Eb4Snb5ZY9XNKcRDRfduGndFK08bX7rScqdVdJ98fg
Ufk1uhzli4kAq8l17YkSMhzvuczeES6+RTQnz+XMUwzsxo+uRJ5QBVr0yPiJ3B50IQLUxKFGSasg
b8b4eTloUwXfcA68kzkUzWb2gnkDnzi5LIeko8HRxNbnUsGN0VkaGrH0ddf9NBkij030IKfZOGTa
2B1S6q/003t/G7q0mS1N21Z02pBXG7ggE/LmgIsUe5RYuK3CgqZuL3v6WZnGBs+msC09uddT8k1j
W3P2Lr2vg0PZd521tPGaOGALRGfy4H/hQQseJQWutch9qBGVR5iVqICwORSUYa84qjzc2IO5Wpxx
//vfvL3in//J9e9VDSoKCdnfrv7zBe98Vfynesz/+Zt/f8Q/r8n3thLVL/nf/tX+Z3X3WfwUf/+j
f3tm/vufr27zKT//7cp2YSU8dj/b6emn6HK5vAo8yuov/6d3/q+f/xPigmkypfxfJkL1H/58pHoL
//jj7udX+ymyzz/+vPX44x9//PmgP4kLgfMfyHdtmH2wZ3XHVs/3L+KCbv8Hu14INJiCPctXzuE/
A5JsUpB0y/QRFAMO8G2Lu0TVyfgff9j6H/96w3+asn9/U/8Pk7bp/d2m7duOTu2LnDaw4rRC/2bT
zkEH6FMY95eSqMKRoNIGumI5GMUJPHPBNMqlvw7//7dFKc+CZ4xNxH//NK0da7sqqrrWhgxfAIJS
/79qXPhcyyOBw6XKQWVPNWWxMH8Mc4TreQBwhj3BHtMvFQHm7ni4VX5lHrEEe9T+eTglEDX2Hnku
1rcw3U9l2b5BZvJQLNZkGNifXaeVWyI/RyeBkuZ2RNbG42q2+lmZeF5CP/5Wd5Qk22ICyGW9yo4a
k2iYImtYcW3lR5htq+kUlv01T/ubX7bHPG/da5C2WIuD1DnVA8Bzq9VoFGuwRisdvzdGPn2KdDKo
boA4PoeBhoYdjuGGrcq6VlU/Rx/0dWZq74UbwFQhbkdlIqN8t34Y0kXKB0Ka/0PFB0CZPWrlWo+q
a6D5FX1ktpFoEbt7vQr7nUxmmoOgr+yJyldqCGcjdl5KoFyagQyXdXkz0+ggXKc72lr/a1BVomgo
nzMdtnHXBR3x5ESWOBI1AWTp2spvEV/U1vPBJIUkeFhEmY8l4bjGQUtWtaOhtRnKuxKk3yogQKBM
6FKVE+E6A2YtH6qQneJgnJ3o4jn+LYgKBHquDx+9fSld94eMAmCutDGvaKtH1DH5QxujFFRL56Ic
tq1FrSM1nkkEdXa2Xe+FVzzOtQ+kvhFrW8vmNSoe0vW6ns5W61EEIRJhpDzjp9bRajKQaoFF8E9D
Hu/I7yAx7A8avjS4BryKuXvDX19Rl9TdlY1if9V5IKZjzJUpUTwaTf9VyT4bYZrIWVmk9kyRpw6A
wzFcg4VlobAlOOqzV3mepUr2DIn4bFXWp6F/RzcPzdv51FQWaK5SQRM3WE0qJ9TvSQy1VXaooVJE
O6wzUuWK1iphlO0dPkmVOpoQP0oAqMturzt7lpLiSevYJQPpVEg8t5Fb3dB01ofOrFmcY27a1bl2
dAk7FYSe2ir91JydJ1I+/RVrtbWpElItB6KmBb26brDRux65X4QQRutOZasWrk5CvRnfFWA2Vkau
HejwdOD1JBUBQAR5W3zFDS5MG4R6b3tPKZw6XeW5xs6Rbq67ddmMnDT7s1TJr54gWhejFpkuzlFM
84+0H8OtJR/tHoa3RmQDGm3/kWgOAKD5B7XWrU7Q7EzgbDw2lGuo7a9IPfr0VSqtIJ5Ws6xXIoKc
dTfwXUHadrapBEP2NRr1sxpfyU+1A740e+31JS7RYVTY7LUfQrbUBhJyS5WVK8Pkl5sVTwyP2zmg
tFOpXF1SzEgGduV6iE0CmrZ2Z72YZf2C6zI8aLrDglAxw5aDp0E9s98SleObEuibtu5jJrWABLi4
Qa8J7sDofP3kmnsc3cmDl/X7gVS9leGyWlCZwZQx2PRyTmBxyshxQC9ddteUoGFZdN9Tzi5bm3cM
AHABn9CIrayObAjTsM8N3uI5eQMphqpLCipgKtMYDw65I6QcJ6doxqDlWKQfExQ6XVLgvryXH3Dj
SEgmKpl1PD8Ns4Fnaa+p5z3AhExWZI94B6+wkrWXYZjG6gu139qQG3yNPP/La/ThAsJmVGnNpKCj
vnD9JwxeYOty5CAD4c60XJKVY6H5pgeX9lj+oswHUK0yoWkaTo+JyokO2egBQ69VfjSBbu/kqCF+
JOQg0qZppbMQSuVEFhzNAngE4U6oRGpj/lkTUO32JFULlVltEl5dkzuGBbydtmnTWniIMoI9pjAn
Oc95QBDSGa2HoZYoE3Ng8S9URrbVJk+Gi+UOnfcaxaSzaWftq1PJ2nNtUHW1BX19nNgbk+LFpiaK
uww3IfZPwpxRQ0mrQIdCG9LQJncbE/1MzQa5GY1Fc1bSGZX2PRH7rU6tcSYHPEchgeMa3xVEcsc+
tTPYf8Mlsr6rtJ/N0H9jQOJW0sWDzrhUcfWjRjjPZHAB8g7vViWSx3b+GEDs3ka4tVLUFu3wK1EZ
5qUKM3djUL7hwFQpf+FGpWUEPzGVoj70XUNhPpp30pW/0lGiAvP9jWRLeEnYSZYEqWcqUV2qbHUQ
IPzKCQ8h6MT/NcsCaRtWuoFd61EQzp4S0o5HD6WNym3vVIC7SnKnzkJCxRhX19g2vobRfKKKfpFw
844U9cpLjy0fz/eKIvzNkGTFE7IAk0Llx6fJ9AA29RVAhLYKVca8g0XVmdE8Tcom6RJEPw3hVeIH
E37NiTxsrMwZt5WkIBAWP4OkFFSlNNYOpsFWgRioTGVk++O7HDIdkZn1GTbhmrYl2zCv+wVY3FsR
5HVhzzFfZpEQb3SjggO/NH/ACEq/UM+jbTa5v9DlEL9hAfzoTTbJiHfXmDqeeMp902GKpsiRPiQ6
3UjDjC6Z0mJBJjrrSHlWTREHB1tVpCtzzx+TINY009mXT0PNKoOQP6UDJpslD/K1zvlEloMTr5IK
azIBf5vagB2DaBbfQb0e3PpbQbTdGuvzr6A3sPrrSMxY0uFlbGK0LNGhF+K/2Duz5TiVbls/ESto
E7iF6qtUsjpL9g1hWxZ93/P050vkZXk74vyx97k9+8IElFxSNZBkzjnGN0B658N4nqEIqA0yErNB
GJPqjeNrBAakLRokp5YrfQY2ItrPcYg6O07h2pHso/OCfSMdPjGPBCg8UXh1i2j2KErCdonHQ+dM
3wJYJLSlicQg7upneFK00kbPg0GgXJQvepLE+6m1+zNzBQFyxUT03pC0ACuy29QTDe6MOF8Nh9Ox
IV44UER6UdT8XLbO7dzpo78YuYtOirWUULRNLwM8TXfZz2FOGPGU7+cOGkvLl4XlvIVTSmtSnYGP
ZgY+GT4/bN9O/bPvGTAMo3QIXsHuzVgG2GTGOFlbOE2HuiaSy6DaTcezvOmw5GhaAahRqJxAuNS9
wch/2rORXtDUMRYd1DF+Lfgm60WfmV/l49Ge4343Zi6F/CmYL6ONEIt+ZYU5UOcyUvBd1WQ0jbIv
WIU2Md+pLleknjvKEs7cou1TC33TjoAuO5NlrDWpd0oLz5VQnm4H87LZD0l0X1RNekH0pu9KQM90
CQBeJKSfzdmxXlRMF6Hk0RTDq92mr0uifoeE8xBEU+ZX5sSUue+/1iBYtjPt1FOTFKSwcX/fWtb8
pKDwPYgin26awHh0l7HalOVMcR6LYzCgTECJ2CHLYVAn+CVj08zRnnvYuMVxdgbi+kPvQuvWteNt
7tI/FJXymOdOdUfWcBxYR6fWQKgXTbELXeemLmME8xo38oV1/MZwSPqkE9NfWuAIImENXLd2s8nq
WDlnVMqibMxvaRaS5GbTBJ7HKMcEw5w+XJThUZksmkQNljxaThrCm4NKzROJuq+rAZEoEbqsLuji
K54zEyQrvnxbRkoLJR98HA1cvCWipDRiZmMIJL9JUaFSFXF1UZNQis/qn6qL06VNDHp+cq/Xx1vD
UhG00OLelTax6XjvZ2YLluGH5fiszLmyH9P5Ylq9dY1sLmwr7g4zrarjyG3TS5ys2CfqoGyZpF+n
HPIOMdlM223iiFg5VgfkE6qvhMHNjBB8kwyVRdE/IcxwDg7cKC5Na3fnLMAa0gYLZdghOEwpQshR
tU+T3cEnn7D0dYN9nw2EELqxmR6DpFY/547xKdFMf9LmbpvqYbSlorOdKVMMRCKc+2pKkAU4NzkD
Sa+Vl7Zc1E/4dpBlztGlN8SXLqYfr5K8c0in8rFuFwd7e/1guagD1MI+6Pl9qzoLnNol3tZLXu+c
Ig+2LrDYfawLYoPUwN7R4U6AnBNZQa2QXFUTJwnydcLWtedO36JPNenA5+N11IuSfKdLGIxEjDlM
TiHZMk+Qm2WMfm3+eoyW7I8YRs121WdXKHtznN8BsfKrMHl9dNVgl4xnVVVMJyFV2ipkEPQRv4+H
nBABocv1g06/csjnelsU4VuiLizXVm37uimRa5IpgMWJXsq3uDN6X1Dyhh9at7A/XegJniIxoO/H
Xf0NCeOyFRI0qqUkfbBCyiY6HhGpaCBN1x+sG4wBG2UI+0NvTjTlGcitg5Wkvj3lI1RlCcDPV2Tr
uouq1dlSxnpeEf6mpMZ/bEap7V8PZ0W5q02g2n0bqD5q1FBmspan9XesG5WBnQWIjU6Kv/CxGZoa
kjnhuZuVRr/+NrTp2KzW3Y8HXTM+lLo67z/8Jsy1gtl/N5y4iMdCDY9txtWwuiNgSf+7u+YnIAia
SDlSbtdwBxYehL50LdafifpB2gpSBvpAhsgpUDvQwKi+VtP8KlA6ZF4tDQplgH3Hlikc0W8xPcVY
kKmXtLYinUQ1ZowQW3erOt6VX9W6N+UG4aUx/VXu2qc1lmIV5697lWqR3mRO9kvPCI6TBK+TsJwK
CWIvZXWk3ZNppx64L9Qo7rFqpIUMOV+P9UaBLGvry4FOkD8BVjl1+MxP657ZgAC2wJH3kv0L7KQ5
rXtZI4HaOpls8r8G6qbr8ujdSLGefKulIgZkLXMzihnkdZb669lGO8XVtuu7Xw0EBENEHp5DUqal
H6CTp1rvWlN1GPNsH6GThUkAAPcjnaEyq/o0tsFpVEPEiAPWN5Rk5cZlGYps4+ldR7/GNKwRJtrv
wIbCrEhLNPpXy1G7nTvTHlp5xO9eGRWAHSWaf20zsxT2py5UkV6K/d1Q4VxY/Unr8bpZDxcpNrWa
wi0ufc4yPJZrMHXpLyziSGaWhhuFJQOglfwligQE30a+g/UNre9luu9LLT3VRpLznbxHTthY+zB0
VKdEL4q96MUJeRieG5l20cRu1hwcM2EowZZsYnrwsKx1p6TElIIMDJ8eF8qmKRONcDKMj+uGa/rX
3ixkJsfH8fpj7MI8iOCZBI6ZNfLv5xFEqS7b9RjLQd68/PXbltbIj636c6om3lttct697xKykTGK
00hbH0wGmcvToGb643/ila9Pk9yse+t/HCbuw1RvCKOWbjM96bEpCFpe8kiV3rN1zzWalxoH/XY9
alJKbQTv0igcFyIJKqWIYbTQHTCYzr4/w5J7fx0Krdi7glEFnR3I5o9fbxitsklN0nrXz3b9WF2H
j389XDcrSf/j8K//EpWLdcDrRuSFvBYpMxEeUmqBulXCRhxsCp4ss030JBGD56TVdC7WvJhWhm/Y
Vo+3cN2tZ8wRdiJ27vSpnK0BhSKxLjTH5fclTy9n3aWMS/+g5p7QlXfK+m328kv8Y3eRrlenYSUd
R8Me9DODJLdwtqVbmIcUkj4iPmjTtMO2laI+c+uj6fj75a+Hsfwf6966iar6yzL2xlaXZiGlEiC8
GbIQNP8+DsYZRjkYr/e3I9/eulcwfk6DDhTW0pqNTiLi+xtef2i16KwqalDScc4KD719JI1aXEBR
c1h3QSKUPjXtDrsfg28urV6J3FsPp7BhBbryn7vsG9jy4TiY+KzWjcFdn7FJHo+actWJf/7rJJSH
Iuzr03pOWtTfEAiYn/44v9fdLqYUmo6wxdbDyojSfUaP+Y//t57ZCKSuGl6x3R8n//p/Pv5GrVWw
HPKK2D35d2Fbcj0VEzPY2CSudH2B61NaUdH+moRd0Q0bl03SRhB5EpmOE8uLnF5uQWzrfzlcf2Ck
pe3/b0fmv9ORAaVKK+Q/MLDLovj5o4t/9N2fPZn3p/1qydjaP4CqVU3YqMZpsmj675aMbfxj65ZN
7wU9kkYBnubJvy0ZINiWpQGHpAEM41T2TX63ZP5xHZdbO0UNW4Pg9j+CYDu2pFy/M6Rl/8gycZTI
WaRuSlA3wTV/gY0tHQqtIPX+0GQqeOiASmxYX8wYlhygVde3uu6lU97Sxrh31CGhs7B0IO3Q3qWJ
aL3CyUwvxt3uD07xXCGOUTvn0Rmc9BQWVXAe6repzy6Dw5pelmriEiOvGtPFRSduo+3CZEsty0VV
4dkDi3sSMiniO7FfCO65xfJErZLVl7ZccSXd4VyO/cqwv2ExeIIOfJdphKqr4XhjKnic7U/q1grG
boP4zqNgPOH+5EU2OUqVEUC39i3RYA7OiBPU6SlgLeDrsXnnzvc0ER6b0dooC1EaS/QWNeIqrOR7
P7q3rYhuRjgxU0f1VWXNp4FbqTqqQz1rdr8ampclqh5BLd4PQf2lzZr9rE7blnQIEtbtz6YRfert
9G1oePGCoheK/7cyZLU0lXzMttDvRGWdEZFf9ILPKQ15zaHdvOAEoJO8M3J9HwSIwul2IPKiRm3u
Hcu84nZ9yQbS4DRSDdIFLW1YvBp1sm0a5xirfGxBixsDRtM2CSyq9m4Ar5qamp2lW0PMNzo9ZVT5
fKtmymTDxIec175a8xpYvhlUb7ODCp0o1MG8YdbdVqpzNCfxNbC7H0HD8+JhofiRgOwYc1xGOVXT
AGePWM8UpcXjvHzVBMOX2aAKiYC5Mbc9CsRSpICbdyChCFI3dLxozjExA6xC8ttGKP5qVs8hkfBe
BXpoW0/Oc9IT9NAmdEIYM+/asD5Z9UQYE2t9gfI4rQrraI31ZqQb05oAwOJ2vPaFzGQjtrCvG6T9
iGk2MH6fUoSOHvRRZ8Pq8K0Fh7zN0AEhPb7GWPc8/u07B5d+b7ea35X2c9M5wxkl4Y8gU+i4Ne5j
YnPfisOb0KAymOGwiXryOlQoiRH5gjuzw1ep2fMnZdB+6M0PjazYe510bZyoEYvCSsXkuKldEfhW
cDKppewaG1UfKtTRAWVttLzW0bKPEKuoYhaU6WXoNJkuvhoN26VmMb2ob5U9qBsUandI7mOCi93H
egqfmZRf05jvl7TMXLXukOxSWNZCJsNFvEupUG9MWeauC95mtQsTOGpzUE1HmcYzBD5LUeBkhX7v
dl3jhffqSIgjNP+rXuYIOllX9Jn7EytKFOf3lS6pB/M+M9U30mXpa+rywqvTYxZRtMot6zrN6duE
bMajnw3uTi+frVEaX8h8TrkS1GeNKQXn6OQNGv5OBNfmyCmCihD7TM53FRb4qPEFvWBloHpcCooo
6Dv9pgVInAi45hIySjwTmkFf4aIjrGdfV/klMDgdYuPRdgH4DVV6CLXltKTf0zpE659jS+Oz7nkV
qha+mQ01v3GHWusRa8VOSzVw6AhAHLoSVAUqkEM5Na0yP9b0QjkISBG0U3y1/Fw4yXdDs1HASDz9
WAcvRRPNh56v0DbtR70xcKNBjOcndDchn3hYBwh0F4yngGFiHzsxlWeU6K7dvtgpf1fYNGwZa/dR
O18QA2HLsEHDVp+KSsaQIWfb1ejJmELl3xH/kP/b1ce8YmApcLv5MKgzXRr2wxrTm2p4lUqmdpNp
9z2qb8KC6/6Qt0mF0Btz3djgxHF1ec32FSDLGBUZRSmfKtc3vXTfcDqyvmsz0mLraRPUM9COKtiX
pnImv2vad6HxKY2WU8Pqc4vGM/bd6HPbMhylNs6ceTQuMaYI3k/ZbuqWKEC3Q8CZxAU3g/TG4INA
BOrchAFpgdBD3dh4QF68nTrFJKjS9EwtLTdqkr4ZZR7ASynKHYEu11HhGxxMq6UbK8iAB+bhRbPz
hJv7UNLI9DXLq2/UvBlhRyYl/R0wXC7h7uzRobJDIP6RWuxHQIj+lA7bQcOGNaS0uGmYfdIMUJTG
rSLNgEpQXPQq+JHqth9qGk2RKiHNN3uAnVmh7H8ZuxHln50uu7Jq0MrO1fcqZblStBb6eVX3hUES
GzULkOw6jg2T00WOJWGr39GaTTah293jDnlQm/4VYN9TI2DzOl3HYCFCmniv61k+uQewwaypG8ws
gr7eKOUClPhxXdzGaGOdfGS4LczmWBvEw6w3LDADkAcVXigxigH0HlrXgWsQp2vF3+HD3UK5+2aT
TRyRnpws/Zey5jTQtOyVCDSSVvE4+Bga9rkJSz4maAwsGdYtV7E8nAfnmt4JeYSkV07Wvma0nzH6
KmE8SwjHFbHEzUjtinxbRuBg0P06CrY97VkmRwz4i/qTxelnZ6EPGGXzHXX42VuK+kvcLzYaUG5G
ipYylE9YkG3BtQyEp+HmhHmhdXlfBYGvdpJ/U8f0uanUk+S9xxP3SWTnlar+RH6Y0LyBioX/zEvN
jNpT+A3ByuAP1cUaMViU4HYaq/UCDQRHM3UqbQ8GGzcVRxcEgG93XbHTyPajdaHS/iJDlbYl4Wpa
t+0rBh9EYY/tsDBUONKR1Ot3Q9/4dT9Nu0UOkGIS1PbRQXuqAcaFKPh6CigaEeQAWzD2R0poNNsw
l86mjQv7CueW/gx1jNwGjbHeDrl4DA914EsmZ18JifGTou1BtJBDGCqPhFO8IC5N6eyS411Ac20s
8441IGQUNaK9x50yMm4suADM35g2KFb1oIy8l8i9MVoNH2aZqZuIdhgaaXp9kPHk1CWu9Bu7bRUy
JbTrvKgv65njGiWpaEBFwGudogLjuj0pBBByi9uZBWiQdDHJXlRaaKTBMyaVQwYEyAuv1HFSTiSz
8C2qxpspIjOZouqmS2y+f/wyiYa3r0QL18TFT2fUWCpZAuCninCvt2jqDxGooQDyk1fW9ue8ZKqU
KkyzRLqzXFSZZZfQuxuSXaeZ93zkxYEScHemnvVrU0P+PDfjQKtphrnQNFsxDe7JQIzndJV2YAb+
JarhUAKS27Rtvk6OCftrKG0hFXnO1GkToWHmV96TbfQttK1k51QVneigWbRT2LJ5P1bJm9wUA0Ft
unSjRzi6k8ScNr2hPnyQglZwUGnvOidMtogCB2+lhVgyY2lloayH62alogQ7HLPoXs3v4++QVFF3
pS9mSrR9TNIFCIRbU8zWr8KlQ6JoQ7XNV4z27NKW28HxFc6oHxYWoFNrXrU80vZqLCwvSoNoY5o1
+NUEJ+E+1wuYTR00ikLCWVbkypRnT1bjZhha5Q+wL5k+aXEKM29KokunAebrJQxKfp9IGt00WI5x
62I+gRMUFVcKWmQe6CHxpbOGSkd0l4rCqd9kAeEnObB13A0XhYLu3oAuclozhl3TIJ/SxDmHTQKL
/ENg/cQ1HTy0C8ql1h1+lGUzXCJbHS7LXRaJa1UbuF4zGlD8lScRfYU0Ik5GgDga7Mox65JsWzec
ME6rTjQvAEb76y6OH6Y4Intbj+Iqo1DU2wtagORhhcQkGmlj616Gobmww7PNiv2clHTnJt3+QvWD
VDpOVkiq4sVWRbsryVw4rbQc3IRgbj+O8THqW1FErys4BwkDDIH3XTMFDmGnzB2xbdNKIM1SUwJk
8VmExX5s4w3THBjHkwNCLNcvdTkAuUyomoYWUYbySB9jllNuiPBrcoZqMzig6dZNK3/8fjhWnwkC
D3aipOTGQgVPet5JFmSnbfUR1pZqiwFP/8Da0GYSkBbxeBFBZHuGDvhsbsIrllXrrDmuda7zQrzv
Qa22N1TSiQ+Qj63/pQc8BPfjhL7H3K6PGPJJMJ25eJtq8vtWvdEM6yYYk+EnuqJzNanNFzBh6Hct
FYJiEOSsaPrhPNajuKG3gM6EWfhijg9x1yrXLrfOxQhooTbG7FzLPCKlLWAVljD010Nria6IKaot
rTTFr0ZVfyRvW7u0yxR545DBidZyQntcJwTubYwE94V7ICLpHa6TFBj69CXv7fxzRTF7mxVMENLC
Ynou6Fr1fNqRLR7/qC/8Ulj+Ge2kydX4X6t1U5BLLwQni+MaVBP+jOXIXEUH5db0hy5vi70uwxij
tzidSdkunMe+YVZjgFWOB5RgZszd6//l75uao+oC2JCh/lUtoGoMe7ur+gNN0ydrqa+NzWSShaAR
p69M9vWWyNleEKKpLfv//Lf/SiSRhQpTwCoRuonZxXX++tNM/hUzXor+kM2sE+WCse3dxymbNS80
Qcmb6gHYZvi/ta//lhqZgDXySv7vta/Nz+zb+K35+Wfh6/05/xa+rH9U0zUMTQiLgUwVfxS+LGpi
NjdQQfAJP6Ak9avuZbj/cG5TFHMNk8qYIatlv+pehvOPaWoal7aAOb7mwv0PpMlobf+6kgBdCk1z
TJXBiAKd+Ot0SmlVJNri1ochLcWGIfG0aAM9Y+GcRknkinPYhJxYsYdmdi1zD2I7xnVx0AZCdHOM
e17I6saztDz0EwUZYwIZqSRKezOndn3GOJ95OxVfx7Zqu/A8FPD1KeuzWhv0zVjqHQb/BkEK7e0W
HYwSfnUEIOrO6oTfCtGTlxayRsAYhfYx+gZU1dm3tmTHzvmRCRl1D9M6p0g2I9VEsuRIw2H5k+Xp
sjdbORvhLWL4cbdD0b6Yk3UtK96Wxvy0z75SL3M2gdnvJ6Spm3mmuu1G9ufZUNEeRcEV6wveAnzD
20ZXUTo1LByWQHq5rX3Amv6hTLKzGrKqUnqr88EtL2cxhyQ+mnu8DfVNo1nBdna42+fT0enV5WCr
YLHNNv2kh+FXEWTagxPj5EydCwia5kQKPPqX+RElKHQXVkFeFwFnJFQaE29CVDGSTOb9ofplUVvP
KZjCLrr1MI56tZ3MNH0IQvtLXLHAvTEa7CFj10bbxtR+LoU9+oldXbUMiZY7u/40swbU81n1mjb+
2iO9DJHMJGlDlyTXJn+OQU6IEVkJoW15niOR6HacQ2/pyIzXqChUNEn3sK5LhMZ3v1P1DtNRmG2W
iVHXgngfITkYnPDVUrBkFgGiPS3S75oBRE7at77rptFm7CMCJobS291GqX6FYDZuMNa8zSZkafu0
DKpBHbMkSjxOkHvCRgkQe9mtqP22gURXxbiRk/pVk85Oi2jgTYoIHQlb/iniDwljUiV856YruTn1
un5HWp43Gzbw6f5GC6i5RlPxMLDcRjAD/7rpOh8gCNbLtBg85pdHEijudCe/lDN2UvV7U+Wfqprl
BT0IGGawd5OELwV4y1cqWUeJNibJZCmp/RgGXIT0a21xd7DL8qHHaWmTq/s5pcBEkShHPEYrJUL2
rcqwd+XQq1QgYpkTENzSHbmdjGAb0BQjtYZ3jpDQExaeuRanYZVr2i4fkMniXSfzRg0x+mUHI1Sq
bQ6TCzpL5Q/AQr2caxz93HQox9Hcido+9CzNfVcZpyO+brTxlEk0jNh7o8iIS6hRRFewU+MkfITN
QFh019WsSfK3xKEcFp3bEQl56WqEcSinLkRj3zc2ExDnoW/a8VY0+SVXyatfEAQrc3cPrRTHOHZn
7MKfjSrbTmP8pumbIAcMk43WgTK04zlWV1Nodg/J/DDPRrvNJpaVwJMee/z9Gek0WRr4hKPE+y5D
l6q6Vem3ecL0K6U9aqQq2EKVKmFdw0toTbSmDDVpM8TH6nuTWcEn6wqoCPmCoVyp/0a7So5t0DAV
rwzCZBNoz/OIrihUh/s8tgFhofwcWFLTG9UdD8BiQWq43TSbQJRw0ZURK6Ko7+o5my7GMqGhYZ7o
1d0cbiOjaJDjV+Y+L1GxazOj05DdOzXxl6ydMdbP7S5Ima7bfUepNFJv3WFxd/jrxrov/SCOHsqo
XiisFQ94oGpEcPkb0VTavltg4c2R9sOOT0rOEmt8CNrkMMyUcwoTTawXutonm0ynjTuP12G+043k
3Ml8BsOIhF/lwcYJ1B8kuwBt1SFF6sVDHPaxN+im7Vt9IM6CMKNzMg3asUA4Ozh5SFYbxM+MRfW5
0pd8N/ICVtTDCn0A45duEYq8gjHcAGXcGfP0OdEw5QsNU8dgOXsj7BBi9fEdVmSCubVy2JQBrg6K
yOKs61Z4rPoQ0MPnRg78ujb1Z5To1bbMihYCrtodljI+mxCQ/BSVKl2ZGlleRmxcOEfHjMzrMh2t
fe+ME4MO4+jsxossbuPgk9Lz3GjfsAZKCMuinNH/KOc4a619OOifFILezoigqGApBTFEWZ2fo6zH
F5Lw5xRKjkDZlmtH6+SgNOWNMc3qGcgoYeVLTueWyXJUuzDvCuPZ7ZdkT1nLPc9DXR0QxN+UCfCi
pJiJoWlMsYk7k7wk+SoauVn36uUtshP7tB6w4pgOnGjvr7IgFousIxlXTil5YeUzzLXFwmjdrWNx
BJlsudCBQ2E8ljTIN0ofHWamkbvG1O8mg+Y5LadB8kmF3QIplXuFXIWZykz5LbEIC1+Gt5zkp105
1zVew5ch49FAZHv4c4vf6CY1m9n8hGeeIAh3uVkDtEMEKEeNShKLQsLZleWmnqiyrtOqX4azX3P+
v/xvfx3+/2mHs/Cx/6cZ6KefRdHO2fDtrwxi/f2J/05DzX9IMBSmS4vVUB3LpZP6yxLnqP9YmquB
XhG6cK11svnRf+UhljiqbmhMYi1as//OQ91/bM3Sha052rtf7n9mkVP/noiidDcNwybu2LQ1TTi8
wP+ypOPSXHLuOIcpqx7GZCRlLk8ezHlmHIz8invCLlS02yJTIS+pYoRPZraw5lQfjqF1cGs7owXj
UcgvcGOM5t5dOopZAAa2OSID6P0q2u9smMj9be9GKvzbXOlI/YsmMmGJ8Y0u+SAoFHJDIm+Jf0YY
ckeZ7id5P3C152K9P6x3CnnPIKc2QpWOokLeT8xrLe8u5XeK0aSUybuOxe1nGd3ogLxBbM2M9TC1
aMzxNfYIk8Cj/WxT+mvT8Nk1Mg3Og9UjCMtirwG3dO7b7gnlcZw01X52sfN2CexFqikgUJu91rVY
TcK3sRX71tCCbYQdKpsr92KWGjMRncaMkmWnbIlmWqtjvM8HqFe1MNpdO8ULtwmKS2FcAAtLTJUy
rTZvligVvqpM6dHWm+/GHL9FcD+xnClPwh7qLcJmPGozPZshc475gHUtFlREAZF7uLeTY2y2N6lx
M06dTXGZROKIGolRuESsiYVKn2k7OMOwXdhuXx8XKLfbxk3j6xzNFMeAb9PRuolDsztr4ntLMNTF
kF4ZaYYXNhlWU0KKWkMu1r7JxpQSQw3+i0rEzmjhMoiAcIO57vy5osPqdsS7DSRDo322lL2RxM+U
7F2mejMUihB7Q1xFLWMerbzFbh8JTj4Pzbgc3Mo5MB9NHSv1VIUOr1ZiSsZoMS3itndt5NDSDGAL
5pmKSiZAB4ZvyfB8kZRwa5VI8REd6VdXl51t84ut5d1tEFZY2t3qrAz5hrQqzHsq6Ndx4aZYKvNj
0KN/byeE8+nIXWOxEBOnuBtDADxBHzxNMpdEEFm9bc0o384UwndFR5wQ02psW5CYfCck1C4VZNXk
jj4d+kxWpW1uh3X02mQ4VeKgAqjSDnvNxmBY4HlJJaBvWnQPAp+Xh6Fx3zm7aFTsY7IMmwY92qVo
cYwE41Qx8c+0C0+pfbfjPCHVCKOLQnNfmOGnfggX7H16f1wQAiCZtr92UQS8Ajaml1UypJ4UKFIV
1ZeJZaQ/0AJFx0lHyq5fSVrjKVP7gASDvnYbfM2Vkelj8bBEFID7Ir4xnZCwISwjRZoKvHEqq8HB
eHGbjIKnyiomJN2hbxs8qyA9mqxq96CKb2CgLQIG6oSVctYfcDgirivGO6ybO1XDeSV01P9zHu6z
OHgMR+WnA9aR7jw9SCx6RwjvexsEwixwAuYdjJ1KK95yFkgLEnCkIYHB+UJEoopDhdTqi+V0hec0
GvDqlnFrLtozL5Y1wLR8JwjiVBaxhqaDblum299ru6RS6da3hovuQmsubQMySVBD3wg3p6iePrlp
cxkDdW9WdICwyuR36VdtGl5TJHlQQHoWraxZo1hVvLHqIAGX/eThnFy8ZVmSl6DGShRaIB/8qFiq
XY8jhzke8kRhngOHNRcLELAxaTpu5tr8boiMamQNGWUa6v1ok7EQUH3eWbqLWxTFnWbHGE5Tzd6p
ZgyKlz5HymQhJmyAaF7WH/hUdmpp3TVGOFyrKcoPusVgpJkIDxcE8/hkwnk/IZorSI9p3WOZ1/vK
ZXZDRBpCOAVjhA9hx3R0/dDoC2jUJN/mTv1iOWO7GTOj3pdMB2vVeC4zXBIdE0p8l3N0GA14QpZm
NYd+Sj8PYJY3VIVJVCiScYspda6J55w6q/28mAx0Y/fY4Qnzk9HBvLAwXCx5hFQHn5owcoCi5p09
6LuxxF3AGpceSzI/IcQY5WLSuX9ZMlCNadAv28U5QorAOWxb/sRqyp4AvVFDSOm/n4wkUy8ERlom
Fe8xTa50pwIq6DiIUxHDarF+1HK4dnuDyXqebnBG/VBc66Aj3N8rrM898pv0LcZL2mRMTn0xInWE
tG1brya0NgzvtUcXSNk2toZ5DM8oLo/vS2fgao2L527bxbqnJDaU7ZCwJgMJIlgJ5xgcSJ79Th27
3nZGtCe2HcMTTZ+wdAB2yMZlJAW/GBdZ1UCSNN5qUXxOLQaMmQaQh4fPX7Qu2Wkyjrm3qEdEbnYT
LOm9Xs6cCp2OVqMxHgw9vrHI2/OYV/YHpeA6ZiKyH1SBaqqA8tBKGk0/7ywk6rORbyBh4t7OU0gl
M4my3ZV2xF3dBDsz1yGauJxEldiz/PxSQz+maTNHuzBCM6Pow7FTR/pwOgtHSwhvzJwHtdQ6P0f5
ja8arc+kDsfFcfSdUdncijPwOCyH2Pfjgs8YR+++Tpl4iCC8AzZ7LLDqkLJ6N2XLsQSchXSZmBga
yV8H9Gs3oaJukz7lrVgyFweuoVdPOB5c45q7LBZaLNKGRsEJ9gVfc0cwljuOP5wBZ3Dj7PUk+BbO
9hMVGccz6mYbAixDVk1JqJ5/pIosuxuE2Sv4R2Fub7ow/UE23bEXOehV6zmenR9WROx033xuHWl9
6T5p5vgcDsu8Ser2VkkuDAoBy1YS/URyG/ACuwK1ktnfKCatSUUYN3VIgxfSEFFMA8o2xgK/h1XL
vW3edhAlPWYb+6wKjvFwtJra9UJllDZfotcobQH6UOCNn+imXbSqZjpihrsepzsZCMYtJuzP6ZxT
45kQNnScXJ1h3JRBFO4TSfxWE/0YluVzQ4/VaxjdfLu097HWPrkugSjGnL7qRFLuUMHeIsl5WhJk
MAm6FN+1us04QaQLu3nPyb0lRIgQw6rie++Zr9TZpsqy+yKOnoq6flUGsUvzgni9ALG9S/5p5jxC
kUg8rrl9oM5bQWSIh4sNA1jaQGz3KuZWlUFMU24VXE4CuW+QEGjgFE8hklTjwJ093JaS4LBuxo5l
WZ/lNGJT4hO9UQEbENTZMQjB5DfS3PKxWR9bvS/rY5wATDkFPSyKpvUp+71xpC65oRWClGA3SyfJ
qt7HVYeQfz3m4syOg0yb/R1YsAwioyOPQIIAqPmYVA+5bE0iglK8j6yINTpidXR8hEhY1Sg26xtR
Vr31quwne+JXnsbcFcfWpEO8Pr7mbKx762a1k7R9/cNKmGJ/PLTurb/j/Xd+/DqtCrhLEuZeQUr/
viTCOJXDA7BF94icNN1XSnqNwgJ3FwHh5mn9D/aCzjp2giNJQxAbSG5EG45OE5m43F2Pgx7P/MQ9
690w3kgxdpPb6IfX3T9c5A42hr8eW3/DX48FMcF1rdEc/nr849AJKNslydIybjGQR6s9Rlog/vBB
iBGYzHpsktCRVbO7Xb1BH19rsrp+Pkwa5Ac3WA3l1y7IkMmBp28BEvEYCCKIcrgzP5687v31C5s0
Yr1iRzEKqwJp/u+NKn0Xutysj8WthafHJkZ1fQnrr3oPW1l/4ftuGIhnnWbBdrUbreaQdS9dyFz0
si6XN5P+dXUeuSB5N8s4crWKwoZPL1X5yNpxH7UJoqPEiL33ry0Ma579vr9+9on4P+ydx3bkSJam
X6XPrAd1oMViNg6XlM6giKBvcEhGEBowSAPw9PMZIrOZlVPVZ3rfi2DA3aFhMLt27y/ozWsHFQcd
gyI6LPX4hDnVVKZZgiH4xx/Z3+YCSjcVQbTF9Qnjo9+LcQOarvDjg9MA/Gi9/vv6Gq1/PPIsQC7V
G1U5OG/7KZMaQwROiHEFzAnlXjTPUMbWj+uSrj7aIyw+tNRYDMYsZyba76LKc4+WqF81PNivwRCj
ScE3M8zYM1+HHUaVTw5sawjwO7OfL10THfJ5mb4Z3Y0N3umbnzoHp41+tBG+xp4mIe4RSu/zvmn3
AmWtXYquIJSep6q2QDH45UNlCaz74io7JKSkt/UAkIT+ksmcm85IrKjIA63JjU1ybJMMBGiNX2Cj
tLgfpmGQKBxc+Nuw7YzFs66cTL9rhsKAqGj5pNQRnzYmoog4105+N6TUYbr8GuYDyXvEZ7FOrxkh
3YXYBdwYBDA3v4o89Amh3t7rzoQrk45I6DS+jiZAS1sU2E/ELdBd7AK3TTznV66sPnnDn2wG+lMb
MC/TtDQh960X+3IY5m0ht0nVd+e+0+nAXDc+zYi83gZ+RM0goKocj+mdaRERop+vjHdQmzvmJknq
hQI4EQV8kFL1ylK1uXn1KlsXv7782zrrr4HSw/lar+7c17b1Rdhawe36W4G+Db2MWm0ZcUypJ/OM
uXx9tfiQQhC0Rhxcffz9h2kJwps54/wADCFjOgNtcGncU6LD051ygoQhQDSRN1Abg/OkL8rqnX10
kna8LrU5xJS8XaaTO6GM9udvyjlnO2podqzfNWqKj3U2eXk2HNSfr118fQSBN2/MGU+YDhJaQfSa
FKhgo2ml2IpidflaF7/+oMPXHaQrT1kB+d92Kgv2oWr/Pi4yM/V+NQXFz1h99/XD10e3DSREsCoW
h6GCHvuf68X5/GYiMU1H8uemosOX3CDO2wh1v9b7klFGQ7zDRk9YJzywXRvTc8Pfe+oRrM/BXYWP
1udKGSOYw3XRVHwh3XK+G5Y1AQnWTEZQ/iCzYl2ZCd56I36xaKZ6CAGVXFrrxOaVzIR59AmcHNXB
EJfXV+sSAoR/LH19Z5uGj6IF0pEosWB0r3iOlRp+A7lect6Ct3DTbAdHuFZcVm0h55sSREpA56oT
NhWlb10ayxLosCaPsSIt2q7ArGs0j0xc4x1SkCnqMGmqBAI4q2XtEGt1buvJtNI2N+jnIPmvjj4p
qFMtLCQ24DtmhdbhWH2ZMwkBaJgPQujg6NUoicI1Xss+gttqrysVqUXFt79eP0/k+VE9izDsynB+
KLDxwaLLQ5EGGmtLLTP/1SsKzvon6wO7PGJHyS0vtba7jtHGQKS1uJLqu/VP1+fK35rbbajGtm63
/jCsvKxiHT+y9e+QtzOGNbStv6yldvR1xPVY6+b/9jt/JQt97WFdWrf7+u7r49duvk7v6zvleLGJ
YnJmnZe9RF97XldGdJTQ4/e5f22TFH6CaZ1JUeQ/79N6eZoJz5QiHloJkGevULIcr8QY48vR5vcr
1ayegaINhHdM8XmVV64ZyaukPq5F+PXLepmeZY8avZ1l7hFgCKgfaMSoe6VAxy1jo69NZm25azv5
+jN5/l0bpdQGlkzoO/mQWRAOEZYdrxCSmeEVwjJdqrIC51ZrSL+rcVhkHoOJoc5nPQm9HR8lDgZ7
H6Z3nFolUDRIg57iAfo+giE+vmJXXEJNPfXKKpv0lNht5oWajLLTSmFLZ+NsFD2gT4bsTa8AfOs+
GMXh08rF6Q+tUdAvweFLqX0hXd38T2Hh/wvZElAH+K/qCtu0w435o/+P+vM/wroYyvf0nyT3fm//
Z3nB/QdYJJfqgv+b3QWW5Y/yguf9wzDgfgFjsX4DXb5gLv4/gsAOwJ1Yho8XnOt+lRf8f/g6uC5+
dB3PBJT63ykvKCjNP+HFAl13dNuiYGE7lmupK/9rcWE2SFgl86QfNaSfUFQq409nQXk+3usUA42S
QjKJ+QxFnsj4hcsn5MxHfIY3+vLThKDVoWecAuuKy+wo5VkKNHnv++aHYdNBpee/3OZ/AW4z/X91
tkDbGJe4PWZgKAjYx9s3EiHd//lfxv+uyVoI34852wkEdwKkuyvFWSd9AVHkBxYrN92Y79Aj3jje
USv1bx70WLHczf54bLT+3SwRCrGBs5aoS0ucCYvoFu/jvbTc0wy9SYLOV2L1AyCK4N6zfnXkaHMy
Fkl0z24akmv41IRxJc5qd7NbhszQ1jXyFl5IU3+odeAGbHqRASDpCNRRjg0ihH80du2jM6TCQiTW
kEnlK7WK2mUjDEDd9sYXcq92JR3CFH/Y6eLD5vh/nlQD2UqdkzrB9YQbua91Z+dijaHWSdldDPMi
Ypoaoa8BbggMf4sLBbAIlhuWOxmFUBk4dL7vcD5Lff1erZOULgLG5MTZlJ/tikSNYBO1KgK+UQZH
A9cMv79HNehkIvbV4LjetMNObW2nwVEvo4vbNYBl2UdaV9smIeYDUdKwLcIOKr3ZcFayDDCVgnBE
LWfsjrY17tUaeSofGtYG1p2H6rCy1z9NdBXjfIAKgWjstY0EPVvkFTvgGOt5cfCGpOufl6qOB91k
4wWAAfRNU41H9RMcu/X/6QhKpWP+a2Ictl4A+7ExikYE7aBuj7p2dXB1DbaW7Zoq36tldQvx5Nir
3zr0m3GBz/InjCOU5fmLrZO3bZMOoRCg+WasH6iSwRvi1QBh6rI81ufMfAKUu9VTmkN/lQJDZ6jb
qY9q5c6YNpCXjrPebnRUcBsyTjaSW0NWUkCurtX3EfpeI8nbbLmglX9Q++3yEYmkMszZndqFyXJA
lalidqLOyjUp9v+xqW/2YZNB45PMnDA9ilhWvzVqtxgzKFQI+st2qrQI+0cMoPcIuoXqDNRmsti7
wauBSWbuRsexmfcjlHF01Oq3EpmBwLVCEJrKp5DmfwOIK9ShsL3hl0CUn3+btOgJCYUeMSRxybty
VxguVqnWGdeOFylc3FkdmEk+qIPOo7rv3TatgRgP/hxKWSQxVw9BBAgH8oyk4Psegrnv40T4w+wK
MpwpIix5Bndm1uVHZcfbMsEODv1q2DRGcoYKitxtTDsbdpbsH+C1hwLB7KFeuIPWPZ3Y/6BD/9CW
fZoFirNvP8sUsPDv8fCvSE+T6iF17H8PD719a+firfr5Lzb6c+RU+FAPFLOr21CgQWB+jZzBP2zg
mVbgODpqtf+MD4VHrYZVIKBqUAWj+mdd3vuHD0TYAFcKnU5n1P3vDJzG36vyDJyq/M9YrAcKP/C3
qnwFe7YtE2TaBQp622GkEjDYTPs8YDGzVoLEMvMt+SgnBHCFF/okI4y4cJ1BdAqInfszSMobu4KK
Z3nZ7i+38l8MlAZX+fdR3YMXpTsml+nb7t/GyR4GKXAjdybDPpDF4r1GiQYuTS+VihmqPmX7AoUI
JxhKniXCpILq9+/w8Z9Umv8KRf9XoQXBjWkhN+zahmn+LbSgmKSjDJNMx7lvmIEj40T6mQnvrOQx
vehJOCgzxBZamO6v96yuxM4ZkdjVvus5p1hEElitgVQ5fWoG807305K8VHEperCpgmRHxznjTlr8
RnT/Fyfu/L9xBiqXZoATGlgJHjAo47/GGWRZfBDyXn90LG8bBcP30SvEzrSsY4FWU5hNuNuT2r/2
kgxOtY5Eo45Olbu8pjpX2WvFWU5yxPiNC1nykSJoxhjs9rgGmEhsONRyLVk+j4b+hGNny1CAlsMY
vXKTLDQM+2uv4jC4Yzz0wYgQ1Khq7E1+iHUwjiU8Z0YvPz2mYFw3i8JC2ZtyGsydbmV0fnUGk7OA
Y+iLb6aNkGkEM3LvLjYKgZT7ZkrTYQAS1dIBzqL25uP9M6UtmlSlJP+Pr7UxzvvON0nOzNG4hSNy
sgfxGMfaWZtisVtq1ilK+GVmBRAxp4iKz/WRqanOc4PAC1Ll4uFk009Os/VG6IKlkiRZHJyoAnnl
DkmztRx1J9XaLUQVNzuvuof9MpDT0GLMl0TrhJ2NNJORx9dC+V4iHrRNOmjmVvEjxt/9mCQodBbQ
Ryjcxp+YO2YnWY5UGXwngfwwXGJp/6h9qnIK3gHREMhikSpsgOI1BrgMybTm3uXQcsRHodv51sr8
HEE+DK8S557N501iOyMWKI0EfjeH00Ii27UEQ0b2YiOFsAULeYwCdLbs2rrxMhOFoIX40E3I3HWA
lP3MPVQBs7YoQNW3uygLuQTelU1s1XTzoZcCTIb0Q0cg4pP3iIF1wvzlehpRJODQDcoMkK+xsV3f
Um3UPzVQg4hNnhF6ucS+89TYsOpANHzv3OziVMmdqPwtljuXFgam1ViUqsvgaYC7RljjhMKDwN/a
NQBeBKGUWgzMnGtJCSjtMoqAVvZ9cvLL+gtOW2U4Io4wOfbj3PDMAyK/YQEKS/UOsSofSm0yEqS5
GnIMsnu2dfT+wbq/aASXDTDu/UgMlttVvYVsGfYN984TvNa4JH5CpL+ZsuIZ+YmNqzlJmAwInsBs
KZgcw0T3g91imlA3+/tCatD9PDqPNtUSpAiau8igIVYSNrXhNsgUxjjmVvrJwvppI2vqfqPwt+sV
xKlHYFnNj7akiBYHtNSsdXgxx/Scq+e+jPandMej3cobK5NPcimLUDOajYx5dDWwjgVCDRUZqfiK
+Tc8E5Jo2k5a4p0qKRGndts9koP6xrfEuWsmc+d5kEOd6BYbPu6wT+hu5w3RhmoYoxfvggVhCy9G
70+5TW8dubxm4ywRCDQhYSXjPTK8PtAX1o93pGOag+k5Yh81PmU6bb4fl+Ilo6iPa4D1bho4KjTz
nO/J9D23rRvSc/yKh1bsIEdZp0zKl2qGBC00xwCe4cADqgW6D5Q8a4vWC7pDbqu0fO5LxHrTgg3L
aj62Wl/Axg54pIrWv3bjzDjUzAvFb+T2kByVKL5iSAJQnabEY/aSGIlw1fk1AYhtLTLvY40Q2f8Y
HJs30PZv2mYME6I7TyEoguFlMOjZkMXGfEs9G4GuAnpExQUqabTV/ENtZYemMyl9Qx7dyDQLNqi/
kcF3lZCHMG7RvHhvS4aIvJjNnc+7M8yipavmdc7uR0/2kN8Zfu2cV3t9IkNPxyxlssPK8Rdyot/a
iT5irujabc4aO0fmVPjdiAE9O66uitDzNsee3o29JxKCKljhpOIZ1Wb2WYu1mQKUc3tuiqhLG6La
dqqfIa7+tBUmRQJQsRqxWw9ElMJ14g8+QIdvaOwHrCEoUwN5yRhe1mbC2GAyUY2/LWaH4MnCqwE9
GHHbt0wmiNPHP9Ymskh6s0KPP7vahw+cgOlfYlA3CliffkPt3EeworoERZvv4YJ+mjoDkFDuhBic
TGjDMmUYjeLecaqaKqizY1oI8kU9QMstOd9tXgf3UT6OoU1uFbzxNlBjhVbO294wP2J4YBiwJGWo
2r4VoYFQ2bDjyCfDw9DhGCwYskFX/d4VzFD6KTqtDTOaGbxT6AxalOhYgFa72cJbpF66915BsqCg
Qo4cHtdWZAV0K3a8vKGudE/lAT8+Rgnd5HE2qoGjnVyESKBjqISoxdAk+cbFitAf0K+sW9p2m9GT
Yb1zMZWi7RSjpzG6rxWPLjDpVErVRdftgjOaawDmRSetAaG9/iZKCg1x81GhmclMiLmGkSrxuWbn
l3TFS4GebcA91Xq1I4DNkGBfXHXkuVbiYfl9aVUXwbC6GSNqiGP0NMJgQ84AKX4S0tga4wO90R1G
Q6EGDvgA+75Ylg3VPwlUIdsaGDUaGCThiJT9tCPWGUWDVygARZg4oTfkYteg0brpUfqtGfrcRGxb
O7dQjO30MA287TpiGzad3RAkvzJk36lqSkzx0owMtrW3I+eZbDtePX55WeMAbaLdTzrDJM9kg+Uf
/T2s3LgGFuJJghgc1hoGlUxB9ecu/8zF8Cps71w6WujU/c1cIx9g0LssyDJU0xPlMcy3m+iiTTSu
2RMqdL4Z66neMdQyDLqHMobzPlD0Rq26PFU6QqhELeDmoieoR28U6Y/rhUDkyBttDguNUQhrGMij
rf+BbzoKMeEfrwX3NDXBqdHbbETHzf0dghgpoPum3FYB/ZjoaBa9327hpgQ7TCeFFR1c00Kildc8
ls3j2C8vgXs18ULnsX1n5dhBC6/a2DqgJm9yiO6hidlusu263kcjgIY0RJCjcHOMnPy2te7A0/9k
UoImR8GrMkQ9AmG+eS1sTAiQN/oeF5CtkHDE8zphiM0Fd6etxSWI6e0aiw1NrNtqWMrJQn/GvegG
0FSQFeh8DMTSNU+ShCO+shxOIZuukskbkS/llTUlwJ3MacI+513W4G+Etjf/BKMxbFybjrRnKhIS
iDlh72i/ApviZz5Mx3xp/O0YqVCXVFXMXNtAdzu2tZdaFp+ez9DqBLSfOkW7WQs+mW/sHREgFcoQ
PFfmj749ejO5OGrxDwqyipRfOx8oygFXVQjlvngSGnax1sxFVnV8TIb51Jn0yhqKuttcr/fKcSwo
uZ95Qgc6zilmjHl8X7toZqz0rKorP+D7fDMbcJ5NymtugXkRmfMdsKM/WsudObx2qmPPMgPCXO2B
raTWM8gXzDTdTTN+RgWvzmI3eH3BquAVBMBk9veYwKJ/USSfvjp+OeLWgMepq0u5w3DsPLTFJcuq
s9DeiyltQjMK7kHBqXG0PvcIhhzhMlGTyy+AVfxtVTMOaW2PLVSihVkNaq0cbJSwcZG0J30fG7RV
RBR1ckuEiHl9WZtfMOL0iAZhWWNRtjRv5RLveClvPdWprvFcPZXnNQxKzddCAtBbO+PM8J/WGGTt
xMEGI9SR6Q+RRUZswApoo+ftxYwxY+NRDgNwopbMYUUyeqN4wqJMz1PVXTI0oTAIGD0k+ZNnC59m
lPtRXokZnQGhpggx5R9r7As139xFGmO4pV2XIzG4IBt6pD9Any4tPnU0NkBCi0vR5a8B0xvq5YSQ
rg6Rckg/UyO/gKijv3TLhyayQ5mBFLHxy23PCHjua7DVIYkf+oGsQ9IiJwmnQtRFdf9LjmoP+Dt0
fVS0QcIQC9hXFDOYWrTjMemcS14ykNqz+1gE+UOVca/HtLh4nS03bhtaSuEHHSddwqZK4QxjZ7sd
evcayc7LOjouGhNX0x2UgdhVQwjOhAInscw523ZxSTuimtpbfhKgbD0VxRdl9EQSkGCQa59kchPE
4xntIcaTEkWRuOOlqrNPokSmIYx7jg0HcOaCIAWxTl7DpaNzGRoElcGTqOA/Tp03s/qFJAo9ce1e
V4V5XiFAv9a2vyLZsU4PADayRqEqXR4qLip3Vw3dY9m0t16lxpd8IWhJf6h4AYjQU+ErX5uUeBiw
whafdIZsudymGnlLZxrf6/6SNwyY62Nekod8wJ8jyBDsb53kHBv+UbOLGzSmMY4dMAxF+R0BJ2VG
KjDk5m3Yi+5DOdzO4HsLLftUUySA3qpDe5QLvd3ajtU43Nj2UZ85rRLhrTIvz9iI4CD4gFgaaJiM
EGk2h1+EmhfbdQcywda+dIrP3kJAYsScc27VPFeCXUe3ISHr2qGFiINbktuQPW+EXqa3QOSvNcGD
sEnGg9TQjprWvFqp89zr/lsSBJDf6nPh8n7VRic3hVv8rBxvPGS03P09Yj2SmAT5J1fQKcnxYJ80
NfnT1SwlRYkixOVgkVuTzO60BLDePFKkFABcCJ3bNahUOQCjY7qOpvoQ2kb8e9JZx3tXSdxXCwGh
IVLgpNEPD/fuwUKO3NcILTAyfnYZIDfAJTGWgD65XxCLqsua3DWuDnVjUsZOjZtBYJejR/jDN4YW
HJPYgh8SfCIVRj1DYvGaO/k+eDdBkx6ikbdmiKP9NOppOA3VDYP1TewTiaFLcjLx4NkFLb4ZkePW
gFInhJ2M+Q0FIp+QInryvPHUjJm30V2hyLz944ovchQnuvcAGRIw1xHS7ZRL9bVyOqkiKlrjM9dB
YTVXJVZ5roqk1ndjiWhVgJTVF45pXVoBTr8BT9JckJRXxdxV21envmuDL0adraLk24zPqyryehKR
SbACVhpAwPrlEKHyWXsGbgKqWosZ+X2jysuYjI9XKNqNaK5SfI4tytC/YVtfQr869epUFa6/vvq9
CmJK1LhNVbpff9LWGrhupsyAKYvnqkD+tc269LXy1w+jKuN/QcfWj+uvX98F656/vvxa599+97e9
pgo6MJKp+ePy4FSDLhtXnMHXcdbT6xQgoVfQhPWH9U8EbgFH+pqsocIyrDvPfyMcVCV/PYs8+FkH
6XSy6ma+wigXPSFXy7tQx2R9Z7QW5gArLtAaZdRdr2DD9XPsuQ/IJDW/5ZKDqDMPspgOKNINV3py
GXCm23MvJf6osQhRkprCIsFAcvBs7PNcv3dRpEXDZf1y/dM0BeL5caZtnNjSrsiCxczi8mXXYdBy
FReZf7Uu0Z16VynCq+bUG0fHAFuFNey+noG9rGIqCQmZq2geHxC3GPcYHpu7rm0+ckJfETHhOMVI
73XTwOzLK3euAdLPAOiK6n124L0FQ6kzFYG6gfYPFtV1MB6jxFqw18vzMLUF0paB/VxobvBzwCpm
tq7adm62ceZ3qHaPoWGKEsg2BTo7S2/Hmqn8KXAWHRB9lB8a+JtzRO3DxNlrHyBH0Cd3jiJZILmE
zlRnXvGuWrz0KQFEx6xzdJ6yfHwQY+1tEKy603xALJhQ30V6jUvgc4yZrSx6LbSAitKh+aCijCU6
Wr62n7UEdL68SbsUcTrP/eii/CyQ5thAiKNUowQfiXypQ8VVOKA6sFmi+B6O2YM1YGCpoWCAWdBx
GczHwc8BzxUpBEnskveW5f8yZ/vDrzw71BrNI+9U/gw6ZYzT9B9NeRincdpNDYqiyFId6rQ/I6Jw
1wn8o+pyuokT+JqTS8fbOHILUMo/USa4rXr8J7uaSamFMIMcfhbGPH7rus7aWXaEsEvpUbHklF0a
hF94xzoyitPkSIvCE/ZdhVXfT6WHyIBBBDjH3hEFa9gVwsiPZRYcererNpgP5+R2YBJQBvw24dlK
0JLb17qDxtZclCkiJPDSE1h4ofQfnT43iQXmH2ZCEbUaLUGdIN6kfoeKQmAh4hdjDzSV891YasbR
y2YIHg1yfgP6kTblPcePX5sG7Qa7Q3cyQNapHq35NOKv1Cn6N9nbDaI/F8NuIzIw41YGjyaUOUTI
TMR+Rvxsc3kjesvf9cLXNwamjsLyYfe5TDJF1P/kDJivIAJwyC1x7eQxElXoJTcpxsekNPyNNh9s
PbnKAx1qUtL2nEa2K9P8hEhb/5QFZn2XL97N2G+rSBDh5/Ub+Tg9zGx/h4Wyc4KauLXGPkLLR3ww
NTzGwrwAnx4OOZFY1Uh9N0S5YBpDDjFrOVST7kinJvskxsFX9/271bceB8mNgaE2tzAFeDoeHRRF
PVnbe6cD9jg4xsV3ihguF+qzEkOHjiKk0WH+0Vvyxe2TM2mEZzfyD4NFZwGj6Vy7AdbVntJTqKEi
RMSr6X2nyRmNIP2diSspFUVF1OrvRoIZX+ANZ9FN5LIMGWIrM4bAXYHQBs17IbOjAdtxs8zWQOHS
vfMw5AtzCQSgb5GUjYGMjdY7qaH3ZMluR8O61gqXxlDduXfI0g17fFCtO0OmDMbi4HfRDd7L9DOA
8KtJe+jK/M0YBAnZLqbZQgtwjTvsYJT2H+mqWKmfYlPC0DyOx7bxvmNVXNybjo/8/QjlaulOTd38
KoNyh4MC76s53+QVWYRymajtp7DrgVVtl8g9t5Zoj81g7WczeepFib/ghPjuoHKPKB7Icbxd4XQL
HTeKP5DLg4UXFRakk/kgZuPdEsFFRWUOEBci192ovE84gcQBNJ/r0IGKLLk1Jaj8SUtPfZmfZZ+D
S9GMYVe7SXv9APHRedSQgQA6Pe4jpOH0HqMmpNKLXT+7L47tPE8VWn7MXupu3GmDCHtTvoBNPhPJ
bYMR7kuKwQyl5sOSdm/RcuuU2VODsDBd3VMqZTguCk8Rffco7oWeY37vR/K9jXPsweAHI+YW5hRa
owZ3CQR2XsfoRFjNowAvg2vYJpqPGObtKZ5S4WCOWFLrS8APmGJ8AiiECTBCxPgCw9WfQt+ZHoou
+bDscYfR8N2MEog/4DNGFA9bJlRSBbmRhuCUD7IhVrFxX8P2FqAHspl9GdwMjfMOV4NqGBlGUutU
SrRtn++okt0tnXkravHUu8alKs17alvuputP0Vi+B1QIHdWkjTjbI8GsJTd9be1Qf4S1HzFKlze9
qBktX9EV202edk5Fe+/b1m3S5E+zRrcR1PVtNm7t0XxPTMJg5FKPlW68yNh88NxmH0Pocqx4Jq3l
4PeERcemS9K7qWuusSikDjAc7REsBPe8bOtjupg/kDU4Q5q/MVN5D31TYXlItC+1eYWh5DYtygdP
LzAeI1brGWKzMM5ysM0GpX7kRTssS5ZtV3jfLOZcCFQM52JB4TWZdlnbvsAtvS7JR1S2/aIejdpV
6sljQ8/mkxkz29vM/2HniLDXvtik7fga+e7H1HhP3dYOkIGYJu+54HEMk3ideYfksuywPHei5N3p
3KPSAosKh4oXzAKj8E7x4l4JDUCuMWyNHLVO15a35OA3qBnt4UOyo/6kTZdpHuutReoUn3EEduKt
PcVv5FO+zd/muGDOqGf4YeKwFAEqKcb4kCzBN62kQkG31B+KomGqer1gKL5FdmM/F/RsqffQ+eVb
tcRXfX32SeoUEEExMLto2bCQTNLeOnqyHldrqkylvV2AwOOihEAO5r/tbT+ZN1JDIbPNdEyoGjAc
zvyLnNh3QpUtZKKPNr32M5phxXAVkj84zdhY7OzyeipLCOuInQXd9bI0aMYZ+cjM1n+YSXBAvk2Y
YcsjdqvWrsozKNqGd7ZnPJcGppIkRZHm9aCB6bZz7ZJeUxBiHMSxSLzuM9/bVcUdcXW8RQJ6AZIc
XZqp+SWmLnR7JftrgFjSjV1Tas41chTHTFT0BlWvqkwCd7npvcubdxcpblLVNEI9p8TqkFQWN+j7
7Ayy3H4C0rb2bqZOfiajKA8V5nudA0M0qhQszIlfpUZbk4tBYZXwACbyTmKKsy19Z9nqQ9+Gg5d0
Gx7HSfOyZwsSOgp35qGcbKYXSSW22sSUqmyLF1ta3rVrkDnOtG9kuB9cnCTDTKkGwmzZFmbOk5/l
lZEZ32aCJJV5ybfgH0goMx1MvBBaoTxmWD1nU46saZR9GEb04sTAmnoxvg6VFe/JLyFMNA2XmgJq
MvFI03NdL6/6VEmIb4zp+HojrVwecPSi8GgfNMhno0kbkVn5fQhInOaWC801xd3SJd3G4HprzhZt
Xg6vc5LsB72gqFVjzLQAfAirVHuOCwXFKZpnbZxvXQhnJeaKnulNm3mBPtbL4Toz8SJzzbCczfs8
Im/i6fCuZZ3uqJalWDOOn0FAXmXrUOva1H7y1DjBWZb+M2gr18rf7YX4mljP9chKzSVz4bxMH7IJ
mFBkH2Glv47DPVRHxzfem4XKK/8UgI54HatOsGdg7lxnfNSpvq8gPKN3NtR4yYopRF/pAAiz7A3q
sbsVpsfYraB76rcUOSGb8L4tSKNn1J38MlQYPZ1DKFyegvQpbF4DxG9M3toR6Zw/NjUTQW8EWESt
ElC7msp1lwo0+CfMT6EDZ2/YzeyOSF59NK1qa6XPy3JW+1V4P2y5VkxgxDGGxPfQqM3pCTmrCXDa
AkgtzZ986N8A1wS5swAgm8GAJAC2CZYxm9uty+o3/gmAcCjpH7Ct36zfE6QaAOZagHO2/i6PLZA6
9HLW/yEeHplVAMc5tADv8DvfBGyvVhEA89Syeh0DjpUB3GsB8GFra3fXpg0DcwgNMnZjj1Q5B64U
9k+whwwwoAAUaAEO7NnCyK4DPo5ABwUQQvSkBYBCtYY6ngBomAA4VOfqKATiAhTRApKoDi6AKAp1
ARSusU46UUueADKq3anzUofV1OUAeFyvnX00YNCYbamtE+CRLZVsA7ik+rkFPqluj7o8dQv/vNSA
szInojnyZg14OoXNU7i8erJ39N8gHGltf8D8Zq/cqmW1Tk29X3ffdaYtdl1j9TXuFQhPra4gfgod
qFB/Ct6n4HsGeSwyFE3i7dVXMT8r0KBaRfQpVGFmKCD6bKP4ULtSQMLS4GxIus9t+y7r6qx2qdYJ
6rtiuVdrKNxgVf/CVvePk4oV/pAziGvnpA7FIW7lmNFTL7usM9bDqd25cjiyGwvaP1OUb8FyxAWP
6CVDp7S+wSdIryli+VV1nkwSi22M95tFVa/KMgCKLTwdk0pHbKWfHsG2xVuVSc3YLJorDkmsawz3
83kt4Is++2S4fdImmitSPPslKZ/izAyudaR3Byrm8E0oB2c6bYlcNHad0G+T/jaLoukAHAFfze44
TVSzl1pPIeqDvpROc3RaA3hIdtPEbxkJPQYb84HZwnsJbJGCu3e/wiDshoY6lncMkiTLVFHEbp7s
ugNvWXrdtu0gRaPxUWH7fUxwqjxZcfUIleQpWnzQOr3BvElK0g3FVVePD+of6gbmTiiYmIKCdYCG
zKxb9uMejXgqWAwiOPcln4hh1/tU8d77Jmyd+XuPsQKVGlLUekrmeyFicyzgBlbrPVtL9mpVnh+6
DcqBTBgQoqJQeJmd/jGPiYcWhyS7Cxl5a82MGfbINE4/eRPeCLMasJD/VT0KSWNIWPRdsf60prt9
BHR4S1KEPbYtbhmaqlcaSiCPhF0Ba5N6TGodZyQ4j0GLYho5Vpo3SeG5nM/9AAExK+rbuCCwdVXJ
TO9BUGDM+WG3abfD7ALBYcn5V79qv6ZYaxWv4Cd2yIwQMVHcP8nWAGBMAclM4fCBO4cf970SRnUj
bYTRI8RoW8tGSJtCS+8jEmYP+qMoyGlTTLtENWKLS1P54Hwb3rkoPTYWc521OEnsfISESQEEkn5o
guvDmtE6LFFPJbZgGA5IqsxyPlhuXe3NacRBtbBPotWvUTcGQitTK5SqmOmY9c2awi9OZc1prsir
GqjYRhcS/B9QXexHN3pELhsR7CKU2I3sivoxjghS14buewl6MBVYbDxsd/YUDfuSmczsjemh6ij6
4Q7UEWFRdx5Ukxea5zIfR87RaW7c2bGgA/JUh9EPZU7ciJvusXJmeesRLVFWUZa4V0GtvSzR9JH6
C45yQbZfD91M4C/cXEPr2ayScLTj6qQTXzsV5oaMqczJrPruJ1NBNa/0wDHysgJzU3CwqrrNllRu
uxjbxZR2IXX3BVvyFt1cEqdY8QIWJm5Z0vsI6YIDBBfI7JkTQojkTRySJ0shMyR9dJbue0TLVyTD
oXKap7Ii1Zygng5BL7rCEQd5mPFUoOW9Tb87Ue1vGrIbLtSYfWUkKPVPH0Sc9Q5jS/MApuFaeVBH
k/l/2TuT5riRpE3/l7njM+zLYS65J5mkSHERxQuMEkXs+45fP4+HeqyrpDKVzX0ObV0llpgJIBDh
7u/2ohuAE/GUX+gDHQKB1+wwTOWdFVffwbvjDcybAIE+MsGwuRu6+IL78Ief3wQBpVGTE9q9aEyd
5V0IB9a2VsxPcF0GoRHvAB8w8B5pIgy9vwTGGes1cz/HsLeK0sFqA5z5J5wqgKJiSRUV34cib9ut
yas7WTcIbbH3hyLST5RHOE7jG8pSYmwTBzHZKIIe2yhEt0BQ12meXA1+uhW4SIEGGCyApgDeZxRM
21BYDfJvul3dOavzuYBBCNgDcMMLPNTmbT9Yz05KA1dqRx3IMRury+jilGLMBz11wXymITuEHohA
NRBXWh2yECWmGJ75425d4cWVFlWZfMgEEl3iEZjX1WuXOw9ZDA9IWF4cHVSPgGVrXzId4gUuXJZZ
Tix3WOg/BD9TxJx1ZB/mQ68dC94Es+KbaAnBaenR7DhDh3yh92CKJH0uqjs8NkafUIHsFTkjamLW
QhnEX7UpRpUCqG0OqXfIJ4/3ed7H/aDvHJEc9GtAoGtPB6rPX+Ko+xrLGMgZYfIksUNgr3BkIKE8
GiszopIrbAnroiexsm0aRxzZEcTKIEreIYhZgKr4BpKreNQwJyCpCE6E206nCZuDjd3kwaXATqd2
zIudjZ9XoG9GhywQd+QiEnlIdkistFG0+6qpur1fWQ91F5DNiM43Eb8a14DpUaVOfg5c+5NVOa+p
a36vh+6bnoIhWys1QEnkcDLyCJAUkRaAm4X3E2Yk4vmKuJ0WUt047eD09Nsoa5Ei+MLTEphpaOke
7AHNKJhUATjXRt1zNgfH1OHOtR6Yttd/lKlPVreQp6buraw/tOk+qc4EiV5nufBiBfLLE/dmNY0r
XWidnTA9s9jDFdtgblKPEGq6FtJIVL4KYucKyD6jydsvWGkJKOj69XNnTg+ZETCsod8YF1Yvg2CM
R2v3nnXzucSdQddsClfBzrDtIGoqeMGX6mWa2YCqFOyzCWI2YaOOdmOeHv/MqrYgnP/CqjZwl6Yx
sTh5LHjnf2cFtyYvGhxYYqFrOBQLhmSAoiC/vp+WO07QhxVyKIEpjBFtDdeuFRdRedWxrKj3pQbq
LvQovWfjmznYhavUJKyGqq3uNGEyehFlUYiBifo3J5xlueev3BMiOyP3aMY9PqIWHQ7C5zQf6N9G
4MhAALyGtDga0M9rxH3784U7v9PJf1625UnkGEFkf79waFxVUadNf6JNO+VsHPNq3AQe5FGNo3mz
tvgMfFQLyUumgc9s4xsWZkPCuahSXgg6OVgBlCsVS2gRmk8ME2APsvRBEfLWdFKArcE3vxkhnPiH
weHuqVOUAds2g1CA26J1NuPiYWxDXgQoyKh1PqRsimWdZkJFni2ex0+uvRAcypJRECE0d1RZX6eW
HVt2uMIlIwpq5dnXm+SUxdf1jyZZP7Vabv/LTbNwAPxttXChpuX6DgLAX2+aj/TMGzWrO2mJBQGu
Dh9xJTp5UhIpLHduH3oTWEyRKRU9AtTlXNmM4+RooWG5eFXgsgdpT2Op3UaNeVDkmHWi9MLCiuPT
XSrauPw66/EUHl2WUKzH94xJv/5ks9nW02iC4660SEJuiKbktGbtfT/OHKrxucXONWYoLW/gn9eM
9/uasZAn2qgwfJiMv0kQsOfNzCCJupOud+YhyXdaiJ2ph20es1zSazEDhLnNXqGbBJp3fnKtSHqa
xaNMCiGBC5s8XMJPTr1erMbbs/mdVpetrhjPXQ3FUhUMc7PczzANKjlUIrt4JemWYwnXsBLN/paE
vGMBB4L9R7sOC+Ka42D9SR1yUpz9G9qKvNaxDhW7Wq8i8hYToiidYXiQfOzp5QnxsuIhpZNNpFhX
n12/gVsoZ5tNhu3RSWycurguPxrrrUF02mAxPkpowY9BC/sze9VDuEfR8pRBTcBRz0UPwOkKXFVT
kGcNfHKeuJkGCM4qBmD2uYGJtfvzE8F0+/cNzCNhEDGNjrCUgIBfZCHOoGEvvEztKSUYejdSrB57
P513JhFNRTnduqtrbfre4yhtCA4RD8F2jD84k+sBYjNh6k+LLL5aeFZlU17HQXFDqry71Sr+koaj
Vkt4TlCCX/3clDrjTCL8phtJedIM842kyncviV7hnh0wIHvEIeDDz9g4Cu2BWQoHamuCocAqy1qS
87rKu0nt4RX/y5rAely5dPdrIzxOO2Q2pI0Yt8RLvscc+ins43VT1MNE3vu879f+Wmt6/SBe6n5b
YmBrTM61A901yxBkt8AkMb/6MuIoFQYj1jVOaZzDydwlBUbLzOpO1pxnFF4SelN1uiR/kehUk7Xp
5HqxZ2tDvFG9Cgffa1yGnWx4wgxTdDarh4HuWO+y4xOolStOj9vmH3kQkeDC3uTYHA2KSaV+blLI
YUtwr4/RR1kQy50ihTO7d1VQRqhcXQ0Esy1J0lU6CyFutZ7zuIbtRfriqE5evLQ9B1X4xE75Kq0p
XbS1XWQ2FOf9yxQ4L6Fe7zJngNI7hkhHgvbIGPLSrFRcgUaNsOLOGa3VVyEGUfFvbS2mTHOyD3uc
75uiuDb12KVJhEOfKJPG4H0po+eozU+KqdrHb1U0kDUmvyumhwjsrVciiXCKYqbd1PZjxkpZYxA7
HVt1LaMTxTP/0rreY6bB4BVWl1ScXd6Rti69JaTyi5/HZz9yNsSCK37bIH1HOfLSkdYlXufNKYFD
6jNEwMyHUQ97vR0DO2V4m9o49m3NrlgPYE9w77GLGQi5WZsOa0hphalk9x3EyEM3WPd+WL2Esgt5
Kx+u981z0pgv6gWP2zreOeV8H6cjDIA6QgDTmHd1OodXSPkNcBWhazu7xG+/+NF051ikgJv0PcS2
pbjtSBBSSylHdAAkbtoiw9M/z031uU6qu0V0Ez1Qck97HHQc/nqI10tih48aw3ME2AZmK2grVdvd
awxORoNRAHkfdyRSgThq/MV0PseErgzRG5N+TVPLNo6vDaPl9AAzwpnvunZh+Ke9lVy33GR7rSFJ
lOXLVKz7xkfIlk0A1yDjT0NWGdcD9DRHI+xsyhIkrNN5WfzpVJlk05B7h53YOoYHXfcYWSDyrMqR
80QPnKO9xncOveUZ/zPMxrCPP/v+dMGZ4puTYTmZrcySs/GCld5jvSJi6b0nPyY1hgZcRxjAxCmB
76nH4rxU94y3SgayfWIfyhg/n8m0xj0dur/LEFYMQ350e6LGZnfA9SfA1M20ejpVG+CuF2IPJM3y
5JF2p4hBBAnbWNWmEuIwS5wDrLIrK6ubAzaCZInjPtiKV/OMabPJ1PwYj+T54QV1Vok7KxbPsXg9
I4G50waj5tfV67ZYs+Nqr4SxpS+1OEXTvUZoubuP2eRPHfGT/m+ej+fhNq2SfoANjQzTFs3U71cD
Z2roa6dax6s6dq1HV9yrg/55EjdrrCpNXEPE4lr9Yw8YNOB+XYkPdi++3SbW2FAe5lMT4p9NaLR3
1a4f6l86+RP1TyjqAEHFbzsT523OcTy4Lf9mhbx+ssWfG/fG9Ohj2Z2Id/cc4eJtYedN2LQDNIXD
d9RVNwP9D8b5622Eb9QpFz/wRJzBE/EIz8UtvBLfcMaIznU8mneQ6Jyj+pbqW1jiOF5iPV6JB3ko
buRQ5oBUxKE8pA3dVpPlHAvsy/ELis8uhuauOJvnyuNc3M51bM9LXe9PtTihG4CHe0vc0VVAhl88
N9imEz4UnTNxUq+lCMG2Fj7djM86YrN7W5zXJyzYPYORSkbdCdAyPwepfliTZTeb5rsl/u3Ei7bX
mDK11zPm7g3k9EMhfu9xjfM7DBm8wTGDz8QVHvNiwBxxip9MPONTcY9nLyZ/wn/OxFc+wGC+oeVc
R4wKh5/e8+n1tNzjuHVbdrwuMSb1pkZrwcQE/qCGhf38EJUSGZZcYZb0fRCf+0Ic7yE5jccOM5Bo
WPqjXrh0yU1DULwjpiNDSPjhCoiyTbEUUe52EOzTc1qFcI9RLjAjFHcR2sIMkcmVz07NwZN6O/U7
Iqi8pwlZxtb08NDLk/g2gSFOscIIlGYs2ZSUZmVnXCkGcNahRKkqwriJX9y2XcRY3cPqRciRZNIz
Ac7Gj4jYBCHEXdSuVYo2A3r1O0lcT3axPqnqohiXagdOdpwwQt1GffcyYo518CXxNU3zV39hm1rn
fqeLnsGpGLSnds+UZ6+o0fk8J8cYQdXiVIepzb4tUXSt6Nmlmbtbj0IauK7lZUS0NrnaLfyog/qW
ijAtI6I1LO7meAepEacJcrttnDUBVQjqCoC/ukdVJ7ULx8cUFUfM/QjTxAhhqw10Z4xpDAbeW6dc
7+X4VBxyxC+w+lv2fq4iZUrxeQ2Z/hZd9joJNViHdk6Z3j6uTfEqfFhhnxMI+eEjbAJKnLFzqF8T
RJBhhQemTM2JRd9x6lNKu/ymeoKaU+WXLqS67BEhWhk4XI0ovsmvUuaKm2Hgc3qozxk+DASzNLRW
/IkSyaxRrW9eFbd/JGmPgOcDqYLw1DPcNYfpce0xuCyLjBwxK77BZrrCI+SgNFuKIDy3yAhaiegY
4dnvPXzHhUj5gSEbnJKOOWdh0d8280qKr1tcGaS3XKWVaFAD80RgyG2L7VnkrGCV5h3dLdoQd3p0
YO4WefKxNjnvKhDUoD3iQswUG0PeQ7u8kmuL2Yje7M2luWs8+1QuLkIT56QaaE/YxkPnfYIt8WnC
pPAwdrC4eq8952qaJnrAQMMdub3Tc+Y3RbQgicDJbMD5Kah3eNk+5DLQJNQFZULKPEZvguspHiha
rItjwpui0x87lC/8fzIxq1w8UsoAQrep3mSHJmSKZs4EylkZgAySjCj8McYTdbGsiDW2mEVSRm5S
s76liJ42atgyh/Qn3ph/8YL+mCbtC9K0cwS+gq4YT2I9nVAS8aW7czFAV7Fnqqcyoi5yEQxYw4qf
WlG8dpp26HLti/qAiMQdxeO2yrnfpE73KKIdm/2B3bb5IrWnmh+ENpVI40Q7qc+7pn3IgK4RyVD7
Fgxt0pS2PtaqC4aZhN9O3ud8sW4brb9JPF70sIXp3JFaqkcJpFrwWzfg1gV6jXAmvcU734cgz1xy
cB4nJ4+30fxFN5jpmB63o594PJGDL2+78B8aTJ9xvvXeGW7B559EBIaVGU/I/eGPQbUf3SS49CJF
xWmZD9ctvpoNTqdaRI1fEXjxjT9G71p0U6E5Z1r9pFvhR62tGbzJ7Fgh39nNXkVNPq13U8l3DZc0
Aj3CyNoeq085eCu7D1KXOd8nWvSNsE7kvFSpHNh73M5f16l5PVVL8FUvCrJbEAvIe9sb8b3rF6ex
r39kYXY2ZABSMPlF16ufs6V9H5mcWvIdZ+rf2huw2sGdn68YwBwq6T6KtQqv1rY+F5YJXcwlxGzO
T5PGqxOENnHkGm6Ao4W4cWjsoxPD1rXm9ENNRHyYDpEWdmS+FGQ1ArqrP9Zi/GFG48HP/Dd/Dm6Z
Qe2lXopH7GZGHwNsGVUp6VAVvZYEo+7XIRsZ6l1n0rD/3MsiHvRUpa/BnL35UfyjjN2GaXSNknoo
d6EXlofZOCwxnTwkcbbDDt3EAhpqTRTV1rHGmZHpFj1Qp0FpHBvvIKIV6celJXEW2mtqMj4ki7cN
/JmlIsRO6etT641EOwSDovBQ/VEdc2pHMT7xFZ4g3hjgM8JSUgoMQxZVs2hPpQk1CTm1GsCpubUp
VbPXIUrpJ9Q3GCrAK42Q/FL4FTJntqcy21q8qBmDSKyzDWT2pDIpAEDpc4iUYSHA/jK8ESqtdB02
9u1Jd5j0c+s61L1U9qOh2Wif793gdlj7Y1GZZN7APSHrEgeUzvVBcZL8KlnikqPlabBdHoZznZIT
YNims7U6Lz+krks/BvEfka52O67u574uyQYXVZnWj0y9re+L7LIZPejU4xSotRDP6dfQk7k1L1F5
sudDHUNpJcHT2+OnbvY8RaWI1ZOFk6gM9shp59zotoYEzReYR27VV7BTdtyJ8HqyeNCn83Jrs/2p
m0tOV3aktKBZbGxU+x4DWr2jOMgme9+Ey52xGBAwUF0Ma1CerVr3NtWCkAixxpUSiE7RyXbIwfX7
HVJPrfykAE7V5Jojuj3SqAYtA2dn+t4W1Ver1w5Rtd52Ey+qUt2SAVVsCXsfDta3IZgfA62bd72N
QC2ZS/uc6hO6Rfe9QgZx6AvvUpcQaMnLXA/1olvnKvxmVzGzB/KX8yg8KZuOZdCwIrSf88jRsU0c
EZbIxMeJbDR/nV9emE1feQHag5kttF2mjyrT4H96RFjgQ7DN87uUbOPMp2qqRGKoNMtKeRKvzZkd
7TGwm68KclsWzjq/X76ugXFJ9fV+LNZ0AxWewViQCUsBK6Ug/aoUb2rkHMXDNy9cP83wtqfKe+yb
+dnOy72XuY9TON60lXMkNSrfDowqYI2h2RJfhzDSqn0hKi+Bm90GsSxfXvWTmo5fw6RF6SauMkY+
SQXhvNmgOAh+nnxp3d51A+gxaOZBFIjq7cqs5WA33bVfmlCXsic74lKqtCERGQ5diNePlHdNz/as
XrlCEBkFaghQNIzfPNeomIDrzTFfnnOb3l3yrq30LnH093LgvdS0+DC67JxBgduBTI59D66rHkD7
kCPZz6JvWlpBVeYu/4SkDVLnoES5Yv05rNol1JwHhfSqZwjVAqw+ZejcAua3dXsePLCJznsEaOJk
kRqp0tmZBh+5HPzr8zwX5J8zs9d07cdojy99ON0zDgNwyIjGIsjE5fWoGWCo1aC1Sb1X74WaIWgA
LEA+/ELmk8dF9z5LzQxpM9sp5EIBWL3zFvr9g9ISYbwZ4R1K2PuadrvZxzYLAc5zPGtQGkISCKiH
mT3yXW2Ghps8J8hgER5FxgiqyXG00GNcN9UQs6cqUEPVeb1EsiDrgd5ZaunBwk+BHvSsteVdQKYA
rMPyYuRsvh01E4l3MB5ge1MIzSdLTjwfyidS7vxO6jGrmncF1jWiF8QbQmZfUmkZlJ7qLqex/WWi
7vRJIdkpiZfx5K1uyrfUwSU7jVMMl1eqHSMcrhc7+hCsL4nhpxAbSjLzUf0uR1DdtQZJTdvmkcb/
o9SQRM+ad+Xz5LdKWFzIPs6uz9jumHfJUc2AZlgnat48RwaEUzAJQV3gnxFwQLUHglsfUrSHzUTE
mECYUM3AvHweS9HeIW9+6Whu1yZ4QvoAcMEsA0a9eZPl8Yt6hxrDmA7e3CJY8SqisJe936MwEY8a
kcS5c8Xy96M7JaT1RYAvh5KnvecMKTa4ox7bmnGpL2+mP+avDI70lT5Y7RQDgLaxzPuMQmkma4Ob
8awgjrXAlKB2H5b4afjhLJW7mW3OntC7RZfzWtJSbwJGF/gzAC+V+Yflla9JMd0l2L+6GMEr/Nv2
Do0F91jpJzWf6tasOTnJjL0sYiZQeFl5qOejjR6gsukbZLEuCbV9L9MpKVvAyBJx1z4oVaHUc4lY
IVgF8ldRICraiGMVh9xOGRk3gNrQp1BraifLI0EAVRARcCFj45RVKy8WsM+VM9v3pCTWED8WDPUQ
O0+1TWxf9aEIA1DswUxLrO0tUrdf21YzYJQXd8k6UKBE7itamJPcMna6Fz1YDtLOJKKttTsiDz2q
YwG/ZddLa1zAUrrUrImszTTn7zKDnAZqSKXg5vx4jvDSwcmBde1nSIN1tD5Sp9eMfgd0omvonCc8
drfqEuKRkJqgXImYiF144Q8KwShlbc4+ESria5Ehs+aMhP3bR6cKT4Cs1odt5pivwUK7lPNeJRXz
dD9aP88awFljcruVYRBtSG2iV406zYUMjKbFRm1OC0FYkdF8XnKXlBD6Vlypdzghoo8dnM2oISRm
WahiBSXUXVn66GjjD7mj8mmx1dKRiaKjM/WfM+nCNnegZ/XGcbJLyQR5dcr8oMb8Oo2psSvb4n3I
kxupnNaMEo3a9pCnCarikrUDrPKsG4xhQjSihTERkbF+aQYEuB5guSuFBG6UpDpF67XaMzrRpacp
hKYM/STh9dZ12M4HxuJ7vi6NHmD6T1k8lc08eLTOPrNcA4el1mVMWuHIvaXaIKllpNuNCgJwcGYl
TGqvnCOKtv+hA3ho2JhszZGNpPiAOspwNyQrwgiYp9CB2SK4dfpxB5cM0zisvWBjjN/dND3Kcld7
YpYmfNyQHhQe4uqo/nMPSIkSTJWZeuxD5Xe++9VwtQ7FJbXjeOv7ZXgFprmdGs3FD1nbK8sCrM0P
9FG3yqoAd+xiGy9MeSsHsVRBDanen9jyEHAw5t0UeWER5hxdpPayPfDQOlpv54nQxy5pYfF5T0vT
Ec7gP6lhgppjaN2CCeFoPihzjDZfYNtmHWxP9EBjxjbqBzE9tOVdxXl1b8WsnJXDxjX96NA9rjZH
d5ahzCpwohzqj8XGACnTkJ42jvMQg4BvCDA/zT1roCw52PVgNA5VdhrE5qXwqhttsPEgcZc3f/qh
VOphk0EvIc9qxXFx79OkklF6iVHq+v7IUbCi6womkkyEGNDTETGGr7f5yEtUhYwhY/YhK2w4rvEo
xL48NgZwtHIn6LvuMX0cKXfnqX7u2ZJlslJUzGOM+tTQGXkEzAt5+EM10P3aPVjW8Exar701eT5Z
lidH5bEUApdooLYTwTOEnJFW1EC+nWgwPDf7kdXVecl1SkB33dieUH1lUA+77Cv+4W9mzBYBOjdu
p1Vnr4OyZXqQMzREOuTJ2DVEril3rwlUXaDU2feFMD7yabxtCPUBr0lubR8OVrvCgyuEPIWjvV46
vJUMZ/cjR0u0uPYmX5m+NUxJd3oQ7hTlond9Ok8nurgUKdsGD1kcI394FLZwc1C9lB5JHT9R17V4
KRrUGE6LC1Dr8fvm1NnxhkLsIkdKkYdiFy7dEtGediGbkp3nL7NjKRZDZ4xvad9th4Sv7LWvlgkg
60DJ3cpJLpiYct5JXACQxuGXarb2odn6Xg1QeNQNVckXZa6SZM0NwQYPcm42cNAZ3A/XOFQhI5cW
PgUd8gxe8y7Kv1fDF7WFqv2sTF8Tl6bAquFS2l/yIDkSRDFRas3NhhSIGw/s9UCb/6rFzp6k9vu4
+YEz/VvdgKv7Kc8sNynZElh129lDgGlll84WchIbjbIKoRivN7j5MX99le6ujIKTn5AWCVHHKl2G
PETFrxdzjMUeoGNeA3/5YBPapGnhsTCyb8qUo9DY4QoZTaMh2LRC+ohC/zHoqcBCiwrMZzuX6ZeH
KYDidExrfDX5yQuMQ4Z7My68/J0aqGeLnvAYjF5yUsZQiuk1NRsr4hxQxAEB/zIXEq0fZT+gPFEZ
EZO2sZvshzIWclxOlKAiTCu2vgyp/SPt8icxMJJjU69SRBpV++5X3Q0kShJLqd5g+x2Xrv6y+tRB
uO4QIMxUIhmYcgpnaOxhW3Ygu7G8fG1fPSLRPCsA2PBA7BjQbDA7vsML8FMI3Y94Qb6CE8F578MH
aZ/mmfK+wpAJSJJh3uiJgxXVYSEUv8EubtwsMLcrwWxqOGy6IieeR8ZTwxaEBCKrw3M3OpjwZevj
iSrmOmMETwZ8DlHRcBghv23VIgUYHbfO6G6LzqgEiP88xLBn5e6zuOH1AEAW2JcyJrwIVwn1wknV
fqp3q7TbpAiJtQLTJFGCUGXI9lnVQnyEmG1h0ARFNzkSN33sU/eLYbIlwzb9FgulNjbafdCZQKTU
IVbrf/bpaa+Ssf7SG6QJAu9sA7e/hWsGEV6sxKRLm8USCb0fjrzJV5n5jkWOdYDG8FPG61X3KLl3
P4msvTiNKRh1GMx3xy7L3eC8586MolDsJKSzkelowglYdvgxWLOHLJGWLefHnshnhQpiQw1JR//T
Mug3cbVCFbDoz2ynucKtk2209N7khUgLqGkmuhqpohUBLuuotLw1+dp8SlsaikIuNJYKoB8+aSe3
Lcp9OPu4hBjdvfLvylaO68Q/wJv36QBNvPuAW/cu1PCuwjzWHUPtUC4Ip00gq209INw03UeZjq+V
915q7Zs4WknPCPDxhKbl1OTNnXiKVIlzWRl6MESmZpxt0NPgAdvSF1SE6DDZydnu2FfuilV/VN6H
uXz9QLvMuqbvmwwNcSdudDiJFMfQgqbbXTPEfFNTFmNm54g7cgD09qlizo/wlCQq3N53cguXNav5
yuNnX8g8VRVaACiQYGi1rLx8znWFqisKpTSe6s1dxV1PejA1e2JGcWVRcOd28d2S+ancZb9eb4ra
v/Jq4DoiS4qpQSYDRZf46UXc4jz73Uzme3k8luNmhxh4k7YYMMBlHfI0NIZMYDaNR33IM7Wbz0j4
ONCB8eTHJiXajEpj00hlJbdZVcQyTlf99ezx0iu3IvmvF9zhYItTMqsOsMdeAeVxdr3IRiEnOJqj
jCSUzTCnkCTIDR8WXMNR8LIVanunoB+ma3hFl/zV6dh4tdal4ManhjuxSqnty/ger8tP7oxeTVie
6wDjum38z+okGWH5YHekU8qD76c1lQhL9KuLYWGxFld2GOHZxhY13GTl8FX2GnX2O+F6a0E82sMT
tZeDWLEN0HGYGCYfIT4YG0dPro0ab8OkrF/66mGxnEflICVFr2utr3kZXKPAE/tBonrWKPrS3+pd
/LXWrPf63sZEuXJ2bc0DlapCHTaajxp0WQ5QIv1QSlWZXpi3HWYJG3scz2k5nZFJfYKi/9xNwbxB
Xf9YTp/jAiQZScRjY5oWQGLK1pW9qvpWK22N8KcN+URPVYsZuJo6GAbDAMdB2WhG1k8W5P+PG/4X
R2PDAG7/C+Nq99a//ccL+fatwAv5kOPR9/72V0Pj//yd/xgaEyesY+fvkqxiOK7Y5f7fnGHvf8gG
cB0UbKaBt7/Hj/6TM2wZ/wNdy8fr39Rd3bHd/+YMm/b/OJALA9/XXc81CSj+f/EzNsWvuMpxPynP
7//7f8HngWNmWzb8TEKLLf1XcisRbPrqM5Q/ORmZRA0OB2izqvS6q5tPPaD2zs3j+JgUWnahcEW1
ajZYDjSYkdV3UB/ia3MYbjW6C9RzrWimW+ZIPbbvOVSfYCi7M7zXm85p/FOrl80xiCF7/uV+3/38
sn91HP6FcUnlgF2vUC513+MGm7/Q2/BPWEmJn8HAeVRb+mC4HAXxjiHSj9KkEFobpOeB9+5xev7L
ZxviZvyX+/fzwwPfgehi2zySXz68tdLRgBpBLAcRoaSHAstbKxBWTJypgUwSD4zaRROT4VgbWsnw
L3TTf/x8Hpvw+lhjtiIvf/9vNMJqzFmNMhF0we/uLHsCkpiwIuhKl0Ys0rZtdkaBhGSogGbuQCH+
8703flk/6votrt5meZsWLlV/5wjPFIEZhUZ/dJw+3qbt+DlqCSmwFmYduo18wrL6aMfM6Hs70npP
C1qQAp2qvi8JuGZrb7V/uSX//I3IkpeXC63ML6zlfo7D0EIrh4ZVzEnSOd6XoPiXf7nwX7yiuXDH
5HXxoGK4puUr0uVfbjx6Fwt6YzgcIUVXmKRWKf6ebvqMU+w2c/voSo9KkeETOWyOxmmYtOnOa1vM
a7zGpGS04yPzQPc6TWz/Xxjrcs//viYdk2G+jiM6tE/Xljv0l6/mNKNpxUY/HLvmnZGyhfY5/m5b
AUdz+Jjguk6OZ1r/y0r4/bY7pmkGpoMtsW2wa/39Q0MgyMm3quGY6lT5ZcgRWWOOuf/zbf+nu27a
koLi6YHtWPLzv1ya7ndmamQZlxbBHl19LqOtKBpyi9P1zx/1T3fxrx/1yzoCco2ayMmHo0+FRYAl
hthD+l6nFHgWbepmoUxN4uXmz59q/WIwr9YVJHHXsXwJqP91Q15IHPeniRcaj3d8Y7S+xAlRv4aX
UTAPN+3NGHzCimlADjs99h7eSkszntgawGs0mjbhzO+nVDuSRoo3d46ZUzSYICnsuz56kM0yZ5dG
SpBxCGDSQahvIzyJcOu9CRd6pLLFUNZwV/L67lq/WtCOEAdqMJ+4gN9H/b0xaK924ySnf7nyX2jK
cuWWjhum4dI8mb8tW1xCXBOyEJ4GZo/aY8Y5qC8tcu24Ki0e73tJrJhGDXIEI/+cUVNqL+D2o7eb
ZwejxPIhF98XXQvI3vXwChNFobWApVCeb8qRxQKySHvVQj7JnerW9/Dxh+DWNIRnr6awOtAfzd13
7LK0LYxw/RS+KNKOSfC3ZqZf/nzJhvH72cU1c3bJZuXwv19e1TRAqLg6eX+sGhykhmG9npr0x1wt
FXMnYl2rDOKRzwzRcWYILtwOzflYgu5W75NDvabaJare8VHQLrr+1UxcpN618TUORd5nMUIIHOPg
Dk61tXr3QCIq6OMQngL9W6r5CPJnWu/J45zUGuAhnNOP/ciszxYpvt4X10XQEcml8TM7Le7n0b8P
qvqpHy4GYzWbTFyGQt6N2evGGf9ke75O1yjYWrFnbpKpuZqG8R5g8MkfrxEXtYgJGVJX9oOuO09o
bR/a1HFOAc4MW7cc9j0khG1VIpeEQNzamndYvdraVSaN5GAnzwkgDYxLv58Pqx89kV9/N3jjpxZH
vjxh8gs37PtSE0Sv1eWyN6Km4N5RTGdXpn/n4RhRaKexHh5t3em3k9Zj855c07oWh7l+ahJvRaSS
4zIw5le23sCTWQmwXpzWxHZD+wyJg7Y3+B63zvfKa+8c+9GtMGUuGgcpmvtor/aLV8QAeMF8Lgym
bqGH0WgPNrRpx+HJjdDOpQ4CUEQ1pD8YDRy6FnvzePmXVfX7xuUTkGGZbMWUd573i15p7iJngD3V
I0fqD3UxH/0x07ZGMj+GM7Q1xtZE1TMQ/PNa/sdPdTh1HR0BCAfB33dmsKfRD9aMY5cuxpru6aA/
htZFM6Q9oX37kgXuy58/8R9qHzQmnARQptHZ2OYvR04XBQhkYMEewXMR7eFfu8zpA71pt2/fHG9c
94F+rRPLAGC83v35w39/cX3HN6U8DwKdIK9fXtxocMZ0Gisu16teatQLaE61M8CVdqh78wpiKoCf
NnnFv9xmw+I+/v1w54PR1VDnWpZobf5+nws91Aq4Uv3RHrzbgDdsbxVYyefRMp+zEqc3egbmXHgF
5DFkCTZPHA7yN3fEM34w/u3b/H7q8218w/BNB6U+JdHfv02WaPCWUdgf55kqSJdtI6qzfRB1BC/7
6FzyqTNuO8gqgOAVHh/hLic/c1/E02PlmuURTcXuz0/G/KdHQz0MY9dwyISxf1kWDYZOazJ63dFE
FQMhQ9vXLp47YzI+19HyMXbEdHdNhdbMNSPOvfxLYVWfF0aWqA+Mr9mMwPnU2f1V7DOnzQYDQ3eX
GQbPddfr0aORmjd9onu3lCLjcZ6IjgqLG0k1iO1w3jsZv/rPl6TKml8feuB50hFaAb3aL7UI5svM
lUFLjp69BseSxPPhlhlrsYd1z6HMiHo7prgRjxbIbZrP2AN0drPJHXnxGYHuOt19M2U25Y4l9lOY
ytV1v3ODjpyFwsI0Lc8PulPquywKrfNg+4+6WXlEb8frbrbxYG6DSzBLMkrFBUf2ObKEopCj/+Ae
VeIB/+dLlsSe39Y5nbFhWZ5ls53Jz/9S6YVGi02eP3XHkaFvH8enGKDUi7UFaN7AXK7ZRk5sn+MJ
FH0oCX6o4o800XZMm+P9iBLzRHkO0BLO+G415v8h7LyW29a2LPpFqEIOrwwAM5Ul+wUlWTKwN3IO
X98DdFef274unxeWRNsiTZEbK8w5JrN7w2Td2U/IIGTxlo1Vh/CSZraNbZjrH4o7PNcEVB7SXCMb
aljqH9vYZGVtrHSLBHJLZydKFPkBh0e0LUO85bGY3ucms1ZpYsJdCBukVWrzOBT2599fjVvV919v
gP94NX77nA1tOpgoDZog6rRkPbHRIyCS9WBB0OamJAB5y7lQrgegnjZb0LWnY5VwHOu5l+3178/F
+tNJTwHORZpTiFyl344+d+rNYbK6JiAivg8G052Opp68dqG3tSttOgmrd9alYPkAv44DIdWuKOaT
q+OVe3yzu5knfgrBJKzAXLW0qtPR8TBV1zNLo2ypcSTgAUbpH5bODxFV8d5qXb/3IrPE2mmDnx3M
J37sUw1xBGMd26K4hwUKAgKruYuzGJwMpHr92qZW6FuZ/ZaVi8nbayfMDHBBEvY2k6HuYZctJlU4
lxbeOX8k42Ql1FfDDN/RdjyTuM21vfRY71SvHWsvo4rFSVTkndXRp6vJ9PAvr+1/v+ltFaqFSQ2M
hXaZPP3nm97SXSfB4tAErpm8R2FbbJSZ1MVipqb/+yP94ZAk6oj5D40yP/V3T2CTJnZeQzoOyihH
E1Eh/WCEXkELW0gucRmv8syM0VyYT39/4D+UvMzCdNfTPZNUuF9uxf/4YFdh1BHhDfdPz61t1yMS
6dzR3ONl/aEb0A/YNkGJYuAPJRU9RaSKbTbRyYfU9aR8FJvScT9RDopgLkd7PcW13BbCD1GX/cux
+4c3uq2auu0YsCWYwi1//h/PtI1YSYRSbYI8XhAV1bFo5Du2tLtlB0B88c/GIfzh7y/PrWj57ZPO
xI8QKvYZjOp/v6J6PSJGIfh0aX13wdK54ezfOA6IHxvJgRu262Xh6JNktGPK8KCHwE6bfOF8suQ2
CpPFUU24eNz2fh1SaGJmeRLacGyVfyuB/rtf4xdpcekk7ItJ+e/ll2BvZ8U9Z9LgFhgySngkSCjh
b6uJWFvxv1mL//iOpUVyyf+0EGX8dg20PRIAsm5sAiM/D61+Nk0eVc/tC4ezgbAccaA3j+xa/u0N
+98duWtrTEl5u/ILMd3fzju4R1GhmWUTZHP7OkzmvebQHYJ+S9bxWF9pV1Bq0n8mY6ys7YV8iMIe
dbZCH/5LON3Ya0MFyuQmWMzs8l8uldp/D0V4gg7No8qH2bV+PzWGCdxu3CR8ohTznVMFLLDZSj8p
mzN941csqI570/VtnX7NmR5LuGwh9r+tg/CACRlisYmX8O9vZPNPvy8qZH5TdLeu+fsbuY36EGCZ
WgdTB2ZSzfBxKTgZ0maWm3GieG1azwP6gv8y6tVoQ+G4L3WGiJ10s7sJ7p5uiUdjHL86GQ+PnRbd
x2HTXKL86CnGfKzc+DJz0pwqryI8GtxyICg0LznXBU9q59ZlpyW82DvPJZeJvKeEQ0dub2Pb61+b
6pyXdAhiZMKzb9r2PR2tN5ZMxV4xpPOiV9HnDHY26bU4GPJ4PKcalzWjnstTUW6aihrg7y/YH14v
17Ntm8PYoZbWfnt/Q2AVk5XbVdBHSL9nUtI7SCHbIQczW3TWk4g76ID1TwnH/e+PrP2h1vK46jge
Uhnoub8PsYXUGPfXThWw/HN2Uu3MnVDCkCg18CduYWv7oa4PfZ/BMgqZbxpGZR1iEjz//jz+8ArQ
S1mmihSB4MffR6qgGue2dM0qSMR0rQkpRGarqlsxwOJ1Yu19dHPtMhU5+ir0639/7D81kzw401ya
GIdZ/m+fch1atSw6Hrx1JmvZCga6W3zIMopOGQwG/B94M6J5ZkMeoabHYPX3J/CHUwZgsu2ZsEY0
E3TE/7/YUCnlBLJY6KEXV0/p7Y1wDQccKoLM8OOr//o/phX6Qy9JTUmQpeNBNuEc//+P6bKs7KJZ
4zHh630UugN/umztO8L+FpFG/ZjmfbrRxgrZv+WqvA3DT3x98dEZwyrAT+jdSeU9l2q87TIkZxh3
YwwARnTX6e2p0aqFJNcp6xZhLlIDQ3l2saWUU20hlEJnoSSj89IwYmrUsHzU4/S1mfoJnX0t39vR
842pSe+bFJusAQWCK6BK25uP4jlvy2EryizaAeQ1XhPT/OhtxD6DPqIJoyc6s6bmB5la+J44SiAX
lrqqPjDNUZ5MIqaIMbJehJcQHOh04TkUYKILNHp3ltrX9zOqJmDFxj2Ljeq5RfO8bITH3n51jZdu
1uQXXPF1PaDp6cSTQwdxXwyWch5qoO1lltNzu3HoPUjHm4hymo7YYe7medJemlwTMaWn9xZCBA9Q
xDIi0k3zCvDlhUqm2xNXhb5PV48WkWeHtvW+0wQl51Ib5cmdU3XFFTJ/GSf5pNZRh1Bs9nxPw0QQ
U7dlUzu+s4FOOTtYoLezIrDCpwOyuq54lODkQE/OP9REu8/d9FubCVQWuinOkCbFGSLtZzk1A9yg
IQXfh4Zum5WCNCqTuAaCnenASKeqNxCe8aBp2WhvRT+usQs2h7koqeq79LWF7Rhoy3e3u5x4dtdz
aGYbQ3XEhSu7uLRYRQ8TY5LbXZpbWofW1YMUvOhJLjeFava/vrrdFyZ4IGHABGJ0fUKnrBOjR/t0
++qfmyGL+m05MJNzrTLzydjhsqcX4hwOkzhH5sisM5qqbRQmxTFG7FEg+miLY4WODR4r3Qvkt4OA
63W4fTVnWbpNU6SpSR/NVzgM87Uj8KEIq+vtHjZ/01Wk0ty5c7IravvU5qF1989NlQPgpFa5OFkD
QaBJxiBn/L5rpnykxi3N5zEBptk6WTC0gHlboKWwC2ipgE1XLxO/AT92iAxMNStEwwL1Zcq1VyUu
imODbMFQKJPVslTwBGnKw1hU933qtOcCstedVjM79gRBH6NibCw8gE9RnEAUAheOCotvM0r88zSn
+CTHPXzSTCFBJxnuKBPqYUoVQGSiu2vQy6jyqJNBcQ/aykKdNKZ7UsjCtVbZhS9VW96bRS/vGTD1
23HCyD1PNuN3u4+Phir6YziTgNkajveSTjLFAwarus318MWWjbLOzTajtnKDBrHHy2QC5pJRP59z
JZxfyKg7KKbm3WdqXb9k39PlTrOJAfV3BHoaIGAq2pdnYFzTo92CLHa06rmaFiERSQTMyA2glEXH
io6W+Go3wrjevqJ0Heg1Vo7bCF8bWmokAhjqk1PNju9UyXdjCZVwXOIlsiVuYl6UWC2cbviQEZKu
tg4sLSahqXSelxklwQdIwmIr6n2J5eVRzfKEvMe7rgDb5838t70+9J77OIdQPLpOYCQ8cC+6dDNq
Q3lWJn0+jiXhbPoRHwuGAib1EHt60kxH863vhqM25/nVBoBwKRreJ4VOIKRSZ+25GQrwcGX8GdsZ
YhYzsphBqJVfRBZs9wazvczb7BFQw/3kjva3TLr5tunLEQC10rxZ44tlOdmLgSPQKBUGx7nsgzCr
3G9dfKj0yYYlp44+lox2BzAjebNIT2qW+22DKjctW2JsR45VA/3gs21i+NNrfdp1sLDLepYkUIrv
HCQpPoWQv548Sr0g4Qly3kssfSMS2cvYDd294YpzPL2QIaU9ubVXXF1IexG0smdLzMlFtsqP23cY
hsQ5b9J8hS9V3wzowQKL2es9FxmiNe3w0VtuptYEKR3PJoJzJd5Aja1xtHQw6Rgu7Updm5690DY3
QpQG+7Ziek5NK9mmjvqB/BcEeyGbxw7f/9kzxUPd9M1ju9xoI/ODsXD1dRQlLawDi7FzTsLtgNmQ
bDG+lV0rHxERbXAIffeyug+I73R2g+29jUae0K/ZfBZ1XNWK6ey0KBEfzRe/6GHXK0PHxcc170Lb
oR9HToS2/MJaDoP+mLiBW7WsKYa6QmfX2ydLcYlQbkW8GWENXSO3mq63r/qYQqZI0OfOivSn0WCf
hxLqbszK+GqnL14VRX7WW0QKGpF+VHtDO2JMAcJcOfPGVmz9YGtce70Kvqs3Zc7RYL6WlPHFmZzi
GGlJeTTLTAUUTxrGMMl1l1i5z4q2uV9gncQEms6x0jGHZrbJu9SZ4+vtYleY/CnpfjT6oTpfbjcW
ewMt8SDfNnV0Mj0yFiNN35th+D6L9mjHbbaV1VehoM0PCRBNmbPxHzh6fbPv0rj26ai9TQEDSJht
dNTUKILZAtY8L7KDPs27mjZiZZkLPsgLDKP8hKL6kCRwErp08qNZfClTHdQl8VfQxmEbmDwL6r5+
hFPquMAMZpavoTyRaffaVhDb9PpTgs3mOk4Dsx5b81sv7AccLIv9s7unnN/kI5IUJyF9aOrxVVfU
kEpmntyufdWn9m4elq1yeU2daLnqslkKTZQk0L+d5NXVw505Wz90PQ5M3E0jWTS9x7Gm/Mx7cZl0
93NuARvlRrEmcYii1XGHNfaJ9aii1WUVKhC2kSDndDN8gqk60AzJg1bML4QB3FVY0zZaWu6Tet6T
BHuPl9QE9yjSctiPErKrxMlLbA9pXsp26vUggZpspawcnemLjvMe3euA5x08ZlaaTCCzCaZ7Q8lq
8d8qc2plNTn2bT+c7PI5SSos6tJ6kKY64wNDeqf1IVUBEaxbiJCbRrg/XA05sxCAWOe0vc+98MEm
/3ajjJMWNJLKRIHAxJDRWQ9M46rCvaayc7fzTMxr7mV7MDqHzLB7dpPKVYzjO3ldvlVAalfrif+Q
QRhCqV4YlYAAcoNc1TfOTO/pNaiYB4Gsttf3bc/7i2sSSnoFXW1d1y7pN9VZT1TyODkm1lVp3Kk1
GTuNBfy717B96m96516mBuFPb/FWTbKFkJjIhoiZ6gLDNPfVERgPqyqIJ0qPErzQL5ZCH5HXpfCb
HqTxhJcacsgXvt5yU7jGTyU3CPuxCgPohXdJ+vlebTw6ZM3SSRQiFkgH0JPkmIqScMF0jJgvo5hA
mV4ooMOxzJT2fHaweB8wwYn1bKBbJ7ZX18RzO+M4t3LrwCTwZ84oOQKE3XTZlysB9C2hk8NMaFRH
ZYG1uvYTVJtbs29e7N74XmklAgMo7taDeRUKy+jI6znrBqKRVQAbQld4gUuQfwoOi1KC+XVxiDTl
RgWSee7DCOyG/Y6KI8KxQygZpuloVXU9l13N3mhyALw6tUQym6SWqeObpSlK4AzDtS57AzgScget
Go5dwXWp7J19pos6CHOSayN13jdV9yPnAijLSdy3U33tJYncnQBNmVfleEyGaTzevmqEuqkjr9v3
DZeesYY8AhDjWEK8PQqHNpc5o6WV5TF1TQUpSHz08qpYVaqDppvs5E2hMjNeSJB9FtVHt4tqVAZN
hG8F6xDoaO7spFEdyzY6GePgBuxuqqOm1EwUyQzBxJFUR53+hrCTocTwp3ZnZ3nAypwWV73D6amN
Fp9SpPJjzWC8MPFyLf+LOMOHbTjyB6sBcZTRKI42vTshtE236ete57iK1E2qJs3RAuuNvG+RfdTj
vAXVcSmgSOtRrWybMPvoIygNToT5NOu7AtM2L0IiWS54uWmxRVEg3ljOBOzAgokkMcRDhMpcXLAj
18yVQhN4cGs7XyHhVfAXdbupRDYyDBgBiOZsjrcb9oI+EBZvVyvWdmwysa9bMhD3VZYS6B6z/69q
Nz8KS3mtlXDwm+W721204CeR4zud6+woCiB0cxbnR3ecv+PcxAzSISxjEFVuOwB2qyKcCQmRy6tc
NU2x0co5P/L08j3slY3TZkCNXS78eHaOLRizY7J8pQ1xMFtxu0M0/OaCSvP5Dg7DclPM5JCZufaS
p0jX1dpCQb/cL1OPo/L2JTDmLWM6Z1flU3ScEjiTt68wW0GDhDwWDqbfmNqwE2W/pNMSxd7X1WuM
vdH/9a2CF/XIW6pbm4Y1o6SgyyNfLlWEhKvEzaRY4jgWryn8+F93uy0Z6rktaxIpgCH5rWk09Boh
AkCE/4e6Sj40GtMtywxQV12fco73pNl6hMU6zblCpYx5gh2aOrDx5Lq2cMg3aWsoO43f+IpQ0GSH
Fdbc6gNUozmFzu6q7hnUDzcjOccSdbxfKaXOhzxBsNE4NXzJr9nVwiNDvprIqRrEeL6XdqX6VgiM
ozPcw6R4M6xqnJGYqXYEf3GAJeqPoVMGcPccrJMKZk5v/dElxSUJBe+mFrqQp8XI75fcuV8JfLcv
Z2Ei0+dDnB/sWy6fFynuEh1LuN7t3ltGnVVpOJdDRhXKhINUVf831c+Ic40PxfKvVRsmEIKT/8u1
u/3427fqYJhrSZbJrz/99Ti/bm//tFC0fJ11Sr3+deftH5W3p/vPjysxXW30QUJx+7/nNt6e/O3v
/HomEI9fLX12fj2lf/5iHMbEgo7ma6GTZb6+PSq+j11jjVymo7I93EhPt69SffzPb29/cLvvt7+H
lCP1uy5/vt1/uxmiGiX5Pz/KiRrLr8b4ertrFum8hcjw0SwRfTbgvFXmOSZOGL7952aWNNJgfvht
377kTO8OpkdUgpsah0KjFo+rBk/SUIUEVFSnXlXMMxpKohlmq8FAILNgJIhsU47YhNRlFzjKiYxY
s/05SqDGGLxxcWX2Dy5EJQaEKQ6SGgR/RhaOE3XGXTtpjZ+G+Xi2XTpxMin9DIvzqm7IrDAX5/OA
wEpPhq9UHdWAaAHWp+7M/H5DepSxFuqHS+tyjRl10Gc/Zs43KjaSjjnIV1U2A/CGbYTOlbPHTtKv
ZmwvtaXfI1hB9jlCPyWm6rVgYo98f1Z8dXa+e86dpal+MVYf4RilxAuSr+HoGt1/2D6nYDmVDoyB
hG8DMUTs43q2A7h6j3mLuCifqx2t1R2ZYr7AaoU7LgxXA8MTg4SItE7btduRne2h9jPssF8luLjh
mLVXUXhQPSGt9U5Ww1ivPsTj0Ff3cAbBkBA6k3vRHeZ+0giKn61pbTN4rSuun199r4VB3NJ4uEa7
6RvzIIEykXnCFmFEYUFjx7CIGQsTsZoKqaUpJbJHKwr3lBnlt7G7dmr+EGI8DerIdTcMI707py8+
+hwrRuJWn2XUPSltNW07dSDqPB+PkYzfM+krWQ02311kiZ0JITCut1nVBU6BDSMitH0U1EZaPihE
QXzZgMh3cf8cI996iDTKmVKQmYY+5ahNe3KWUCMZ6onUPGgpngQx3REmirkZu5QgPdUYL7L8LMxo
3Da0wL5m4TLEhJ2SKw6wpVd7J/CiGj5KAvgajf1aayou9nXCWEtLLopSRztYe19oHJOLY5bFwazB
4vfE2E5WP9wbCM9EVr4qadlgdewAjMuOaofI5HMqyp3Vm0RoJ8B6s+xF4SkcLUYfZE32rAFDd9zO
Zko+pSPDXaOX73S3/YYdThFEjt5fBXzZxSWdK6zlcUxhgRmdetOz3kSQXrFRzBwawoLenRFYtq2Z
DvAH4omGBjA/a6KVZC97DPt7dEwelQm1AVKDo13bz72+GL6n1aQQBm6pG9nBx5gR1K9vrJUlPfCU
CwDexBRQByeMbHE4rmYmiaii4m+OJKg5nQ2xIfW1PrXMhxoXZZaZLVEBVoQ6HfLCqJWQIz6Soquv
VRjIsJbY0PVLFzFhaEYFdrNaXFQN9UdvacmqiWNgW1OfEeLTeAHaV28TJyZcNazZDdHs65h8z0vH
Ape2Yj1r4tUYEZeKvLM2Er71Oi4oUusoT9dplfqKkjZMPwRxzsWAtXfKp6AouztLT+ttzA/xmHPt
uw6ugIrzsCMXdjvlZLmT6n65mUoTdTF52oBwQricu1R9XzRgJbg5qfDq0Ncx0U9nbHjynVyNb0pR
AsAYzUMHeZ4YHHDfmY1cK5tLP4KIy8eIf+9h6wakG/+IBXm90CW3lNzFJhaec44BlKB/xj9Z5cg5
MfYijPYERkaoZiWCbS6dZuib9TgR21PMgWxJ8Az14VOIYrrnBEQI03fdqoakcxBkcvkT3Jt1PWf2
XqGb01B8HzN698iuiqPWU4AZqv5iKlnoZ/ha9oXWWZRABA5PfXgkqhLovCfjx3Y0PkPrXJSXRrLH
UXoLqEBoyru50DwchgbgTIvarCaB7PYpGoxq2FejdnWimibO67HPOk5gGxOyTArlc7XcDKAGTEZz
i1OuJUA1UKr6BLItOf+60TkbW8P7GVYxBRZLiK3qDaz+gAnww5wqPhU5MhVLyLXDOtBhBchwsCLL
c4D20CCcJ7mMRkZ32V9kUVgXKOgEw3VOqqWa1AOrjvZezWRFFxl6BIV4kTYatrnj7OwpV/xaVPs2
7Agkz99NTWrr0igxf7uxvnlp+tz2YVbC0wK+RWhTDNWojpC5clork2Qw5A07U+3ep3yO907Y87Nw
Iodes72xY7l365aQZspOj9YuNrK16rTpURhJQZKJ8G3w2z+GrP+hqyP5TxQ7uQq/oB5zjTpx+ip0
skJsI5iSyWYWCoQMnNvJbgAeUMHeabBJJG0L5j3ekXpnoK6p5zc8ZaYvQT3PrTzHIUuNaMhkwC5H
4e2G0SPrCPJk6uWjvKqnpybklE3j1tqybv7GsBFuZAy1NQWCpYyzzjbHA1i6sLL1IG91zqiOT6bH
zzQ4Hq+QI1ZTfKVMHfyyg9SNGwoHXEKyVCOfGXljPvJ84s2u3ux6KGuxWTq6gKZfDpchguqmIrLY
DtnSY5E5ffBSZe0o3XgXNwBTvXWhty653vEuSpX6vjbKHyLxeNOZfXIek+YtqeQSPK7HftH1vsXU
bLuYjMlnQBhXTyUx4ol2jk26kCIS66EYkiMsUVYGHNqbKDJnXHmkSy8u44lJ/dpC/XxtPC4uRv+g
zRH6OQnqqVwsMT3p3dvpG5aO7KFngURob74glPMcrKbS+wUEkN5t/dOIRnzfR8nnoEXl2tAw8POZ
YMGTGh9p6umBOdScscy6dlo9h9vWGaIVC7U9c5lpb3V1cmxqEnZJOt4r2Ux8lDt+KJZnHEGweacR
3JafoqlEjaWzbBu9YuWg+7swClBPSVqRphXKu8qkhw0JbdO8YiQgqCvk3b0q8GomrFd3kSV7guA0
dV5i7PQdzq36zggf+trIHss02qQy0u/QKOSPaOPBe+Ztu9G6b3UXlk+WlN15jMU3Pm7VU+t2lPUW
5lUv/Kn3MnsTXV8RxAONQl2+RRmXbVoYRAejL4Agp8wYKgf67jhoPxUg+W7Zbmtv3PSV5bxlUxMt
IkCmJA696lSMVxdPHvYGgLoKoyTSQuRO12FkONowXw1eZjJMzWyf5pSQEz8o8JTUn6r4uzUSRiPd
/r604+jCzvTSjmX2BAh3xwhKQ45GRr3VYvnu6sg3M/Vn0l4lIv5TNXwwkGjOicSm1RIX4sW5d5BZ
Z66tDvSmFONeXfJwp1rFvqF0/VGyzAJHGwUZoh52W5SdNyaN1w8sSWhe8iXb6OaUDSlTLN64B1X/
ISB4WFNvoMKLtK0pQhrcsP2uk+dj61lxsTTGhWHWjnurmfeDhN4nMCsl0+wrhKrd9RKg82TYe5a2
u74dHkhZbS+TrFWuIFrvl8Wkr6KMq2toOXu0e3FgqKp3Sitq2CF/q3Xoo/Bl2e1p3i4r9Q+nBb3m
SeM8GowRjNHY2kNXB7ckdmAy3cpocAl3rnnKxugLax0DUccZtgm+522aD0GqFva+jUXuR2lLYFZn
dyRoQKAIwyllnjDCDSp8pw+XcOBBXntOXU1o1r0g/BVkR+aAi5emD+7F3CiswBCaTITqkh2oDg0J
1XUa7pHy7Oc41Tfk1SCr4qQYats3GFUBnVXLfZ1YBFqF00tcadbRwLGwynSkzPGYgYl1a4DmjSgf
SQPfNjYj5QJ1C4wRcGIsqsiERu949RiPAxJvQLmyeNMAenIiES9LyhKDjz5+cM0YhkmxaSzvSzPD
ft8bTIYbw1q1k6DoG2S50emy16UpqBZcLqNqBmdGN7uzliiTDyMd/ibt8nGmnUXuGrIksMR3nRHr
3nS979ENGgckI5bxXTRiFkk7uEYs2jOKC4eJSkl3R0db71TE2gb5eYC8DwinafxkQ/ob4TmBIUBv
wU6BjDDuw6TG/dk4kz/k8ECH5E7KyrnUFfhdTR2f1WYdylp51Ua2Mk59L+H7+4ox/pioFU95QePJ
cO3kynDeJshxAn4x4a42X8MCiqkiQuW7PXwC4bRfNfmjnKAyeNY4nUy3d/c1GCYCyKEBiySG1I0D
RjPz5ywfm3PYJtpDPzyViY4BAlnCOZZucslaThJG+UGC4OQ+izvGQ0uoTZ9eLJdeLnJRTYN5BnWT
Ne19SAXzc0prB2LrxATbQrxqG6hGXaU/pCXjhd4CMuZkM26i5aYBNO3XzuysKBu9i6fes/Y6kaC2
i2qQOfU8P5VxK0+sKKaH2pzXCpbvVU92BbQd861qZvf+dsPYbicT/auEH7VtVNKjzNoRa2p3zEDR
BJVKjmeuB/2D2auHWI+/D4yJmVr3bGhiVGmO4jXnuQvJHR+VeoMaiJfVyO8LI9HWitMNjIY7duyQ
b9dFivaZBEuirO2JjPIFk6vPUCV8D+3i1syNaevYau53cSZPBriBNnHnY86geCt0FeaayswT6C3r
HIt1c2XFgTZBz0vQjQwsKSs4MSe8o+PBixBvi3L4EtVQsTOa4UeW+XiwaFgLIZpNH1fYamFKbLpY
j3zNZayoHZM0Kh9zi3xk1FKYlk4TuChCcmK/tspwpQswDnMYg69Vwugk3PwuiQ2xi1kwMAGFiWaU
byzfOUXMXPijlNnGFu1E1tLUrtmPSF9Pw26bd5IcpYllkGZ9oEVV9lZcusGoiQN6g/p4u1HqwVsT
6QdGsxDZfTYVW1IxtaeeT/xB9g0g0U7tD5Nwv+Vh9KVg3rxLidFc0TXtEVMV8GiNgZIRjOcMj2UD
jK2DjqizOa7sCPZ8NAIwq6LAmTuiC0tSWEObyd00jcxe42XHL9g9W34rwyZoB6rDSrhvczOf065A
9m4M8MsdUbIUyd8wxra8JTxCNBTtYzJV6l9ygw/Ek5O/ooEkkXZ2r89dfcl6AbwlLI7TpOlk+hlk
wHIKBfmQqJseKAjqofh1auDOGG3abA0FAV/oSkohOTirkonE1YrePf1n5fSAfwoyZnM7/QbpliPS
HOU35uokvfMWG0x7T2Ntc3pj+BtiA4C/YdR+nA1PmSbrM+mCs5VBdrRbMD6co3ssMEwHgqTtxQ6P
/VMex+Um9PQllY/wc6t1bV8kbbcnKRrpiqdWl+6oZs6X2+mIN6vQ2ujW9GTambnv2m7lqg1ihSWh
NstzfqNtS9/hohPoELwhtWmtlVDsiHXt/GmbqHALluN0jyA09WaqgkJp4Ur2CN8xg7RRUfqhTGsM
Cw6SdbqipCW8t0WEx1xrJt8wDyH41HBzE6G9VyGELJ1KX2Ht15ZeQOLSSCxUsSvNBYpexOTNoTMN
0nDe9XlZbsYS0Tvc0QFsl+eWgW0W5k8AtPhHVgmTfisUBglTWn8IK2VXqOk2SRlc6SPzHzvsznWm
fBuz8UekMwvJuqhb5/M0rsANaftCma5z73jnkqyOk1a07gY1VcZCkyUqBEQ/N3QB2zNePrrA9Mas
Jj/tjUxoyhTnULUQ7h2z2tR2VXGphwVigvDcGZRTYhq2xZCPu9bAIW+HOpJLRjLUEujrymHdFmxz
M3JWVomM36puYf0x46dJRc9TTrRyo3tJ63k6lGoSJOHkHCPL1zSST2alyTdOzvBLt7x2p3jgpNsi
N4KwDjO2IWl7KKz2k3m4GrhGRY6HERPezJItTYp31mR2MEUGYy0Faw1V0DbSAcQKWz1mFnHYo9GF
DxXDpWlkX9vhXjgqfRvT5rUPVRJDGUgi5BCdYj62+TsxSekBGWy/ajPIt1VcWrtu6esVBmt9u8Rm
Yu9dKwLXgsUoHM+tZIxeUTlmzmuseC7jxTIPKpVkyKqEWp2Fo+NzGh75ZcGczWp6E7Uyrn2uHbDf
wcoyVWBqEyLxWneZ9WBKXMdxY5xMVDn7bMjuPMLTT3lOMlLd1PXFcag57XY8cQjPqzFMvGsqmIMI
ZmtCVuRqNO0TFRRJsrmBWCZu9oary42Jl5/lZ7SNQPAEM/hrjLQrtyoICs2q+tI585PGpmyZSDkH
uCQZWR3FRE/NCzeUE+2/TdpXG2pPVTK3B064gznZCaab4b0bdG0tZaGsG4PxXrw1Qy/e6sDnkBNq
H3Hapmw58s+Gpj0YFxqyUnzlCbmNSOzItLPk50DQIwKZKN1JLPeWOxRAozTPN93wQ9fzayhvc1sG
2ZPOnqyJMf92vKs9RbX3Wh4DdPXYv2QFoF3AV8qxsSSFLNbCNQEMJuds9sWelyYro3wJZ8l1u2dY
5CqSwUI5no32OzOMtaQQeXWG/dTWzoEgPm2tWZLfjluxFQXwssXA/z/sncl248y5Zd+l5vBCD8Sg
JuwbkRTVSxMspVJCE2gCQKB9+rspV91r3xrUqnkNTNty5m+RBBBfc84+BzE7n01A8ERqJvIwKl8j
5LfWdtp3+7rMOhp0HiXUkdcy+rGCprqarjehhgibdakAFfoxd2YAOYaZo6ChRqAqsI3Ezu1gLcRe
5sO7zslsj/V0VWWwjJta3eU4C5aZX7EhnOmHwxYZ1gDnLa6oB9KcYdAk3a/IYkTjSs23PHi7Khj6
he/BCJK9cA5eaPzJMRKbeFo3jBw5D/opPI4Ob88dQ9hxZa1hx7vNKmbleBFTAhkPSRcTWpLua9JW
A5YtMvEPcRECIp6sah8afr7NGPttevfdhD17rEctMLCSaxu454ohiwO1bzSMa2yBuYWoyhVgt9zI
efPqBNFwwNhXbdVs+suK9dPo+iz0nVqhIlE8910Nw+f2kg/eX8VsjdlfWm8YXqR7djL3Uajcu6Rx
/lBTml954169yEzOyVSHGysBgNkPGedrb5GREPabMqL/wXHGF9xGOb2mv2Pekr5mJCTPQwfPhyFY
pm7rMR0/aeSsFEx5drDLYl9LkoFjM2725ehdnTIYt3bNQ2uWNeu9JUdGQnpvjs7jS1OudU34GuUN
xfngyO0oXbksBJnY0+Q8Z0G5K7r2065a+QRuW29Zl6Hw6J36XHTNE0XVtB+heMu5zF9KaqQp0c6+
F41eYARfR4GkTVNJyxNpcJe9ZGA6hRjsoXkvEm0nB2jNbO6ghm6M2sNg3kpagRkXhhVnhxqgwR2S
uc1NyL4uyVO7tkkFeGpU5maaxEeAcG1p+pCm3RHvAdatbplXelfblXMcp9hbCHoxnTF+k2ARGDQM
FoxKehqCm09itjgHA7UtYnYxkzTgkdHonnwht20laHXwl/MdRw/nPMr9TSYIFnBr7vJW2UxokjI6
keezM0dXHHJq6X1PAgHecXiDgZ2fEwIxdmO84fegLzeyh6kKSvQ2U3IWWAbJDAs3NhzfbcGekhXU
2O5n5dIqG6esah3ibN1s5Viz2mtCeDYhFq9VaBLUrenb6tF/y7lXiLQGxWm3yb5EQXUplHEupqbf
g7trzzDhQB+oJD8N3JeJM1oHr6gQm4wRIAS0cIk8J9rtlm3upXeS4OPl1Gt725RwoMeSwN7fB3/Y
000GhgJYqm17z9lxTidKRbNW91WcXRyboe/s9jdcWX/kywy4hDQPcqXMnZLdiak8gdN14z9GPsuJ
pLEfq/LG9h8QH/WSzVCfWn/KTEFtDtp1X9XuO9xKArumll8Jf8e6rAvnxex3uv/WxKw/1Y6p78NM
P5Ut+in6YZt4xzh/8fLku/L9/ruqmO95E5TgBj2sZ9AKp/N01xu+s2/tUZ5C293OYlRkbcgSDaKd
QXavkkPnNEzHuyk4J4QUbKK4KpZj361iCxShwSo9Su2nNhXAtGYuIpPufKocQIY9DkGUnM5ZN5wf
Uaa9S6+gjSaACCpGeZf69jKZBTGTbTPeu+NgMx8w3ecZ1Tgw5Rd8cuLW44LVGPL7STkjaEb1UyiC
/cIsqAGvmQiKCBW6H4QVk3JiggKsHsqIzhfGWXD0mHOuQswMjO+TbGmbZbI24i5Y0VqTv942KSYA
vG2zou5v0NJmFLXo4ACnu5qmzh4MfLyx/LA864I72dhi20w2doPIjcf9RwBWlYq80vu0GmKiXRq5
nm3p46BK2p2L1+lRFvMPkO1lGpJZ7orO2dX00QR0hTD0evMyjDx+Msig3IUD/sdUVqeiuQlb3LBj
tTpHx6JRbFnm9A5Dozzb1l3csNyutFMgIBFXnccEsPhVc5DASVc4htpj6EfmqXfL9my3+d6sq0fH
Mxg/48zZh01DQaO9pQ2LemGJ2HkeJ/HAsF8f+pA8CywCiwm24iMa4Rd3CAcSPmt5rP0ov9otN3zl
iHQVOCkTMqZ5J5FBLO9tDLpjYhO4zqMOI3S/K4Q1bbpM29dq/DUFe6u6y/270Y/bc2eaJyKl4at2
lQ0BkFPEyBnd+nGK8g5t08ACy8vnirlgpx/g65tXkRxaf4vZKv+SjKeW/mi2921/TzZFfgfI0aDx
lNYbwkQM3Faj8YLNwyv9Yj+cIuWG706mK7Y/HIoW4x+qQ4LQCTBaMrPsPssxQ7roK/dQWO0HHYF5
tBvOBJE6axM7eDBMBF6jJ+db4eFEBHhyP4zOUxVS67lWwoTk9hKyoAK50V0zzu97bBBXC46dDyPk
AK8bFVFmpcd+EsFS1/iNWm8AIRsPXLW8xJp+25iHYZd33bbvpbWvhZc9RAjjoCKvA56Ly8Lp56PP
AGM3+fHASKY4DAa2QCWc+KVJGbvGRRvd8a2XOBhrBtCuLD/yiEIEWEd6JfXb3rZsR1/YbSPTuzLZ
8115sQsEd4U+KGIAXoru1j1DF2j6nYFt6OTG5nPEQvOncmqOwMC7JxAuWPStyT81Cp0zW6GrHCiG
Qh1N6wlK1KrqinM1g+XlG+9QyirzZDLrh1TfPWoEynyuZfqa1Ix36hC/2DA1G9eaHDpaa+lRhPZF
r05K5s0tzAniDmENSyvzovum8ElH8att4vePthFfmgTBbSfLcRv5RP3JiP+bxs2v3hSGR/b0FZtg
eI5enUe7Mgf807tTfx1wlwz4Dt580hS2UqZXYkaRuHe2f6P14vKI9rj/Nn5r+3/hhko/WgMlDc6/
L5lnBWc3ds0TNKYVHGz2QW+5WzdHH+ImWYml+aabHtp/kYRHZ0DeR/Z5sM2NvjipNEO77Xndc8LF
zbBXviCmyraMD2mp5jjYqza2FmIQ6s/EimhKLfMuIV0M6o7wDrYzE1tT+eg7W1b1TuF8hUiFnltG
OFQDXr2EI9+gqRjGh2nyq6Oho++RcdBDGpFUrkqECuJ3XlWiMS1V4rC7YXzlN21xF04/QWCM48px
UHYClQFo6lrdttY310GaOc/ePCTL1O6dQxv1znNtmf/rv/qK8w5a3ARmvO92ZoUsPC/HYj8NE2aB
Iv6YOid9ztWDUKJ66e0ofhicAc1Fll3FkBgXwAdbRXQhU53prnVEgjxPBFdZRsmL9buL6EZ16KOS
EOjWf0ry+U4LL2CcIqcnchUJCnPrY5MjwqDNcY5DgCUqFk39NkessDAXqAPezH7bNMwcBGo2wAJk
j0kSQF0PEXZ5k5fPXjNu22Igc2bIy7M34YMsHTa5E1LzdQ9YcMN2F0Wl11ZnuwL7GtXhtgZPvRX2
4OypyLklKDYWY8GCP5oMHjNUuktTj6QiCHpZauvp5FPwQ8Ifeuo7w9oJy9WXfqblVTK2XyZ2D7oL
uwd+sZ+paQTJdq277mQy7EpkaItGy+gO2bdes9VkwRo1/kWiKA7lUvdddOxjCt6i7X74OhkQxm3L
hdQ5G+LGbkex5dzT6br3tJUdlh/vCEGYjNexkmv3dfIK+VTHRvNE/UZepJEnW0jU3XIAYr8ZZj2f
vZFBmZ6C184xu2cktrS4QTFdWe1YZ2LIV50MshMWDo8N5PTR+No6/b4YPXzxCQ8k8wt+xpps19Si
34bpfOS7yg+o9ayHyAOG3MmraiPQ9cXIM82irfED52m2HrUw7FfrK2+7M3FL8Uti2PEFosjr6BMv
lntBhb8tGS5d0w6XIpzvcMBG4gDyJiP8j7kB/FtK1BnjK2vikpTSuml/iQZHU86cyk6rQW+n9n3n
5p+ZQHs5Zsp5RSeVILJ71D0dSeZbBBQ6fXNK2vISuL1xoWFABJSQV1jNWXO0YuPQKr55oCmv/mx1
O2IlQCgG/TudhbXHOOYcGdnFu3G0io0Y8cw0+VyuBTpQBifS9Uda1SRY23FUryq8c7jNmhf4zATC
9+Vn7trJ89zd+zop1hj/h/Xcdt+90g+TssLV6FbDCVLFAba2Bzwufo5FbR67QrsLbzLmFedEuCVQ
sf+n4fL/E03/b0RTH07lv3hT/w+i6fG71N2XnP4NafrPv/S/kabWP7CMWszQAjgV/4o0Ff/wApvs
Hsh8ANzA7/wX0lT8g8QoYcEAcnzftkzcvy1s7+R//g/H/wchbsIBRgb4woSS+v+CNP21u/8LQQEY
qMkCKmRnDdLUsv87l8DxnaQJsfMehnGdlch6gG8qlgf+aOwrhdlTxAePgvqQB+5TodhbzWGZ0Ble
U4O8RGMY9yXnInEqWbQxg1uYEVvuNTOIeeED2l24Dps2jfMFQjuBeDJ7lAY6BxxD+cr09SqPTEYZ
IuVwrodv2FCp1c2f//KV3P/z7fwr9BRz/82d++/vk08KLolp++RmgNT4d/fu2Howy+3Q30fNbCE3
RyibymIX0TgcIsRbhzSkctFkTa8YazWH2OJncRWiK6jZqsg535WW+VJGDgpnk/Vkgx5sJuvimCGb
TqglGuF0h05Yz74OiAbDQloa5h+w4+7970tekHhyC/kjXRCFkR+vbqrw1CD8JQApossMHovf42KE
iz0coZkzXzE6yOxMviYidFjH2sNR4NTjd3c/paOYGMtJrPl9n0IjsQ74tixCcI36AJdOm6V5+H1p
9WAynqqC/Wxc/+vHImgYQRVxuc60s2qFPe8ckgoOvy9JiiQuAqW6ZK9YH35f8N/VBDRGV4SEFmxu
nd4i2hAeQu5+Z/Ie2N99lUDccWOcZI3WBxykb5WZinVGbOcBzw6uLIKb0HyZ5kEZccx+Q5zTSkJY
GzsshE7HhgqQ5PxlkaOx1tU1lyMgiCEJN2mRP/h5Hx0UQdMH+BM4uSTocTxLyM61SV7Gf778/sxQ
wap1p2CHyxgsr9Pej7c/0HL5tRhXdzaL61WWgw+skIShxpiadWDxhylvJ8JwkX5QTLiHOu+9w+9/
msDxHNpXadT9RltIEn0v0pubIK7NibiMZ8bK05CwQxBTf2i5HVaDgZU2TFG0u85MOJKm4gaTtWam
xydiYQaeHOtqan40m/amyOPuDlAdk4+kxxRze1FsmLFqYFvob4L2rkIBT0TVy++Pfl/im52hL1DN
Cs+5QsEBIE7XYRx+X1T4Y1UFQ4xStNiTPyjC+32F0YjcKPbHY7BClAqjQM3Nyh08ayGZL9nNjEpK
dOu+do5N1dyBiySRKLU/Qv/d7Fq5HhOzROLYtQfD5G0gysEX4xgvlQFYSQ1+ttck7BCDZVcLovXA
v2eHpifBF5V5DAAfKyDreKSIL8LPik10c0W0eIh0Mfv7NtPJEWcAOgKRPsVZ4yxz+KLL8b4rWCc2
qWRZx36rFjE6gjrc2YLui3tjF+DnXSC8HArEPvxfE68hVnLU09bQtJYmBzricWdpkEe3L6OPzu2s
DeFV0wIWk9x2CMwOTsM9NJqYCK3aRlU0VldD+dVBCVyUicEh7lev/P1gz9dlH2Z/zMg06MZ1Uues
arB96MRD+iu4RYs+sRZmVU8Hu94wyHM36Lrp0tqjrFHU2krT6OlPH6/AYex2lAzWHvnqsuyC/tgN
Sb5N0voxVlN/9JyV6l12IkP5jKIaxaJCNdRql40DmnLkoWsSIwRhQOrdYSm4sYvygC+n3UZxwmbW
QMMZ8xFxFYut7Vg88ay6fCm1D9ZR5jet1Fc1+Wykbi+5eODBMe2lR7qMAOy//H1QcmAS6VNAQ60B
MMxjcW0DxjCFKZuF63bxuiifMGHW7Ak8GuMKPL8Ed73EfUeghdUbG0flF4MYsgOmUOQt8XOCg+gw
yvLoa/kj4ptCqzx0MjLW0u6/s8qkQgWLwi4FTsKQkPQg3pLAXZYWWwiT2Rjeugq6mSKngbIqDDG2
Tje/SQhyj4QB/1O3DmG1iojzpDZs8lLk00ByVFg7RF7mh3kKja3u6nPV1e2yCKPvKXh04/Ij0jx8
Vbz6vcynHHNJ2rRbn6yj0jT9NeDu+RCjgls0ZYAKKm65hBv/DQE7v+UtRilwNddDxz6tzaPbTp7A
3HhhM9jZxK39EqVGs+M58RA4L62FspHJaruBG0pEzZw/9NgnbDvwjjO5vSQFFmtVwo/Q9o1Capbo
KrtdlrBdJiw7gNzWeWcLYqVbWNYqK0183DRJfDmDJ71dqmq8hF5HtJLjo2Cf7WUz2bs6aDTLYS6v
0nnIWTOvSt88FYnz7m5FliGvSdW3z2iXwB2kem12S30nu9AqvZPvqeWEcAb/ZKdWzPdrcr96SnUd
nC3HSNZOCig9kkQY2Q1pm5XJ1htI2AZ7L3Fs0q635iT+jFm1SQ0ZXeeY1AkzRsclvP6ighjxLIYn
WwqiPfO1RxtykAk5DK1d7hpUM1pNu6woUK6K6MIsmxiJtH61UfEsPMH03GFM2qSUL0nf/AmaRC+d
2AF0NxpkzRiZXqfEJu2l4e+yWO0SZyCfzqzgeSWdtcMXdRpvagVGZs3KwyTv3Kg2GJDW6Hd5Hs35
FichKdOC+XIu6mEpOnfTzwW/BmGqAZJhkslZvfgMe3OR+eeqsA+2mpfMjVeG/xVFMf+uEEC3trvy
fP68pUkXDfp02gUEGdHkl2gkbfJpGdnjWWXNQYRSalKZDQ8jN/PCZ4izxA12D8K4fvRVfnID+LDo
G9mcuc26cYzN7VGGIKu6jLZfPANaILzwFVgn1Z7Pjiq1PX/dNw1a44muRB6SGfJvKWNoQGhsA6vg
Pu+uptnkW7weON76D097L+kN3x67ZBF7bOPWliuNlaktYNZi3laoYtu0Y32NeRLfQ+asU+13G+KL
EISzf6snqCY1FRv+rIuXPERaD5chDt/rsm3IaiowZTbkxgwbZgZvuVAEDeNdZ+7iuFt7CslUIqgk
s0W8jlh/LJLCt+6BoNj3ADO3bhW9JWkRbm/o53rIWDj07g+A20U1pe2dDE3WHlRk1DTdioRAksnp
4VctWql9xmxj1f4YUrvHrkThq6OtDj1rj0+GuLWCpAlMSJ+sMghG1yjzUj8TuxFC3MKTN9hL3rJr
wrG1QKNJanys7wJRc4Q8uXZh73xV3MGJYU7PB8PiWCzndh8O1s4aBTR6Mx4+JvPEtHZ6CatiH46d
uyZwk/a65Tr1ZrQkKjgGOCYskf9tQ0XWxVy+uR5mWQXYFWnDSaNLxdzQluuZoPEDVrNpTcaz/xkg
XSeiayZaz3ZxQKFZb2SNuaKa7kDNSQRqKCk6ptKFx4uhmuIE6qbW3VvVFH+AbpLWRu2etX/50h9p
l6/SQ1Qv8uLeNRDX50UJliEzl71wYfNYz0AQqPPibJfnFjCrkg2imP7MPTt6Sybb0nM2NXwMP3av
wWxf5jKwdkVJfIKUxBvBQr7EEckrswOpcsxoGHA+3mQLy9Apv8mLYozgX2cWqCsy0U+gKU+hL5tN
pTHqaWTPkJo/RrwHdiLfppyoqiD79PWN3OKy0TM0QEtMLdJHQMiw9d6qonJhD7GHnLFjXq7MbhsZ
+7JDf1KlNjPdBlJDkHdEljXVq57+TuieCOn0z1Mtmm1fYmDPuvrZtscXQpve2B4+otSzF0L3f7QP
qjmYi2Ynxhe2y9tgdMOdMyElA4jG/homUHVLC9vrjjs4dYgOsllYO+1IAICs58XgkuNMoZ9yO+kN
2tVsPVijuUJ8cO5VvIv5llFVYm6UMzDvWjD4RDXkYVZx5vyFjMkzENF1FNsIPBHnYFNO79wyTtiL
sfyzUNUhPf+uus+htZ85b7aOKPyV73U/ymY9N49cr+kAFpZJz56a8wcm9rCJi5KxKAQEwxcnUcVH
Q15nyuyHlnKschqfSOb5wbLTh6whjMU3yaZMvK+5fGcVTrxRRBnUQ+PtKExjTz0kRDAbuflcRDf/
UFjuzd/BlcpeaxO1go/QCEr0vIe+cUsob267nmbTEQ4KoZxtbcx3a81Hzn2icuTZYkcUy9s+zflD
GNJD4zvmtsgdOjkP6A27240n/Xtbu2zGB1ioVo0RLaF+YpdDhFyMy7+sd7Mvug0GdRqnWo7bWrGx
xvRETp9FQHcAfFsn6d6WNfkBeY1aGOEMLB90qSm8HZ8QdSgDGR+1SSEZh9kzSbQ4nQZG/9b9IKnH
G96z16Aac0uQxQ3RgH7lHfGLQljrCSe+dVXezaKOjioiqHUbtAIZAi336MwrZ86sNWvpt6CKLyOy
vIghc11QxDQJb3os3A3xZRm6qjlfi1x8uI6yTzBu2K7YCzLjZ5DDl3KsX+wCP1fvoffE+sSTnNEA
J+Z3Z+wAMhGzxph82yHXKRU6DWHinCuF8ZBEZrMZ6yncGqKBwR/katk07pOsbx8pz8JbEmgbqenm
0kF81Aqyf4puaZT+pTKcdDnm1MRd25zDLmcJ1TVgGVL7My77ce1Y9gVPH2WbtI614T2juzxh+f1i
3XINMkWYMaaptZvbiLfkV2YF3qpPvXfPRUNk4leksELMbo3VAem2NJtl6s1kX+XlLnbiZa3MbJG7
UHrozRZG7PZnHo5zTOUYM3sLU33OS4dSEI2nMf50U/o+pHi3Ytt6EQ0zkKk9dMnwhVVS7UHvQhNN
yWn0gBSV8XINH6g6RsOtKIFpCrgo/2KDcCcKAciCEJCOFrHCqcymZd8N7DeEgeZK8Pi7Tb6DLttb
1c+Qt9OTYVBzmLa1ShEYxayji8IHxpFXX9iFEX/7071Bwg4TAMTKrdEidnTqjYU1EmYQwCee71Nn
pysVzQP7kZSoqIhlIUuMPTq1bJmY/U1Lh2WModW4DCUlfFAgvHQ8CeRvJrZNI6PsRyIE8aVcUfk9
l05KchMRFq2UD8Dpvh2/+7bpRdyCUFNz4wbTB3AQ8gSygJt++EA7/Zg21qI32INmPb8DKdhIeW7y
FP8joII3cRADcQnMJbncb6zKd61L45AHJWLe+pF/MGUTALB1G8o3HGZrJckutcZmxMNCkacrmWy0
Hv1jpd/TfCj3RYwGYzLsNbdxSatLDR3f+TII1iXCOIqimOx5H5PcoLpFeaOnJjOnfwY41XQAC9bo
NRnQQiqiuWQvlHGVoOdDtrXyhOpJNwyzVTV2ZF3N6omFWLbxC3udsOZiKt1RAxKpdfsXDgl4CMhD
QNokpZIb7b0zQeRyHdOlnpRadBQkE+6VxEzeMA5yvhoVWIU6BJa2yBXy3ZbJPhUDtwNlQYczIu1W
qgi4/W8fpFT2a3jHlp4PI8DjT6Da0rPZnpgSvJR3y35n9LgwhP2Bf5H8NhK4MPiqgxjYTapc/OSJ
fIS1wdrj22AWUI8QCjLSAVf4ySC/4XUpe7J1fW/2F3Zh7qntX7Iq2IZe9AxxfFqPInwqKSKXDmxV
EtOjq1FzkKGbW3q0RXhv80s9h39J1TCX84PoBXs9C48vecL1UJJAnYXYsdAJISQt5yV2ToLHd6bN
ArBl8Mjh+JVaKatJkKvY4mFUt9Kml2fBEY/juIuIY1pEyBAoIkOyy6OISB13Yu6GbNBUqDvH2vc2
M0usjZuRkDh4SbyNwHwrp8AL4Ks/wuYNG0n6EN3uyLhvi7VQ2TGJOixhUcL4xOZAyl5U7L7kvYXM
SNR3ajC+hoHdDuaRFCZ4qoJdpftT47lLOZ14hvSd8ehZAt5zWjxNt9Qjdz0WKMJg1vDHWKF10bkZ
IwZ2wyaSofOBFtbpN6zFhh9Ki8SoH7yMJVeIl30Z1bOzjNCw1hJzV2s49CHHZpg3k8MHSJX/PFrl
ocVZSo72LSWX+yrz+e7IMsmxAzmnGVYoIRSIp2pwtGGFAnOIfqir+nMppodaR/EuJ8H4UAixqo3m
wB5m1wrYKMQgLvKqH9l2zc9OPT5GbXrRoYu7w0++letuCX6AjjJ5D15ev7iJe82QRnjdS+W5F0jr
i64oFiM1RTDmRzeQj9rhbump+pPCfiialYxIqS0LtrJRHBwFcpgGrWHJxhXN+XtEd2N0KaOq8ehB
mk0T/X1zsqwGk4Rip9h3xHVBrruYt3vNqb7rpnytAnqJeaTj6vUXvlwLPp8NK9j273VHQGkv9FNT
2s+R9Wj4LqvEyvhp9XQK4zDlWkQFytUzrsjz5uRtxi85qx2mhXjZk11uNcbnaJhExLYGKsgCZZwX
LlGZE9vYxm+1j26uSwOaaJbQiLHvW4Csmf9j99igK2yJyoo/E0fcR3ScaaUufun+GEaBsIj3bAz6
2a+yVdHxIA/NFAAFaamkwfCIBv/CZ1Id6jI82WIBeGtAFYiC1x33OZ/imZ39GKf23skAGVGmQtMJ
o01TCmsTmGO8pA/e5CodgJcxOGO+TwcC6RUe09yv2illhJiF82GikqwH0vOsiWUWadCJ1MY+NsRj
Sq/g1CandPZiRNa8QzyG3WO2aDqQJwBc6/Zjw1JMoQePTWle4lLdTPYQq91q5ekIOVA6LUfMmgE0
QU76mLu0aPjfOw2eYLbeqwkYeo9waCtVecDwm+xSbCygdHBj+3O5oMRmhDkPX4Ume7jv5Doke5KJ
JL25j4OaEUFG9WrS050Ht34hPkeluNq0ZW/M1H0JPSoao0cPOar8XEswVI4x/8nViMOby2iR9qWL
cDhnjNErrNK1uyHM47XNCAwx2oc6ygmOhYP3OJoHHkQ4scgo/Z0+7eqq+qh08SwwF28IHf8Lfo5q
4pr7CUnaMLemEkciPOrxLkyav1AMxNJNXWtbIcJY1I4MThFFPrXW/DkWhKegmXfP7syFUCM/LGZ3
PgrkS2S6ZYQeyYWGhLayJ84QnqAF1qwkkbQYrJoWgcOCu1J+us4dhMbRbE27Zpcjbzyns2aWZiEn
7gBwhChnzME92Z1UWwsAclIVK6HxXOYQ8paa0pL3je+txVLdqTGjnmbcLGaX+IDqyTa7aIUZ399Y
Rgq4p8/uoZlEdCDj05AEDBys1GNPNEO28nv0RhM4o5K/pwa80SXiAExeCPgzfIlF6D0Ku0iOaeyg
M8wOSkPEp0rm8TV1LlKY5k9ajH8VYxlMzxifVX6PnS5bkI6N6jYyvW3g+8M6yoI/DdbwNgijlxLJ
CwyMPyOzn2NdkZTOXqzdjIOxEG3D4Wj32Asj5FJh02ZQYLKljzHgwCT+M5NTtOjtsVvSOM53bVh8
ZxNM0chhKmWHdATACLDzqvyK8cMlpZf5HOPrjcwQSPJWdnpEQQEMIl2MKPjSvh7OppG8RKWRHkI1
fuqsru+aMqTuRXe4ckcP/TIWJccwzUsyAGsYb8NKlvnmzViCD8a0k2GRN1RxJO55JJk5l7QOSrx7
meCuDcZdFxDzVySYkwa7Qz7uTg9TdTH6pFpmpgLHVpprs7GB0Oh65cH+B2y0LxvSr4zhji/vL8lL
aptVM8sMYbCzM+6ILUmPQUgasxdtW0mJHxj1fOpa7xkxa3UR6owNYuXSOGNc3pom64QilkCbK1ZN
YdIqZPkNd+ilDrEeRHnE89vz7xjNksZOzjK3LBFt3fQQT9mDmpKTnv03xPRgO7o3aYzeth74RoMb
hU8Tsuen3zgr3Kuy0eVQJxyi8Ac5BuAvNANoAWoKYDKwTTkccI1W6ykt5oUxI9Co4ntGR8OWRyF8
Ox0+lr1BNMIcPkWCuCUbzeO1HdJvzAjINvF0i4kjfpDVy5Bikai4JS3RfpYoA7e3beEqHUZvnZri
jdCpJwvR6yUaFUFseHM6Z4rfEAPQoUj3OqOsYcmS9CzBiC+L0vRVsSXYxNNrPMsbfSlazCp47yzn
oc2SVSIcg9puitZD5zknKogupDaMy2CCDFJfM8cc6IGK2znR7+zQnfYQ5gLNHDP3MmT14eAuIIUf
AgBM68aeEoyHyWkcpp3nxSHe+bZeptV84zxG4coq5l0lvY3SSDeafDgP+NyKsD57B8PFqplFSNSY
M2IpC4I7dZKsJR5anJsiYATu37rJBDwtvCwXUlsQLouk/XYNfs8kwyDUZxHSOPfUWExD+3D+KtoK
N1iIDh5XVSnqN3fAWDEAje8Kf1MZ0uOZ2CY7t/PvvZumj/puXtlWBqnAshDso12kwIYwDEwhrrxF
AIuXVKCfqLLQV7Czszp3Yl4nz9FcID+BigNkfRP44nNUNgklqsIlXnWrLE6zfdB8E0GfrYw0lTfH
PNYDgJTnXw2b46JoKWEk0uDJyeH2zPoLaK+PeIR6107mEnH+a130nxUQijvJtnslMI1wNcmNw6dF
+nbD3gPuhaEBcjBbukja5nXdRtsw8c0VnjHgk3raK6+ChdVT/SEhfAq8D0l4UVq4+Yb1W3ewvFuu
TYK3s6w3QJVtePqev4sL1tJO224M/Dh7PatylavqsTPSF9UNO3Hj8jBYzFc93iKYBhpsyW1uP0OG
ytuEtN6Idb0/lnL1XjGqfk16l7/ddsSC92KddkV8LkxFeIJ2V1lTksc3+Jz0Q72GIXxXWEO7mtOq
3Sd1ba3sdHgYZOzvJSJ/Oa9v5n5/QAYbcZFstPkf7J3HcuzMlp3fpedowSYAhVqD8r6KRc8J4tAc
eJewiafXB161bkdrIGmuuDfqpz9kFZC5c++1vhV1LFSa+aASfy2U/5xmdrMbY2mucPjosB/KLWIG
Jjd6/EXZMK1aLy6RwaJbrIMGSGmCFcmgAql6lF2Jm99TbaC4d/x6OWDWY6wPa0mW6TeWRmNZtGCB
s9bleXHDm4sHZO2BKqTecTiYPky5La5TXJmYvtw7bIKt8uPpYnMgZNFGFGhj3LFd8wurX7oaR28W
AZrhKx522f0NqM3BZBf+pdHQe1uAkydEDyrVi2VndlxuD6A4H61e1bs2oC03hFYDBsj4zLEaruNU
uzYd0kMq/pNmsD33WRud6yrdibpY6fZQv0iBJSrMTOj7xrXI0q003ROqVtrb/k8a/RncdJ/r3E3Q
Yi3k6/raLe1dOFADdsZgg24AashKS/Gf5O7WAA8e2WBtWpxlK9tuIAPoxqZ7TaYK/GFHidwCgZHW
u++UxbeFcxN4bqdkeU4iF8upBXYIt+NWaiwvlcyOU26swBBEQOJcDkUBpfegFjxTHjdAQPyqT82F
B2XVl7BzJHTJbBjuZcDy0444A5wRtRvgfQ594aerklkTh8mySiYMCA1teOVDqlH9yRFhtEnG/ITY
DJMiBwfGG6NcqVDbZxVwACOdth2B46dufJMQOPfoGguMr/F6FBHYhrwMl3lOX6+C975CatweyVGM
OJICSnCV9kHL2MbPOj2IIVUrkAKfVBsa6Ms/WQd1ox3mqVCBSUePQe3hwl+Zo41jOmHzU0b+YM31
jWjRcyBah8GduBdBuzxQbHhJb2XX2WdAj6HdQmMxU7FjtvaVyLYkggJ6ZhIAGgHXuTKCKVz6nnlw
G3s/2EyC+eebTVVk97iZblOf9tcOSApHY17OpJ4+GVeeXSicP5MLOskAVxiFa0I0sZr1XYO2NDrp
qOxRsrqfSYMIoPPSvdDL8OLYHXvfNM5HRmMNRnyj0yo6s2sAipnaq4CTRLoZt3RanyVqcttkrWh0
D8A8RtDc7Mqbic164cYzA5mw8l0fVDum7gyNTbraxYjV2ufOBQv37ifF1SmR7jd46RL83tlopI+u
fpjAz5x+HzQtyU+OG3Cy6M1VVHEtNGg4KGLRvTpptrJ9OgRFnHQHWXKYj2FeMjnyyiMRSEszc/uN
W4mPuHSZ3UaTdcPvyqrJXBHVAJOIBlldOzpvYUuCRhaRRhiF18JJ8tcc1rdsGb4XAggUKm90JPOk
02BeZfbCfE7bg6WukhHhwfcouBSgP1ZmHJc0TYojItWFH9dPFkaMdVP52opOHY6cg9bQ9MJFv60J
v1wO5OWhV9UIh+5dYI3peEtNIIcjXgxyxa7Cw+6fNtpm8q1hXVMGUsT9jAXWn5I+5tDNYXc+0wNR
YccnQrVcV4AJ19FsKJV0iEArHtGlTFu/yLchtJALEMB7qud0racefiiJq2u9tWl+iRZ1z9gTczBP
DssYmxB2z06Ye78J6svvgw5uEmjEGm5RvLdx4dL0j/RtNbLM0pOz0YUl8jWiohKqL7b6LOOu8Yt2
hRfgIGisG+Ei5ikah0Nq0XK1+ojzadAOC4JH92Q6+SdYdUuo3vIW9tB6R3EoBbXT2DIBUeHOKwpz
Y6AnUOF0bJPsJcQDeTKjONwyac8WMCv/eI4NCBqmNrOdUK0C5Zsrc0heSwabCp7iuu7N0ziyMJVV
vddeEhvtRqXlyEunGhJlw+ZuWgE32dQTSWwg4G+qABgElXc44AUxkEvfraz1lgY4gxDJ7KOfT18e
thvTfqksytpKW+pFRbQsmvtT0nqHjkheD8TkNhY5Zr/YvYWcESREpbVv5fVSq3FbObhlrDT+dmsd
lo4umnXlSnvtxApWQm5zCxAggOtHoxvmfGa5j9Amxw0JsuOma+6pkUhRCpToXireC3wZEoneGYdt
+JgweEwKrECJzcqYIQBvhgviL9h2a9MJr0xCONEVHhBQ6gFgk/MYdi2xdi7ZSGgWlgrMmjkumzzZ
VSYvejNjULOegRrWWDQHIXawkeC4Kbx1DMho32GC3zY18sACyge72EUOAuMc+JpwMjcBzcIFEADg
gRE9lKqVMK+MVYabdqspN9uY3chvatN9y9WeMSDDasoDjcnuRpb3MMZ158exvdOLzlhpqngX3hN+
M3Oh9+mpzBzmNQXdDfrqfrJ3rCL/yDOT0zY9IGLP7hz5g32bMI0xfAQOMjCXVSDl3SXWI0maPd2W
cMbu8pyZzmEofVrxjCM4I3fUtzpm8CjziRZ8KJuCk9IYHSLkfFsfgMTCGpqeKSiHXjHnr2HDFgbB
i4mu4Eu37yL1tJ2OizToYu1aE026CBzW3SmnbaZ7Yl3aVfTUi8FdetX0gLUuXltWgAqz7LVF5zSU
bpN/hJ4U7OaW91iBKYhb+9uHSYMmoNj1Q2lsC1seEKupQwKkNQXEtOEArw7+/PD7lq136tCKCMcY
3qYGtzMDU2NsyDxEwvL78KvGQJrQT0uIkAyhIzRG0kpyulColA6cOBj4xCUFa8R5CnVY0YJCpBvN
XIhP/X7+96EZ63DTat4zvzoj34RX9OCPBa1Po7lF83u/HwppR9c9wK9klrbFNsKhDGG4nU0MqVgz
aMSn7Yaqcz2Bw2BRJmhjfkBTiAAkAcQXDxYnPtX1Bzrc3T8eXqC3qoM3q88KLXlyIWttAEpO//gQ
qYvD/9dSI4IG9/F/0lKbuk5Q0H/57//ta/yv4U/5v2mptz+w22K0vf/4cfvvf/uXOWiG7/l3KbX+
r3SODZ/caxOQnm2h4h1+mvbf/kXznH8Vuk/ynAtBRrhAQf4ppiYC7N/F0/q/kgJrC98hNZvMU/P/
RTttur+q4f+oKkbYLfifowtGdohk5rCx/xB6h7yQ3av0sh3sgZ8yoYKY0C9N9V/fEYdRM8mD9tPn
OK9POjBxNVPFvZkvTh/zjPoFREDWr0PCvDEVs+ZnM5ccxXa4G7SEGypw14H0zYUxc8ybwXjwOu1C
ws1sO8dNUAE9l4r2AklnPxM4dB2p4zGx+nhDxcK8KrHBbEJPb2wGtcZMVB9ntroEsm7NtPVs5q4P
M4F94uS7toCy5+bbQJHZzqz2hr7QPH2+VRrkdPIKMK5ZzVkjanQjZ9o739lzKklo8xGESi6StohS
8xt3drhKJjTF6S7SYzD7qXkpSvvDmLnyosSHBJ9qoxL9j51FNzo9/aKZYfRA6dU0tMt05tRXpYe1
sQHKJ1yaEsWayOphifnBgHIELCOJokc8ZQ91gF7L80tyWIDi+8DxzZmSr8+8/LYBzgbLbOK3BKY/
U/Wd6rlr6YHQTSln6r4Nfj9v5kHvTOTPKoxdMDfspR92w4qRCdNN9WMD8k8A+seOtU3zEBzWRLyO
sRlm8n80ZwBYhAHwf1NlD6mAKjLVcLoNmiPKu+mECHhzmgD42oOY8wUIyevXcs4cGOb0gRquWCeh
c7oCRRIBu0uiicbFSGgBTJmLJMTA7INVqx0o7bYWEQfO5Hz5RB4QTf1ahB7XgyDt1PlKXTq5Wltd
FX9WMMmbS3hCQIhCRRc7ZoyzEnO+AllZEq+0oBXePUxzBkOSe/ehtd+1bm5PllvaGWbbfVcc5mDC
kFeanMhcYR5LuINoLGR8VId5Y59sjfwHAOuLQEk25/inJSDCcyPOfUyCTaIjmGltbVy2fU1UgUW4
REnIBN3jhOMfeDvga+Fx8BHeeWRStHM6hdc3+37OqxAEVzhzwICuviznR3XwyJEd+2si3xYGbj1w
nTzrWQpT3zVIzajsaq9IomDsl52JtEcB0QXGJi8AJDSO8BfMtu40m/JN3ATRudOTvZ2q7jHDW9ym
9Y6FJX8gvLI1x/bYkgI+9mAxtISOcAN+BMN7sHf84G1qASR6imSBkalEDezUSzT7yGj93PcWoGWN
lFSOUASuAjm0QuQR4Jk0hrdkh2hdAMhfO9TEIm6brvPXesflq4LmqfG6aB9FtVoV3fBhLFWAPD9t
a2brNcSKSJTnJtU/Ci3091CGnpPRMhaxK/D+QxUYpumUaPGpLLl2RxAp5GJO71EPGTXq5alobbVp
AlTr2oA/gCCtMvXohAxDis6g2wWoUdcBq9Smc5uH3ov1nfGN2sHftyjCVwY1HLEAdU9KDBwxlYoj
bRP+6Gq8sX0i01N9v+QLaDXVwU4THoHVkb8d6MStdM5eS9rS4dLGYIJy15qeADtwGUWfMeBUiFD1
46i89Io1gErQzw7SdaoH1+hrPgelPYGTBFRIW+CbrDfCpeXrGxenAr8OfwqVuHOSTvjVtClxPKX5
MshY7NAF15SVKILqENg/d4U/2x/NlQfwdZOjnFR5CaKcpjtUUto2o1m9Z53rbGzN7o4ZYwdZmswK
v+wpj5+cMV1NBhmqqCaZWhoMRuxR1GvStWe8tXsaNGmh3NX4e0LCbrT0qLnHviZhK5/gsEm5rg1m
HBVj3oQmLN9tMvRN4B4xpl5CHwOzkIoXsPQoqllo+hpmEmLNzdhG8l6GSBCBfK71KkMaMohsxV54
bGoMCBAI66uQxq4Ji2d6osEGX/LWEmN5JAp5b0fxBxsooRRTcI+RL5iMAR50gCMcfn00I6M8DXYD
p38CjaxNRf7SFmB59PGcELRzNTw2FM8PvvJE49+X6corJDOr6FNL4LP2DZQK4aDI8Azj2WySl5zI
j01TYFfg4l83MVhDXx/QEOnV1eMyMAnXJikRZbnlGDsn7tUqQjq3bhwPyZ7qSCsIQa0H+Cu0WmfM
Fr1r5LzfFGD+SOmM3HoG/nj4Obw243vkdiUp3+FLr9oDdiKXwSwInSpBrugYXrxqTe3uTA06/VCH
xFnfo4HTrC+a4c02G3p50r33zAkPY8uvakR0Fix3iFaGNye+NPH0XGr6zavz8UiuENjisc636FxX
ZTJF4AL68Y0uxJkNrdmZ0ooPqroVJSoruDDGTqMpeRSYNRszQjHGvH0LRKC5RuXeDIqUlZTzX0Fg
Fg3HP/QE433u4Vi2WvnuMBqa7Z00gBWvX6GGUxc20RWq7MUMq2ndIgdbNU5Jt9ATr5NrPyvzKWOE
eIRiU6wL03/sC+bKpidf8TF99RbOSdjI7opraTd500bQiqbPi8gkd7ZSd7+bcm4QCPGGb4dBcpVc
BmILDrBi2qnfMpyGbW1r6Sls7GVZqelYdWtr0Pp70c/kn8y/elHVryx/TLa+AZ3FYzPO8i69QHA4
g/LBhVPZJpWIuugzFQJqovakc0Njh2zfE9dNN3atF1satKTlesriiSWjiIQfbL5ETq3DCbmkmyLA
7Sq4xE5V+CtUUEAukgj2drtXCTw/1NvoDzQ0HQ68w4k9sNey+CKIYq97iZYRqUfJdmJ6rjiOMcJP
8r5mdlhaVu+6n3UXc35Qev3Hw2ltwJOuCDTtzRTvETdtldMSFrZkJiQ1Y6kHDUEMMFQ5heY8Mz6H
4qnKMzoFyUeq9Swkopz3JVpIo9cJdNJuurbSSOI9FWvS2lgt8QRu+Rui11C+dBG6gw/lk22t+w02
Z7d+Cl3Tvyft0Y8saD2SOLyynMOLIiNcSySfaFyydleJML3a+RYjh7cvipBCbrSIcqQU0XWQDT0p
j7katQNg0zOBvdNSuq08YhL7E4XAZoxofo3TjGgVorlo4AY0JWjVAa00Qy5NV6+MNdOCH8ohH3BX
DXom9ZC6SZ4MRIhsmpP5Ks2iX7eW064sTesQY3Gr0KuQsjWXbeXsIQAe9KLu/6IjWRnurm+K6M3O
R2MrcmRpZM5SY5WCvl7Qk6ThIAKkrgx2sU2dbQZDtenMColI0XxxQgx3VuVUaGecDdTEXTy4hOQ4
w5k5lWcIdQRn6j3MlwwGKOdh7O9DDbqsnhD3awJmuKDJswaMeiB4nX0KQd7BNyUbc5/dO0u0QM1T
rtkwPI8upb45BtuhEhkddFIz8dfFi8hzN5UqipssEuwQzQNkoeaWz7OcljEKhmFnB+fyybO6pxT0
9AI0MpAso66XdsRY1shQMjl+MuFIa/01+Cp6g/xuWyEAgDedcLkEqk9oeekRZzTGyZgvcyxTX9tR
ijnENK+++Mij1l0FlZntkO0VUC/Ht7CsTio3350ZfN0OUbFEN0viAbRsTw89Eq/YpPsOb6QXFPa6
qtgK4B8dDG+8lqixV71yP0BdLPHHpdtpSq5hy6jIgAfmyM5a+rQaKF20PFkXsX9Pi/4Pwp+9FgUk
nangrFXFD7zVXV2/1IaPFQOSUNFtO6g76eB9BkP5E7WkicXvvtddFfaHiUGbeJG+QzrQH2Scey1s
tyOy3tjxz9SmV02390Egln3QXsdx2MlIX4Wo4hdtqp0tiogOdwKuzqVUzUZhCWiRKNZas9UmSbeh
3SIPeWGusNBKWvMI/ObWr78ypmlnW87dorVJ79H9dLpp5YXtaWyqR74Qin8fbSqzevBy8cRO2yIB
+ekpvBeZal6DxtrIjk5ShGV/TnEwW6IOW2ZdC5pR54ruev0yf5EJ4QFf7m5U5aFNhnttBycvd+JV
YRuPpSGPWEJooBk+HMWandYCwaXITlXegSv7b+f46zCMnWWKrGFmE8DWW/Z6t6kQ8tWTvfFk9diW
4esgH/CngHLPn9rw5kBO04w5BSw81pb9I+xbM7db53+QUerOQDQw+oQr8nmnpzuPqOiltkns5N/l
QL1IabAPLnu8ppCq2o9SaSh4jGIzaJG59kbhItxE6+QyAtW8YJ0PjAaKWp9vEABU+UybXAmFVCCO
92UJSi2ikaiqeEfG6Yqjxz6kx40tEfrDZPtbhxn5xKght5v2i1jJ2PMcRIH+Sw8qvC2M97Fp3gbZ
APvejEb9Bxjws7bEn3hnOGBeKq3aKGf80ny1n7wP5nSvQRQB3sifii6+oy78aOzxolFdM/4HZFZt
7THaVU35aSn91pvmWUgKFgDrnojo/hIJXozeE+h6a6uF5hsxUGehrF1idPu8f8xbGuOUOBT0s+yI
6EFLYYJw106RPTl9touu1dx9nwJsfLmliP8gh0sr9pzIsmXIWIP6Ft0O6RDcDUm7gSWrmfmtCbhS
aK4upY78p3Ud/HVIg5m7UVO6JVIyTnpHG9vyEhmxg3JFu/fVfEOatxqLojD0BYmm665MCY2cmAVk
C2TOd7AYPBnt+Jh76smb8pPbxAeRdhtYPxsHP9lQtDNi46qTlMhQMQdDpu1aRv61Wy8MjmEijldC
c060Bl57h8GVQDc/OBCUbeuQN/F7l+oPiPldZl8rV7SHxLHvQuvemhRSN9kJfd/86JZ9tLXi7It4
mUzjhb/0ZLNLz+Iz3cg/lGtdNOUxh6p/0vFJGvmtxhTbNOYhnJ5bvdlKICbUdwvb80hIQXRvGTcf
YbLmNvvYTVZ+7h/KjisN2Di12ybJiS0GYbpFxXeTo4cE3EZtlCIUtdV7HyW/S2ZBhEiTNe+Npt+F
F/3RmWoFOSac7guO/VoX1mNOlJIayk8d3KvSupXsmyf61FGaXX1Yo3jiF3bDcSvHyWPHD2WRzgdG
qCvNX4JqH0QXfOj1wvfGD7etX0IWuCmlzdsKXJSCnjQ0/8n0nvvcfgZz/o29+zNs1aFwIVsF+qr0
/VOCv0AMoEmR1SQtBwYuFrDy72VC7olH8RbZoJtxe+bRG1G2RYO029KRjPf2ntbr2S4JceuZNY2D
L4nn4rZXeQPrGPmoof6aA7ccg4fXYqQ/lTpzBYw22jXe2paebYqdWvMvI8VEUTlvtFjpb2M0rfpL
l1poid87LflT8JoEfvrYldGaDKyTskvsSn6x7ejwawyXc6d7ZMFAu4vNUKtGhLbFAavtDTMPA9lo
21j1TsfGm3CwsBIyZP3gMUki5l4G8yt1ZqYLKHNcO91thJ9CrlHlTguX8UZjavOyuHP7ek2qLz0E
rTlq9od7odF49UyqEZpjxIHEAwq8+CWuUWFUGXnBaRd9SzjKdU9yH9EgHNtRjaKJXACpPDKa2xke
WHq7SxHJhrcc6vXS8U20HuN3nqELjmSyDT0fQWICuRmmMwI/VrdUe5Jsm4sgr85Kmodatzal4b5M
FVe1quD+xvpGqmjPmODS+g9VUmOzshomb8U7oM+Nm0gObUx5sRIQpsv8W78PPk0nlP6xkK8+luXa
IgHPSQpOpozjrIzcJ9CmiNZhUoXajo7cxImYhYPuhJ7QIhyrocUl3XwYpXgwSEQmQr6Is2ve5nuh
6VujHa5Ioa65ky+VQcRGytFoRCCWPttD+VyI6qjc/tRZyUoBYkma4s1X01OSG492NTL1Vudq0nIE
PMx1LSIjFnnCkah0QEyRzj0XenWAc5BjoM3Ym8VEoAgyQUPRziElYmmhaqjz9i2ytiMz/XC07441
3KRbvEX5VYuLY2Kz43L6w2B4UAPI8Nk2ab0ZWUeZbEMmTSkNxKZ2CKOL5BupCE9o00kyDFkj+tE9
03q8ENrFbV82Ly3luYybD0+EZwpgKq0hBeXKUFs8ODJo1/PPKnR1iuhSFArrAEqAB1Oscrf8JnF8
nVi/Fz65EjsKJ14V8FeDY//onGjDoPvbmO6haKxVOjFr89VragwPPX9dx0ZhFMcRCzF2658wZUao
TAMq0PQq6wJI8LTOJoZkVn8TwuV50xDcCWJ4mVMjpR5P8+tVd+V7L/oX32w/8ia7tLWzJddri9gN
CP7drKCdwV002Y/luVDfmR3+jRNEo4xKA9fAxiAJ6IFrQR4VR2F7SuJV0JjDXCPC7rJWUcFXK05R
wu6o6K3gGmruYzEED+ipD16SuOSiMt3XyvKxlY9TAAlMGYtMQ8Lggkk0x2aX2kW2M+INEqlqFjIn
C6dDu15UtCclAHI+EJKMtqGhMvPLu3NgDPraLwZnxQH9MbE/Gme4cnKlYMpKKjb1gJPd9YtHhOcs
V/30JnuLZA7mo+Dk1o4orrom3oGWpYsR9bKy8u+0UZjvf0JCyFnAkfITdGxlGl4ylW0Hi6iT0aBv
WncEgGsJSKqAvkLnERIjOdVj/PZXtjAvHZ4So+3LW9n055Jr+YBJGNr7CMIr7r2DDaNAy+PZ3Inr
ti7VeqgF0nG62yVujjKhPrI872+GqhVDm4nGfurXnRbop4n1UyD+IYW02dhW5N9agoFpgLDUNROJ
OzVHeLAQYbDwHVLKOoXpaCTKixPAwlv1rQ/ZhME0w4TmcSxNuYaEHa2dJtx1Av9RE4VPnAg+J3Q/
mxot877raZmH8O3xTZukVUfx2YwUgo/afkoE+nSjRm9kWzcxoOSXkDh86A+1n5F6HoZPkwYIMihe
AsfFfdimDdYPTKxRW9u7pMI8l2F2WmSmQd1c+Is4mcMUQRcLA99mOjQQ4DJytQBSIRAiwK0gdp19
S9rizdEY4zUc9YjowOGBKHVtY4jQ9G4piU9dmV0v8XICxg71bIlkl3OASfJUXkk8bZ6/reuGZyhW
G9rs7QXXrOuv/KjeyxmAVmZfDBn+yOFidwyvbfdZVlh6itjbFai8HEIUdBPqKMxeTsj4ZRGp+q5D
JTTPcAAy8bXkDNE0SJduhNYuLJM/UZVzB+fd3jHwFbZuZUMdNBymtfXeQg9DcIm+JjFdnRLVubwa
6F39xhtoDgYfDjPkRRhjMkfqRKSoy5lz5FKyUnCYWCEB0PYYm50RskAv8qNTpo9Zl/0kPfq3zAco
IPj1JKjkKhO3SI5/c89ju3sFmcoJAL9pZj1rif1SRsQ9xI722MxXspSMRdDVsScahENl4BrIGmkX
YyhobhQIjiSE7ZSLTYI7XgRsT3kXrTipkuwx84VJs7CeRqN8iYCD2zc5kdFaFdeq8NapwSXr9IhD
mmB4h0T9PWEV8fIdnh18tlqgqP7JTMt+Op0O74SwFUktVIcQRehYvFQDEbiao/boKoiLrT/Z4s46
SbVLQ+eEa8sB1Ekjz6UBY936MiC52bfJqz5zs1l1nlavaCxzWYQJUPTmzvkaREMLdtCdW4coZRbk
P0NGtb7nnAqeHzy/FdKlmCKBpDJSxIvcXQFa2dqhtQAftsy5gXPf3I8MHWzyd4fRfQLi+R40+SLC
sDdV6d4Wzh7+9HOADhhAtrFnywblW8eXweuMBQPDnUkUazCM3xyrGF11pJulmJNLPKhDZoA0SYt3
RCZ7bxqwuCC4SuJvHSECpJ3HMLE+TanOCemBK4Icv/TR2aXe8GLFHEpwudEdmkUKP/COvrTyFUN8
tA/YeZtWNEubO5mWtLZoadhtuBojkpL5YxeGx+miTpODw66YBLjGElP7dEP90CTV3ZHFkibIIurH
C0OuV0G3EE3D+IMa4CGm6zd4d2YoyDbhQ2nYOdUkH8MxezLz7moEAZVH9FB22REVZ3UaWn1Ph7nn
lEhGG/3qAlJau6w0cSB+iFGIkHua09+iDXbpGB44Ja1cMETSRyhRCvNc99kfaDj0UwLnYUiH7dgD
q9YHfpixHwXhlSJ9B9rzpuvOtdVkt47y7JFIqlQkGLl/woSGRkHdaLe0013n6ObGWfPF2rQQWlvY
AZEPXKTho+ua1Oxv+WPY+rholEtm2mzB05NsKXrvsYkxC7rVH9jErIw6smTa9cxjxvniPKMWUkvg
sEdfN6D6VdUPGPmDYqYoJ/Nil9FD3LrveOKecbEhIs8A2pe4J/SBYkQ2a6D7N08D/JLLFqUTI8Wk
39bPYT5eExdvvC+jHQSRGUFd/mRFvTfG4gZ0fR0bLVNZTE1uC66AriIkHOjVdHubaAVFBHbR/OBL
ZPH/fFeb3/1PH/tP7/6nb/v9jn/8gLjZoohm9JTPkH7xGCfgo/SJp1DWCNEDA5e1X/bFoWBWwIh5
uhcJCQQ2ru+DOT/8vvXPh/+Lj40MT/Bt0BZx8eju2z4sDyqa8LK4s0WrKKoD1DO4CPPD77u+67Z7
d3qWete35EOjciE8iR8AqiRcOVGOeCioMoANsx5Fm39de4REuP59E+Ml0KPfN6fWuAa2N24CL2ZR
9vMxP/w+EMfz729haSxFIHZW5rdbHamZ53T8vr+/5j/exPNXHH7fr1Q7N+yIpKkkqtdZyzLOjCJ0
u//z4fdjv+/+fsL1wp7X/X99GmSOPLgZCXzsF8OytL1Sn1W/8lAVL/bYt0w04+rABK06tDZZ5OQi
oDCAs3JgnFofft/658Pvx3ISiPd+9+lV/S3Qhu8sI+dJSFIWAy89eSHtOKDCnxPjmwvaRSSLiKvW
8QDN196lvuIoSvMtgzfbew29KnP4SVtv4JTKg8e5J2tKYsANpVa+j+1qYpm0HBDD+Ug6cpoawT70
imsfV+ogbbUzpM7iqvpLKiFCuI6L9pP7Z3QqeOtsgpyWCQR3XvVeZYeeQ0BCmOIFvCUk6aZXs2Ao
3aJG17L0r+5CORs9++B3gwJHOd29ZEgPph20x6gMD7qqP2US1bu+ACzAiTFphuLSwAK4tHbts6IK
6G2s+DTn16XT7926D4i4wi03YR3hduPFLHO4aSGTS2pSl60Kk8ulVMTq5DBbcbDre23QH6zBaC69
I89GiWpkIsurMsEoU4cvnkE4Z2c9RIJatNalNy3rotqQu98aD4GGXN2q/ro5hm2+pbsQybHKC6wV
kMjmVLBb3I7e3jWs4JSaARUQQR7a+GGAbUVYZv40Zpufi5L6fWL40kWULPw38caAboHiWU192r+R
ZKXG6TKMoOQGqyzgOk0FSvm/ZUcARS/xDSJtRNasp+tW8KqQtU2Jq7fkVaV5cYlcN8ft9MR0aTw7
4H+Q8maMVGi3oWQdN71BNBrnc/cM/ts90yPdh3FxN8PapZVVq5PY+Z6OMlIuJ0ZsSAmBIRTmBBRM
Vu1KsTFRqubTikwbSkaTfr9RcdyMcnUhVAu7na9O8fybMHvSmM5R3hg62OXA9brtL9267MZ26Ve5
ZCfys0vam2/sd/qONt0TBchan19EJkooTRio5Mzk+Kqo4MpKa2Gtfz/2j0//fgYqLbliXckTc5zi
XVFZkFaG/NXyve9OTKcSG8giTMpHW4600OSFFGs4i8HziMBSG/+I2vrRu+RJ5eE5zRWKivo4jMYT
vD74hbbxQkJVja+7+nCBmNChoytbT/dh6rsjzt+Vreknp6VSNMRwKhnA7DR3WdfZobLiE8JNguDr
TRfhnI4tSTYXitdY750lQulXuzR3fdo2q0w3K/JISFyKImspAupUiMP3OszGZRlHkLm8ngmK0T/5
7FXa6D0Mccg8aVA31KVYC03Qd2ghR+KWPEBCQzCcPZW+D9gFpODgicD1ZuRIZwzIkztG25Qlo7/G
EhsthqTBv2VV19w9t4xRe/zUPjmcMo0xrAcryAJU+W6NO6dI2xnO9DXUFGFurn90FaEIbu5jOrN6
tOZHz4MRHUzWX4ez3aKGOrhxwvEexKz8aizp9IXNEgzn3hC3AALv0ndiyF7leBzSyVuOef/WCetu
T/dpDkmMZHjrNDM7JT6ajYzQUtMEhtfDbI5jlKzaRSc/kIWQMIqpRgHda69BxeTVjApmu2m5k870
JyDKl4OrvHuGvR6Su+NcWPGfsFzSHXaLZ0WohaasE0YaXBeOePCMaF+1yZdt3IY+gmTnMbMovfaj
QPGRIpPeKJejXzf+FNX/YO+8dptXtyz7RDwgKcZbZuVkWbZuCEdmMYuknr4GvQt1qhrobvR94wCG
f59tWWL4+K215hyzNJeQhoWDMMa6gyGCab4sryUAuxoIrCdpx45KnYcGJN0/n6JClBOHIZ/8UZU3
YsqOspWXPYOw8S7huO9MsAGYeKXR4IRS5CwSiYuyBCgMnA7Y/bAFBqOziwNXgeElLzI8eiM2brTN
P2QRfupwbq2eWaVIQIHfpOaZbIQxiFWZ3J27Cuoj+oChJ197lYaL2q4KXY+WST/C4sjIxhN2Nfuz
qkSBAhfiG+wKy/RjVVbxrySx7usiyU9NfjDZnD1kHKpThFZMSCRCMYjuLCmgBaiVecMTOG6fEBA6
q12I60llZCcD8XK1Bmp2M9KJSCYcnwYS6AjqNspcyjKTCXn0bbTafU0EKVI1ih8r0nA8jrQTLEBV
ga6RRE61ez81bXVBMfX5UNKftP9eKMSQPeQJ2xtAJtZd5VBwsMhxtOS7jFyPip95wHgxqmRywCbp
9M6g/nyI6h2SFu3lTlOeLtyh0oZ0sZfisXdrjeFjHaILzLKFulE/4P49PZWKktO9ryJJfQ9V6aeO
n3sNWwShdY3hpvhr7kzorSY2Rfc5AGozO3qFwGmXI02PeIKCl6E/hCofKk68qExkQErP+4ElUTy5
urSoPuaUnq4gEyNEcoPsNjrUKaH9klH8R0L+fBGeKVGRcgxfFRB32SV+JErnGNKUDasQ8kaJTVwn
ti3uMLOHOYAnIYPrmE6Uw6xstHS1baoi0Smh4htYn6MK5duMZVRbVOL3Wfulxoary82tn0TT16rm
SFvWDBaGtE8YSjWgxmAZJHj3NNk1xejEzDqgM2TsIh1QTNtV4jIFhomNry8Ck8BB11AxcANnAdKM
P2Gx6H+1+vlaDPcHr62twP5u+nBKX/N+HyvtdzQ+Xmq0B2zUiBQfROCwoej3aXigy4J8P6rpPuPj
YLVR/Ad7YyuMpM9GGAerkOZqodZ+SjrA2CYJ8xxlYLWi+S12aDIhRwzsf8QvUsr4CHoVKHfFsJJu
DmDKaU+ElNSJVotw1pYZn8xuOvIYJkMK10L0c2915HXQwDBjkbGT8Nz1MljzpAoJxjY2RGM75YIj
DYpui8RPu2WRZOjR9YlR8QJlug6tIDLq1Oru4oDDml4Nac1sYchOpOWaRo8d3ZfcV3t0OuLQhG5d
Z59/GFKlDbHdK0i5Hs8KPFWhpQQrdrz7TEhSpAcR4QfldZwZp//8ZP7xs5mrgPhlseAT3sW+t8kp
zNdaU/OoiipQqH1TX//5J5oTv1GkISA8UfEoshkuzpu/KWJikcXrv+80msgBWHj3jxCZ5CYSzr9v
nw0NZ/irMEoQxWP065gcApH8+0JEauml9/6Nf8EgGfCJYihZtxHSiHj+LjEoXbpisZzop3ILAqyq
nvd11bawn0gDIBniSWnfacBYZF0D7dpjuNRV5sL6+LxNBdHIcVnf1yzu6/iOm4YTtKn49Otm/lIL
IUgMVbj+/SgD+GejLLkDZlOVbDm0RbIEieRqrWwGRtR6qJnb9d+XxxCKoAzAt+gm0FutFRy9AYAe
zpL3IZ+tGrRBnHwERxwBs4Md70eccfSAAjKs2ctB4OPgYN+o1gQBlGu0JbXVswRyXRefUtQIPLqy
oE+MXU9akFsVwEiUmsjYTMzaNXJH0enxaVlFwuWjiijxkplY+8eulfX0i7KV6wEV6XqgPCFyk8EF
NAULhw0NE01nPKVMJFJJVbXuxB5FRyX70mJRspUws3r9wIfi0F0w6TwStiyPg+HjKt90KbsjjKlk
Z6vksEhtNK8uEYOQvx+CinW4pGiCJ/CAiIFqXOMO50if4nVmKPR2/v5gQsetVlfluCjXj/kgRCMD
g75NtnVk9ssmEZ2/957Sflr/fdeBeHdg6NFWnZo9mVfJsQE/kEnNlxyJz6XJzDeXk8YvH1hOS3EE
OTUQswXgpq7Yz+BC32NdF/xEHN9kRvAO8WWb6t4asxtDmx/bN9A1LFa1mqFIYTs3ydoHB9ojRCvf
MtauwKB6JTqhSFBRShl0k7QR10oYASkcSGyPmMMnjQj65qicwoG93mTWUOi02+IByadACC2IrVdU
SC4fJFoTxUTDXE/T3z+N//9Hy//f7BAK1dX/yQ6x/P6Iy/9hhvjnN/7TDAHb9l+isuB/ksKYSVPA
x/+nGYJtzb+o9zB6y6Zm6LgSiOWe4fGK+S/kY6aoGzgXeBRK/+bKK2DqTdXURHmhqmRsiIv/F28E
kJn/hbjOM0FciLwv04BnJi1mjP5/90ZQotc9Bk1tJ03pI8jupT3gxaNf+8SMV4EO5RaImRL9fanA
yHg4dxEG6O0ql5IWOdb87d+XtEUW1aYoiP+sPH9f/pw943/Ze8oxhUhzz2MvH+Qk+AM4/3354zkn
C5mafoY6//Mzkqz9KGRVyCLGFn9w8+S/MOcyZK2cJh1czVAHSIN7sVpVKTya2chYkQ9K8Ojw0HVb
Ka/PWgM9KDToyOZHga4ijy/xNMB4ZgNV7yB6InyNC5TnBs/UFh4Jrz23WjQzGrzOKLZxO4cMw5WR
THoCi65nsQTBayEOXLZT9mneNSouVHKrmDEbU0344mRuSF4ttwcBZ+6q6e79ShGw9lpRXZ2mCFSU
oPOeotS49JO51GVAp0hqlgsZFk/WojJSVQPgxtPErfX3bdu0s3GLPs5qIY2ErAIm/nuff+Drv+8I
SdGX6HGxET9Xf1+kZx374pDsx0dbBkkzBRGduxUkaOiI0aqeY9bnGWZeEdMtacQJfaRJto5Rnold
qy9BvOCsG6plFOHzVPRxCcfkXBSwOVCmrTqCuFess/eVNCwUm/2RwRib/cC/v0Qg4P/bP6cZLu7c
h/Q4GlLv/dusJs4tv79/6n8Q4bm/JxuyFuQKA7O5A/n3zv++wLulITl/EWa22Yj5nw5GDmNtfj/d
zESOMl8Wgvz8hBxloWHRGUtEYMuOi43Uohm26ousnvXMHr8bEWQLa6tddoyKPRA5ILAlBnJW7oV+
bAt2UWEl+OhI9xPO4MbJvj7xndn70PeL1wdiIczN+GXEPcYVa2i9UFu3+jqTtjWX/Fv2KzmMYq7l
Nk7clBAzlILZEvNkSZHVPveLken7d6l6BuNwJGVNBvB2siq0zRDoH9Zg1+tx5s7yULR4SAbTY/n8
FKFyW8y/FLRIJwaN+KRNUBo0OfQ1BhdmsYy+sc8KjfPMNrpCKCr6wZVyd7Wf9EBvF/WcjOweyQSM
hM66n+/nBTy8V61n7DsfNsYvKlWwwizLSZRVPvgp6P0nMkszYN6V0+xE1zBatQ6CcleZn9V34aJS
eOwfL8lRexVMC/Rvt+nO2A44EuiZcfH0vlLj4oQcvp1mLY+VrMsjQZbtiZ9X75go3I9smVrVmjzB
kamHVb0zD2dAnNO2ANU/gkui8WLjLXnalIQKQWXW+PCn5IBWE9zZ9NNr1tB8ETquU/rRdMqWZW0/
v0Tmlh2jcoA7VgeUCyuPaYsfsAQhhYDPbHfk9hAeM5IXJK+Q0vQnqGX3g3xZXAs6+CpriIXGLAU+
fFyg14rs6ky0wZKccPHuLtgoR57GvXmqjACdI4OWBA1TwSDIzc8aSbVWd71/6pf7q+nm+xSr9eDq
/dps3mGz6AGiHIGz2JPK7tN4gVposCI9vnTZxqVm+Mk2n2zxAAK66Bz01HhmN8IbIEI+DJet8qH8
jC8MhPDlrIhuZAZlP4hZk9FDO/l3CdGc2yH00y8AyaSaJ1DKtvKClSJQXvFu0JWKrP6YlefHpn4d
DyQJFEHzxkgIxDYX22NjVLThLIqrHMmZTeluti4XlIrhl0EsWff6Gi4VSanRrVm7yVJEJ/WCaCTh
TNikizClpSEiud1RiZ3nL9mVGBMs2TNaV7ezlfZrflFIrEHOfBPH+pF8m0fWnal1tXOE5NXCzlM8
LyGyM1iOgwMMqjq0SE06W7rSV6ptc0XDj2kbRiJlfw/C5WM/3dnu2uBwJ0j8H/JHUcL/CQyuh8Kr
CA3/rltvQHLsfD+2KAUeW5RN2lXZYAVkzPbYmg6zpcLBUJU5OiXvWwLdxiXXsrKRUuJEcpqXGtQR
tRprBuKiwPi9g/Z7FUGJ0A/p3trFO2tHOFkGAVXat8LMTT+pBAEXTkPDZil/TE+7XNF+4tGT83Ij
7JGn27wjCUS3+N1FvkZgrIX+4CTFDse8/UC040mf5Q9RWoxZDdLpPLaMD5aoxk7fpou6gQ7Lsjj4
kassAcbx+fHWXZL3J3wVr/RZLYfbI/Wey+qQdshKYYyCtHXj1gnDnSguq5dwJYX+vQvyg/CFAJrz
Owgup5577/4yxg5/ENoyf2fc9K/hE3AcagB6iAS0eAafAwbqzKUF5r5We1vOgjsPOtYdaZW/oNN9
oA8S3OiDJk6Mh6FxYwCmTFvSIAtd7cjtfSy26SdZkuZXdOrClUrkEwvI4sfAbwOFJUa5N76Vj0ta
bzMGyGeGxqPg8TIksCORn2BeCbd2IgRl9Mp203xJ5+4t3Jo0lqZDNlmYxKPXAcxw+apqdAGboIRn
rnhl4XfS61TZonhsx70u/uI46BE4xTaLR1K4oYLzDU7BD4Z6ERsFWrfj+FbhDUX/SXlyfp7Dx01u
f2aJMncvdjFZ9xbcQhWoHpznM/ahOPAaSmRa4uii52SxmHMFEdN08GUsuBStyZkBp32L6exigsSf
iEvtN1/yP/QuXji6fDDWf9Fnb7aKvyI6FtYLWotjlL9l8OB2kJUSSIrbYWmHb80Kf1/Co28t1h4O
ByILx+jroW1o7mQFMUFO0nuoH+UieIqeXLpSfCgbGqMuzr3H4PP2mCW3k5MUoG63UOWfiMwtdLWd
M5eb1oWWxkgVzjLmKO0RJAbWlHX2bq4Wq/SkradA2S32z314MVZc0YRbrIU3vXNrlpiMiT6O2Tfe
Aq3gpkUs5sRzMPuuanMwP64UBlgt7/JZRsqjMhO0w1PuDi+lh84IcLCVE3XtJcz90Qd2u2zELrWl
yT+tmUp7r5T2nEH1W4q/lNgL5WCcx8VWSRx0YxvwCxN0tpEIOH6tnUxi2YEVinaNlB893h33FptI
1K4YTwIyqmvJpYdNOsKQvjxLr1e30iN4KI6RbzX4uHdbrtwoP2Icinq6J3jGrOrEQnSZX4om0j5G
rszu1jKX+JKJCboIB6X2JeLxePRqzDBRHlopALOjnNp8iynpPvkdFgJ5TdgAzCa1B4nuo3akXQuF
Kl2szexVh0wqI/0AiGwlX8q12prvhWHdj/wU+2e4jtcjDmV2Gjasq8rhLZ1kamZr2oy+8alc8bFs
8tPUOnQzIfv8CrrT7PAyYmD0u955+LJj+jD2b91R8B/HpxsdBGnVL9v9sF6818FRQ0b/09zGHRMk
Yz/nJj3deK0Ed3w+Tgyna9gWTvYmIg16aUqIeLax5hjRiJ2QSAtWcp7xE4gK2a6a1ApLtCiP7HVx
YFzQkB0n08lwBvrFvvhpvovXHlHz4DYXXNT0+jwCJtrztGavxLsgU5rUNb/XfPLD8xVlNxnmR2Wd
H6frcG0uHH/+WNKvK0zEVrPjwUG33S6X7cvwQgOGK7ZyiN/rcAnlu/tKf5Uuz58Y0HUCAH/LLHpF
GTBUTjfTxtzoqz9UH4rXwDqcG7NcQ46IID8k3jKIT/0yOgsv+jcXTuNLF7G7IkJSXyUCUpF3djZF
hCZejeeZeHDCdR8f8yD8FR8hqoK6CxrsMPiKS1+16ZnoCw8leZZ5WLM3jc1FKsK3RrB7v6XHDvBG
6AH+yoNe9MreFbNTorn9w9cwcheYb2hLe4sPOLwk0ksfblvvy2+e0+RNTORQvM7hRn75zewcBGff
LTFlyuGFqqredxfxs3Ce5ht5T6KX3T0kX4wN23aL7B2sRzGwuz08Ts2pkbdSYj9OC8Aa2TJ7hyzD
mJL88wPEMzIg63P2xYcHdzXs+QOYxKLcNpNVfZAfMKXcFsMVv6/vZBGg26o3rHaPfpz/tGSaIAX3
k9Itc52uOBJMlEBWepuIwNll+/DKO+pRzpJhdI/2jxLmv4NUn7LJ/FXZns+uKrtSiFD1m+SsV59j
EfTf9d0rhzeo5nRfe4zuHrsJaT8sOeYFytzN8KQ1yix3HkNgrrSaxVNxKMvwXczNVLJJGMj3S8QT
xurvix7fzdXsGDCM5hYu8sfqEUO1eIL++ee7v5/9fYkU/l8o7ewwDDRweYdovcKAtujC1GmQdFoj
Y0N2+5TLeAOJlvj7bphZ6X/fFYLA+0rn/wcSG6Kp/LEeTTHBeDT/yqguujsYvv/NbysVNl1VAzEP
LklPseFkwlvdgMSX7+wUyd2sHKEkYKmf/6BsUB7Tqt9lJtKRQkLs/sDSpjyJ5wjvzcq81zz2/75d
VNT0EynxtnzQWG47iGVX2BM/iUxD2Ra3lGgty6OdRHBKfbUhEt1m9orIqwdqwl/lTr7PVcrwg09u
3QQLZfnQ4W5a908CUo0NFU/aWcztqCQUS3wHqc5QT9+UGMpTh8EnNJTtQ0RdYAspQjufF1W0Xb99
WLotn7XzYjtJNOLWguHRX6YxKutu8XO/Aml3O/aiJplo7PXd6soYMNzEdrTt3+V3CiTSC/xiB24Q
Aa3dBWCjjlPs9J7y3m/rG1VnBKWOWQyEadRBBpppcrasBzxqR3tHp3CQbtq5+xQmJ/rpunlLrryX
vj54cuZw7qfaylUAYxaxbd/pgSK1yk/qp+GoR+R7SAez+KTu6GGOn3fvvmTjMSe7bLoNYnKA0+Sj
IPl9y4LpJ/akW8q+710/0gTn0CGM3KXfbIqp9AbNDt/bn/JWR8gX7RRnFIC5NQcPKwf1Dr8W0fug
MWta8mtzBnTAAC2uyKGx1A2KNp5/R+yyDJzZD28RFk7sYmOP01111oQh2LoH6pFYhO2AJHI3SbSK
3DvMrJZnmiV+D2gHU8uEZr/v0mBc89eY5OF8hlZPji2/xEs9T8T7vIUQYm3MlggOLLgMZW6nk0W2
xYarEmz6/ROsIjXV4xpzOAcOteB+jfbIOpZswhfdRka21JZPwoW3cJUnt/WS1SIg0wjwT+93nzKn
4JtXJX4MyCzwUOL8bPMTGbFw7mK34PcDfnASTjUjma1SMeHh+X6ifl6s6aNIa4mF5Yz5DlYj2WkM
eQc3NTivMEH0kwj7AccD0qnvKsivTUiFz54K3IPFvDbnQX7BQSU5yipaK250RE+DPX7w6xMyWuA6
XEaGYvEjbbAXPkZJFltzKy7xqIOMvaRA2Rz9Wq8YmyPf3Ze3+MwgYEHM1De5SMfw4ZIUE126kCvT
5ryY7uOTueKCs3ydBkpLWMPyN+AH8NvQOanw+RwQhiDlhmd52QTjlbNR+6ZX7UMaQu8y6PYLRtNi
S/XSz5vAILkRgGZSCGSswaUnLJbSic35sSpccAuc9qp08hahuI1CELXmbBYLFIl+lwVAGrSXppx6
2k88OAubhpkgHeeZ0nm2pXzoW8qBwvgdFXshbFW0htTuX2z+KE81v1rOzTKizOcpqatSoSD6p2NA
jwC576v4ixf9saGOFCN7uD034eMDpQ9qiITnRMub8LXaRmdKMYQjsf9QPwsMmrgsCBNZ0RvRZZjI
59kndvXE13FZYTnxsRCLUjDG8MscbPP3hTVyj9MHu97fifWOQHYxFRUJ/3LHTwlhzpqx0txvae32
Nl9FN+OHLgLkjjMXBrw+bkMaQJzw/khXQHij+FY/uUhioBbWCG/uRo6I+tlOxwIdS+rlNCTe+h+W
uPi9QoNOtlXOXm39OLQ7BPI6ttFrJQdpwyLJ+6I5sdSOAyBHwUsPww1LN60MDTb6PGa74lYUdOte
u+JP3rjtbcLCy0EbtjjEZj59BP3WNn5b+l+5h6+huDFGREhZ+AJtnyhZDVuTYppgx8/Q8DDLKNtF
bxWvT6f3073eQYa1ntfiZp4mdVdkYHEdSbLznBzJl5CV6RqVILrsR+NHw7Yd5zbLPLhLd2PIs5fm
ULQJBU8+i6rNkPMEaHUuHGg60Ceo6aFunldC6lePIDxPTsfpRNh7pK1lj53L2W2+syM3SbQ4E9Kr
9NvngrmzV0x+Ea9MRi2aBRXnAuXgiFy0CGoUzZfiiGCi3lbDK10vnkSheiC1iBubRw6hZa6+o4PG
sOzKvduJFh6avXaYDqVpaTj2WZWAuyFjsLQVviiHq2l+uSP+Ds5jPSyny7xSgBA4c+a55YQr8zPj
OOvtWWENbsZPnhotvqqU5QYDfs/Kuy4v2XY46DfF6Uk6ixzxZ1QCAi97iBafverMBMg4mOJVAQWd
TmjijbpVso3AF8AuhjyGiv3ishR+/o43J0ZxxeODRcB4d0TRJj+ksAi2oc4O/WoPDl6V7AT1EFY4
Ha/GKi6DooSC50oUn0rrkJ8oTj4tLKKJyCQZ7IRAx/xNS9c8oVhFubCQmuikRiGDehlO8k/HaT5z
uxEKXgwuLXF6d6ngyPDlVKh/Ln9QUXCdW+R0zUFTssViH++Q11H7M6nuua2t+0dcWBWTgLeWi/Ft
ug1b7jQWbNTvKdADbBzSNk8vorrGKZEvmyWj9YmZLpdTuaRC5VgJeApkb9BdAlavZBSEqa/gzpwX
+gX1Le+d462cW3LAa1crN4TsVuvFjfRuHUYvmX/PZQ2SwPDr0TOKfc/V+J24lMdEFnm4/rMC08SL
NsEHDSZ0kq3bwAKHALOszvNnZmWBesi526JwGq2YfwQwAtmnKPMJDx/buCI26pABrei4FKgqeWxn
88ZICKE/26hGc9llnD5fKIB9TK/Lj6CZgDZZ/bDlsdHUbkKdTIrX3QNza/NUcbVX+LPwEw15nZse
993wI7Vn0/DaB9XlTrzwUKQp2FMlfZfHNlqWfuol6oGTsrgql+gYXZRvle3/7rF+oIG9orLG2GtF
gQnAg96vI32lh2jdjsRFLHGlc48qPGArC79YTTiSJV5KbsyUVhy/Pfyw9wIE0zEcsju6Piclspu9
9Dk9XBqTz8+RQ8F27ti9qNiIXpFKD5CqnfDYspDM7eiMarEkHM7xhlN70VbFR3YSXe1W476MEZlb
zV9Dvx+W0hUEwa/ZBBHARC+2Gevcl8L4VZVB6yP0+WD5BaxZXHhIYtUWzxzYsJ/v3faHvfgDABdV
HASwait88EjPVujzV8a2epNwr/4CxJoa72lcum6w0gUOfp+OTcY5tMMVg/g7P1LmxqpIy7Knp1Ps
qPkJ1WHixm5PxuNUOcTeDZfBjV4L7gA2eAMPPkBJAaaUYn2XLe03ZgU2LezkBG7RI2Wn1vBfWvJq
3Mi/rLoiSpOnLeyjNVdZd75/K+ToWPfGGbkSLHgDxw6A2Q/OCVZwrbIr+kDp6snwY/hBu7VKD/Up
Crhav3iTMH3abkOztMI83Vr1KlwqbN18tLoyZfvNeK13ijuuEz/3YEu3TwsfjYB9wO5/eSyb4Ihf
5AtbL3UNx5Nxwkbaq8/DhMqeHrm9cNicn1ijmkVARkzOgAzYjzpvM0JpHRmbuKLuIdTXFssNpd3j
0/zk5sSs+Lhyscjf8Gw5fhbm99dwhfKYq/8yXqfU4YZyOHzft/zluWnO7YVFMaV/Qv/mJWGb4MpL
5f35aV6frT9diMMBNomTUNkDFomnLx40bP/DzeIW1mSmrI0vdifghu/AT9JlfIIjkryox4qGzjnD
uYpag8ttI7+gLc+vj6D/yal7Vvk+28LzeSOqq1zmT6vY3ElTcREgUu5BpoAd3jXMWyx5WbnmNjog
c4iD0YUBdWcHDh/4VfYw61rlBqBkYHr3g7keg/E0vEm+scGzWlEsoTCedw7wFtjFp1bscTYa4hHY
SMHdp2y1pE+c348za2Q7rxtW/ilBNX+gbcPXS/lEz9lAiEs1xsrHbrJymxogg6WAJ9uoPnotxgEv
YuJQTIudS1N/QfTW0zPo8PY2sssJ9JwLLKcwlmXuGecexunaALoEjVSwMtxqpJSYDjmCtkHMAenK
l4qFNaMXRbdh1bNFloNcctkgwr77klbNqrsNL4/WUwE1vwHHcjjp7Jh7/O8Uh3uqPjamJ1xN0g19
zbK8UPGtGQgsKSz0C0lv5jbfYbXPgbbCKuAeyaz2XaTTyqJPzCJFbucIH2EwvI2/BHUMRKts6zeC
B/uv7hX3FETL/Fh3dk9sU2ypr8Za/KRxpT5c5SqsGsmPT+Pr0LiEltO6KL9Tdki8K7r5wEcqMegW
K+3pYXKTZyouzU1OOKHRtEMgfeMYnsF01WjLmw62W0875abGtrih7zOdp+dm4RLadK7fIjpKjKDY
jKPaK2jG0CY5KdntwSdKlsNbMpxVsEuTjRYvpje/oZP+FbRQ9o/d6c+6a9kADphf9KFlSM5Ei5xl
JMC7JXx3tv67eGXoERJXFvkqIzYpSA6L51bKnZbLwo56uzYube9XrYdKMKYMznG1YGDj/fCAdpDj
kLEAPBe/IMpPm47iV2VJdvSGOQZ61pPOtDwf/wQiDOr7kwRSKmSnAbyUspMSb9rjgdXmplR5ML6G
JuA/pi7IiaogMW7Lqo2inmlG9D15aAk9ZouHeocgM7LQa3nVquDmYavMgyTaqi6JBR/9q/rZbdKH
VRRO9CHSSm7m5Tf7LQka+O3ejXF+UDHr0/x21a5BziEO/V28wEV6aVeD/aDgn27K7zjn3JGrOM9G
Y8LCAtXwuNMey+wUCgewOYTsMuN8hqtGPDyfO14xJgTwLZxNwhYDSYnTRue/9wVij7MVnj5VwUhg
MaSDi50/ABKD1bKS+Zl1kT6R5t6NgBhohpagKYFBDWiKiato35CT1U+GbjZjosYae7I7fXneRzAT
RfEMhx678UlhU443jBndG6nKTE2hlZUj6VMI4kFTOMYHm+NwB9V3NtYvhxUbAuaFFH7Ogxvg6/5e
0FsTHFbLu3lUVT/JX9WgOUumNxlsYKz0CyDL/Mhy8NV9kHcSNVYuOhnTYBIKK4aGNKWZfgYULmB7
uBd3qYeyS9xGN5l1jN29KyNHDjh77ICzYzKz2+Z38DSs4ojFnP7nHPHo8Thz+228T9Vti1sD1Sp7
UCAvduSzZO/4uOyM0zd2y0W1uQOMeZYBezTzQ78UC/v+SoaA5nKpF5vMNl3jnU6ATjA6pRdtpuI4
bqId49PuBeSSgQnX9B8v1PAMFM33Bl8fDZP0Wmc7bumh5BO4ws/wZbzzkJNVZ34gPQKTzcYNuzeP
b55wpHGyuD7OGFR/imPNFmepf5WaVbsE3k0yUJwNqmzNV99wJiM85AnLnZR5zPrHCSOt2zXOfQJy
i9ONIZXP6DB+cerGY5rMvAwJs2R1XzxAFzaeuEtpuLCt2KaVW4KNxVcUqXuB5UhmMvVkb1MPGH/d
VAD54pTUYdxpXNeCFV8wdZ8zA+ediwrQuAfxjTjI+lBdyjLQhYDhAhMHUha6EprbUkoP0/Bqpm5Y
sndmoWCzwVvx+s+MPo+v0d5xGAtyrStuuyVHbalaQkDriGuBnR1Yrgt92SlxZunuWT+ADlH38orH
o/IKk8drr3ATKiEgyPxxkRF0p/RtNwlN44y2FJwq9mLn6PV5lqCSL26J4RFk0TGGYJQVGPTJSQzp
7HSGO5bzpErXlkQNPDFSI0iJb9pOc9tVxpFK7eYtQWxAuuf8XpOPMbdDm/S5cBFMCH6nAwNzBkZD
72m6Q8uS7QaJbK6yYXgKksgOXcZYbz1jyot0EJYk4rzkJx7qwDmwFjkgQL8ZGKXUo2AUlgwcgKYE
2VlU9ulq2Gsgo0M7/wmv4nWi9mXjvazf7366kp2nS1dn8UGzu7vR/69WJawcyZbXze3uhq6w7C7J
mY+jOKHkMuVYLOMlJk5abnzueBvtx+2d0KJ5npLOEzo8jlw07O3yl+aFW3N84SJjwSPqXj0v3gwW
7v3YW9LSJHlb3jzKd5EWxqtGM6bzh9FF9pmPzGRtvXMYd1c/98W6IbCLnhCzMh7RHHu2O0XQTgFO
kxwCVOaRdqOyvJC3Dlc/gw291KuthOVHX/YVWk23V8irZpaBn8ctQk/LuPrJ0pnnD6PsG72d310z
u+bVbGtaP4SdtOXB0kwrRl8cPQIm58OrOqBXMp15tLV4b36Sc/E53u37DwPhIy/PFTP/V6uWUANc
dRRK13bd/DQgwrH0YojZpJdKsYwT0HA+3eLxN1mitVVbjADR2QKiEV44O3xGAMBPtmFXed07+lbb
IxOyxbVxYnY4gvf5Rq0MzZV5t60zKMT9kq619eNj+sok7kEr/WXOsexgulsdfOvUH4bXqN9JC5fI
KqA/92P0RjQ7AWtHfav7aMPPIntbhUGn/+ydRe+w3SiY2XVUs9b0mVwpKsLCb3AqMdFheOL2K+i/
vLj8aayryI6P1YWcIawwS1YHER4LqL6NWSI/DbDoSC63Qe3UC/bAyiH6kU4T8+Yv0ss7G1nEhUhJ
urclbQlHvvL3Hh6fnZ7Vtr2KweLCSBGO/Vl4107jO8HR0lJWfdjsX7j2k2/s4K807tSLEC1xZvnM
Fi/65LNktOdmFeOvvUZnFgVNnIVoKjAz8mX30c7YDgFzhkqzTThOkg0o5SD5w1d26Bi+CYeecFJU
dxeC7xnyJOdccaqL8Yn9UqX5s+5fGJ48oYmCBPHJAZxeeI3u2BzFT2Wd7fGdyY2N2JsdHnqU8fV5
a3xSZRm1tjQa6IueGTKrlhq6qN/kN9kpzvGNyy46izSbbWPPyKeanGLz8UFZndFhCEY/Yw/2ow9W
d6lpCtnIkve8x+SssOCd08vzjDYAQFPPCk4eZ7/EOY23sv40+R1z85tzQM1N7kd2xMKJdoHZ6LkI
HcbKDG7RTbn5z3TWvPjYrucd8siDFyGAhYTkQsNy3e2KvbYTHE5pequ4sdaJ15yqo7lUD5lTH0Zf
+YR2uxgsZCFrOVAPhul2b8mVWzdegTI75rvBYbqIMFpMXHQvtOXZdh4daXn3E1KOPAFJhx6gw6PN
QmP+tGDxgLlPWOK1uz12Gp+W8e333LKFoL1hSvl04rUAgIfjTLlOhMBFCfKTFrkb9bdG5E/7OsAb
kNRLzvM3vRhCTqC+9WTMMfJBcEgJ5hEaPQ8R9dXzuJCX2p4tZla/mCtxXbB88uipN1yX1Sq/kEes
f2if/KwHCfrDEsGFIr2nyGnY2V+brexI7NgSdkROLR+Gzk2Z1Ez4F9HT4cO2+IRK5JMnV9U2bWdA
Klwi4ktzRPcpMHKjogank/4HXefR3DiTZe2/8kWvJyPgzaI3IkHQSaJMyW0QMm/BJjyQAH79POA7
09XRMd+GQSOpWCSQuHnvOc/5pHqvzWdo+uMS6EYIm9Ynofu7OfOXEMt6Jnz7TfuinmAH8HdSQN4E
R5ysU5RsgYY+y2fcEjReyhvyqAWdbYSYT/2tOObPwwEVlXOd8rNrfCRmY96qA5V6zdLHW+SKyQYx
2XuvjLDBVpS3+jt93b8mqqpz/FKeV4lYvIVRFc0H/775TA6cWgv91Dc0IcxtQMANN8VZcLlHPhfU
/n2EIhY93Ev7BvwK9wAadtbt6Y0I2IXu1DF+QdEhzs4DXYGeBvwHV7rnPD96DwjLHpC5PvTvzau2
bamji139yYoNNAYDjMnhY95zBeFK4xxRDVkNMjQa4RsKTb25jWH6PlBluxedIEko6JTH7cP83D3Z
F3VqwyI/pNbGpbJ9aUMWmHtiIcXJfy7ig3OnISDhykz7Y/kW+Fq2iGJOGVgfxGs7NI+0Wah6SUkj
2W0O/S0rwVvrbqcXZt3tS/biQw9B1EvH/8b/BYrFo/wK4u1wfCui2zLZutS1dIx5liA+uvcMxH+n
/sZ/y57ZMPR8kXFYsGkKmkt7l1FzsK1piK4NKoNKOZA//Sc71XQMszv/I3oim5AlUWsPvdwm2h7y
CPVkpE5lfZdpe+fb+c6hx/NR8SGeXVKK8z1j9PSNPdXwhjVwmgOHwZV271Lsyk1+UbiM9tVTti/v
SFBmB+d+igtXOmney/i9QcNicnBZ7KfUHuxRr/Z++ZgWD8rcRwnYGORJm/EvUornV2oIyCGUGcT8
0W2it/Ir/p7yYE0QRifBNoczyAtktVd10OibKQ8HALWAu9jqWfAiblodteyeo6yt6C4zd6V5xawJ
6yqCqNvq1Ieb4oO/BX1v5nmWFiLWnaP7LglBDtVXWh4ASyPIPtkOSJJ1Q22SHQ02DrQgHGmb/3Mg
uVhj0wA79jTv+7+mEFcUZ9C4zhbs5+41R6Ia75PqjOEGjmliwTfZA3HFnYWMipUPoD5pE7TkhmSj
f8/HBJ/GJl3WEpbdDX3LeNOBHeNa1SCUyWiaq5epvyeJhbHpuMe2Lacz12nG0ruYBQf4PxGHRLlP
xwYRhHM0hh0VCW9YFm96hGS0vhGwyLORbFtSSGiQ7yNqa2P9+BsjyO/B0UtxGqeHvnpM83tD3sp6
D1RenyAAbBfxItRBjZeS1AumXcwgydAgrmC8NYuv2TlaHmKxF8LAbrRyT1lCXUYtRJFg8fXSDKFk
p+w2Ai/dsVbydSyk7U5nH8wuorp5Y+AcGreOQzjhTfFmPfoX5EkDVP+ebCygiHshbiiMynqnV5+x
deimsz2h4XhhYU6dw/jL+Rov18H+sE77/8z5rw/hYCJ+kdBK/7yQePHaHWnRw/ELuLbh8Mg2UiFG
1sP1uTlyrJ3buxdSAfyD52mBHGiMZR1nQi1oyjkLqWxprAZaKdxzaxT1atbtQ9Oe4WywV7w+dX3R
gI697Xpa29fn9KXkZWh1w9+/5rcADZrGD7G20TLIDAI5p/RHV6vW/vpcu77Q5EjtrzdzVzR/3/vz
wvXn/v4VzxpWRGQ69ltso8wer3+28ExWvPXu9UdBwrIxyYz8CFOnvY9Hkl/YjVszQpUh2pu8Wd1J
vbBVXbWL4j6c0QAZWd/D/HPmLVk06a98mG/beH4g66XH5Me3VknTJn84vS+K5NM35aNpiU9DG3tC
VywyEhhvpPl8SEUWtJyvQ3Q/lZMZJhXInLp4iwTIHgD4065AT5fH4xQufRfvJMlCUUUHwQfSZxfI
Ymcz07au0NnSeC7b5AGdaGFmdyLN3+RYqQMZlqjsNWTaWMMR4A4pg6tumPbSYbKdqs9Kq4yTFSGL
gmg1e1bAt3LICL1tbW3cdbqHx7inNaousjf0k0/qzw2OiR9PYxbvmbsa9/YMpMpr5w9cIYRzLhQc
AzglKIWhKWIKoyJlZJmi77RRW3QkFATzgKyxU1wIcyLXZqWRtFwlb2NmENXAJQYjScR4YPDrGhcl
iJo0A61ZsI+wsQMj+W4QXvqAzO0UkddiZYjpxvE2diAwaMiZHWzo4Bp3y8K8vE6URh6j+5NJ+xPE
FClWqR1B+8Sx7aJMIHbwNYbYdshQU1guo73R1PWtLgIWPKHVWHSFKtmx3gMI5nRuwrn88aYyCxQx
G1P6SIpD36EWa0e2AdkcbydrUVu7WX99NV2myUvajuVjVMEkAg3+ACoB6qZpz2c3qciXlQuduK6Q
x87+mogQLQUJPKyBcwU5jo886MBN3uhpsQSpHN4iLakPtfytZSgf8LyzaZoKdbPk9tFnFjBiekh1
eg4tTuS7jJiSoV/XmqL8TBvcFvpdVgNLUJWHaGHp2ZHn7gdEiT40IufLT5bb2SATEycIymMNOmeK
vJZg6G1s0ds0YEWCxQBiWlTRHs8wRS+n2sE1h6AaiY/v5wU1NxQoIZkpmk710nAkBrrS6UMC1DEM
xJE5i1nmFb/Bj7an2iP6aaEnQoY1C3TJ+RGpREOnYTHkKahd3Q+WwPq3JeOfDFd5WBZc23K49TcG
h2y/Ros0Yjwv3nx0F5OzJKMaIN0Y9j3XgpoOWtMzIGotR2AgdVgMjOLTBkofGG325qYGhVyE1tmt
n7ScLcEoSvrKI1NVjb5hnHFpy0z/abBAPpt1bm9blrKsljYoJpT86hJxIG2jkWYEmO9tUwM51cEO
78rfSuTDWc9ZuS2CUf2hoSJPZRo6sM+OAyVNRqBzGC1VvmkQ3VaGhc4QhPvUF1pISL3NBbUaiwpT
rXNy+ADGhu6hxI2PH5gueAyldO8ZSPyXNjsPKYWK7Kj6yjp/UPFn2k1H3UL3pSEyYImN92us+mwx
hkhzBWyTgMw8jd8S8s9uKrfQbyojD2ezGzYpWPTQGKxy14GWoQfG8H8saf63i5WyAc5fSSl7sfLL
VDOa6pkhTvmM+HngCE5WF6qgiVUx+EyJV5P5rD24luzvK4MtTD59a672ToA92mmbFBMx5wGy7K+u
Ym9/jBLAFAb5y55Fy1FYL6Wjc62+SoBmBi6ZhtiWMHs+nvZxksJ6z2k3GiazSpdecJyMu8ISR0UR
YQADIFPe64/5mH4AuSBvrzBPAKhdVJFrRN7IgHSKsSVEqETSuXnw9f7Gw4Z6qkzGxCSIoKHSTVje
TdXuSjHfG9CKDQe+Eeh2tj2tuWLjSsTv9AzdqXIpGdJlR2IN9hs3uS/12LjTjOGtJVK5gp1VDXAr
+0ljG+/Sn0jIJbiTNRtQm6H9YmMC1nKa7ezmXFXX/F3WN0NEjyKKmVM0Ij+iRcTBfEps6ovMZ0ju
nyOWyMp703LalJEEUengUNCzud9jvg+EU/zyp9Wu4AwfvZdEB82lHFbOV+HIv+be8UN7UmTNa/Tg
yT1xXGObR0hLDEMmW+xvOmxmpOa+XpFhYbFfGhQtLSN2wiUekE10CVQT/8WqVnRgQZ+C0wylHPGN
nuUt25ijHKXfpovx9zBxVmXmHApvN8boDUutg3CRqhdteJxBGHbV4/oWj5GbcFAljghN0sIhZ9oc
J8VL6pvJLgFxcTRSZjQt2Q6McdB4AP1GW9hzKhbV3O/8gWK6ZPAxwk1GAq1tgAmJzZLE0W4c7Xto
BoibbasKfMIqBj0hi6MrQBPIeV8y5lFeF7oWUc0aCCxGpwrkjAQ6kcqCHqM72zuZdxhE+CMTO5wh
2+oS2zLpDly9iaub1zY1CR8IIvhOfa2X2BLQrohav3Famsv1AnJMzPS+jEhjCNHbr4VG00B656Un
89ZqUE9UqutRLmHIr8cMNzVOSjsuggp7PpQsrH1ZTJe/tqPhZoxAW0TswuAApEzQ2MIgPFFIFmKP
rqE5t/nObR9MvRZBYpMyagKA32QWXY/OYe83coW9cRk8JeQf40AsmGEKtNgoR5p5HIlf7eowhmBw
4zr23TzRM66O/gzmphyY76euBY6i4rtpMcrkoupwS9vZPmXQrk/FLo0QyAPFfNU9usvEDsqgp6FW
ZeQPYpz85Redt408yZATSmnTW/LJKLMX0UCBnViQ46EjS7NkM6KVxnaIMb2UXYZviYuJbN3XLreN
F2ndzSaBKjDk9mKggTlrOY6tHrBsy9C19mDtebZ6mwfvOyrkE5iI5U4OY3dSMVRe5gGGk6qTbcQo
zX029aOkC9X63tkv5acdRSsunil+lV0mcguO5jL8mjkCOVgpa6juatWFOFtpvTJpzEC5bSS1Fzqu
Be8N8yfpWG9QrEJfIGLL3IiNb0oPy9SKAjWa/mPm9kvVkvU8ETdMovg5JR5jO7J/IfyX8IBat8Iy
R7qQdI+L6x6gVmz1FFGDQXCw14D9kxjtt2aMI71TkIz7PijSiSaWKO9q0CtOu2AYY3hQS2PnC13c
D7z/bW/HLSwtyEkieZ8n0sMdtdKgZzztDxaRPfFMN0ka/hI27hiMLfofrWOybWkFWOEuO0TpcrQ6
dWmKKg1LMwmTlO6VnqDiJ+QNG1I6YFZct0CiLQK4oXo3cplO/btY6fPBHei+tFm1JfLD32k1Q/oi
yWCT3DrkI2ycmPGq7WBk1PTftuq/Pa3nx+ILMuj5RH3HB1b/iuTiHZqzP/XW02I4+G5JIpVY0haK
k3B5SbLU2uEAX/a+fqxThjlWxFGrL/ZZJTbDFJBJuotWCBIKkQl06afOaNjnXOpYYridsZJ2NmAA
iNpeLQntWFx0V+p28rlKKGY/XePoG39GDamGF9M0s0NRyAtChMkA+9UgqG90vmpAYmYAeyEocfuu
3CX3MLvNyZqs+LHOCMoBWt+1SBU903J2VtN/uH6tztL3T2Q2H0ffrsNx+ijtW6OGQIVVOBAuSUzl
nLKPdl8T3X7qC8jGA++VjylDTSijnAIyf55j74tUEHtvzqa/68r+EfpufJYWS1kJT8rOBVw5PlCb
PilJEofErt+BDkbUdN2bNFLmGlp1l0aNjQh4IjiIIDBiZKB793wKkFDZlBRYmswnjWC5Oh3v45re
nh42saftvGrc+D2VU1MuZ2UnP64iblrEX1FOZyfKZzugGNuVfT1DwdPvZALfSkAVN3eQJZAc1zTV
Bna9LP5+86D5TFR6ItLDelX2Zs1w8N1GbEDCQ3LGLbuMNDFias8Oh0hjz9D7JGZFL4VylXV64NvN
qdFkUHXee2VwHVaFCHOd3hHUeZRCHc23eRaXFmvBs8bQTKXdu5yybpOYCt2kyt3QRpifn5zRYAtt
jCfH5PrRJyDi3FJyb0Y7p8Um4JYUfZpNBE2aItVoU4BW47dGMAjxcyX/04e+wQOtsJQl+hwHjo05
VI0pMsU5znYR8GBE5PkTdLMUYhezWr4NQgbtPBgL4EO6ZGLELpp+PmFLKduOA7yei+429Lu6HSGr
R4FuYoJgS1typDwvaZ8S4RBw0YIzoA6cyf5jV5/bYpfMw9pxQyvIyYPGqZbQfsnsq8D0Ry1j5Tnp
H+gp/BIE8ZEAKPZmxBco9JYeyDR85EOZE/PjBVTzYtP12jmamdZqtkQFSbtxRixtOw8Ou6Gjbj8o
jYFYNr9k8bD384zWQaIXOxkTnGVzshvQltSrrQtrQ8oUslp/9ct2L5i7p5OxxnfcW2XpQ/Fd9k1h
DShi7WRN8noYR52dd0sxE5kZrdDGuzMdeq+xiG+JlKJY1jk4qUsR5HS3HOdy68U+813/y2sHMtD7
7KSL8QLd8pb/OOy1jg2bUB0e9rEBhk9KkZnnIWhluR3gjYJiRyXokuM3oR4fzR5pycznq63fe4Se
1AQrZER+8ao5QLwSATmzX32KEuJhMUNlko0Ii95m1qcxd5mARgGCOViEtG3svC1up7XP18FFa5Mv
mMbHdu7zk+91HB2exVinjXH5IGn12FbEs8nQesFtq0z3kGSPVYGMIU76b0ISfpstzYGmZ9PjM1ef
LHKjXLz9peLTrWnO7OIBwQ5BXXEoKjYXMJLwcs9Tu+cqgAG6NdHpokd0GkfdJhVBPr6t1lYGHm8D
UVxqRENAiBKC1cUoD0OLvm6wlpLdtrVRJmpy+KBeOKBxaRE+2hUI+3Zsf88svbafzGc5QA/N5tZB
xIj6SPl2tLWiSN11ebIfx+V20Yz8VHro/qalPvlD323rNkI7GKWBnUUPeYv4mlilk7mOd2yAqDeW
7F6cwmUEp20d9brEUHkBgryMlomYa+wA4Ucogfg+k70lFlQxEyP30pYnsxwwSvVop+eZ41qKnWnj
a5hfzAJOLZAaYFw1yqqOy0HMUa+WSgP5lkRbdsGvSDNqrTW+l+YpMVI9WFd9WEaUJVTG6Z0BZRLz
AGkXCDtqA4VhPTf7jlj2RhfRk9biEFmYC/MfK/TitXDM3bimrOGtEGZ6oix8oGOyILZQYakZv1ko
f5KlgaJesrsjGlHnDJCw6K01i91kvGYUG7v0qsBJfTa0nv8MxYiT0OFAdRkWKvbw9waLDeYs93tJ
UzQhCN8HiHQ7w1HvOKh6vsS2PcN3EiQmQbCoy2knmow5h+iTh9n58uJHLA41PSmob4MfuMr40HqG
KWqdHs1vrmLnUjjdB6G2BAAStWi9RRXeUixYR61H51EMyWev0RTKYAZkVbZNDUVZRSJK0DXNG6cc
DaYIrJ6pWe+tOagb3UR4qjmlgcxd+zId9bS0zDR6B9JphRSgg0RNRDFZz/lPAgn5siDVNypGZdW6
j7XZwunUcLWKzwLjhKdogUyFfo6W1HuyWwYiiuHVTPMrNlP9zq30bQWXbduNSDXzeiqfFlP78mo9
+WJv82MTkSZ157n0bbqaZvfD9e1dOvRe7D6myrqvmqHd0860p3jaxU36bmkWuqzDoLigphZm3m6g
rcbScJYoXOYS3z65PykwwNCOKWJcWA2tqXZcuhhNWNXRVQVEKH38IpC8htaK6iqiOpmjNsJ1PcIy
LvQdaWqrpkX/LCL/V7lk+FeK62LF8Cma7tKpePeINQ8X+KrnZoI5RoCnvnVSrUKQ03yOyoLFxFle
wV8MZqB6J98nzDKjbqmWttyNenTLQpcR8elbNzFxc4ih9Ofab9gbykkg9cQUZw9vXLzSh3zqQd56
/pNHMkAQLRGq/6b7RUT91pmJSpuqBltqZT5ZPetfqVvttojJaBKaCNGoGjX2p8grJNc5ejwTa185
aS3UkdHZydY6tlXp7F2UB2bhDmEkKEI9nJxmRIw7hQp+BKokLa3wybPVGxNWFK+3DkRagpCP601e
Zv7epLY4xpX1nUrh36dZfVk0TJ3KMKcdyFTQWh6OF1lSyFtO4GT2LgIrR74iM0u/hOv7pRCeSBb+
DTvCBm0viFm3Y+oQvZoleb2LiUh/ZJ6RZJ9tXbkXj3Y0u4b5xhndFx/xncTqh+fFmgO7Fr9LawiV
4zns3MS9O7Q/MY23oGrRSqjaXEIfJQYU9XjTRJTda9e+0mS1i10IsyqJ3b2KVl7vBE7PZUZqk0iL
aYPiwBUoiiOBBmE2WDF0+lfx0hpIWSfQWMPwHsfiJatcmyhRdslJXb4Z8yL3hp2foqjTNrPCfmgO
q8iy78n0xccvFAtpBVFsb3aXVnigGGJJnyNO7F33MUBOa7uZadKiMHU4LbyCbui4WAnwdzpeHq1c
uq2dlsz2F9oRE1e4Tab7xT4zNDdoDD5VMWnfzrAmkUn73Qc+n3lZ/ZE5EzFE4s5onTPX2ovim32p
I/s4aWaxSSD8HbOOc1CutPbybWJXvI9aODICNUN5JsjjO86QvkvF4t9jy+JCQtSUM3J9dprvIiY3
ItU95MXVSt75v+8mc/ug+tVQZdvyOPl2ld1ffzxuXG9mUL1uIkY1b9n4E6l5/aH15s9D2TgwEa6P
/757/fX/8/U/v76MLe/rz2PXY8KoQl2o3/yTCR4JqNlXQPf13vXmCuVuVwD4n4fXe9fnrq/++eH/
eO4/Hl5/LoI2U4/fOmhDIs2c4Mr2jvKa/828/hf/vnt99vp4MSdeEhLah+ETg7K+k+sNRxeO2z+P
xRL972PSWegddtv0zZULxNVFbHxgbMbGopV5JO544X8p+oMVyZuihjAaTQQFXlm2cgRVl2iJfVxg
cW99j5Lm+rBvlv95IV9/xHUgu3JQ7f/8wvXHrg8FTaHQUcnp+lRqW9aRMGqcbIOWE1Nrwu25/tz1
letNJVtGt2w6H7PUxLgNg5SH69u4vtwbtn2ojO/ZMmwEw/6Iu9VBK5BCETtROEDZWmlFbsMwPyq4
Fjc1018r65/6jAHN2M7txqkID7veGFOPICKp2gV944JCBOqMW/U/k0BrUXo23c9MByLJBdxqmZgl
Xce4kMiOHNjYPl0pTtkKiiqvB/j68PqclArp9uCCA23B1Vb6iL3h+soYl/oSRGQYFoqu/J/fKwja
5XsfnGNUY4vLr3/h+rfrWKzkETGSwgrm9M+/9/e/cv2zf//M9aWpZ5KiqxJX6L/eVP6vd3b96esL
//a3/78v//kLtZd1oT90hz8/+2//ZkWiSZq3p0KnAIaZxfLnSUAKBFBuk9h/UhbCRUPHZ+fO/Tmn
9QxOCnrG6JGSI0VK6/KTcFtSs5uIqUCVHCC9lwdi8tqzGBRTpZw5PikSYzIGWV+Q4IhupalAeYFY
IQ1MfI6t9tuxEnkcGwbxbUGp31K5sOO02WVDKhCOQ0+MmaURsfP0S3OCAAODaPS7MGL2IRxaAV3f
0njznynAqrtcsaT5jYZ0ViMnts+jbR2PDWYlhvVj2SL89NiLWBNQgw6GRyn/GmOCr9saDRS1wHbI
58tAi26LXR51kVM99w4DhIYoXJQ+YF3okm0pupl39/gVyYqKD82kPxlueU95222mQkOIkGb7gkvw
fiTQBloqDB6dfZlGxjYwR/xc1XAp9IqLWRoNd5POYGlggqmbjOmGVQ1ekKs6VtO8Jc1jwriGlthe
aiJ+MEgSVmXfwv2YEUp6tWgvFbPFKLtPoqXYyMVHQqP3P3acE/SYNe7W8PVTlagB+Skx8kSfH2MP
A4jm+q85ssqeOQjxWpBe4wFFDwFDRFh/DgTw7Nqy+9LcXV4UPYNGm4l+nl8InEYTbddoqBP8utEV
c5xGJ8v+cG3z08gHzLMdzTRr1ve2g3Y8qRAGVPdjjtzQLZpXXAaSzDs4J20fxzeNR59Uz0mzzPRu
AcjB+iCsajo0LnuHmBksCe/tyVXijjlBO/bPjUZdrLMz7UsYJgCjNwyD71Sun5Xp2ejHhizovepW
9ASiKTu6F4b1VTZr35a3IziEaY4YpCRmA8jAEmNMHpW/3SI9FZHCOB434jYp6aFxOYMpRET5zimM
uxjKiKmNUHU72gENEhi4yMamzPU3rTf/cnJi1WLMFfzqLe0ATphkuUjhPI1OO13oPRpgkIPcRgHm
2K6/d+HRNDRDjsLSZlxTeX7QPXZBpS9ObvSUW6P90BfGb9vAxZ8Wv0gMQEHmlOh2rfex08Cl9Mtr
shcxcW3aYmR7K191vU7/zTBw3fgpEXikWl36ChOfORRBnbGqmVJfGK5Qs5olI20ksF3palvGWEZQ
5e53PLbJS0V7K4r8ektU9q5RgNsi+rq7SEZHLU9JhJO/jJXI3/AJCd8UtDor+5de9edC+mjgCE3d
WlJhq7Ps/Wgm3r6vo9suIejEskrWkYo8jAmDOSasqRvfm6L90GregawRwcrooa70S5dMbP34vEcR
jDaloDnMP3ruCKIM8AkYHS08keioadBh5ST3bTM7ektSRNVLqcHUAfW/gaq86ZPotlocer2cH9Aj
xDfbNRQV2qGEgnwTDycLhZ3C2NO1IJVYznemgsZXCxmjqZXNl3RoG3QQEremA3zPQt+m09pD/JJ3
O3ex1JPsW1SGGUIZPlsEzH0i7qjpAfjpiG7n8tS7aXxxB67JMWMhy0rj3WTqHx6JiKhhSvSXRv5r
ttIh7PI1LiZx7bsxib57WmgDcZF3hDWo0zTwvpohu6R9DT6QpIcdUxPO7mkckcXMN/5IZwqOvRsA
/93ZCyju2u3V81Apxpbquek6DW1p8pdhkt3b0CzY9Taa30k3dGp4/ihTYjQuxESj2fH9TbsC0jvZ
wzvJjECM97xFY2t0ROC1A60Pa+qasIRRyRgfJSz5j6cyVj3oPNSkCDnCRQAnVhmmCmhAMkdp7HS2
PBgmYCFbJPdVQSWagJQH56XGXQRk/dCT1N4s6MIYVv0ieQ1T0/igum7ZGB69j7kmVjXSYutIeNJ3
BimVRlv5M2UgCVVLwnE9ai9Cazo+dXj6woaU2fTzSbM9jG2DuxuzgRZ+ZdLgMd0VA1pitmimp6k3
0INbKd1isV2Mejn1iGsKO5a3q8iMI9etxvSc14sMWinP9EkJI74K0FOI2RmE57lx23Do0f+racmP
c8sX7S8duPIUOE09RrQRpnc3RwNSTNN9Tt/+qGoGKyTKAM0gWk+YgPq1iUwEBK/w8t8Lh2G65mS3
wyLQR89YLRwDC5PWmpvYRgo/j/N5aLPi2OxmJR/IrWJNLf1PsME083ssvk77kntaimamfnIYapVL
CkXU4coshfvjrKeqYzDCyeW5VZxA9Oyo9pbpK9KaO6XNNdAc/vcZjnddw5LtSSzITfJMMpetI9Ul
fxJdjmwQIkAB5c8B9HaA2zFmxga1Pnd9YSFndte41nPV9TE55vZbWkA2zIjeOQ4rwUatN7rKMVPE
5a9EJMkxka1/nK3pLRGAKrrSnI861R7yEm5aYceBLZETZOigSF0u9UPjk7i0dg8JLAynNa5Hc9kc
NOwjva7SQ1JleWq9Mf517/rw77e4/kKXpgzmgusTY29Qzk3rO/eU/izyAsiPq7Sth7ccXeSrnPqV
L16GlI8LDac574+e4XGXQTrhM05pbnVfACBp/bCEiSjbdzNG+6/76DyvJf31xvI4FIz15voQLDsd
dDZsW6tvh2MefcTWAGL7+qbMrlPEC87dQ7Ie4bnF9aDP8uXGWXMK7XUT0RigS6r15nrvP54jC4/r
poPBqDUympPXaCNRU9LG5oD6Mid4YhjY0JXrd/nnpltr1CG1443GxHljNQw79/pKZr0iUuM8Zs9S
auHU9bAS1pvMtZEyXR+nK3t1aejG+IW5d8SYo6t3xxrFC2FMsn0ce08/OC7EIm+9WQqEvKJvio0i
xwtSFbDY41DjOmsr+zZxKxYIxzCO81CZx+u9VhPGsVZORTODVmy8MmIbaOHUYjZbDh5d38P1nsNW
d+tYSLiS9Ew2t37sO08/omMfEyc62A00EyNH9BsTsm3QrrTmQ2I+MhapjqXuNWGSeUDZuvdFUeex
15MbxgYNX2GlbaNYYNlxO/NYG7p57EyI9wPXUDDwqA9cg6VyRSfDuvRdcP0rT6yIoCnUCEprpnVz
Z5GTMbKXYY55qaMoDXWiRWlxs+UNyBr9rdZ9zPVmWO/pKkJMv5g0hv4Xk+sSXEiQJg2RK0e+HHXs
S4ILGlSv2keIm6UonLmhv3qo+kUPJ+ajx2W9uX7+14cmLcVC0szh444B6K3fAZXb/9z4EwwVD63A
ZvGJanMLNkRGYiIqVWE1oHhpKHj9GsDTnwPw+nDO8JRX8xJth857Mk31Xtd46sZl1UpmS9btEm36
MrHHs+67BzXVp/+S1tglVi+mOwMY4eIfaO4A34y58tKzBj6Zh4RQ5IGLO0z7WH4SNhAZbcIAeTU8
x8B/br7Ec3ViNKUhUkWpvdaCMJczCuINjib3nPxa3sGL/Uz3TCyiX8mzROsRujOE0438DURxPSmn
kLYnE8QaXxKjABJ2LQJqKNwZltNj3fVv5QocA0GyY1FfnuBJtwrQ627QQqiOybjXHpf7/rvi4Yxs
kMCzgMClhhngu8HpqxMruu3f+KccZnHIv9ob7REzGkNCiRsc4Y1zTr90djHYU31+aUHOgN9YnPBO
9VlA5dxOIY4QwyI44BsxDLCaGtDos/7+AMAqSC+ETDo32IwRWjwLOqVih+08W0FT3nn+ji/GGXUa
4IIAfyxEgoLR60/N5YyEuyfnx74znsSHeYye6MdT63XYsUzYu+SunakZWFaM9+x1vo9+JrzhrwoG
dh/GZz09WBj4h41i0XbYSO6shsDnDbh+dQY+u9Rsum+qN44DHPAL0wmmRufilH3huKwJFgl0a0ew
hgVHqUBvgbEXwMMgbohRdFGg0FEjJuVCJca6gSTefzijtginr7i5sR//8vtdPyOVP8/4vL2Gi+He
ava++ySK8N9w7Rcqkrgq/185yEuVln33z38YHjx36sL1+cPPP/+B8ESzNcoJ2/WQpuq27fD69+dj
inTmn//Q/6tuJpUVpo5RUzvWAslKkP8Wp2qffw3H+BHKaYFuYadFl9TdzjKkreievdvlmyOEuhaN
XrGyXWZnSyxgRNlEPtnKSc3iMPEOUXmB2alqGKpbU4TCJ6DWo24IDSR/bxBNUAa+LL+h++3kTr5D
4bjFA7qvX8aH7FE+1y89HYeNsW3/yshY8t6KTwuDSzjeFUeu/egwNQ5YjPV7M5yZSITuA4sZWgPS
L7jOsgTc4Ns3MTbNIZHA1pazYwPmDWXpYuGO6l/cWzDME93sszMG/rD7qx1/nGd5Bseb/MaYgKHB
/Y0DimAP58QubQsw7T37QgypESiHtPhGPTFYeG740rHawCrmFc5qeA0CWT9SsgOG2ehsP3DI9owf
HxGbNa9ILLy7aneHUQKvLr3hgs/viCTq3U0psvfFF1r9nXgwX6Bg7vwg/mv5IlgtMMP0uVg5jcab
R9DneTho+yS07vCFkjFcb7BPBVjv+wcwgAie5WsFWQTXC8qmALkz5kjOUxc3wFcWbNL/Zu/MllvH
ri37K477Dhf6pqKqHtg3IkVRFMWjFwSlI6Hvuw18fY0tp8Ppk67MqPfrCDN11LAFNtZea84xt7kF
rnXGGTY+SgTAxVDnn4DJImdJdbBo59FiA8wS2CcT7BAD4b6Txos9PgVw6kuNZE9APlQ6D7TIoYtL
egOHLTK+47igylgo1QYiw5aXGKyMk/aTfPlqI+5swXmqXMDX1q76Me69H+wr11RuK2rzjYJjaCFB
C8cf1htKQhSiy128dpd/ceRLuP8fDnxbVzXTdmzP081/P/AB2TcouvThqLv9Ec8S4dGsMRxeL453
06XClASQRf6GbQZlE0ajFxxJjSR+S63yXzwZghD+8GQ000TxrJpkH/x6FlpxK+za64djpNMr5P+E
jIb5cuQtAtGGw4brxwKfHVnW7KuCx7J9DBjgYrN8wT8SPX4/nf/Ou/iLvAvdsW0Og//xf/7Xh/if
IBgX9/b+t8+8jdrxeM8+//d/ncPi5+fftk16z3/+Pvbitz/8LfbC0f6u6aqu2Ybt2brrqaypv8Ve
8CPXM03V05xfYi/0v/MXmunarmabqq2TiNEU3XciBndnWiqCSkPj2/98cr+t7s0v//79am87vxz0
psv/GMwaPAeel+HIRIzfrfbwLLsaWRMGFwcHJ+LdN9xAtnoZmXCuVb841Q1IE0R9PSK6FnWOJ+xV
kcfb2iPNoUsBGMy7gFzXqr+4BcRv3bq5AZAvI2LNjFkoQRsmyR3108FhGj+gJnLjQ5hBlC2OhhU9
VblzHGKPvO1BrMlORAoBOakqXIoXfzpHwnZ3WvnUko6UTSFeoALME5EwmwDWG11LvOhu0c50IwX/
gVKegbV67aaDUwNJi0QHsVgxd4kBJ15BTQRSki6OZn0xxdznyluRhHi6QnbdsX1kRAhuasLV27Kr
J/YB9TcOulyPv+JRQPdrnGOZ4sPUhXaiv7hpTednPwIE9jJWh2YgBrIxN7hODjpawAS1vaEM66ru
Lq3JY8fNwnOyz2Ecz0pVLxHDfo7WwoFDCkGNKz3DcydSnh2igiHU9IfEL/ZodnFrC2WRk9w1qLi4
2vRQ5JDNciTyFlqXSgZvjqeodvCeqPtInfaFp548X72GCjqzfDyRazIb9FWdadeatiCqh2UDPi2y
0wOd/i8NMr+nRLSRxjM5fBed/W2XQD3ByYSqunCPjkHir0gOdhLfNWvajwMvM8kPg9afQ9Xf6sHW
SxD60Bs09eRAYX8y43Ef2+yY6gSRWrSrY4VQnviAIpWjIjqUWIxTNLF9B7QA0HbhbHQCFaw22aGk
Og6ouQrHvlVwBx1lPKmTfWjHVzVF/uOZ4ZeRcRzQ29wLK9z6trb3KzwOOf6WmOYXvUn4k6626Xjk
okHonQoN3R+wwda4JTJx2UofgJF6rnYqQ2tTtiCQ8oZBKxTSGoATn7DmD9eu4SIwJe9mkn5ZQfhV
teIs38ZSma6Vy0FtThe0nzXxZqMKlwHeaKoKXCpclQHKpDlkkqRDDzecvRwOS10M+8kuQYNQ+jSG
t6ONfhKTvenGaJcZXHCsYzFRptKENUux10JzEwQjPpb0i+YkDE+BO0Ag4jKTg2FNV3lMEjW7IURn
bloRAmXxQSrfwXWXIhEXOxzPQ2neQiPZsd2TDgpUVvH9+zFGCBliNE5NRHNvkIVaFXz5DePsNBfr
QKR3RxV722yWqJ92hEUu0EDhHDsULUAIZhNoTG+Qfr/qpGGRaFeZE4O8Sw+KmewMzvNsjDY4bxZF
PV4FrtCsdxcink7RlBySoV1VMceqUj8nxbKPxRr519lMu0utZNDVWQ7cdxFOjN2784Amn5BLWonX
2k7vtF69saXom64OsXbyE+zUcU8W7oHRzF2+MfJ41ILh7MBEU4rp2kAJ7DVmISB95UvyacsL2FOG
Y24snY9GqabT0Kgn3CrrAleLyLaoBrm/euHxehLPkdPs2TBYt0Y0S48pZ2S679Aip5A1wTe7507B
DsuxnSRiL59bGrCWDfT+ERzO40kHWJgf4oiloAunvQ2wHOce8KGsW2VNCsMT9EZ0G3rEhJG46Ejn
5MHkgRirIv3qtxjNs2vLO2X0zk2UwAoSdbqqGBIV7zmAQlRb8U6JazY1GBLy6eTQwg8tcclUuCwy
9kGclG68OvGwZiLGKlNEdzdQXnsveHpohHU0a/UjRM4V+XhcdELGDdVGCCo+kH695FAFkPl/MRra
6zA4Kg5mBbtNO+6KwD5qsJuUkz8UDwa8YnvQILsQv0AzMXXto2n1l6lST7hxEDjwpbWxjGlvvNtx
8qQW8a6Fc1bp6SGreO6C02Nkv1rzTtsSU/XWGPVj1yFyKdsLDdXVlDrsWsV+4kSQ/0d2vyqqHcGR
Jy4aDr1kYjit7qPxxUlwbNZmd6l0TrHYLNd+SJqEY23kYhU1nFaThqC1DdIdg8WLXLBNdNwBEgGP
K1sbT1cthugj9aH+tcvExfBBVkam+NDDT/x120DY8JaTg1wTVM+BQspnx0nU6JxjmgZOtQ/cW9dh
9ddyrjSeeSNritYEir5ebc+2yTnPQkWG6ils43vLY6Q5q5sH5kc4Uppmc6pl99gbOD/Chzo8ysfK
dOf4fcZp4qjRPGRDbL4hyj9qRLihcQ4JnKbPZscYKELAYpOOWSco9XgnmDNJn88mFYE/x+n36sbV
ffTwL1sxmMLAZkaInd+RIff03KFxDcT6ssQ+JOGYLqNxhCQo2K04dE6C9iWNSJePe9TIIbbetEtu
mRAnjzHafiyyfas1bwYdbSQ/KE9wock4v2Fk5B61yjy3aFuY9JRhkl2EzIvSYpytkU0H/Pur7++N
EwjNIWu3nWM/IV/SwW7ZdNB8wni+v/q+UUz0Rt9fMSXgaWMKzpqd53bNToweMG4neO3NkXAQo31w
OqYaqucreKZSf07PL4IgXE/a7vsGgrmGIdZsV/5kYZ5A5Ik5dee7+Qqn5GsYYZXFAzLQfSuDbQbh
ukt7utlqdNUcIm5Heq0kOrKEdJjdYcxrLg2gvMdAhqgRndlAK4hrwKxQbm7zZdf2KhEpkGfmiuj7
EeI4FT5xvoNqT8FOucRhJicpCjT0saCBK2865AV7nty0mZzm6IQ11M2CTWAL3DDE4ZEq4SkvMNtQ
f7GF9FLrPhHLEnIVWFahe69pCy6rrnd3Ud69RQL1mhKHS80j2iYGadvZgqtxal5tARemLId8zoSQ
GD+8NVrLIDfIObCnWP/AeLbrc+vommUL7kCdJ7ULwmS80f2EBMVpHtcsHpwC+didM286B/XILIa8
T59CB4Pcj5S84Uc1XgKkwfHUMAtkV6xXPl5X5+Yo9tHKhotej5fELI6p7TPNBQJmRffI3AB52pt2
svtdUf9b3fz7Oln7Y5ns6Y7nopfGWmY52i9NkSjmMIwHgi46J/mqyK7U0kvuDBffFaiAMbqP+4o6
SgAt/YtH/mUjSIHu6R67B8NCdcgc9ZdIOs8cCFZD67ghbvU0yq7imGLegi/E+kKhE9HAFCkKfs8+
ylLpLx5ebnp/tymWD09KqevwDFTdc9RfHn5wHGHE6EQ2eksRz1qThy0K03LtqedEG85o7e9NsW3F
U4RAtzZZ1Shsw3j8i76U5v6nJ4KV0qZo8+R//32jEhi5F7r44jfyw7dEf7aoTFJlTxfrcSwpDNL2
7CAJdZEpd7hJ87Q756PE3nL1SSlYPXMT5YB1nNc/f4scNmJ/fIs821IdR7M0x5TP/HdbKMR9wxSP
oMIQreQsNXsjNJ6URgJ1hoEi1LKXZtK9fx/eZUN9no4fVGKXoEECEd9VT3xgdedYl+WhC/8TdJ1N
Zmo6XVsuXUY8zu2RMoTazobK7FQCVpJ1s71hnRBtTcefyXCzVFvOlFScGZDv3Ew9TQZoOj6LAU9s
StZXGPbnuKtpRN5SfCAVFz+fvPi8G9e125yrEUFuS5gL+nON/lDY+ytSljGvNMsKRbLIgqsSQG+a
1FdbmEdvBFtp1Cci684+fujK67h7RJPkwXINo4HrIGLkqKED61MTs//LCoYF3dBfQrSgsz//FP7T
4WFqqm5ptqZauv7LcaqnaKix70qmRLPCB3nqvHSXpe/flbW4am29/fMH1Iz/9Lkz6ZBhla7JOfLL
5+4NmsvelDMzsElXSePnOEPDaiDKBLXLhW/lmsl9FCxqk2S+dv2F7e6uMrOdQV2f9hiepuewyQH0
HqasP3uknAk9f8R1w8GA3nyW9uPJgF9Su/pjA+OjpSdv4xHCWLjMh/xhYj3EPraX9zu45cpQZlZP
a5gCVO4KMHDtiHHcabrYe9jwR2e69tIjY9VLL4bhmL3Z0iaPMYz9/dqM00MO1ipq3t2Qab+WdAvP
dsqF0BK8suUmIq8VU5xrYR9gymwyCMTvHOjlsqvTjqPIP/guTkj2+h8aQk2VSkqvSrAVwWOegAN1
/EsUdfOeLRgVuHHTU6rjulimFrAytqNFGt1l0dqWWNWs9JiNzWvdjR+9TjmWR2zZw3OFMwxEfhds
8bufAgukm0oeJexgvbA2Q7/LTOBaSkzSQ4lyxcJN0q3GMr1rqb/DV9saWKaNTTham5FVm7ndze61
k9zuUbHsMUNzuiJB/94nFfZG72AkGOGuyp+EzkWL16EM1G92cERWh5wHcZDW7wdX/fDJ9nY02gR/
fqSRb/qH9YU+oOdoquvolvvLoT05SlGZigHXhO2b3NIJPnbt6vjlq3zJuV2SJPTnD/mfVn2LQTkH
teN41q+t0FofIyc1RxbbhA1Zw8YUZt2fPwRP/o+vy7E1nR4ntx6sgH9fN6OwSrDZw2sxXTj7g4XT
ViduvUY8QUYxFMV69pSo1XkCVzjSfxeaum/C5EtW2fgfce3Yy8jwcJBBytRpRyj6MWHb0+vmzWEh
dHJy2UL+poBxFsfvrs3DVH1yQMK1M2nWy4U4yQRQJ/3axyzVdU24h04W9JgdGvLyhEPaIZ9/5yd3
3Rv3bdvuC4j7cl/mGPgZPahrpbkRBiV5kx8s54x0emOx0ZFPkgC1XWXbWGLtS0HTAtxX75YvJR0G
1yOIR5wSIz54Q3fRHOsWZGLvIpXIa+MQ6hL/Ne7ltqkNo4OKwTKxapBW1n4KHl2f1kdDv0Cv2SXR
3SPrsXjVOgeCOE3iTlB6qXr0ZXG5wNt/qCLiXkSy05lzpXySOIA3sq8gH06tWWj62LrlNjiuhmlP
5dzUXMVo2549xJQKzwXHz0Wu4Cb7tb86DP5DgcMh5pkuuyLVNK1fOpC5XrYCNzIQ75TLZ55BC5YG
lqhl31Q7pA8oibovUuhBWshnpIhoPTTlFhk8sWfzdGFOdOvZ5vVsDTuZYmO6u6a94kSbox7eyK1b
35+aTJxDJXhoXP2hcuMfHtaOMm9pyanH2IheRze5xzr37+i8pQNYOjPCq0HjL7e6Waez5lW0AHrO
fKpRWVSQGn7ufOsoV9Vq6j8KH3O52uwxWn84rPyQV+6OURCIwiONLmo56LuOWGs0F+je+Yo4e25/
1rpu0VlilRVvcpPqYGGpFUCQUwvRiDQdo1tnFtUO/Re7FNcqVE9s8MRA2gfNMlmN+Um/CNjMMU0+
5u0q0Eg0rZtz1g8fYyfWsgiyGtmyMG4eCCsbOartO2t0VVfb4hV3AaeEgXKNFl3rvieWcqZ2bxd/
/kH/h1WMwk3+D9oRne1fPuYBkX3aDn2+Gdx80Xi4ZkqUqs4wrOVBbrTiBM/JL4O/OL5065d5pqxg
XcpnrtCaprt/WD4Rio2GDo5ogz73mtXpQV7nQKMSjrtEnMFFJzv4A847+mdJ3C98w9zUFDwlTgjZ
4dQ5UYwGM/+kL/KOlhVFdkJbs4Y/KWsxzX63aaSYDEJlveTSKHXESXY38sS9ofldDRUYU5aMITp0
irJuenuNFd0Z2A+lHlVYxtiazOkQi4dJcw+7HUau9GBl6lWuuzEHXZzTQsR3UWfWsoNTHiPr8lCV
JsM5oOihniiq6UOXF6OcTzM2H2xUNn2bHHICurJ4Oot03GcO64Y8hwMjucvXbEzqddLUazyph6rj
c0neFSc9jCbbPv42iQi2ZQCs26y+dbqThY4j1H3LYQ80eSDrq6vAU9cLF/0i/UDO2N69yQ5F0DOy
CkMut+YRzdmXbIe4vQAYucx/FhU84UwcNGKLtOGrTuNVO2QHFC2o0KbpI1OXhs9KhFoYRLoSiePU
clbKsm6y8vukMlMYRgZeMi/BHMiBqdDmE9jQsN2Nk3Q3qhg+XfVQAmodY+fYieSOYewou9Ya/TrZ
bRqrAJCjicuXmC+T7i0v2jOoWBLtVCkR0iu6aXF3llf4iHNj6BEW+eNJ/rvUkeR1jAPTXd1FB6K+
7r2wScWWpp5JQHdpoKuG47xNTcb2CVxnurrsF822f0Q2/b2JHbuLO0JzL+LnieaM1qnPyk6uuh1N
ctWPyRDAJjLFdzOKD1resdkM76bJs1IsVmi6r1kP2NzH5JQEe8uybrLTlqGErjl7gQfduITv45TL
B9VlGT7Hlf0gCybgOFdYWLc4CJeFT1pJMn30IZc6qok+z3YKqIvQo4/o1RgNcas6ODfQutFra9uU
9mLFcHdDdbsry3H/fcAz9JBlZMRlGOf9Qq5eJl0BPMFLuRtPS+fopaRXgX7SM7ImOKdys2UHiVQU
WEcefKgKfX15wMnua8xFtcT1OWsqujUkezkF7YXG6a/pxIQnnLiSViz+U7/uK7rOLMeyTziV/uef
r1qa4fyxSmG3iUpctWwWke8q5ne7uxTKV6WbFjRfZ/zIG97ICRe2/0Kfi4ZHRza13Iy6XfZAG5MZ
zSA1mQvZe5YHVhMiKnZb9gCtR4u4GNJzmljfy/b3HTj6exVT4NbRV+GNH7GrMNIR8GqiZy/xFqpN
MiI2SSyetF5J4EkUHYRREc1FhFzM7Lnm5LVCTI1ke4tu3BgVyb5G150yh016wOBYtUpKZnc65EV0
02QXyZ44TRB91StNr+5l7YULZFWAVGhqQMkA/1fQ21SNcpgdc5oFczvE0KcX6wG4i0eXO27Hq4dF
p++/UHKSOcYJLteXcDK2BSbvoVTnclW3zXa/1Fmc5JrzHCjqUa2QTtXhXQX37vbD1VDFGbcXImt8
JxregXopr+Fp1LIONyvcM8QBUerJ626XHjyOSHn+NY4H8fq5Z66RxupJ3psskwJdbo2jXfKo1M6y
YCYgj4rEMY/yTjwpw6e9LDsDCuOERBc7udMwm/6COHtjFePHmPEE6NtnI24BT1tt6pIqqOjORA9U
iM21cVhjCGBZIsy0ar7Strvgcj/JE7p1/ln6//fc/S/m7oy95Yn2/567g+2IOF6b38/cf/uj32bu
rvN307MNg43TP4bnvw3cPe3v7Gwsm2+7tqcxWf+vv+VF/T1X1+WP+L6p2bRxVJO14LeRu2H/na2u
4/In/xjg6/8/Y3fL1f5QlWi6Y3iWqnom9hKkkr9sfuyIMkRrQgK3XprC87ajL8PGGlgUt5HyTZJv
dLy+iLeRZZugCrkGu5Xqrswk+mmL8muqWmUD66sCYgTjLyCad4i809j0GQV+4yHlBl2koECGDvHg
6g3Xi6gjwS7Yl1psXVX8tdoHc0nnWVTWw6TQ9MV7PZ2HZgIdliGswgHgn6xuBIJA+GlWpSxqFRlc
dS2bRVPbr4wGaFl6G1ieETqiK+z1B5Em6jKvUyrd+NUbPVhWbkB2bloiH7VMLh4qHijORLRCEWCD
0rIemji9umMw7VVj6+S5vhJYcFudTETQGzfGDkqHKm7M8/qkZ/l8tAwPNuy0zXxkX7itQ8T/qKYC
QWZD2snUkMY4tbnrE3JCUKIPR8ka+3wdgF9OvLh+VUUNgE9gs4eVo66NEodvZxno58kTmZx4Sa+x
On7ftLa+datqXCYq+ATCebxUH1ZjhywrwTNCbEBsLLMYORsJqMy0I+pnhmRHi8dr6nJaW9qwL+U2
KxrRXWuTv6SbWMC7C5oZruSSvIoOjz7pK2M+aZvEHD/rYdyqnjEs0wYJnpsWa7sQj6a0aKfkyoO3
EKc67RmADcqczR/mw15BMR9DkU8U9oN4IXYTvooowJ5BqE5ZNpdskMGMgpCdHIMvUyEoIzZQX2Mo
/N3kPSIhZgzKiEhaqjOaMTRC7E1cIG2o2okuIgHZmRVnr1HIHjQN+0URlIQns18kjygZGvNJGYhn
QOgqjTK+cbJ1RFO54775VjgQXK3M9S4tiYV3omVVIPnMorjbGd5AhI1dpmCYleaQFMwtDFtW28ai
FRF5fV1LNpCw03/c8NKsMUyf+yjF0IAQvakL/HLlY6DnP/A+Lwrhk5OoV2SkuRTTg19ussqNNm6E
IdkIKSVzvStORY8Az2lAcVmk3TTQOUWSAGNWtbNj18AWp/bRJX1QM3Q50TVWTWBoIAzZQLXKcKmc
MThikd0qSUIgi1Gwd0LWiIv0ISvthsRofDaAUgL0cwuj0rfAA+NP2w0Pua+9m2EBacdHCqtAz3ys
aljSFdwODDXjYpJKghZf0byzI3+hCiBNtrfLs+gJ93a8FB1+jb7VPtwsIAIFt7eaWFiFRLpRuEYC
AOpQ0Hm0oCcCGoK9oBw1C20++GkPvJI08kiOn6YWJ43JtDgZbevB1ZIWXm9I0i0xBGOQ4MyGW+L1
lL7Rcpr0D6tOLkiUFLIsifGeapVyvXRf457uTFX4yTw03a0bh0QjVRNSQy2nAkT1OpbFSR0Is8oN
4uiLiLjiBBNBIRXqo+OsgTvh1V3Sgl5oUUaIewS5JuNzT5TH0MZzXo7DS1/kmJJq0NtKw0u0IzLK
9WFh6wbRitrwrhvFVcdAAr6l3aCJB2ZkFt3MVoQEKVfNEV370SDapEp3IXQv0yK/aWAnJ92d2Tx0
3+vwB/0Gsfq0M7LBB/1nDoEDpujMPLVt/piKcpgnTXUb3Slepm4PWntKilVkAu73C2REfZMjW8bF
Z+WoN9Q8/aqC4RlDTQWNYJFViOArZOOuL4gK7gSmD8TCnRG+p8IknMpM3uu02gYl9n+9ZV+Uh9FC
TYqPNiV8FKwK2Jla7KC1BAuGNqigKwhGU5SvO88Bt5CRLFegEI9DDdyD/5wF6VffG/yVicoo0mQn
uqhP+TStlaE6pd4ldFFIh9b06pkKqK7UB5unbyqOt7HpjnbZvERp9ZaL6NSkPgw4WwkwP2A4LqcG
ybTbvWVQhXYl6RGupY/I/sHn9JgHlq5OuISD01TkztwMJ3WR97uWANksQPtQlz/zz3AITmmYip0+
qke7tTiRhbGPM/egO2IbZjC4TChFcWjpCzftQf+W0G0dFZOa7Rqvup++pakfzZ1g/FlG6rYcxh9j
ia+s6o1bkJQEN1fRq1C1Yxh21lq7leqQLFG86YvGBIeeRUiEqsghfs1uXiPijv3OH1B4w+CrVIhA
RjM9M6n9QhhQgYGbG77/ZGlsLRUd3Ir+VUxhIa1mLuKhuHj0msBBqjDttCF0ZtAg9dSOHwoHryjn
urcSISFOMJweVe/otgDXbR02lzLmy76sf4IOEvM8jutly2PN2m4Z6YxR+si9R1F06DVMaZqPJoG1
5UWpm2d94Mrqx+2nadV7F3EVKg1lJbzgMbB2foXfpqSZxnDdIuJemZBG1ahHdNcnSE7dw4fhZ5wf
ZZIR2DTyJKOvqLHuZod4P4zMl0pv9XnC+DXzen3bZBhIvVusmucxqMxDFzpUF2OxG5XomaXHbbj3
xq4Ioue6Aftsn3vTy+gUQPghtjej/egN7t1S+qutwog1zE+XK9BKT8k7xZOD5xJa0Qiu3VAWZTLW
C0XXtqmNF6nBbEgZUWy7+NWJUHFXONOWeeUkzMX1H5nfl0eeHilKxoi8jgsH5vwHh63FFhAETAe5
hg/d+GJyYiyA8rVB9pNTddoq4cC12CTSho94zHRKmcpBrzbkG0EqBtXSHl85ivs+/xyMdOtViMq7
qAenZKu3xrfOeEoJqyvNj0o8+ZVhLyYb7nWXWYBXqaKCxgr3nexkT7bzUHZTMLNq+piP42TSHwlU
4pEMlq5Y++wyLqWlrc3ILjW0cFlG2LbNzpmHVfaue+ljaxk0a/N3vbXeguYqeihWkbbOSeCFqEde
tHvxE9nkeulTOHedTFm1HYT2BImr7Sqh/piSDFlkjoajvk8j1OkKeUZqnrUqOOD9+alX9rapxp3e
YiYaEXZa5as2Iiy3OcTUClBBpWw4GlelOoXrXjX6NQ7HHPi8+553X21IElrR6OB2hprIsLT4EP5u
TD7ooa/DBD6eFjg3ejSHJrB+AjklGtB3PiOS6IZeObRTT+xfjO8itbwf+Lr8haHyjmHjLOuS2Y6l
BLjH89OYts5c8Z23KC/3uYHHlwLhEJQWzsjEc+e8S8Xc8fTHENx4Q+nHATvX+/eJeF7MtE9OHbyj
y3qxY2XnyrpSrYwdSZAGOEONwzpqsPqFKNpJTOE1wbABFom2wZxrjbItWMELhRgnJVxF2U0pE7LN
OshAwIhROvTjQmPq7AMPFWw6sZQ/Y3wnkjdQX1pNegozlhaRqZdurLeVa2+TISasQbxOGQliFKf+
xoWKTYyYjhEYH8xkM+CIWm+N6448NA/tRZV4fKrsBAiksalvUVRqtB7mfqi9prUCPq0nLdAzP0TS
r1tTf6MfcYgD5d0J3bOlkbiRa0ScD9IUNYFQMAiQLwF0NoW7mZJnPVEG6HTWRavzcj7EbMb75qA3
sbZuUz5+jOG0b4hXT1jozIhcrgiSjw3alLSxmD6FygA5boI1h0yEyEdeZNS43nWKDRyvGoiA+P7S
cjuPlqe0Tckfo0OrfvvJ97+jqgoXbgeu9Pu3v2++f6Dz3pOhKe/tXzffP/nXPx09XPka8sNfvv+7
h//+5e8n9svvJEm8N/QuX9PKabXl9+9xhYVW+P0l6z5M5389VGVpG9cYQop1f2cV3XPhkOz7fcff
NxrDXPAmvMJ/3WBl/f0/O2CTuwpdrO+P2E7cO1JnHuP7t8x//9V/fM/cqdSpbJOxzDUm7sBO3kxZ
B902kuEqvoqh4vub37/zfWPVuBrxFWTzhokUXTRCpv/t7//1zz7BiNS1AD4qVCYpwY3//EWtsBnQ
8Q59w2++uTZhxWBfy/HsfX/PYdY0H1IYZ4lgiNLg9RSG5MaE0oAYZgJX5feXnRKcEJUvsm5dDeGD
cmjMI1eryTqwn4jjF6CDNhEMMx9xw2xH8IP4MTwZzxhAHot5RWDbnsoFe/tLts79efk6vVKREvxe
fCAqg+05p5LeRchzccNkz+4DLOMYpx+7oDlBPJ9o+45k8E2ES4vSeUov7skQ0+wDf5BOqN34AIo6
Y8IE77Ang2lYdZ+cv+xVmEzpJIS8wXyJ9gUTKmcT3QcWHgR32dpeZxgyIVVk6/YDGVdCkMkI6HdR
9G+kOmJACrm0LIz35uCT/zRv1sYrSwnUv1WKx2wOgP1aXpI9zF+NvPYM+AWD0YXyzLCq45J2SNdA
RbULgJsQ4yMkS5rYWFayYH5KH90TgYHIeZN1261UiJUBm9nwMdsV56BdFWeZA0foDaiphxzuIOT3
ra7fSPEV8B3ckTT1A7eaM3OJ+PqEWz7ZeAG5m15s2ffYu2idrTHVNcoGuxxbVhjG6OXReLOOtmSp
A6LU0epS1nXqLOGqPjcvPmz/izjH6otyPwFGaf3FtLGaubFPn7M3Fuj0FM20TTFPn/Pn6imcI2RY
+XDT3QXuzZlOkTvDQXj3VjfHeyQih9gNn7RCciOBVEqZwq5V5xEOmESH8DLryXmARQ4Rku75LN8w
QL6Zj+Xyg41p8OAd2mEx3nLwz29Y6B8IEbWeXtEJPjITfsC0JHBeAdswjQXbwxmiwFPF6GXjLk4A
Q/k2syt5CwtPmZsn/6e77bEogdsiRtHdkqK7tk/Rwd7aP/N3/otM+rN+RbT1Hr0gFfd/KijeX00A
5PHMPwVLjJYIKeQbQIhtw3EVgqTeaUDEF5/qKX8lOuLEVbEYZvZWWcJsZzO6iN78Hx/ei3tyT5Bb
JNxoKcytH+w8GL46MYwnmkgOCNQVXLZ0tsa+iEktWBYv1WeCQHS+UpOFsXgrjo/B+WYhQcRwO987
ZG48OgVj4mphbWzCzbGKMd3SicReID+Y43tea+cRgv0LLrbjp3E+R/1WmX+2xIy+M3h2ikX8GDG+
ZoI/714uMePNhbafZjK5jhPvSYTrFFDgIuNcQkaYz5uBCMqEhM1K+Qye8sdx2T6UUPlm0yZ5GQDg
7CNWnDXmEsE7VRzShdhD8tkWLy3NpDeoIP/8Lg2NVbAj6AJdyZifu4IzYFUZ8YJUolmwmwiXf+F+
48dqXX3C2ORYnrcbEC75sBDz8to8sEPRvau5ps9Cr2c+fXCwfRziB7GqF/1Kt2bRsTvUjzCeDJaQ
8dE9CJLGo2u0AfwyD1ef5rbeIMsmzpcetrP8x5HymczXjCvYo86ccVG/fiTreoMf8ELPh+s3koIm
5qlkpNktRhIaDsoRzqYyY1JL106eznyYHGV7IO7BTr6ZzedW48fDC65hvKb5Y5kf/GDr0OPYBdle
3VkfWEXFPNlOT0B1/U1HzK+9EdU2OoangNxVZ14cxCx4o0mCJ/AVw94MZ+pbtES0QHdoxz6neKJg
4p0r1gB++uyJSebMeQdOlSzVw7QNwz0d+hVQuuz4VpQn/an7Yk7Ju1Irq44QqA352za8CY93rfDm
1b05Rmdsz+CDyXOr3/SfCY5N7UqlSyur6pfRmv7ktNCwhnAil/ZaTA/keHrmvf9pwX5oD0x7TLHw
Zm+A4UlL/orUx9iYvePltZGcLZSjVa2SF38hXskKdyO+0zOhybeTM/u/XJ3XcuNcsqyfCBHw5haW
oBFFUaalG4Rcw3uPpz8fevbZE7Ej/umRoUhgYZmqrKxMkCgYqdcEcNNhTZS/ddAJdKI4iAL+Vlq4
yUD/HltY6mEWe2Gy1AGj4sVHKlnrS/JnvAH+G1dGZzthFAtVzu6+TNfYbHIjucJfy0dxiPdnpqOd
qk7v9UXiEeHUSceJW2FciEimXR5ZhegA0na0nVkjqSdWT8oBt7cXOlQqvIzOA3olTxl4DUbs6Owh
0472XYBvAWx3e/5Fg9PGdt6u7soXhyVHYOvAKHNjNgeE1OsPDCDwyYg9xqAN4lvKQe8vXyuRKno5
jQv8wwbt7M8eqKb+LI+bvRwkWxN/FOxBmCiXxJ8O6j73GhpHx9cymCB2IWBNiJfJTwCXxfNHzyn4
Gd+KO26O1ycuUfzFC9ee95u+sPUsUZgmB9ZbmNG1GlIIj11cgA/4yv77XzyH2xfNlKfY8/uXRUTD
3kby3Msf0Ftyolv1iG/1S4xzI3SJ2WYkID7PtYNbxaIHxbc4jrb5u6lXjWA3yHyuAM0rhHIIwDGb
RW4Zbe/cyYQAT935pfzlZGAbeRvhtuFMg14nzb9X5jnHW3RsbdFDe+vAtMp+zL86XVIIf3WcUT5T
qGettAEHlM9Jyg0udnmTvnDnUBkV6Uv+RSeE7bywvg14n7ITgc/RjpzdkUnftGt6DFUOIh9RKlvD
cbWwj3obuOVgY6MBqY82uhg9/tiObluY/mojbmN9Q2v9Q4PKC5owybNF5z5z4CF/JvH+Gt7EFxbq
b+IK7OpH5dR+ZG7rsHmyZ1CaQ035yzjNuMrGth+fxk/92IQsgz/xZ/QhnJSwPVH+dgEATGfyOWJp
knqE2QIqXzzKn/GJRmao/YgCGd6/jcllc3IXw4ftXLw+4tGBEKaNsDVNqg88nP4FxxqGENvN/SEq
HBnYw7rP+zRtgwnUyG4oFUNXhk1q7xqM9oCAwCeyZBt7XczY9IGZIbDvIBpxQiHIIWkQdtd7wqGt
/kDpgIBn1zsoD2v5qE7FieY6V8gRyHP16IxHsqz4UnkwxrthBs18R+8Rr1cECMQw5tHqWaipp4x2
6idcmZzfwNQd4XByxYAubFwAobqv9M1gi2DZmBftzVl07NvjR3dN/Mx6bA6GF0Q+aJYb+UgBOczy
J8VNKWh68225RvM1br8KpHG/W+G5K2Jn+VHIJmXFugjIrIhH5H2EtEch4VEaG9RESg8Fz61+0B3m
cnkwPxFER4QB/YPDYHwW6A0R7zVowiEEuj2rTeGJIQpoHFfAVItxB+LUojM92yp+D4FQfcvPUOkH
3UbiRkbWyNx1t+BkHqzpQ6VRnQUUH9l2pEPhV9eMlveD8sXexnlCIC0ZeKAsNst/5MmVN+SOO8sn
XGlfkNduF4CxkECVhXdl50kgOhzHXwy+XxB5R4G8YeNwCUEJqJuJzeOpV13tCcYBeHylYWlPBOl9
b6cpohyDLQldoa6kBVPv5EDJ8ovC0ua48nTWGJ1KNxkLOqe7b82h8dVf9VdoDhjd/kJVNQkj3psr
69x4y70hFOHywCjwZKx1uJ7NBl2xyyeJPhfkmQYPkLjDJ00K8g4E2l6AoGMkbdkrnBpfQnYxVvxs
wzW5owhCvCPjQEEtAiSIJvkqlFmtlIoX9QqkstEwiYPsU5Q9xItDseLD+BOpmLI8LJPP8E0/SPT+
ZzzY+xBfgaqrcs0BZ0JTh4x2cRVIPE5YNjR3QhfgR3EOWxWZPwbOQY8jFzyW/5i/Qv3JfNbzijMD
99Laz+p80OKzhoqAo1/Wo+hNo4fkdJ0/QgBysNPiiQ0tvGdEMH8F9ZylXlm5H6noCJInEhbJXoQx
hJ2jR+1sf9BTGR+6x/UFiyi6Q8X6aWq9Fk/D3AVUEV/69ACtbOQKdIK0UNEvSn9fhddoeTdTp473
zaXAefVjEG0iwred50AIjvxw78johCAJaPmG5aPDToCxBvF4JUDdTqhGMOe1K0CjcRw5BURCjMwt
Seou0T56TKX6pbgL+TNFHZg6mNaE2lfPSTA/Fv6KKQrUEJIwGvoaVzpMzaErb3pyXPAMjJ6hE2FY
QoZWuQtFN7tW2M3klmYYAI6vDgEbsUCXzy+Ux1G6Es5wPg7Nkc1u/jV/ZyzogGQ7N1t9ywha1c9x
Zynq5wRTkkTwGw0tX0dsaIm0xytF2hgrH4O9zZlrW8E5AZpgdzDKUxtDvHKX8S95Ak4F5h0sBHI9
UCOsDGp0mNDOGuC3W2Wu2ODx6UeWtwpnfIwWtLUNWDHBdZ9+B+uK5UplBZRj8tLVvpvkKQsr4yD5
OiIR2XnFsJ4gjHNEc6n0rLe49YvkDBxdWeSt5xw5dySB8Qx4KnPcG0hIBGw1xMkhRuS/rEAAmVib
B7B9EQ2mNoI4ec653OaPJY5U2BfTpYagen5K2AfVT9N47ES/FY8c2ZKM/8DX/KGCbX01qL6Sy/xy
Ksma8ytj41djzXIQHzVPp/h1xgSL3SvmUR1BvtdfNhsRXkbmz4rPMU3pGEcTNT2sxMvCi+YPpZ9Y
Bx23urdO8srkJ0I05ZcjiX7KOqRJkotmz0FbTWmOMVgIRxEBE3vdVtzomp6eOR44n+zhyroxjwol
bP8Kv4X4tQUP94k7hjv0Hnb01m4f4s/8czh/NGFtfzQ/ymF5+0apRUfL2Bl+GpUd3JZISmk2YmNa
LzyEN4OYhin6CizQ290juewhvZS3DM9LMHaQWdK7T+Ge4U13p1/O+lTc6broXvZN2AXTnGPMOD83
fiO4CES2L2bYfU1v7KWV295S5p7EJF46iIOkRlSTqCITpfJvdS0v+ZEbsoe7dtjBg6Cb/f3gBXX/
ygSf7YZMLz9W16o5zE/Lz9g5hDQpJKJYPKB3rwFG7PQ5mso+FmZlg8ehb8ngHnQPo7bIzOz3AQWV
4DtUalSoROeceu4jzsHzZT9Iljtri08icw/aF7ax+jYGLDh6FK7YLZjsWefqzuJlRRY+tXLwAvb0
hT3Ilgmf5kPidBTBQ+mMMRqzbP1FNe+H3iY0NwzPiFw0mPM9kXXav+KLdGO58yklScPj4I75D4og
5W96K2/GqQ4M+JG2fvl3PfF0zb5Fbztb9JOSOBLkN82huEbjtcreN+PYyz43haIJb4fvRPZQAyEQ
Fu8F0/FFIaCy3rI/5OSGL022dpB/AZiEr9yLym8aI8abDFFx3yArH8cPnkO1PDK1hiuZqvRGeKk7
wzvmZSjNKv5VDHniRtBdwUpyVBCggPtV64lEtAwOsuSpI30DHKV9TywKWE1Fv4hIXFBTMP1dYRYp
kA/9vW98Vk3M/oewEmRPV7Oefw2cWD35ZZl9kvZJwaLKxVAlkFxkFOqQNEPMPSW/dvo1Lf9iLPPG
hw+zbzGjOY7bnRaSDd6u8RR74rPg1+jCcFRr5+ExNmz6r2kn8eUw6hKbaFZVHjEgFN91sA/90WR9
/TKBwijgHmTcFBy2rBHfx3By88/u3Ml284whiPAdYXCgOCXEhclDXvBxooijOhHIS+vGZ73y39pv
nDfO83Nyit66l5kDk6QTzzKEyE07uTnoKtw74w2lMlx6PxfaCW3gRLv03Xp1MZuBhOcUucthD9cM
muvf6V5bZ3RZpQZnWCiGd2iqre6yEmv9ObVcA/fg6dxMf+ZPzjM+5qMMNGKh4f2t+VsOFD/Am8jZ
VOFv01NUdfKP4v5cOwps8hvRyPihc1zXjiyfdjPk0q7qA4wLYMaBOBZ0oP9deztxWLOz5m7w936V
U2A9EZufSo8Mk7qoO4Jhyu9ICaGHADLzEMNVDUeZBuoTckTZdoYqIvskExzP1Z1YoPyQ1+DZoBrG
TG0dEBAADJAe9mk7BX3GftNtfzO8o/3C7S9rHvBTUT4JzKElFCho9LQVgDV72bnPeyZ3abw0kTer
j9j2NG9gvg2GJWw8xKFmfypfzeG6dE889YtIAXg85RO3erU6IoHiq+YgaMHgshi2O682zuL6B4Su
0iHSnqMKQc8v/gORsaDg7P/3oEQnrFrtuXmxjNvSn/Q9DtXTR4xxDjQcPiOwbSY/RelOwonPQMgD
24C/1ZVZ/w02YqnBcuin0DS8LnLZ0M7k+Ds+glL/IcKEmI0VGeX60D8Z0Ql9XYXsCpn9d3A6Qnjc
id+IeMmWACyboxA5aNlR7rHbl2gAPneGt+GN/9sRt4P2Zj211RM+0Sc07vX3UTiQeD0w7weCFVRL
HLK3t4ntZ2s8wjB2jSuZhll9ijO2XYtjVtyAuxQXdlQ+BviarI3FnLCrE/7iUH/I/N3FDb3o+ZU3
+yK5RFoICs94jcnXAXTlk4b1MdmmvbwJDxxDtcumCkNSp/BDENV4cnwoQW0COX/AaLWb/OWwD8gH
V9RDOo4ohKG4vGfRnIiwwzAvQm353w5YXthu7+TqzR3HXFfPHpYvRmt6I9ZiW0OlC2O6ffax6RGX
Ru/jS/JN6kJcDJbLBpn6bEsoeGQnEovTL7Z30Xuq0hPnIAKTUhOiuWP7Yndb/pRSMPEaHfemE1J6
/aVBD/cOqMHSeiBqL8I+vuDwMs4H2sGTNwkt2y+JIjZNWUAzkeTnQUhqby8pXJFAVN3pTUTNiyzs
lBuWnT2joZvmnpBee9MTHhjktHV21rIKp9MbL/OL6q1HXDCIq30WmfI13OGSnQE8WtAaAlDznege
G1O+BP0nFSKkkMCsiBF0nsFrTK4Iq8MjGJHopcmuI6wpG5fuv7DQiahy3QFyR+V19nDMaQPCEpgR
GJ5NoEq/s/YGvRSmVXzMwj/CHUyULSPIkyOQEpfFA1KDaf6NgXP+7m6hLXJltU9HC2HVnGHjxjUw
IRivI0lS9L7OF+WtuuYeZ9s7wyZmbwjkMNfQ5PmMc9whXEH8WmzzPcUoOGRr2G2OXpYv3oltBecu
cClO+Hm8FrCnnnWSWsfEigMlhy9VPslscB/JHTWqZZ+B+WuUkSR40SXLr4YW8GZFj3nrg8zIkFvc
lcN0L1+pJGvruXXmV5zaP3h9E59xShm+cMGw7vhGsYipsnvw7C5McJAmk8OnbkAUPQaEvaskxMo9
EvU9HYG7scu12Fhu0iso5q9a90aDE6U2iqHkr/kzrwXYaQkusGzXcEIMeBqTRnHJW4CESKtbuFiP
OFnwBX8HU50A/YDyIpnEzDB1dHxg8BzGgKPaG9UZE6Hl91r4O8COwQUThCk9grUv+kdl+Xp8aNSQ
yLlXTqX2JrD1c81C5FZdsMaHogsWcd0nT7pnHmzZpNaQX6BIMCsrar8ez0F1xOG6TaRtXiLglORy
tBd3AhPsLpR/2m9cPdfKO/OFIjGfwdN5ui0AabuPDfc7KC98IDsZ49GwpSzP/Lak7U1zKxlGvcfX
pFz1i7g4qvRMb6Wj4kKTOzXLO/lplh8GdZzf+XM+Z09XMGGwscAizlJODCt3xH0hnq5MPBFXUA5c
kkS9nhIYv96g1+z1HGN65CxkxBkvFVlxy89Qm4UuTX5lczEG7k8jYA95ccNTBKL8YHbynhiFce4h
I1qLf7jrArCxzV+B/fmGywdZH/ZwRONXMrg1OyUnHym1hC8j1UzNJUWp91nCM+NeyQaR2Cdy5KFy
zjOqaPcLABqoubHiqXhDbcHbFeU/jDFkj7mFfrYVuVw918gjYldgKtHnwpUJ/R2pzaD9sEqHO/pO
fPgJU30Qhb8qsP3FxCITDG3ywUmAKkfT2yet6enSH+YK3wK5ytr+3v/5ZD4BtXsuQSWthulmc2fM
SdKTRsFh1mOv5kK51xVGECpSebA0IcPPx3PwV/d1OzKs/D2V8f2Bxg5/xL3jV81j5HaY9IrHVbGI
+A0v4XHMwZJQGt5vm7uVMeXb1bFdho4h4BrxJ+D+N+SkYoc754+4XibB/pCwMBrdCmYbyvI26sok
jclevhHX/hwdSTawRGUz4jaZDuborpf5gw+e7lQJBDImn8/ldvhv6++8oQ7Moz3weMCFc7JmVb0b
2pVVoakhS75UToMWjlQFNNx4KQKLLvw3HiJvti+M1GGhthq9RxTrno2TSv5j+jxYFgifwQt57Nwh
t7mb77j0W7W3WD5gptFu3lbeUDLmReIGDZTo18XwUuemrUPZOFvkL1R1LVd61osT4ImQAybcmfN8
eATrWYDK6a3GYzag8+RiEMT9zEwl4sGDsZ15DLwWHed9LkJMAX7GIoTkFOoriDvhDnMVWufL/Kt1
mC/ZjDJXwet4DBLyGxrC6zi30vp4SWBMKi/8QSKeZ+tMvY75waNcUEUsg1YK+CRq7klBwH3MEAiT
KQJap3lffQZpH1fFZW9nChssi7xxhvHEJBsexycKpHHn7GsRsfRnBItBPRqavVrCFlg6ASU2PKQt
P65chW6NKuDqWMda4hE5LqOPKKRoOU1JC1wVPm2Wy3ZijbdpeM+gifVoR6PPrV6gtImyj5xUL19w
Qk02H7HpWgwpjVuKB2Msl7xY80XtjWfMZU7RM2vP6O98y+3uDK7GgcNBXB5JBwQFOsGVJuYtZa59
YFHihqIjeyRPMBy3Jvw3/HbpgeDgJ82cNNsXdQn/M8IQtoXhAKeS8cEMnlw475wZ06fXJYTrxp2t
Aj4H+1pkfDRcSEqcTag6Od2j+gqGx2jg9FDnB0l2mYVwCmgolwWPAav6Q1L6PDoGavf2RXZz8wsI
nwwsOxDfd5q3J1JoMHHdGTRxHK2OjClOfCzl/yzIHtc/2weT++H+eK5My4i6nbrjk3Nxsr7aW8Q9
kTgxGdMjA0uaxyVx/zshyIBc5CS6FwHm23G956bwI5HG6cqXja4/iA9Mggko08EQyMQTGn2+KFBB
OcnKbCoXcuUtFnLgQGr2OK3I/bVOwO7p4JxcynCBnlL9D4vROiXfsFTLp32+4vZJkmqGWK5n1cdu
+smRl5Nm2CpZWz0/5xYCL2dxwXRUeBPheP5bdqbq68jg0MjKCCjIz1NS4cwktFB6qHBuwxyrsIEN
kOkvJW8fcB1vBqexHO01IXdgL4feRYUR9pS7siho51duUPrbZ3A2mByWeZKECmoUCNHNKKKAZbCv
H9VpEZ2VXVTYikcUyuuRnmCXR922pw7Pv8m1KJzDYXmIXhlRUb7A7EK7j6fNCqjZQ2Tb6g+6Rv/D
oTO/9nmt3HiWAK0iBVHKni2iqwD1kF6Ewmdljb0P4RIklx2oAiaFzlVa+7ittAazD8uyxe5Pio+l
Jfx+PDIsBwe2Ei0mNSgHFzE+tudaRVVtvwsMIUmgBQJ1FmjnZSQlH6S7bRZayQMqYTBBY5HF4w1Z
QCsFKw1GppmF9fwpfMNYYRtTf9HKsnBifSprr2dMCW+sPzhUN70LB3GfSRjfiQ5dqhpBygUf+Z7h
QbArfqCyF7enKTmtlatNf9A326teQAmJl6TECE7RHdmrZCCnYT9oWIs56nSfwAgWZZqgaQ9MTB4F
UxbGP5BUlQbrAysQUSImPT9miVTxC4cRHmPMdop4s3niV2zte8yRhP1N+OJ7E/E/zGWSZ51baHDz
cTjJK5HT/ijkTwU1s3W/C15ZN87+re42I7srPXgnXJB5AouFToSzr3sB7uc7iAgfb/QuK493puLE
uV1wnDq1zGyk6L/uG8h+ZhcgaSE7CQTlLaX3z2fajNqNZQk5PepfaVHkuTfTUeatEL1Pcf35ZsJT
A4mUG0t3SNnsXCYUxqALNwTZgVWB3drWujq+3QPNltD7Jh4YHJgRoY9DPB+E1ReBzmO3QRCYQgz+
KNMJU2WAHIZbqG4RERcby7/NiMXaPBbvzBmWFFfGTrThY8oV/NvO2YzYOXhEMYreRchDY+cpIa3o
DucjL2O77D8hhLBBcd4JGjKP5OEzeTPxMsY9cNZKp5aubGN0wqL1hDM9Wzd+74QNfBifytkHWMa3
jCHBGasFTTs5f6SCo1nA9nuRgcfKX5UxjTlwxi8WkiN7S062YNCovqJURj1zj/d4K0KQPGALKTYa
7nezgiwHHZ6Y/fGMixsaXAfwtEL5fIITQEmGSIy7N77Z5B/BRknWyVf34xvmCfAnzCJ8OHeawdDD
+gthWgAmczh3IEyYLm+dMwiS6ZsLBoNOr6r4HotsHpqVggq16MMr7bAwmPv3QldRLZo0PePt2WDb
dutRCmhlWMIZEZI+P2xmgXhxNRhHDc+VWKHlvMxhcq6zmAaNrt7SZlGOGCspR6vFHkLMIFFVahnS
sPaRDbRRlMMqH3OMvbG4yENxTih0CzS1pHpXeUKXY4eO9MoxHqMYwVZZZiXNyi7owCa+WABnnS7N
R/zor02qC7608UT6WX2Z9blw4qg3aKxYdls3VcFQ4LlVTRKp3QDB3M0OjE376cr4c444ZBqF0znZ
ymBEG5G4Jo5NPAEgTdvzYGEaZEj3xVRqvJn4y39/Hun6imSBef33oy5XSoIc8f7vd2WZr4cF5Kba
24IqeRmOZY+B2tymDNk4nVMZEmX+v//I8QZJ8t/3Q2JABpUb7G1aFm6nNu0xzpP//4/SB5pWc5Qg
50a4IT799wWZnn2bqz56SlVRBNr/6aYVeZD/fv/vq6ln+pVVGa67N0SKTlxBvx5fFmLNl/jzZrjJ
bCehhdkp5N3qLqia0f1ksEZS+P7uEKn/c7WmACO02/VPoNnx5b9b+M8f7n8Ns5Pf/PeHTR6FU0cO
NuA263QGTMh/n/zvH4yRsQn8dzn/vvz3Q61p3yyRSuKCAJ4dlyIWYSonHabr//PPvH/7f37277f/
fiaPyUHJ9DRQDGzPDdxKqyluobog5zNjumYkscAO0L52otxjoZcY7kB9Q4772RUnTXPkXSnQOo+Z
qXtaYdRBj5XjDDKzQRbTzB3ezkAGquUv5kQdmV/0heVFQUTQHuvIGry51SiMbHDaMiC0zJggEEwV
QkICRBlF3Uj99ka6pAfzbMyMkLynswkBsBWbLZxtx91vZn5sBg7kSUQTrCoaOM0rKVHx0C17NyEd
7HjGmrjRL+ZX2d87DUBQ66TqWaQUglc7dqTl7GM7lgWa3FAIASRRO/22ykgEiGsdKCrE13aO7GEh
PFnhHAZah2sFrdg6KQH4XL36SoKdbqpypNXT+NTDq2xArcy8iC5NOYY4vIuphCpl0bVutIxUDdEW
THB+P/TFDA7VqJ5Fc59XLox0vCJyQHt/h/GP2xnnPJY6MvL2Z0Fags8jDNJB2+KGYnom5FTrOYTo
PTQcqgqJK2VkhQJVma1ALBQzHAYVSdZ5Ah9FHtpvZhghpUSGgZP2ay0OIXz6VMd2vc7In2vDSFGt
goNUgzKbAIT6jFddlI0fU82gdS0qzan+qljkDtVCtCnS/06zojuVdLQtH/QHYqphTDD+FTtREtR9
MXBIxiTG07RWg6LGMQEESJNyDVkdRF+aguAxqSjAjIBVekQ9CglLX0y3GU5bFtPSNFZIhsqowZB1
0QoRmkCIUL3ooDVgHln4YWCv102CEYjJ/F6PXLEg5JACBfM8DigziJxdyEAeqyXeCOwhezZJ/m4M
RKOi9mVllnaORw64UqPRtEnjN0knM4THPIYCShBjMi1uK1YVLeYTjRJiB51Nq91C2sN7qY68eK72
vvO/cz1PuCNMygXZm9s2jzCkKPTSgrKddg2gVlagEkxC0Iwp/jOz6bZmUMhxfJura6/o1lu6Q4ga
0oiKeSoXjLzTGjHMRsMKrqlPmtBdDEObD3k7fOixJvnz3MJVYfGigm3cRinl3EtX7OtjM90nEXlO
akygOcZPhbKBvaFl52Wq+oNoNmgjllyDTjwiTFXlmKkBmQH5SRyTxFOCGl6I45KbbSuOtyi5MLvG
9zwVqAJtQ+5nEufvqv4YsTEf5o7GPto+HpQpl48KjqBxXRD9r9Gnpui0c+TzpZ9iPKCfy9bwJ1Wy
zl3TnumnGU70rWBxJ/1V1p4GmgbgjCOAWgOEpEFD+ULKAiGbkPmk86iU2qO4PQ06zbM9rmjHCnIE
bX6hORmw2OSVJKnJCgd3mf5Ih9SIvaH2gydvGZS1HkQSsjBK17/MXfUx6wUtbaMUbErxsM90OnUt
0dOEQj4byfpl5k3qymmCwCctbzMtKq3UBwvxt2odBEU6zClGXKJOq01lwfXotjk9ZZwjaKymKP/S
7D2TFe+kRWggCDbgNa4ZoTASb2kyauky0htlM3GwGNHq5mPSOjQNhxJiGeGMrvdNTZJD1mgnpkj5
VUSoPleQ14d6eUFCOzBG2tz0mcra3AMbJt272i/IbQ3CaUuhaWBXSAPYsmHGYPYvq1gsoSIq55ZH
A+QI+ztOLGcdlV9tJr+h42oGEyAqkqT1YaG+O8cZiVCqbVdNVd46S0LefNvSsMMaG2gRIKpbB3JC
mrB0ZBJ9oZuWsJZ0eIMJVWScW3DFdmuFNh2x1e8ordKtHqvoiEQY465yVR03Ahm9qM9j2ii3sc2e
I8lqfTbjPJSzFz2uxYddntaKN+UkU8/S81R+HtaJog5UrL7DeGM2PlB9/cESKD2Uc/p3TUobinry
UrsxLadhbX4I6Tadraa+RO1aBBlNx3QPiJ/Yl5HNR9SzzKY7i02DgZqUvFY6sqYilYy1kC6SsLFt
omXhC7mBYmrZvDJLnaYVGvwAB9LzCcctwdIQzO0FqoCxdleFzis2dCFpKf3Nluic9bICnbYsnK0h
7KznFD9Cst0ip+zSqpSBzFzST2O0SxHLfRjToUPhYYdI6B2Ouyy9pHnrq0b5t0fFI6CxP6JJnSbQ
eQ57Jc0xrZHfhhK980TVEMmYGky5jSlstZWjVpV1X5tJj4xO9UuxeJUmBY5Gv94EI6YopkybV5ql
a9V1ReOjNZzlBQu+lq1lVCfZn0V5PMtN+Yjv2/tSD9eu7MEI8kXB6m064wwco3iUoOyFFzymkf01
MxwGrw4EuUztcogN19C1CqhzheIiKHRGy2jKL1NBaiF0x0GjIanXARXaQS6eaf+5zutyxobrAdl+
yzO2ki4IAvq2wRBKo1nSlrA9STKh+qkyBAYzzSN+Vz8jkd5nJvtTpUpA5YYZpkTohzKG1qEn4xm/
7Sc0Pty46ixKJibyNQ3i4X12aKb+xdptUSdcOW1JJ9naYvM73Yg2a3OEKqODU3Xo4OsikGZeGVo4
zN5qIedLcihNUE2GBKZpPYDNodR7xeFhDFSjhmWeTRe6Hpe8+kvjvo22sfbZbH/abjKdOMW+vpq4
f52Ol22z0suaXE2thNswvuMuB5l1JRuQT+uWnYa2W87oh4nwhn9iTScwj7vhNRGeZg0+em71LT6F
00+KqerdorKElsyInIBpXuJ4+o57IwqEUNGaQ9tQupWHBRhgq8O2JKTPpfKUdKV60/IegccpQCdw
AkoBBO/M7U8aQcRo6RJu1pVl/GH0yMbH2+Bp0kS5WYo4grb8QVouq5Im57GhhGpmij9LFgVCgySH
NBzXQhLe3eAVBzq8fhLjvUutcJbHdw6cJx0TXrveFSUa1GiGxcNfTDs3VnFapG3XG9oxJrG+L1Za
hxk8uLVYuEmZBl8NgB4bDMqDvUL/s46ranvWUnm7YmjaXhAmANbHBtwCITCTXYF9aa6KhGFVblF6
XWjEyRPsVuZsi9ib8i+zjrJzF42wg7I80HUNyHXRUHiYxfowG24iu+RI2klacFwwVukNB87rNs46
AkzdK23rnJMm7M2MhnRZZstZVsC9tbIec51HiVAErCZZwUInoc4pzo2rSzcQs6EocXgZ2hKZgOpS
qX0GAj6A1emN5hVxj2DY1L720Bb9hvo66g5Put4BX6gNj6wgoJtEqvStVAENd2pF8x4W39lIOqzR
cEdHV4hRphyqloVrLtaLI8Y4e/ANcmb0aOWMdRP0tGFDB+bb0iwGD1GjjxUHHTdRu9NMkzGgpfTR
qe213L0qx20bnH3x6PmK/SSSspKmo1qkIygkCSVCs8vqYxao0Y9NGCGwMxUjjpg1OEiUqR81sa+n
lOJv2eHluIgzdpbYZZ5SfJwtFimSimxjChM8olxbzKMURlNpOkqN0bvONlnNdFooyGt6Uf+siIV5
aSeQ3VquD3W6tyFA+KwkTTot0fYgipN0kBGHOJBPK/O2RwVQ1/NY9Bd1g84IIYyE+ijlXX4bUysL
kpHiOuKA3aGuUcve9FU5i1GO8d2kg5qlkWNpS6jPtB+ZxkjShxoCqsRTwnmVg0lhXqhKm0J4EpgY
ldD6vcavpoaT6ZZjr53V0p/4T2HQgp8R1Lu6seXnHq9amuAqzjxZjJAhzPd+AconkVa8iCK4iK5K
0mNj0gyrEtrYalxu3tKbdMoraEGoRuxDA8yCJtqQzR1qxPKl33Y10qO11SnISf8x6k24CSiKlUMx
+1stHaMO5raFV8yxA0arYm5WNOProPBwexS8WnEjMdRE8GpThEa2ws0QMlHz66r/IwhYzynyZBGz
ZF3YrdDRySKAnFJY/8M2HDf6X/rhAZWr+GKK2VVWZ+GZdFfh7Pzeur511P406SmIjUmtcRSe6srA
VYxEwRipaiI1HGTFQBUdVxmSIbfKle85T3R4zamI8n9ZUXbAFr0c/kzR8grsoJE+mexyWn+oja6l
gcJqztGozBQkijAnuT8aTcfe0ibHnkq/0IlRkLf5RE8kj5OW5kDYSrwDZm3PQsXpuPYKxMmYmiEi
7W5VwAyVFLpPpLkMjXJQHtV5CifgkSmO0kuyClDbrbZ9YH6ynWbKhh2wyN5pDoTbuvAj01lwMqX0
z5JyrIoJq5HZwoImhN3lHCu/k2ofBWK/l9hGVz3W7SZWTV7QvdfKrODP0H2IM14XWpqyRJuGSs72
R0rFlySjVLhNlOVNC9tduaDUH63rRoG6/UhSzK6VJaZICde8b6D/I9qKdGgykXaV+cOSKnfBmKdA
tFaDusdmm19zDP16TRqoGgIm2IPSFV6X3Iptfd22lRYyCwB4rMuHqu9ftqQ6CEUc3wvtrZ+m7yWz
INEmpJINMAd2oGljy2C3ci8e+6WkOwQGiVQv8BXM42Tml6Q7K5L40W1IMpSKdTJQG8CiQjfh3k5P
PbY8aMjOv8pMG4mp0RUypZaGklye37W0+KPPr01daz+beq/S/FYuHXaw1UYZKFv2ojOVoN4Cbs3V
y8KB5IFG/Z1aazoMFrU8dGsmTvrNClBQwhIMkb5dv+VTQIiOEGH2/h9757XcOpZt2S9CBbx5BQiC
3ojyLwhZeO/x9T3AvJWnOuO2e++IjJMSJdHAbLPWnGP20ONWpAoYrpS8MGD16y72UUrmjO9lH31F
RfpdGkFFVbe61JLfHXK0lD2zqjGb31YjSi6sbfqR7fz80ZlEPIid4FoZBwluReFVio8OwCWDXr5I
db8xkow9DbkqOSO400njoe8DhXAehQV/CGWaVDerN2hdlPNmhK7hjNOE7aADHBHp2wy65kpZjIlD
TRFjasG8111F1NvMYkouz3h8aV2AZ0U7q77mlvWjZEKxjrvmEwwxAqTIL71p1s9KKlGRjo11I7Aq
MtjblSZWGlXADdjlFRZ9BOOjCgnEwrfFWef2UcNVQ9CFoycapYI+lBmwsQoIyeSfeqv8jmhTtm32
q/mEMHZkggCbdARGGt8SP4QMOZEUkLw4pfSRI5pxAuxYq6k/cwkXlG+up6YqtrVaMLyqbOX8Pnzp
muZ17Of5nGoXK8NpTAp86sH8yNEuAlUSBFbMDbV0i+cQ0ubaJnW4Doem+4vx/P9Bb/9n0JsJCfZ/
A3rLv6OP/OMfnLflb/7NeVP/ZViqohmyZVEB1xcM+3+h3kzzX6IlGqSrSaam/fWjf6PepH8ZmkWc
AdUQSdVVE/j0v1Fvxr8MfmABj7PIXiAH8/8F9bYEqf2TICkpksnTWZoisz6V/8GJ72TS4+dwFEC8
ubPaeamuLELFKDv7U5jYAOmclAXEqYlZA+oxNWN1ogExSbRD1VheKaPqsbcZkAFEgS20rMu7IfUy
ql9scD/aJoOLlMifoNqnlZpL11qX1R25ZR+VEYZUgELUk0wm+6KguJhmHXrSDCXToKMr4P5054Im
acVwTIzDa9sBTxHx0ZWd0hPzFcD+lOtVkpG/QXmVUM2sOFhpzm0w9Yd+shJ8I6j4yBQ4asDz6Ksi
XKyq+HOSW9h0KlLqZvRtiBgUL1rQi6SC1pbakHTG4sjPkNh1E/e/opiOLxNJG4ZgiDTjvRDGcD1l
qO3LOt1Tj7L5FTx4weAJATLGrpdw4jVuXReYINT8W9O1t5gUOArupZvM5W9PDVxa02ZJ911BtYj7
3lrJIeWzODM85t3Y0clhs/1A5RBD6gdNTxEHn0FKgY1gXDzJRZltxf4j7KyfBCF2JRuHLEXymUtn
MUhlr2J0mNWhetaqfFWWyaZL2xB+wdie1Lg71F2PIzYKL1lNVK5cqJ+BGrbnUNVBjyV6tSkCsK+3
LJRYjTUQqZSsRFSVdzszlFxKINbJ8kfxWnW/cXu2ZDl4GaCDrAg/QzhlyF+dahi7Qe8culAMm1Y0
n1R4CtlsPEwR3b0pU/VzlV6JirCNXooR36SMaTMutAaOyjZrhQfg8kuWU/KtV3TP+xllBMRuJJPC
EHiRkT0UPWafUJJm1BNsUGNwSCvJUK6NiYQUyhHTZJl++QWZC7FRejBwiIUZBkBLhtBsIlN4isCj
EHChXMMQn0LXZzBDpiBnLcebzmmKN8/FWOhbGY8K9QZppRRDs/UNSkqyXh6ksXatxqemr5BkN6K5
kbVp2E/iEJworVlu508dBkr9RkhL+cL0OOEvM9OgW5VpobJ9gobRB+qMoAoO7Ryi9GEhTrF1QjDb
DZtWiJ6Tsrg1c5lThceaKjfNWkgNnEyQYTe6NcmOlOTVmhlQ1FSkz4rQAbNQsTSE80knw3RQx8cO
TZzlM3vOgTxtY4G1fieIq0mG+8wkD1avOhuUeJ0xx1PdZbS+ZcM4SEWyBhWjgZBIh9UgZuEhEpuP
aNaZoybsW0MM0aZ7l2O2/RO6DjPCWJK05YNgBtohra7GEJunJEajFccpmdy9GK964ycJong7ZGCt
ZzYXkmpgmWyDTwExf9JMoWfN2Rf8ulOoCJOXj/VG5nwjhwwZaeD9KBp7MpEWQI7eNCnBHEi0YBUp
JghiUqm3DxNV506/TLmI1VctNMB/hBwNkTO0dGqBVL7GU7WPOxM3HLqgzpy/8nRJZuz0I9RZxJJj
iRIzaK+d1v0kYmBBnG9RhEQTHCdhxIDKDrulfZIC7XyojgqHS21hEvR5B1dJCYBlHWS5OQUSkLFg
OrVVT0xrQo8gAyBg+CikCmB3RrnsHrTAdCnLb/o2PgoKiDFFLwG39IRMiTiBS6lAsJaRqd0NB4mr
Yzvm4wZRO5aoQKfWnUOnyI3J6U0W/x3EQKCRRzVlaI8s4jdaNrS9pDyIpfGmgROj9ZbtB+EllbsI
UEXyIqhUj1ie9M5E9BXbO5iJVhUw/MG5TPBuWiONJrHNGSN0PGei9RoOo0aMDU63We5NjyXqR1DJ
pz4iC6pPCriZpYFmhUSOMAF1MUQ/UlEMV8vKAajN5mPWC/5aFVrzViC9D2hpeSSjX/y5exgjTGOB
DpBLqtthZzGOE4NWIVGPWZtRULHM30CK0BPJ3VPZLqWf6Mdsx9bTM5okg1a5sTBqXqx2r3OG/HnW
X6muHwsxfaAI9dCK1bdqkicc9cQVGYN58FOmvGjq2t00niWxWZuSSBu9HFnjC2WPbHLEnd95wSzS
QaAdUoqnoYnKcycZT3kozUdTImZ6LhFrKNVbLqpU1CXhoCSEUifF/DFWcenNUvijzMV4iI1fdkqg
N6xtLpDTberKdiolN4+l7mooKY7D+az48NFVnzFUTnzSEzqZoxBPm3oGjlk1ERiAQTvH1qTZmoEf
U0xxds+E5rhg4ZVAJbYFN24AslMWRPGsE+injBrlorSjeNgJJYqyuTo05vzhq3m8S8rkmaTW4WSV
GrQ/KqBaOZYP2chSOTFxv6mMBnS6aLgEGmGN+XWQQ2TnDWvdjiq1DfI5BbJU/pRWLh7qRGb0j2Sf
nRI+71qvdxNOATOT4yO9cBgjptx5WkfdIYWJE8OXg02tTI7kW8VeEYfPWaEHFlfCs6LXbqdanz1l
X7etTM0zYpluXKbiGijyi6DpOylgvo2s+Tvpu8946lTE7fiWqyUTkEFpFwcK83gW7nNTu02xNa4E
X0RWSkfL6WYJ8kpbPYoJSxzW7JBLFEB1ErqakQ7+Ss5norMXB2ybXsqMuVCYmqWVKuIRlx7D0kKv
MjGcteUYE11KZ1gX9O1YZ6hRYoDrZbKEI8dAhUbpVx7r0jNL/Wi04iagrLqaaLSC9Sxtcj/aExHq
szRtEiWg+FjqrL4U0fDijok0CBOM7q1JvzmniTe9NjWkzVaHBxmRl6DRS81YP+3Z8F8C6pmYiHti
t0GvbY1e/vArOlW60RlHQPihrTaC5GkGOjhRbb+lQBsPFa2IlZZmqKv4JPEjTPzSkYr6e6QRui6k
4klXq/e2VGjONUwjgaroWNN3pL2lt6it8QyqD6ZEi7AUMmLo8KkaiPaIAsT80+cqVTJ600k5Cq4s
zJ9RA6tQivNTXWjoejV8K1KkPsutJNNNwcSernurfi4voi94hZkhYQJ9toLEoa7NFhhO3KduF8Aq
EIv5Kxxo/Mis9PDFdsj5MJWWRsYIX+aEuyeVV054hLJZehO6tmERVzOwkZNlmymmiok6rxWBFW/9
yvGRcM8SrsZCACTe9SKcTdyrBcYqpohu22vRAG5bZqQVgfcIrEGKOX42lQryB8E/5F5GSUvNOmqJ
nJQmV60GGDXNPovNeddOEVaTGYnNyKbSogTBQD+CY0MHM6zN1Fz3koTRUiBJsKbFjeOBVaABJqVF
tLNt/WNYZOUpUUWKIcCrJlb5tpahYotV4Mx7P9QqbxREBBj5TTZQuoy5idtWqRGGGBOiF0sWgY2W
5eLqxb2aCVJBQ6tGjtWRhqSGj5FPEWHq656ebIJgx1RJRGoLDKymH3U7fflHA4S+W6MU+a/v7w+y
xpa2Sf2gDBYEtVo1S2ySDKb8bYzUlM8rFBGtNU0lT9AcRighy4/zqBXXWieeq04td8wi1e7+1X/3
7X/32NiTam8laOTuf5vWaY0QWC+d/+Wz3H/PryR89vrYpSjEBepcy6vf/9GSDGbin+9b1vCr0EyR
n/35yX98ef/N+3MGukJcs1nTNv372QTgnHYQFDLlKBZTfz3v/+2nlALoLVqJzYdb4H2qdMAifx+l
vz7B/amSEq9vpgjWXy98f6yoifz1jcREIwaKzaKdVbWFsrlD14xawVB3/0GxXAH3r5qUGj56q+k/
foBUY3aIpwcorAIxltp2KZzPXFKhlcScZnksdvd//DiHPZaA2U45q8tQ9x//3B+zlBGyf57IdpbH
s9d2KQHLYNw6ocpBkGBpApoP+NiQUxqweRUSKJg+ycsJDTOu0LaBRmNlY7YTNS3766t/PKaqJmaj
vvMmg3XLXq603ANpvVOnlBWgVoKj6AMu+OXekbWFASfW7H7DHHM4GeBU4yJMwEXQozfldf78My2v
WFDP/o/HCp3aO/IzyvFZvhOKPt8Fcy9g4U0Okankuz+P9/1oradCxlHsZ7vOKNlxU91y7n9khfpD
KOV4EDUVlm0QVNTf7z9RDLhscl9v7m+4XI71/at/fCtPU7ee1T1X9OEu+1veQdq04IsW+dYf4dYf
cVcIGd02Q9T1ejNVu3qRq901aPdv/3qM6w7PgO0l28u0nncXUBSXuOZCQwaqrl9Ey/ZSOh9N+FC7
wzo55LZxfBl3uR1sp3W1alb4dUCtGpuBEBltfZl3L8Paozlj6/Sq3RK9WnywfBdTnX8jxmCXHVLT
8fxb7WpXgIbrA0hhB6aCQzfJm3fNCiGd+7a8GMmjbBDtS1KvXmLTOSxgqZfcWL2Ywlo/T1880K14
QTgDN40yR/EtQTdJbtzYXnZ48W8tEZUsdGg2wpcGyrdlFXzlvWEF5MU9nptr+5dqOT5gaTc7wwoB
z7CiH1XUq9K6ZTN0aY4FJUs+3fAaVUc1P3NY0B42M0GKXxyeCXrAPG8t7TVlHU3X/5xbA+5KRP/y
rmog67rosURh3RBCh1ViOpP4rNM/AJw0b+kSssg58dr+MW0DN2WlPlyGNadEwhdLwzs+pMkGoWn/
CzuOmoUBGzB0RDzWA/ROLzl0JpVwG9RaPdEdsPFiMykgYONjzfRHFKezbDNw+YJvLXVdzluAY2NI
hcBuM1c9h4hnhz1tyKyAj4NSxdGto8mG+YtOnoxgYmA7vJHee9/lUa10ygEvGDlAt4Esqwqad7OL
0rWRk9N5fzFCgelspXbxOqtrxo+kc3h1qL6Cvoq2eoBxylbSlXiemdeOtLGtCCMky43OySdXRzpC
vZp+nXkzz9XWNM+pf2HGcvmf+lK4ssd4J18XqhGdunQ1t17yPE0A0ZQz5qTSActId+OBGCXJ6Y/h
jpBmG8KVjb8b8hMKQPNTBOSEyp2GkRd+iheSTDhg/U8VOvk7Ryebnv0HRkXbkrGgf3TuvA4f+1WU
ONPnpnkU1+7IyHqABVEf26U4/lMWmDK2xKAA+kk/8+wYD6gdkmeUcjVyhqQ6ig+dDaBtJdrWrw8U
cKVxvmbnVJK8tm9P+VNaHoTtr8qNUw1v/XYEkCFvDOhAW40RoyQm+B662ocIv/zWzRQFUa2tpTvl
d/xVeOd2cYg/uAQ6TViLxpZ+zSp2uxuURljVTv0sxVuz9TLFKfG50pN+1surtYhZy0cp84Lq2uRv
/HlbkxO/HA/1DHAblDpnXWKPDewPMV0KGP3M9cgp65yXeSd+efywe6VW8i7FG+jRbN5TmOUuF1I6
b/JfC2MP8ucHqQS8d+a1oZubFAV/Of0lnlTum9KhhKiWRy6uIFyFxvKSdEdn85bPx/CZD8dTckOE
nFijeWhBUkArgfWpYJ+BmglSkqZ0by/2Xo2tCtLivSqgjrlN8q+AZ7ztPriSm3orSytLOITBkYsy
BZFPV0pd8yBgXN7M3mx26f0oLUQV86kqH63yq1O+EUHhzAHkvS3qrYgnjcIWQUXCOooPQv0Jg1Xl
CTTzBowlkw89i/sePG0uedIwbaTuQ/EvvcISEMtvdU0mIA/je5W/iSLauOIil0fzNku7CpG/wBkZ
0gL8zIuUo0aPCZ3UXKibPEVYfL8gBS+ekTkENQuxFfcetUDNrrknk7VJ/iVwdwf05Zcp2RME5i1Z
gta7eeYMy+AkO0bbj8gxz619isIHzZu+uINBQDM8cZswLAz1hh6qscms86C6H8oV6wQmEkSRYCvn
jNGTrzgdhtfvencZuxlj37iUeA1P2nVfjKsjm6KlK8Kom/9qfOPyVg75M3WmiX6fg5yeTxpYHyXY
yZvwU1Ooe+dWaVDIfonr0sW5WW/UhDX5iSb9TT/jTLsPTVFHbiiaaFfZcRHyTsbd9Ap65cQxoO5G
FcOb1ddOWhF86J+n9SDbwSMjZ3TgxAHp5GgZ3RNvQeWXNcPpXfREr+a4ntbpxIsz+jCUjtxrHYIP
pkV/I+0kb5k5VMLp3cgB7p25OSlpvB6b+45mEfR7Zi3fNTwzOujkNzCTctULT2rr5b/Ce8HkLqz7
HSeLMo581iUcj262hYfI32fx+5t6E44/6EjELw5dt+JdTNKKO4nbcXn6+IVKCsOuFm0RIHMH81OG
6vvLK5knGE5xMErnw3gnE8EWnowr7oZXLJ/vxpXpj/NoeByg8IOYQG/20BrVyyyCAwDBBr1B5mEm
dpETvcyEJKyBI9sJT33ImeLaUPJLKXNFIqECeLGerzNnlEuL9wrryMkObOy5HGoAbeMOH4HHUjLZ
Lh/ZEb8+uPKYLgwHxfKuOjB/mWfOknXlrp+ZiZv17IBOv2Y8H/OB92K8sw07lDxxOADlWzEoKJ54
Fo7Ck7TjJPHfS/w8Ol8cBP22eFFJCWEi4YjzJZ+fj8XFzxTa75b7VNuXLmL53JauTC+avtKK5/RZ
vnEaiwPTs38zjlBIkF0yRnlWzJDFsTKOzH7albsMj34A0zXM9zLnz1liMqcNrzh7TGX4Z7GMeoPF
NcPFwp6Uv2SopM66ZhRtXt/4Y9YoGZe0le0ZKoNtPm+iAyeewSd9ZhiUdtx59EsOfDLGgFcmd+2I
qNVW3vk0yB2YQzmy0Otckll4KeP9rW4OERPqO/9Q8ZywuayCRy77bDsFLqJbgQu6dDkvmKnJh/jI
tX3DPLltXRWb6HKx0vPhDRgeRzirVwr8puWvxuUiJY+Cyyz95W0x+fMSbMXnTVdvSv/SfHFbE+XI
WYFmz5Q9ocDCa8a4esQdFm1ZRQkH/nKC/GnelqtUdVPJk7nQD4oI2g199GlksaCuAWv9Uos3We0F
DwYMSPq44436QUjhtXtaZICMqdV7vSSUacOFQ1Acoks8QQbzOvTiMHAxqeWEKGyXmj5XfYstVOZM
2iXcCoOOb3cUHpC2wkrlEGugq6zmQPGjp1YSNg2/V3drtdf3aRhtZkyA2bY11jS1AGOXzaXGiKM/
lrQPUhlTsORoxw/zxibdRv7M0DAug5wM2sYZyEsxni5T9ZrDKoZQ/r6QJ0WqAU4AeCsRAGrAZW7b
reHPh+XgS/l9ibaOhttLmlFZXLNsWpKLHbPfIy2XDnp2ZogyKEsMX+MOOLYVLUWAEqh1/MZ0OvA0
Q4SvM15cqgcSR1zyQ61jWTxrR7JbQKukNEQkzydXOz9Zo6v2y2VgFscSCgWv9BQ0pBia4CrW03Rh
ZS4OUB+OIZcrK2IV3KEI1ofBn5Ur5+chOBIipCDJy35M9vrPTK3GU8yOkgs4cBXuUzB354o1zXKB
HSrGEdb6X1yzi9jJ5nsj24zWarig+mzeyBIE09xqtiR6qbYm5qTbilvs0Azm3SZW0T6tmQNRuYfm
qeXb62ieJDIzB7u3Vrriep7HINfWD8JTDXxHdYtXxiuugBGPGDXtcd1Zx4zlUECe4lGNVkB/vQJN
I6MAwwoySApgpOTo2MKX1croiNhgPUV0BfFx6Pe8YXYcXFteiLOC/Q7T6wJ0lkvbfET2TN2RRToz
RtNtpBM0e9YGKesUFsIDE5SjHMcJp98qOzRfY/MLeFgXrnT3kOChF9d28qP0Xq24KQ3Ph2JH+k29
RxFgsjRmQMZ5ienEp8qeiuOloiKNnWdjfFpEPjVq+FbJAL0+AvDQbGUi65bGYGOfE48/DNiiEhXw
MNd7DoW5zd4hAY7GTtVWxH2EnR22DpDfFJ37OboKLmtLV+Pi2rCwrV0uwLZO2TwdRBYkyrF5a7nd
IZ6bRFrZ7YO+oWWR4lHEtG+XJxz7X9xyRexyE8eI3cn7xqJnA90Cw9+ykLNwKm6pfI1gaqg3TdTj
QU1QHfpqf5mmjL2Vu9iPBIKYbE5uqHpEgRbxKhA2qeRkx+FI8ZFmZ3MVI2fOYJrb1Y5OC92TcE0Y
n8/SJRMckhvEHv2Si5K7dnVaYgPlWn0LFKgboC2ONY3ak6lcxLdKWC6hkVuZ3Kju27RC+1IJsBTW
GcR2HggvoIXy7nmg061hdX/FEocvb1SOQgUufjex834uBps03nyNbVZl5Af5PL6OGtbq1mlWYofH
9QcdpD29dZojlV6MIY2f0D0i6CJfi1C9u2sbnhGT0FDno+B+Kgl3Z/Wsr4zC1cU1IqnHB8tp1uHp
vjCR2bWBC4Mij2DnwdK87Cd4mi5MeBZKqGivilDsHwskPUmw6akLMOtmKI27/BArLEM8WGffAUX6
hw7o8z5nGgRzBx3cgtj86G/YdOO170KlWBV6uhNjA/pYO9DsuWoPDYVhdRXjjSZXk9YnhJF3g/Gn
eifaiXPNzimEYcga1rZqR3vwr6ixlG/UaNmz/64KDBnEP4BTuSG1y23tweoCu/xEq9/n27LyBpqR
ACpthZgv6yi9+wfroa0kpyBPhcuy38SY0pV3TrPabyOPXGW/ZXwZd4w/XAoA5FmqCuSbbCrjoLWn
mkZ7vZ/6a6RdguFxTl/VnozGyQvDN4U3QEXXhgKTqRU2LUQHBwm0zTn9mpVVd83fhvcqZSu/kI8Z
Jff4T1fRYVoBZbF2zYFZGQBzT4T3J/8Pz+lZfmovNGIwNoOroBit92dItcgefHUFk2tkvIhd4ZjJ
cLrdikobwoMPRgxi8mIChiABUaJt0CS7AIEOkAW8abco+dC8++/zejxoh5DRDVR5IDESojRkefBh
esdgMz+CyMEyZZHFHXBE+i0en0B/R72AwxwCzQ79I2tl9nvOHH5gQ7qIFAhX5VZ1indrLa0ZM5nM
3eo5MFfmUX+iyOLKlIbFo6qxw9hBGgZPBTAFXx6ddgp39FGtNRrXkv3VJlxLrFGgmQh2neIMWMDe
+4AFvXUW9vsp29LG0K/BHjb0k9xtKphUHn4ojcLcmdFUfUuO4x72hrIB9qNssKE/EGEBJTdkOMPl
Y5OLc5ZWVLwZFRJ+bTwURIoGH/B9yUrInfo138IpiWFAVZ64xC94i3ZuV3rqoduiJawuN/8E2OJg
nAVKCrZxLtxiL072eENvLLghq1D5QKoo2zuA26vxMXIxB2JKmF/1t+C9e0KaJ4Y7mMd4xDeMPkdO
Fpg0YHowuKuF9le+SA+w+AvYZ6dC3hemW4NvI8MFJCG8NMBUCOujNa2tQdjUCIEDFltecYSxsoyJ
2M4Z808lBN+t4Tav8QujKMQ7ohY9/AWtso1ixu99AYbYWODlXfVeRo96tOIulh4q9TKVS47CrG5N
6ZdVl1lvWCOINZ4tDOps/sm/oxoq2m9snZj+WCEI/bKJyQpEHzV0BlrCy/8LYIYCi6JVfDBdLDFu
APJmC+UmYczch6OdUlfhvQTbDJg8ibEzvB2nOwyvBhIE1rTmS3YAda+ZWLQnr35Bo1DAs0sRgpMI
UAp7mlnsqmjp0GozEQZhbLW7q2qupiMZ6zi3CySnZC1Dh2i3ebeRx8VBP0jcrfETy0126NNrggt+
clnql65hkUJxpdQvbvNlz46SxI14EUCNwppqhnCc1h9cBTLESWYBj7bNFL8DSUod/FCncDN80/pj
1wSvz6BvYgdPac/e04CyRtYDEgs7eu4M8CQb9VjAdFtG7+AJkB/j1Xp8TX6jl440Prug/L6SvjSq
JytrQxKHD1ZhAhl8SKZ3YF3gNhQUE4zjQJr5OFBRrwHsb5sxDnUBK46DVIGqhxRjy82BcoBMGSV0
Kzvd0mZCH0T5AAUQKwRGeRQdMDzj1/IGWqnxoG9rG3PLIv82V4C6oGUsvpS1X34UVziKmOL1ZL8g
xuaVdQrP4MekfJO+mMxVA2pVjJK2/x3nkptsM7M7NIqmOBzGHJLcLnpDkUilSFl2L+FzL3kdnnRI
xg+YjCB3TFb1Vj5TUv1q4ysrLcHL1EvXrgL1ZBU7qaEkDB2imDcMHcmOPHYfVFy/HU7SiwnfziZw
ge09FD8OaH9rX/S3kFGUljiYddy0QJTGTRBfkg71GmB7du4/HAF2gb/ZSS5+NDhurXpQHkbWE08G
gPH+mHzI7HvJu+ASQcULGTxziPmmSVDQXn4pP8vP4ss6aruanT11jTNyAdQCSnVLuaE7sJb26LJU
+YkxjABEji5ABPdcHdEG6bfpaeexvAbUF3btTpR+/UNL4Eb5QlIvq7Kz/5grm6AF0r1gAKURGb3/
UzUQgvRlMGBKSsFxyk9m1No/rU0IzLwJQOBmhisbruAS+MEWfTktbBm9/rOFnQ91EM7MJqTpth83
7WZEi+Asx5HkDLj7LG+P1gmgG3DX4pQYryCMzDW8OhSmNuKN24N1Ct7pV4VkCIhv4o0a2/MHDSB9
GW2fwxeWUOiHwck5pGpUhH1gqwXHBwWOYb8HPIvLlLr4WWEkT2yL4ie5ADL7eKhU2sv4LVP4fVce
iid/C1bMeIl24yNX4k8VX3pUuFX8rAY74+FRFfhsX5VDPoltLDh3CAnCKdlhGmRG5lLwL0C5AUp6
PezGhZCJZNE+J+EGorQsvgLzc8hoxT0Kvlq+toO/SYZtaz0ahXBoheASLA2g4J78c/9yuOcB1RNr
SBFAdDAUChw0YP3D0veZOsFA4EVgdjbQAbo/ZlXRvkTH4yVLCyuc5pzW6KLqkmtKkvE8APT++yfZ
8tWfb9UA/2ssPrZiDitm6c7d//7+z/1XWxVbBaO+FqK2rBgH/ue/T+Ra2gbDLhLBD7RL7NT9n2D5
9v6YXy6ZVqGpfVhohlyd7fDiJ/7zq//4y/sPtCXX6c+vFDXo3TRpbppmIv6rQ5dG7QZDYkWaH/8E
99ys+5caDXvJvX9p3mOpDMzHUN9Apv796/3fb/PPY1awBGz9+f7+O1lag/megvU/Hv/z7V9fhVkI
Q2J51j8/SdRQQSHD1PTnB6bS8iL374uBdZlUltbq/if/8fL3j40iFIDcEhGWkBVmytzTWWn1Lsoo
il9LDXeJFutLLOQ1MatxX200zQjXdPZFT1ZIas3oeUUxtatZeZTuoWXDrQHk1S1hZomibgVcPCs0
3XYNxbVtmdp1EtCiQMC72xI3RTKa0XpTjo6yFSmjCWB5Oij3Sj04Ci0LS4AWHi5Ba5NA1iZa3hyH
GGinKDa9PpMkKsa9uu4xDIk1soLEN6yNoiGTDZOXdAl20xt8gCS9DSS+lXetT9IDb1HHJ8WSFi9D
fMM1uc98lmciwXHkx8USGE0LCDhrSwDccfYaBKxTqHIMbN4009oKDbCdArZmOKRA7Wty4Mirwxiy
ViXAeApJdjMZ6+rO6AAdaLGwU7P6qYyED5H8u1wDNR58Dj2BwUrOvpkBh7S8+R6bl+APEwqi9HQy
9YwO3Ttx8XuftL1xid0byd9Daob5pC6B0SSoI9kB0H1lFoGKFwSI9UqVgg5Od+EYpqeBhL+pHbHs
lfI3SpKjGBikcyJhlUkFHJMvSdoFQ/qVL5GBuJlYBCwxgln3G+bmJ23kfN+JBA0WS+RguGQPCpuZ
XDmKUGynWxmZbpu/GKQVSq0EU2PaISbZZhl9ltk/kB78gN/+MmHBjkg9hJBCICEdoRrqNamIGYlE
9aCzFmO492tUjar81Flebz7qS6higWOs00g80s19QM2T7EUO02eD6E8ik1GS40+V1VY6WqM9SwCY
VWcoqXpkHDOFVMcy7sDWE/M4ziqrPeZ4QIxLDOREHmS7BEMKNRGR4UxASktq67TER1pLkGQ5Xqsl
WHJeEiZJmgT68pqVNXVQq6OaShqlQSqlFOCHCzthP5BXOapFjvPf8MYlylIDNG+SbTmrLCyxjU14
NuLvInNUmSD7IBueSpPZdWq1hZ7TjNs+IeYIPRBMQBD4Qk2Yn5iWp6gR3+YSklwlm8KqV9hPZvLz
2EnFtsnmd7yKDCmyhFamIenXALmONvCNvT7dJ6h65HsaEXh3i8RPriRXktpnnyTQlkRQn670vESE
zuL4NI79vic7tNaBzJp9FpC7dpyM4GaE+S6TFEjHFuUPZZAfxud6iSNNl2DSmF5mKbcw1SL1SVnC
SytN/qi+RMX6rZKMbNOCwzVWPZPstJc1yV8PFU9uTROTFyGarQZTQajISw21nYQZfxb9NQpf/4T4
dW8RsCrdk1bZPKSl/oSavEaIifp2qoLj3Gsfeo58YSxYR9MRmzOrgsEDxciYiu8YMsLkK905EQuT
wIkT4uezVCWsP2qcwWrg//rKEB+G7lWTGOZI3t1pqa67kkJ3O5wkcEq1Bc86+61xGLbWwCxumtd6
iaOFzSmSTquSUovamXyrYMkT80G0xmTZ6lheo47dRSYPAJxR9NKxptmRmmBry+dUyqB0avOpFITn
cAnLrWibR7oF1lOgIkOeLqHt9CpBN3Zd/D4N0ksfIv+S6zbwRIEdcxRqmBNI6G0TMAP+EhDRAF43
JSDOQGEUUn2zkHjfiJzf4qevy2+/pc+j0YDMdsoSCVypEakkBuwP0oI7HYaCvAQIG0uUcBHTcVnC
hS1ShoslblhbgocFxh4ILjghkUteQtKJtbJ5qvLhxDE/zbW8qVjQjl1M11QQXwKToldiPfr4q7Il
97gsL5EKNEvImRhqYxZtP4t+1fGmFCNMdUXHHFGEF1lVEqTBKRV5EYSjtTALUJg6gtaj6NKJDFYT
rHh9+iUUJpj6uf1Vdcpb1ZLfTI5zsri2WiX8NOs53iINHvcGqc8T43e6xECXCe5+xqTJaG9NF/22
OD4vEoCweg7+B3tnttw2smXRX7lRz40KAJlIIDvivogzRUqyLMmSXhCSB8zzjK/vBfr2tctdXRX9
3hE2g5RICgQBZOY5e6+NWl1q7N7LKIjsodhmHlHTUUqudNxUz8kSQ92QRy3uBJUQ8kevguyrk9n2
6ouStAuq8CVt3xVUppU0gQAUkwkDD+8nQv2jnX0w/Jrskqq5QV29qEopqFsFZDrbr4lmIGzAb7Mn
I+zeHTzKMO+WVtdSq5MkoGVpSswFQdyAEx6jJZrboDeJ7NMmEhc2Cn1PsrrXA/lVKTSs0YW5ssR8
5/AKhiX4u2wpgnhoe0cywcUSDo4UF9yxP0D+0tNVJEk/WKLE89Fu0FQ7n8zaZMa+BI6XS/S4qpMH
c7Y/F5hni6Y7AooYl6jy0mH2tISXuxY+rngJNBckm08tq89wCTsvltjzfglAz+UShU76oDgaHUHB
Pu0mkzZD4JMrXpKhDnzGPweUHAlvz9aumD7rlOqU2VAyyshgN3oK+ol3k3WFvw77TrO19EnyJbod
lRiF9pLwuYY4pV5CUVMNJQDPPpo+pk0rGsd15GOSrS2SNtAJbpqu/Gwlan/xSf2/pexvLGW25Zh/
aSk7Qzpa/oHr+NlW9q/X/betzPvdMvFHe0K6lnJxb/3bVqat35WUjrBs57d//MtPJpzfTdPEeqAc
/rq2tfvDT2b+brnatbS2JZcG1/k/+cls21r8YkU6BUV++PLP35CkOY7Wy5YpgdvMdPiw5ee3+ygP
mn/+Zv1H5EaYTRcAStoX0V4P7Wsn1Y3OWkBJ8A+OHkO4Nvp5l42Jt48jcNbjBOOvDc19bQMUkCWj
lzsh5hLttdbzrfbbghZx+ZaOBSRAq/s6ZoQKFsEMWSyjfjoEw7e+sPNTM5W3qcuJ5AYJ0LicUikL
5SmYEADWHSib/kbEz6CxtokN/2rGbr42azfdDSHss1Z8q9Ea0lIKruUAncG563ALb8yyec2g96Hx
hf0zxZ1YgyIKu88BiKhV6yE6yMd+VePfWguU2Vxv0+3A6bTP+nY3dmWyoz4ZwuGIjL2yCn0bM8le
4VzPMecAbTb89CYxnISuJdoKOffNLhqxFs+pyXwxCz4bNegZiTf7oSXYEU64/xKKOKJU0oeAigOK
epYJrHH0JzwFM4DmntpZFmUHmQkJLaYpseHGhkGXoSTl3SVeJRkbgm1gJu101YQI3cO956Mbjaa0
PdtMQifdUltO+vPUpJADknKX+RF92HD+6CnXIMkWl7IHt70vDn2Y919rDGtz478MkqpLpmdKhHiG
d1NcWesKsVwUzduhaFw6H9BaEmU/5T5WG9uaHrgiTTvcsLwRBQTmz8gU/B4Cs9Nfe8Mw3s0uX2gp
qMcXY1Ic5mpaObORnrQFsqTmjYUHgywq6jeBkvzy7KkNKUDM+nqM7jM/vfZ8CVK0hBNm8oZxVjkr
z9Tgzn1SzyYd4+wuIY4CHjz62q5BHfAhTWEdp1SF164XBNuhjT73oQPIZLkB1/WvGyyUyU8PL7+9
PO/ylD97ePmFL2NzNzrydHlkwOhYZT0GkzruMKX88jcu78eEnd9c7s6Z1NsqUPe/bIaMPUzoc/ep
Ek12/LEVPzbF4ahmFK0EJWo+wf+6eZfXXn4rE8junrl4y5ZX/PjF5SHoSCqNl7s/bd/3Zxrzk6OY
NAUB1c2fnvjT3csTL39mJlPQ8Om2jjbi29ArzNPlprHsdp3O9MOYdQCbDqAbyD7T8LmS9uhoFowi
GB/y7KSSPvnpxpjkUqlP+ZlBwyRImSTo5WfjIK2t8Hcu+rnLay4/xf1FPdGzZ9AH8ugMzafaTItN
ha0R2UNcNXs8paFRnaOxyDeh5lCyzMygszQYp8s9EZJMNPvUx1rwkNepOx4HPcyHOrYHHCtkNSTU
qk1rr7JZnLTniZOx3GhILycJUnaZ0zRdCg7GFLvL71k8qD0kk5PvGtN1brCMN5UdUHgY5CkIlDxd
7rUpLY5mmu6plepG8AUbHFisBJxTkCNo90324Y+fuSEcsQ6247g8AwzG51qHHkQnsY+GQV2XWa6u
w4E6pxUyx5PLfp/HpdUXY5U/UVfJNaXiGLds2VDXnTHYElDBsy43pkqt7/cEqmLiDpNnW2E/mOIU
MmeFhCFjtuzraUFoUbD3NKITm/+TWe2zEGK6FQgmmvnnxEf9LKoYCotplefMTZ7yslU7WH4Q2yoS
86YiA5Hf4T66eKpc5Y6nKQ49VHjFQ5YDYiqWmxEyFQa6WqPr4Rl2fTf0ULkyrvSU8Kjq30UDs16D
hS6d4cI5jDB6wikPT/Fy04M+Oja4bsyRPM9UGGuvYdKVu7xhHyH9Bf9UnEX+ikknPc0+QllJ+ahx
6u2QG+TEThbtH78mKifOiL0t/WM486PLz+eBsq8pvXh7eRgvR/7l3ntFk0eTczFR0Dc8crgDdD4C
U8EJ7XBH/7+0b3Np9gfsbzBxvXprRWix+p4UbcAD6SmYDaSWEN6c9mMvKTtx3ThN42wdpmzYS9yQ
ZBToRGzycuDgNwJnVwrn6XJg1cIYtyrESlh7fnquZJGd56aHNImEEQkFD6WBDxVaE6pjc8rOra6L
9eCypjUA1arGp/gSk8EaZHc1zmM4fB6Y6KRfxDjAQkRcpocumcjvMlhCdUVAurND/p4Q6afIyFPy
8qCsqJCS01LzHKkVJVehQ4l0XEqscvnh5Mc03uqh384DXpaqXbwM8fKcocHmcrn3/Yc/Hl9eGF/I
qJff//L0y0Obr4e6QHd7+dOu3bpXZQT99ZcX/PTW3+/muBQa3w63xY8tufy9y5/Hh8jm1QNJU4GK
MDH/2Iifnl/njYV8DD9cYC6w1R/w1Ytm/8fDi5j/l59dftv1MsSqF6apt7MNQvBqH9RoHrg3oqME
AHhqAyCKE069V3nw3vpBtTaz6l3N7it25v7cxTHAoj6CWDM/O9KE1Rqkh3SEZ8bqksWbZn2NEXMn
bavf137isjhRvIKsAaPFTQ5XrAT7guUsK61Phq4PaqEANzAs6fld2XjKV45b3vcKvk+Or9oayJYf
qIUHANTIerM6FASJIyJikiw0cCiIFpfrRgWA/aWH/6C1WL5mqQMoy28XoR2AsAIA4FHHkF7nwasO
qYGOGtXWuml5+0IRaQDJcOME9vMAe21thGBAaKJkdWaeXbsiB7ptHqh1Jbn/icXTSNigaveqENN6
kNWIc9+7iYuaNI2Q/M7MeM3KjLZDhCQmGL19FdJobBwrWxcNegDWxt2pyxhquRCS9YoO0CrICIjN
g1HTGqO0pQ8Ft3TToJg4hX9I4LAxRXEiSugjEVdiSV8LSfyslI8QhrVs4YHjc+iiSdMcN1bVGFeg
qFD+NS31JU2EaNQMn1KLGZifUtBIhPvB4HuoI0hxvouQmpxFcEMOIZVDiFzJGNK3sm8OyeRAZAvJ
ORRfIqeglm1+VNZIGx3F9WSgybOz5lkFDc17H31ERCc6mbQ++imazLIm6zYyDCzSffJQ2u5ILF9M
/MusXnHCBKR+1s124PBkLqbuJqfLTnlSv+ZPeN3VGubrbgBmB7S7e26UT07F6L4PrlmTB0J+a1sv
AGrCCjRcbG9YvAYDhdZgDHaumZBw2JSvtonDWZ9dD7SuS2HR73R6sPDGzwPWiAHiK6w9SY75p3n2
v0JN2LsFWi3Xp7+Dn++gZ7Fnj4lznSMpNK+tuU/PLYdjG0GWHAYCgeYUq1oRIKNyyqMszPoxRHHD
UvyqLb65siYOyu9wXoY8PX9DeAChHOJa7fSrcMrak44VrMYuPOdmCr+GPUhVZwU2gw4ZbsBe1Ppa
kFkvbRp/lSVex3maPihEU3WY1Odo4FjylA9ZjPq803KAeqVJpHn/MeuObh+h7mGAWxWzQ4fCX0Jj
cOytB/2oQ6NDDD86ULpw6Psi3UXEowrqiFem4xVXYZyR0sFFB5bYeEoGF5SCItYT5F2sva1lB49W
5T7JuOaUIuKnr02x7wZ7H3YqOtJLo8/snoMJh7Y2cYG16Qaj6K07sY0LLjhH7oBpHdlUEHf7TpCf
lWw6QbHBTGnmC3Pfx/70hPvzUYnobVQ0RsYU82amYDKl3U0l6PIbLZcVJ6JImZPHRGwNYQETQI6N
aWiSIMVTnDTtGuCDRvdeJQiVEwB4SJ7ymkyOYefkAgdwxhqwCQISlxM01gm1zZDiTGTS3Sxz1F+y
L1gcxZyWwbPfpeZhaMbnoSqINBramzByvVM3li8ehS4HJx+KNML1rAEbhhq18TaGNdmTtGqBqBJ9
OrHdcYkLwakyMm/1sMriEJtjkDxBn8YCG0I0szGNr2wALtuOdDHQTPD+aX5tTTMkec0L7A2QkvNi
G0/xDCgnTeGuYkcpwG4fI8pbRRCkqBknQppK4zw71HG47CdGv7Xawli3KGd9RegENlbcVsC8QkN5
NOMdE2cqwtc88O4MZvL5SEzB+OYFSxKb4WnaWizlYhthfI72zcIdjeCgRDNa64NnfrN919/DZaC+
HhBCK5OKz97Ft1bfpizC2bW2RQJJmm0nF3yFwbcRO6RPiqgEAnmK23cY7OhgR5j9eTS+smIdLzAQ
ZMNcq7ywQFc+E+g4l5qUDaCFxIH05xo5mR3TYzMkMRNGY9L0oL1Dobqnt0vpdEiG+3B2X4DvOysq
d2SCL1c8OL7Fsa3iZyuvcZ/56dFj/jTTy2L+LYmQkS2dK2CnvvbExqk9d9sb8ksA82T2/Y8NO/0q
uMtU7l/7U0DSaSC/hZQwruw26vYiRkQfoiVS44Cl90XUkOTSkGW6Ieml1/FxIiykMylJp9VLnTMo
ybb9Bra5A+DsMALK3l6Hy3I0tAcMxCEO4TR6qN2WlUWW3Yl+iNExZZ99ixEQOD3Fehp6lZPFhBsA
MSVQwI2Ro2tcxwliw3Sod1NPAJW20PZNNUA/LPFoOcwbjoKT8LJbM/Lu8yE5B+Z9MHRn0IlplZOi
FODpaa9zULWFKV8CO30aHL4GhcZKj8Q5pcGTM5NflCsga31+X7LyrBwUlrmDy6mMCBBIPEjLFn0n
14c/l6tX8C/tqlgge1aDzSn8bMdFAf59AMlKE913K3qYjY7WPfQDXDtDp+4aclQ6g7p4HXsu/CGr
3EIOLMTGg8ube+aHJOf0M0JcAEnefIEjANs4RRk6Op/VHJr30vjqEbzQNYG+B4YGFpDVkAINISpr
X5IRUsdMLLzpbrADZv7kB+Qdh5eR0JjJwoApMmnctAfsUm7Z7Tii7RrAZRl9HSr5olrqJlxEaG1Q
Yt7MaNU4Uq7TgroWyQR8iYa71x5MVgbGfK16LrsUhN/ajAyGQnUI+uPwxY2cN5FHC52BwpYt8gcE
enUcPJbZ/CWcS1R7EmNnp7znWZXWvgiNvQ8ftCj4XsOAkEeWDSjHx9c2z9AmeFO8bxYT7XgfwT2l
F/dZ5VCeySqoSt7V2FN5f20riI1OS5ar3wNOiOub3oujQ0NRmuAHuCaVnOab3qeJaybk3FOjyc3k
fhryV8Mp433UloTbTMD/J7p/cOwevTiDU7pMuWzIhVeyZoDG2k+YzbL2nSH3bCPtHd0q2EmCK/LB
OQvdo+quYLXBld9WigxkTU9ZJz7XDxPcT5HQe2jmT0U+IwBVLIFGkyCMttS3k4dBOXXEde8m+0gk
iqRFgk6qWtO/7X29bmr/Tqfj7TR8c0Rbb1H/5uBfEsgBc7VUzAGtdQGyyxrKXmc+TWEtdigcUN52
sFCJ5w7E0QFEcXhNEohvWgH3jmqkjtK7tschvx5tB6GyrJ41zA6EbO5Xoy2+BjaXTV/ZJOeEkbUK
G0TPYUZQYurfFFoOt1NGqcPQ/koVktVn6GE7RY9Vet7ew2sPGCNe8CdDe6o/xA0NqSiKlw5ZMd91
MzSHaoBSVXnTuihndV2V4eNemMVrqTbBnIoDUB6aSYG1MTNNLmK9LNlJQywodVxlXVpivGuXtri/
t10Z3A6YBEHorBpoCB+jTn6zM3PJsAQkaLdgRbgUY4OO0aYxrysS6z1k0tT5I40Pt3a2ceV6ADz0
sKVJMs54NZFecPYfI0lWjcFHn2LIzp37KfE1s2sbSkY3N8ynxYku7DqDkXYs5nrc5KAn0CSKs2kE
j3lRgZidPcS5Gh2Hq7IXw5k+tj3h72qsoJ2TiUMxXB3UkppCtCJaCSozhN7M0aEV9hORGsQCTXpt
1SC8HAAOlsTvZuWMuh0N1I5B0QjObVDe9A0uA9fAJCidQm5EWZ1szwEw6yOepTc2jYqAywJPqpMQ
n91Xd70d3ptaLuHMS47J2D6YxARb+WLgmvGy0ral2c3etw1nISQtnW3N4mX02Cc05SmVfmp8eLNo
kvgqWOH4jrpxGyqBQxnfKlA/VIGbVRI4d5Ter52sPVshm8Ok6sx+WsL5bu2QkEzVep+mhTw1Fs1T
qYf7pJRPleiY8bYa+e+SNmR1sF7KCQzvxoqIhQhf0yHsyRMCdZ8g1cbBjg1E7KaRIK3Y9/alEZ5N
r3Kv5y5W66tSZvGx8Qh2sxGkL6B92m9b8HId7SLnUFl9fNN1+U3ajCOhhRyKJVE3gfDFHig4uLSh
t591UMVE1WXhphT2zZiTFdSHiWAqDftIG/aXUhnuNYsgum4U/4GrQYFyyE0sD/XI27lheQ0Syttn
fqmuAkc/9dSuP6mwLY8jSEZEpFdQUfIvIv3YVclEST7wdqjC7yNIIpupdr1NxuCwLoOvWQlHqQoQ
/BMH3aF6XptuBou79Fh8ga3cDBbBAs2YZwBi8QXBUTUUckyqiZSw2j2452zDqketEubEMqOVWCnS
QTqiDf0GJ5ni0uFXCMfgReK09G8DV56T2COPUWXOwR+HBzvu74D1eAg/keal2nhwdYC33SxYTDeH
Ag+ERpIokbYOcbafw+naK0Ls5wAYGFrt0wx5Chk9nJ+pIZjRH2yHaT4l0sAjzptl5UG2wTefbvA+
wqHClRy7WN6hl3WZbkAMhnOB31sqrsE9Y+FGdwnRQLqdKci0D3HT2McmZNGTxbZ1jbIBwP9C5TYR
9QYuhqW221ZT/GAp1Dq6atFUYvAJ+gEmeqeoxUH9pY297V0PV4bP8N65x75r8q0bTUyCcyTBKQeU
Jcq9a+cVZk9nQpUhEScMJUNgSRTLRNZxr2eooYyWVQrAzbOcr65pI7sbgpco3oOj1Qx2Miavw3lt
04LrR9qzxEAVELnu2xSUqDBTMjWBeeNQm2409WYw8rFcTUXMiEWUB3uMpY1AYUx+Rz+qh9rPyfTr
yGAqW7ICHS79pZkhJBqZquTeU+DXHfsYQJ2tjWolOhbPZk7+UYdHIWjCDyU4A+ZvNI9Mkxzs6lVQ
sraapzpFeCm7pjjPEeIX2T4jU2A1WxvviMGYZI/i1Fjo8RfgRhlsPXIn7o104bgiBGnBklEGnHzK
EPKrnoMnuMTZOgtHAmING96PGN6KEsVVaMZPc3UTxG1wrsO8uItSUPwzc/NNXj/lgqpBQS7g6BIE
18pq66Qm48cITTtByLaukJvs+iF7EIHfIa9mWmqb+adGUAOeR3szJ/MXloKzY5ubnKZROaUfQr4x
atwx4/zdgvd1WvQmydKC7rT6IKv4G/qD2z7rH2pjcDeuouVhteW85qyMWXD1G/HW+CNm1QqLgKKz
uJ6FIg9yih5SVmYHS+r7biY7wx134B/PII/jHf2/kpk8a1VQec6S2yTNJ6qiS35ne98uJyn1yPXE
enGVp2Qft0FE+MJV8j739XKoyQgo4ESbTvga6Hi6gjuLugSD0WjMe09gS2wNd9rqliNT01Ldme6w
HWL5NJBlwhGKKhpZw7d5ELAcDMmJ75mr6rMf9DsRDh+9Hj5WMH5x5m7cgVU+1l71DMuv2+QFoYEh
qTRXja+/ZZ07bssKKReY2j3D5iI8byayy3uQZCN2/gl+EkARfK9ZEJISxujoTcadSWMWddZ72gSn
2isfRG9G28hvECeXFqXoBDWrfBhSLHNW08C8T91PlZ3QhJQ458gwdM2ANfD8bqFA2IxVDU5fo+Fw
WCoGtURDgcKe3If4NIUYHyxMIMNQ3JYcIpzXOJTTIQipHqfPtRAYaUtLrBhsmyvLpmpLjYWAU6C8
+6wrEZtl/jHAACBQubC6wB4gvziG+1AjQUoNlNhFMr4RzYEXd/LIjxUrN26bM+XJtRE0JKRmH/vm
nWin4boS4pUoiw1m0GRtRST5CLMxD2r8whwz/ugquo1O11/PXnHo+poqYKlZlKNwhkSUOA6Ltqhj
+kwVDAca4HW6ol/nfr5ylXRubKL0RNU0VF7yO1vTeA6lMa3DemDTuGKXXu/daJDleyfm46em+JIE
OLasOv3SJrTAw6rzYQUqmowkZFxJppcYqKFqj0YHpZsL2tpoDeqS5HfWcKu3yRycTYUoExEjLdTB
25VesOMEQp0/IClJo+hghPnWi2S0TyAREh4+PU5t46/o16fbqfYObVTFR9nHa51JelAFZNKwY4sL
Z3awwFjRSRrnJu7pqtTZrYyb05RTPKzdpNi5lI6Poqf60ohPhT84mzF36D+o+iZi+uqktMc78nda
Y7gzIsvdc8ZQNWiTD7qLGTOHGkzb0HZr0K9bKFDDlRS63RWWvmtTLCoOsSVWWCBLLfRJqEf8iFi1
m2V5FCOQy80O5Fa/y8z8jZXVeTYP9mx4t0Olb8YJJKMeDchj1MJ6KgW7ycPkLtLmbChimkZNkPrk
qH5bhCYqw/ymB+E7AUh0FmYm42YjNEHQ8Kd7LT9HqgPmVHwU6d3QAbKsfYP5rA+uvzRcZPW5JBbC
gYRI9rU0jHtP7AfslFe1hdcC6NOaIhB1c/POo1q6yw28iYkzMKlPxTmS6sF1653jtd2unlLEO/3s
Er2ZmvsupDYwnhQhdau+QyYvSizn3nTtxDi7IZnjWUvHs+0t1FZJ6dHB8GOaJdVoolEbSLwiyj+A
1X2jN2VfuQe7mMYtEFcku0lEFXqAlBqZ73Wog3uuzd/c0KeIomn0I4bqtykLpQ2q8chz07sIZG5h
2fA6g/yUd8Gx8Y3sYM0JuE3R39H5x6wYo+SMY4Rmpq8o5KQUqnuUkEaQ67M59p/Cip1GrhI7OCGv
uW8Rb4F8fWImItY2B7VtmquwSsESNJRUJ+PVd5ut38geG5DaGWY/3EUNph+EajjSTXJHxj6IcGC4
3Q4R23wcjIAyQh90O0Zxyp/N+Iac85WGxL41w57jo0HvINNgpeyTI7D/BFPx2C19onZBSnULL2qB
o2E//Pfjy716efjjZ5eXeIGxmGyW11weX+798pyILjZ+t8jkVOAdcruP5lU2x+nW8OyPP73N97/6
p2/ppQKh5NTgjrls2uXvMBrShP7xx7+/0gWp1SJaZ5a2RID5/r5PvIAJ7/IRf2zf9/fJW+sEflpD
R1w+8eXXdd1ds2aKdr++8+Xx9ydePkmDVSAcfExjy1uHlJ54h3//lR9/6rLjLg/DDKKPm/sgKZZd
9mOPmo6V7yJhXUe18ej3DsUGTa0SWfxrapOXHJoK70gw1BTv+vCqTw1WLj0j5mijiZYJg65tASvo
WRQzZ/5wo4QitH209SEW8U6ZEgJzSyVsmrvHlCtc3JJ+bAVo4piyhkVcXTHEDptYTVzmIa4Nmva9
jWXN7+L1uChTVZ4/6q7aTwI9ixPfp/07Ok9c4XNGPGyXkLixtEyIsEBm7yJbDk7gVq77Kv68tDDq
yVjmCuW5FPNb0qCQ7irnNNhyp9GSXDHFcJ2tkRs3IgOllwL/RJQUDCQvYe2lQHE1ZP6dKbigxi4K
AUGqAOuj4MqbSyKiQiaA+lYFXCLzvlvNJLZUsUZJjvE+Egt8X+06evFXeRqeR4KiVkplNLoz+5o8
j/eZvL91QYtLlO4mMEeQMKJ5bHMbck9Cu8bloIWwNB4Y2DD0ejsKadZVqKY3QS1vGvAyK7ILAns8
Ic1Bk4gsqfcgYCC63EGzJLEpFLCBpxdkOawc2q3vNciXjXgLWhvs7FDTMpflU5aqL8UgxnVfTV8G
ciZYIEou3IKovjhgDLQ6KBv9/BwG9kNB8hS9+oQiINkP6+JTZ1IFHWci4q2NbWPsro0IFHbS+aBn
wfN7NQ30OJrhBmlvV5kEn1kJtoCIFMKJyoAUebrqWq6mfcpyo3MtFOEDaTuz0T1Xg028mUweBp95
hQIHQbPnZQYFSSHNpR1Vv6O+7NL3iUFtYyDx2LZoTC2CB09ujUNXOh8rSpzVWAdb26Urj77+hsvY
Ro+IF5zWICA4A3ioKk34m/+hbHxYb/1ckHeingaBldfLiRU10mrbkqDoMyDMuoYp1RW37ayfmrk8
Okn7toiK54mupQy7F3Ps1MaxUomWx3W3F82TKjGW/wS0v/uu3PtH3mXw2vIWiZ69CPb+KOhTtiME
EHrBVAld3x8FfaG/0PI6ilPTRNMFXK8+ugmdhchK71ITdUck/QenrMTGyPAhGm3ob72AqjD6U+xm
4kDM3Y4eCiB1/BfXVmboD3LESxu62W3CgVC4zUcuBcHfbLhl/smGK5PDQXiE9FH3/+OGz1Feq4ka
7YFGcHIwlINcg3IeMUF0zroY/kcTY4mM0vDWicPoOAmCK/5651l/svOofyhhLVJIj1neH7chIhpW
jWEG66Rrp9syJZDZisMDMz/cO7Nr7It08EAEfvSMiilDZx7VLakj5ctfb4dA+/nrl4hUVGpp2aZn
KfUL5T8ppknWiRsQxuhP29Cr5aFrac+bXASHJn7u56DYkdjyYHlBdSbObdwDQF/1pTyUfmOce91W
Jyb0V3XuDecAwQzjVcqIboF5lgGXaRSh1tl3g2tfOqALhuZcGo29Kl364UR+VWDefFzUkfWmvL7f
j0W1S3RBROhyEy03bTo///XH/pNj17Wxbliua3mm57rL1/OTGLUzWy9s+5DUM8vOEFWXxSbWhDwR
i7MtgS+Ecq5PPcllcurnPSmqB1Ir6e/D9wir8ZRnQb/PzEHuLRLNDr4kjnlJHbyqS7/fpXNo7zt7
+Nj5hdhetvz/5dF/I4+2tO2Jn77k9Vv79o+veRu1081b9vWfv52KLmr+R+bG91f9EEdziBO4IYUn
kTwrvvXha9P+8zdDy9+RUdn805Zp8ZufNNLid9P2bFMrT9nuHzTStve7pyViUNe2NTpqbf1fMjes
Re/988lIAKWQNkel4zog7R17ieT46aiMpnroOBFq2C6sNqOw0bjvp4dqTraApyPmr8rY5GGidxP+
emck5RcNEojLHsVmBeaO+uvkMk5rlZyog4HGr84j0Rg4b7JHK07XOh+sNakaDEFp26yJd/Z2Ppdo
ervhIbMAIsIbq7oCYK9dv6SyQktXU6GMSoMo5hrcT/3Ju22IU9q5ddNfNRkYo+I5VShtc5qvq5wM
s5ihYDU6VE8N3z3N6NG2+MhWXklPNqk62BCduSPfi6JEzUZU2VuVym6PHuGhruhM1YS8svRHGN5D
ByY0yt4FPaykqvbWVm50X1u3Nw9dUO4hLoGq6sRVWpIuTzoGGLccyUrGG9TldByriTVJpYvVNFbj
tUVBhODzUnvDLSbevWnRGBsB4G+ifthzQf7SeC+hVZdr7eIVlEC6V15hCwjt5BVmXLKXSCwwWUxI
tVRw+qzeXeWRjZeFSPd9p+BbBoy0sSdfseWK796Iz+N/Bl+LPxlyfx01OECkJAXF4SjhmBO/jhrx
5NV90ZclUWj6wWzRC11uUg9/J4WEkpUNro6ZUonZsVGScuiM8P77zvzp7PqTbcFI8MuxKiVNZCGl
qTzXMn8ZOJCOmRhYkhL5IXWLqMxfBP0L9OBGdxfY2SNL3q+RTP9uD/ySSrPsARcHq+tZnqMt+9dJ
x9xBFW5ClR5IgDmZlPGvOLAXg0oIk6htkWdTLacDPWBWLGsQHkYz5Dt/wFrP+X2oivnpr/eDbf3P
HcH46ZqW4oT1THMZYX86aWPTboYMFcPhUsCJc+brjW7xSA1o/AumFUZXx4TapYqUnOSaSOWZgI7k
GMY0gkahsAAO+ms/UupTaoYeV4DSX2pBKJ3Q1uGPavz4419v9K/D/mU3OtJSHp1UqfDe/XGjA86A
KM9iNprpJAku076NvWnT9oZLLx2/HT2AaC2G6kVZVGWqgPMwQihI4hupC7X9pVJTvqN6AxXJKED0
0DSKqsfUJ0JutKerAnMZzrNVSqBOS8Q8hfwmOfbw5dejMb3rrrkhs4UdYUdfRmNkdeAsHKTQvqe0
QZ8k1Q9/84mXCdVPs9XlE9PF5JO6gsabJX/5xCPBdmGWmNEhb3H8GcyO6yoCRDE8ht5snxDTbnSO
/MG0ZXy05Ex4CS4FlmUKl/JA6GApKIP1fUaHpkKxR2szwvDBknG4skf90BOkuor9m85P+s1luq1L
chSY3LzpEpWiQ8+JubplbnOne6uKcd7XBu77gtpp5ZNzHsiN7P2/O18w8PzysR1zmeBIEzOPy6j3
xy86tRp3whoeA4bXD4XuyPtFGlD76bvR4cGovuVTsc5ty2DJMTXroHDqTb1xmwCJK9kB61Fdt02A
385y5M3ffCV/tm2W5dj0Sj3kXfYyT//pzKkrqmFtreJDNe1NJqHHOS2eC69mSGgg5hnozGbDIfiQ
q7ndm1RCS4kYCcyJSEH3Df3GaJfTvLNfGzfE0TwlmzZQHzgsm3XXVx7SDBIlrLn+hk7VQ5v0MOvp
6MBo9Zy7KrDqvWEP5qaI0WwQjHJH3VNSuQLjYZUZmofolSXMfxF2XsuNI9u2/SJEwCfwStEbeVsv
CKlUhYR3Cfv1dyT7xOnedU/sfmhGqyRRJAggV6415pz+5b+/bev/v4V5pvAtC/WlHwoaEf/5trM4
HZOY3eRhoc1HlkJ6z0yYiAWf3ClYTwKrgXNKtRuVcwojvlhmIAurkY9p4Rb7MiG/5V9e0h+FB0gu
LwN1FvlhlB6m+8dLchNjtAaJh7KM6Bjk5nJnSt/dtQV+SLlwD5JGzz4ezJMdBt5aCRq+YjRAAqx/
eyX6MvzHZXp9JZ5lczoEwnQ964/zNS2Ub7QGl6kifdRzvxkw4olMIBLWBeN4Y3MfYh4WHxcycOKa
zOlK1ntVaF+qkUmOo8QL6bPY5/UL4dBMPCvf/pfX6Pwf+0eTjWMQsl3SdxN9NP9x3pLh19E9mbiV
dN5tqJBgtbAyLp66hh10P5xmvcRmcULwFu1r+SUG2BSPXsKtl+AcF7rfWUp3Kai/sR5InyYLPr/F
jTANinvbyON1lJA0AQlSboKlGMipMF56naFezXZ3IWYCt6UWfxXB8OZfzoP/YzdoAa+5rAwCOfCf
V+Qw01ppPJUcTBcPtEaptWwG8lECvEGV7mA5zAJKAE4I64ayQot7I2cujl5XIfwS43Es9yJLjX+5
Zrw/qg19WgCbcMCdAJ0NFhD/eciH2B+qJRJsl1Py4dWcrrq0Slnr52dCW1N80bDWS7LlEXzV0gdQ
riSPWxesx6YXt4QxC5soPbIaIwM37AQ4xsHg2p6tPSDFdmFS64sxvzOHoiGSBB57SAJrFRj+PqHN
8QxYZJEtlBqfJGscPAcyO5/V95S59QZuvcegDesqhmFj5RUPfQMkPevgIlVljLdsifMmeXPoltR3
NBTLKev729LOrLty4HNU2b7xavUZLOllYqxegsgqme9D2PU+jMOdkUGPqQr0N0qIBgAfNR7++4d/
3fP+cel5nMxMKNkhhab/x+2YcjUa6TwYe9QB7X5EvE3Qg8QXmzee955/75BKGoXA5kE0lNumCXJs
7Jt661tw5lZs77o2R0RImvRBuM7ak0V6PwekiA0VjEZV/qocBsm+G79FedjtuZ7JCQ9bQtEoM+m/
arxHuVjdQQJt6dXd1UPrftTRs2COyM7pXMG2btslfGeght1myzzbKaPoMOOLfVzwRKokHbvcIKMl
QpFDPNNpzBjM9+PvsRNq7Y0exoe0Q6AoQjhQwmdsruVP2c13S44VTxuwX3BAXuMujPcqQ8iTGJJs
8KiVe6dRe4uh+AoQZViPefjDiw37oazmO14xPg9ttV2MivHaMh2DGu7/v39A1h/rJRcBY+rAoU/j
Uav6f35AZliqqss5Skaiesjw7i6LSnNfT3gtz+TCpx49s5GRahMoCpmpfPbzjAFrUD1Iz3I2ubAv
mMgiG88YvpZdpzb/8gr/KLKur5B1XDdUdFvlz01BwnwWbLuDV9MFbDPCnkdxvKlM1vYg4Ihzma1I
Td6SML5s85b6B93SjzmhTBazg/9nHe/dRcwrsbAB+5dXR7/gj7UlMIUIbLYOHhmZwR8n+Bx0XudO
QIxBSxM+SUyUGf34I08FxjJ2Hd/U0zifwHyR0xUJUHa6Z2hjr/5a9Bhkrf/7C3L+2tH/5zUXOIQz
mYRsmg4v7Y+qNG9rMqMbO9pPTs6kx+ky8rQou6zgQJqr8c63tqSdlOeYMMZdUf8Kc7v+dKoPJr4m
RILT/uyBCQyaz/txCeTJrX5RzvTgsmMJ5+3nW4Qi91GxTJtRNsHW47Z4kw9cFQPJ3TjMv8Z0qZCD
KkLZpvi+hb1ZFVzVBz7KSzp131VdpRc/rWqg0eU+siuu83iIjoIjuZUwVDdLODg7v02+2lTK8+Th
j5dVLbxQylaYqc7RScV9T4VxlCGvc4AH79zgJx5tNmYgLgkwrjOFe+RGpz7nqQhT7oi/FHTuzfgx
9JfgUEkW/yJGjG1jfHGs0wijo2qBlxi633zcHaZgg7O15+DbaWGDcqKKjgPuOAp16qqUy7A3HfPG
hiY8VTHdfwEQ9GwHHxxsiTpvfIxMNyLqTS5MjbLsxmcDzSIX4KBcK28Tgda/RiLfEr3rHkiEXCdY
d9vrwK7bEwvqD+KklwcHgsLVkJO34OlcjAA5ue5cxHOa7Kwq/xCWMZ2wxJC4wBXUs0WEznFwP4rS
9aj1knUWopbKDP+yTMF0wj0Pt0FW332IkmJd9fkEGB3JHaZb/vtCioVr71o5zDjQ2r9nxr6PfZ5+
imUe6QPNxi5AkLeafL2G+MHOHx13/c5N8LawDLxRU+/QjSq6RUHL6LMccOGbRj5JKDQ7TG00dkW9
biVBEbUgkGRSE0mEiyHva7toCFwuwYxdvPyt3t4pm6t6KXvjsLhpvXYIT2N+Ll5JN8QxpC5vu3Ei
6sBHdt+YeF4STolIYmFAFpfkUyUhhk1j8BO5fb0tBbk0FP0w+w2GWAXZss9sm4ut32fEdTN2B7Co
6I4PnMugS+rgtyOzo4H8PcO38LqrSTUo53jdVfUdzQvsR5k9JaI7OVNW7ENMQNwFzIqiCqHIQnRM
YzGfZg+5GWzhrTHMOblhR1to7Px124md7bYXM2WSlvkMTVG4g1trAMzCiCn2fPbFdTERv+M+MBkn
MlBjWFnPMGOpeqwVp0S7whTxcSqa+6XXfwIjJZFX5oPZWCc5sG1UiFWvRXdbRts07LGtswrCd3wB
i0QKBFsc+1DldQGpZ21iA+9CfJWoEUWPhl84005EQPX0XN4iq8T6s8OOJBvC5D7PscdeOpYvJ3it
hiZ5aC2gij7LrW1UmcMltGbr1Ym4IKX9Yhvx9Gp3ePC5GCWtbAomTdCTZDbE9rbyu10WxdEZBor9
WOBvsRhhXzs9DeXsX6iB6rSI9qGB+5QPzRUaPtBK8XMwsedc3AgONQvji9AvOunCOysXwQ1CDi3R
w5bMZ5e8zZwFpapEeBhKnMrradc4Mr61iVYgVnduGuuSDYuxclNsoVoXqzAjLb2zWYKR171F9usy
PLsF+qMqTRHoOi4aIJbykKxPBVCZl755HqzpEsFQb+xSmg/G1K8t/carlpxJa8BP3k376TWoCbMn
Z/ElA6ikfjT2DLTbu8DmxZFRihKQiHNjMTElN0LrsgQNSUGoRno78XbFuDivtUglzmQSlyiHXS6r
YSLxfeGy2iKQLs++08KuJpn7Vtqxv3YchvkkzRF2g3Llo4lcXGEylA7h4u7YunOcAvoT0FP7JPMB
hC17vLGm4CczVGjeGEtEI8UChqbPYxtb4ZNvuLQ65tQmOCD9UZMQtKNSU5SSt7NINhQabP2b5d1t
ufU0PXFu6AORbf4qBroG7Bq/7QpHmMZz+oPTGcNdsrQcwiJ8GLLO5+wD32ObzQ4HcUUfTriqQrxz
We49IZ8L/OXvzKpSazeBAkXJWu+y8QKczEeJAm9sv0SI8qxCw33Ie+5DgzE4t7RJ3i0KmcJT3XGU
ZMCTtXYiLn63kBnrkSmGuQNSayf0yPTJUYG04KjHfAQ9u8Z7jJ9l5b6q0Syhamt7PbSi2db4PCQZ
Egs647fXZ506xByIXKJNNo3txgwcuXWtH+7Ucq8aiUKTOdLGue1Ao8wajbN9cJzCXcOPrwzbJ7Xe
Do+5ywltDhPuq9ZYbmt5WtK0fWhmpHNowY+LFVk71Q9PbeGn2zx2GobRrb+drXRaL5X/WM+tdSdp
h4s+wLnfdvPjuEDZJk5rHqywIgQyRlxNZvwGFI3yGxwb6/T8RFLyTe/RdI0qN8QNvJkvY9W+5OR4
RJkzvOc9UhKaN+xYGNAF2e0kUQSlLR9wUpg3Y+H5N/Sg0IZzy8VzGYdfVaZ3VeudSx+cbyRPjXJt
tDEnd3maTLKqsQg2ReU8yd+UkdbJCOdNaDbYAxvVZiyL4IzDd2k5Yu82pN1yxh5yab8vcJFnKfA5
zuTRFKrZWAUloBOyRtdhpdhG9mofltmpDp5Dye4hnLXreIdZNfNaUCrg1zSFKGcLKjZDPRDRUPTt
yfQxxIch2USoyVblXDt7q2NmPGbC2oZL8JJN4TeuluUlhF5bCppcAN1Q3URDx1k0n5axa3fGkMId
QC8Oqeezj+mR38TTXe6W4S7Ec6kYfnfKxDd2MR4xi5CbrmCGMmeywRoBD2RBLBmafiLrULZCJMJW
5yHEHDMcYOlegulWSIHMsT6EafsaJOMP4nWnwodFSdAu9vNNE0TeU6YHHtzHD1wFRJiEVIZeG71g
ndVaa6MUJOY6/Kwdu9bZJiIkSJBk0GbkkutYdBNcs3TepwqWnTOSaA0bYCaI4lmJp7m4w+wCx1YQ
8jX2A5XGCmYNGEyQBuSVvsYj6EGjIQQLGkFAJWRXPEGDCpFGFuYp3jIeviVwjjGNxhpa+IYUzoGS
em1r8KGHgCCsN9gyOMVZR9MRm6jsv+q4JSqHZszcOR+xAKaYoCoC6IpWYxYmvEWvwYtBIxijhjEG
jWV4GtBAjI6xq4Y27OzUaoiDnPBdprEOcwHkaecyXE0a+mAq4O0dDYII9C0aDBkgROq3UeMijQZH
ao2QJLAk4/Jua7QEKBNEX+MmlgZPJo2gjLAotYZSSugUC0ol1biKp8EVJCtQXJQTEUwLwSUbDC4+
EliXRkMvedvt0gRbXzqsOEFDxkgIGRMyEaWx8U4ANB/3/MneHgqtITmsY7sNZRNo3EZq8KbXCE4E
iyM1lONqOoeyfRiMah3L+guY/gTu1K1mjfRUVCSDhnxSf5dq6KfT+E8LB1SG/qmtGNwt8bJKJ+Mu
KzehBofIRl8JUSQ3mYaKzD7zbnBNuh/hjZQGj1JFwlKmYaSUzv+K1evOiXcTls4aWprYOPVSkBqo
DR9r+zOBb2o06ATSem6N/KcNARXG59l3sSnXaJSlISkqt1uFZpDlGlJeRl8EBj/6oniq/XbvD/WL
ot+wWmhrrDH0UyuXxNcMk5GyMPdhzI0vpC2zijS6NYJXZbBcBUzXAtslNeRFL5Hs9Shja2KE+MTH
1vpHVxXlQ4FMVXIrwLIa84lUdwNN/BN3bS2f6haqe4689sIIkEuiwQRyXtofFEcs2RpJ82X44ifI
vTWsds2f7DTQh8ioPAYaaks03nb98vqN649cv/zrQaNxyZWSG67/q9E5BUN3/Tn8JlnHrj+Ixaxe
+vTPXL+eNYzHXeh0/eqvH7Q0tBdOJpEuV3Dvf1/I9dfGK/HXaPjPMrTbMThg3RR8FP/5zPaVIPzn
02rEkEY8wVb6Xf39Gv76zb/+2D+eJQ5tEtVAGasr1Xh9J6ZGHVMNPf796/84FP/7tv7xNNc/dv2Z
Pw7cn4fmr+fRTwE8/RJ2NKPm+BJ7bNddZRJshwb0jqkwGnHogFFMnyEUKLVqD54PGIpb6HI0NCw6
a2x00QCpp1HSVEOlsQVe6gQU+Gkxvhey38os+USMeclb2qBd7eFYpbathlVbqNVRga8qDbKaGmlN
NNxqQbnGEtxVFCS6mmN06BQUNiZopBEXDdkYGpS1IGZNjc6CEheHNpLHDoj9rGVsvqjPsOhIeMPD
5AcZ3txswdiAyE2g8VwfTrfTwG4KuKsBXlujvKWGepHMTdvgsGjY15iWzzbJH7JJbuIRlFpjwT58
cKNBYVIcSoS50yX30vGQY52I2QhBH63z0BL4u/Y0chxMZwWBDPpk7qsrlKzxZFeDyr5od9L1nyON
MJszRqFeigegO8hdYNz3dk8GjSSOyBlAKWvBgBzbcg80Ot60GpSOK41Ma3i60Rg1KDHTTY1Wu5oW
e0podUO5i5+BRrAVLLajoWx/PPicKithf+fUbLbD0VBy3FpwZZtUwPSmkboATiADsI1kN5V9e6Ex
Qd2DS1hVGLfF1BAfERwIrr7Q1/g0IcgrSHIkiNOq0HC5HAmkEeoldaLgjGHDNsEz5sYJ548aMt3T
iHqrYXUFtT5A+q0pFVscJEDaK9j2WkPuIg7FHpe1ezfnhgprfJIQ8QNk/KgR+VLD8q3zZmt43tcY
faOB+kmj9Q6MfcuO+i4g2jlubgVJNGd3dhBjcNavJo3oRxrWjzuCE6D8+N3wgIQ23yb1hPPHbL6g
miS/azHInyqqrSwbJjm+2+MlPqMNSEieRSxQohpYtHwgwGTCkUwy57AE9Ex9ZJ+sgbOWHQRagHCt
F33Dx2B2trp1buMX6S1xsifx/DubsKcrUDNEmCntJhxW95byg1uJ9ag18IrhTJa1LRAsz319z1vr
LgXThJK58q2RmjQ0xK9OyykMbDtXtpZYpB5iix7VRT7iN4QIIzJ6jkzTHPCdPGEuUK6Dq2Rj+na1
hINfkis1kZ4OS7iZK//HAKx1asVXujy1y5LvmyWgge90lzm4qfFh2iyxYjm1l0/PpZIsk/EOY6zn
DHUJUyRXi00w2j1knnGMJKk0TZGDUYvAAAUjxbiOA/JoIoIMoG4JIMiq96kvOfWdJNAeHcS8q+bO
SYm0p3O0YtKcndHhb6SWx5haKJNoycyMdsbWIpp0+Qq0qIaQBKcAYmi13MZEd2NrAc50leKgyenQ
5ujxwNxjB4CLY7J1ku4Z2/Gz532ZjiSBBH1Pq4U+Ukt+hBb/5FoGhAGM2iQog1otEcptFIqBiTi8
QT+EhJ2bhhvjuuGhIhQJzIg9Fhh/1erdyuQJh+dp1zvLt5mi7y3mJ7sed8nvPkJMPk0+Ir2QdCFh
/eYEHG/GKaeGQO5kIXtC7kNcl1ZCYYaPJuqqjlrmfeTYnICgKBgP3ZRaScU2WeLHika9tMm2y7+o
MSatvaoQYS1ajZVAYk56+Bzb7WOIKQ9Gi/Mrkm5UA8lriKSr1tquTqu8UEBfKmRfA/IvDC3poqIH
8xCGGYnR3jBTJD6wwVEkMNxi1357CXZBVUAR6tFoKVPtTVQ4YtMjPktpW2As9rswgocABcGKxCxc
GRd3kzx2RUPKe0P8EtazD3hMXmatcGNY4AjrWzkOuTtKnYu4eQtnJGYplnRoXopnLYbapVo5Z4z0
wLGuxLR7qbej1tcJrbQrkNy1Ls0ES218BH4gX111D7EWXwzzFif+17pGt+cg4IuuSr7cIku2nxld
I/NLkfvZWvfX6dbTsvjHtKSk6HJbPDpKbgVGNtPYbLxGOGdkxCuJoLDTopJRvBvk1B7c1q4ug1I6
J+9VWP3RbH7MWpvo2KiTVDEf4g4tWZM0u8Ayj0uGtxdleEOSH7MzqfWOBsJHqRWQDVJIn0Kv0dpI
W6skO62XHBFOLggoLa2kRJ5GnYmvko9Yqkoq90aGI/vZgjlplU578rnXfq5yNvTRp3SlifmQwqoB
AWeCkBP9He7cWts5I2aV0fuAD/EpC+1fcLXmqseBc6nYJCZEp3RaKYoJGM0yrR6VWkcaaEUpQF69
LxBJa61poFWno9afDuKotB51ifBAosxvAgJXsiSbz2O0kHYyEkMTIWjFuo60dDd/7vqt4aN4dbh7
slVFBZsP7SHXuthWK2TxdbUJuFfPtVbPBlpH22tFraO1tYlLxc9SdTQ7lN9pMrMf1FrcFFEu8pd8
72mZLnJdQBWxoxThtqy1vItW9cYKfa+plb66QzVq7W+oVcAmcuAJWTAZ5Yea2A6XvBFunH7e+8Te
6ACCLHmJaGQSFTWRhZxMmEfPz2U50BR2knFbmXTzuH2PpEIYWqkskCwbWruME+W+1WpmT+uas4EU
BX2RmmGUb/iL2K4VO+ateJCYuDwE8T7DzJQDmyLwtQxqmtlONqYVe5vCowNCs6K9Kq0Z06G5/lUm
aLAXrcZOtS6bntBj2pfBrrfwOhbT01I55Td98byR5g2YRX0kZj55wxjhrXcVfjppR3FkNSdjYoxe
1odIq8Qb5OK4Hi13+PGgxUZJzkX07Wlt+ahV5rPWmzcIzw2tQMf0jFsDovTYSrYBce2Fu2e3Q6MO
L6lCq9jtCov50EtvG+EfMOPADoQB5rYj0uLgN842SPeqHtIjCRPotQP0+qfQTi+zLHASNefHKdpB
z+G72rY7P20HtjNacf/D1vp7FBxajV9oXX6FQB+P3GHdXjX7NeJ9RPxz1b02knF2I/23vp7srbHc
9W5EeLWtLqZ2AsAW9gLCdzJj597oWo4AipORpDhfuwgwcL/FRLXgYm+idaD7nV33FqHL5s4m1u7k
WtgWsDQ27Mc4R/AqUJgWeB3QmtA+BlZ8rrA1YE6Q3gRGiOmJmz4u1r1qUXW7FsRTo0JC1uZojXsT
XH0t9ovRnuED3c0wYVImQkJHPb+5jcxaXlAZPfbWQO8T9UPD5N0y7iYVPhWdr45lkvZHWrc0pcuE
WN60ppvy1z/2A+P1FjjIFkSuz/k0rgrDqFlia+cltplR9bFhrLoutZnIYGWolqrEVqbCWShkM7/3
pdjgBmtiMsGDiI0J/I7SKVXjXw9+tFQESjvEIvUmVlr6obOrIy7s+BdgKbCq+v4d0g/Ly1LYxzE3
KBZVTb7u2CEl9l9UIpkTGPnyAZ2LsUUvkJ+H07GeWh2FVJ0jA8fN64Nhhv/zfyxXBLvTELq5/huR
ht6EdjOz0/aopKCVqf8Pi1GGqNYYax2ld3A7HblCW+o4Xt/h3187fSHwYQqYuBbC6U8e7hWroVYE
AXe4IfoLU8AyYf+wckZF/okK4jc7I4iSltCMfc3h+jdLRyJw/PvPJ3TfOkyX92nhj0da1imuBOXS
bvvFeHL7aTx2Hwya26PU37/+0DRBvE02QX6LE3GDVgTJ3YBvFOitvBu/Zv8RC7Mm8LVljF7KklWR
bkQ7zIQCYvG4cpLypmxSF08oTsbSHNQNYkdACVsMNb1FHrKuyI/LLb5M1bFwI97OgoQjqaMEPZOY
d7SD9n998ypPW0wGhdPXEjg1MzDtEPmXY6MqeCcMux+uppLXh5SlYj3RtiJRwGgYXPXNsUjTNbTv
beoXMKi1StdUcRaCgAobVf2QGR3IDONytW9T7HPUbB+TmWp7RA/4kXmLOgRJtofl9pDQxJ+N3xgb
p+T8VarA9QtngOsD/WztOUCpPDbiZs4jYhAr9T/fvP5frr9sg5pJisJivuwZekqDsC9H99bEML12
OaEJ0MyxpTs4tiTtsH+pfAdrnkV9sMZ9cAck1gT3uQCIZsjJMRY2uECGmcRg/o7RXK6WYXzIg1MW
ma9ujuyVvgZdXvN1YV+7Alm9tyfnzbKtV2/A60mRMxkW/mOUDFvSeUkxsPsDNfGvKqZu/hF7SK0K
xqFOzlN7ZXknjPEBAvO1QxkPrvMy+VQgYvg0B2zGFqtRa6P5Eq77CXz5MLVkq4Y1VgIwSwSOlSeD
Jj9hebTMsQ0vTo4CYKc0WxhoMeorKBm5K1XHSsznTC5s6vQ//f3Q0Y9i6NDLQzljp6G/mYum2Rkp
e3b9vT9+FJ0QJ9/1Ka/fNnslNu3kvv3xc0M4wNdf//H6c0vnkarVkASXFUyFyoLUztkh3a40fzfe
eHFzaJcmTN4jhnjrlm5TUc8Ec1MBEIEbquPQIng0TgWOLKe2N8BOc/MyRfi9Mhd8MLrgLmrJIGoR
rHWNQ5x3zAeCOcwqGaJH19GTMM/YxlnIHha/f6SxCdMlRhtD0jA2VrV44pKzzN/9UKm7erpJymnc
eJWWZKbR2RdHFzetdZBJbLKH9NEpCERrZoqbssrSoz+lp6krpltPclm1uncX5yVzjFp9NWCeuwrk
s7EL9PGVvTeq5pltv6Cma3aeR6gc9hBbG0aZcPhy2fi99YR1xLR3+5iiO2ItDqgxZpbrnePf4o64
n2TT3U9Lvms6Ux1lZB8IqRE6eajdISDfS7YslIoQ1xLIfEcnkr2+sn4LMXGNuvO6y5gkoR59r6eK
Fo27bARr/jy+mVZAEHiVfVpJrra27//s8uAi/O6B0Kh7X8XfrleaOH0b6zg+1yzlL2Nm78ys8w5p
gFeZSfE7dzvlBeQ4hPKlaAOb2TCDOquYv6sueG1sJ942ehDQVeKWq+MlCSW8gRUjG3SCbaDkF+al
79zteYvVwXVs9hJSPrvhdC88ICfm/XhQIjTOuM7UWG+HqhmZuSzaiCT8ZXyzzxrPaYCWy4/HDRCq
WKOdeEZxoo4ebl7Ys+byxo/F77oao123XKISo0MmbUfmmEVIxG/XRlsvW55cNiuFh32fVbw5vvtT
lGXMpcvsg7kaCaCw0Ipp7CR4PU6UaJaqxjODIVI/RPUuaYt7Wr1UuWzOHbkZDQRTXX8ucTjbekbJ
LcLFFsdM7g3H+iEceT/Gw30KDODl2G2MriSbK4qJrg4bWtdohw3ill3Wdv525p/mGrWcw/AqgySx
vZ59sj09xxZD4LKV34az2HQXjFPZdIBJ/WUqpg83o1yVznifVeKh9elVKO/RHFGw58N7KeUFV5x9
Ss/eS+uQpI7iRyDgz5YBwxWDy8IdUcuX5SefPq6Sbvzg5/IntZZOWZQHe87O3OhN5krfflede3/8
NVnur56RPDfozwmj07TzRmYn/f1SFi3OJ9oIGcm6KOavogt+I+6mIPYQzbQmV6d173TfMDBfg+X/
sJ9VT7YORPGwWprq52z6HH35awrIABMR1gPxlN7KwvnA55lWgM3Mohte59Ce2BOlwAJBzCWq6FCQ
Cgrg/sF5mWxSE1kzBfftHJuvKvDJ8oQTpg9vbhv9PPAiLUV9TKrQlJ2coH2yAlQPHdNEWicEOEcd
drLRqDFAQa1HNAkmOMxu0Qvk9nJ2BCmEFS8868waO97xOW1UvcPekVF/c5K9+sAZomT0/5YEGaag
LKuFha+DQB99aicbf6Ua1b53JyfCBK0SbThuO9MEQ26VIyHh1nTrDD5dMKyf5z7bDW1z9icGG2yu
75AU4xd9V2vZkNu8tDR5cWw5q5neldD3LJsA8DiSB1O6K5+ZFK019+doguHYabOeA0uu7RiniMXs
n4MufRyJ4W3ovE4145O+YgJi0PpFycPdihMQVybaf0Wzx+J3z1WqOeFDOnYPvWN84ir5yBGeqURY
24d7PDNv5gLj+9lf9zIi80Xd9Vl0JMdyX5FrVZBWUxXjKw0mR5i/gZ/LPmRCILLHqpqfBrW81SO5
uqGVH4cEOXrOAMTg4xk8+EeLBpaV/AQMyXLnwcmQqAgVflke9nnJQOqSHJ1tl5gQNd6A9WnS7Uqn
gnLtQEk+Y1i6VTiQKDwSlm3xOkjjGaVx70WERpsLQA3zyt75ojVB0DU6JTeqfyo1vbn0dXA89dll
/Kp7MLTWj5hd4T9nqO5VJv4LUwuaaD0d5CQff6lKp/JZwYOZxLu++YjMaLphl3WLv/4ltZafQRK+
TjGjUCaFAHHEqnkLRUP5auC/tarCmjSOlFZgjYsIgqDtEJA+3NHYJ1eK7anbvTNMwj8iDWp0njYy
r2GAa7NNqodpPtj2QP4T+5esX+5b38S5VRbmGmyGZnn526QtyuI6PMTYaHO7I1QEeyO2yc9L99NI
kB31GcYytlIna4g4iQD6t3nxVLQWwrEGqK2SOXY5AyVwMeBFJZJLErZvcWl1K78zw7uYbuqKWfKX
xVBgj/op2eDLURwIorpxDQYRgAnFGh3tvF4MjmcaEX6Np3y+X2znXJEZsjbF3KwHad6GGqM3cZiP
A+82mHz3qZmfnCGD1KvAKyxoPC9SKXMK4s8L3HtYjrAyEf7PiKLm1CyYtlYjWpE+GndLHzd7h40Y
ie2JJDA7xmOsBl+vdF4FsTMW4+fud2aN+zwEe0qygvurbZPNBMu4WlrQKuTn6piQlLKdgrq5IUzs
OQry+kmlGS0Utxt2lJsJ9gE45XgqS06lNz/gpC3OoavEGZ90rLcCqkar8aqzVYT1OrbsS2jnX/Eg
ljNBAeowMRMbQ9Gce/2APbjaTBYfL9o9/2hr3ck85adqokVu1gTgJQ4bxCzTnSVoyWOb9+FWyzDn
vMDLpxF3fgo9d30I+oViFn+txgt3mSfmY4I1juRE1/6MHqU1i6jl9kTRZKQDGiwlt9cHa4bcM3C8
FO5yHzC491fhqFWJQJ8rS4XnKI9gRfwJZWFakFcK9Ws3lXueWAzJqyLk160mrFD6znyiVh2exKGW
JgksHvHBOek7J7+vcGZSTL+GYmyflTVh+tUvVIk4veyClFMuVp7x4FQvcV+J++sXfmzNW0vP8CuD
PBHXG10uA5AC14bozrqOLLhFsq76VDO16bDSKQ6Pb5fuWRLs17kq2Tl265/zBWWVRUanz4Tuxm+6
5Qa/4l2G3dNtKLAjgzs1Nj72L7c5neAbVxDCuoy22uFVRM81XfzVOLQupaXBcL1QPBtB6S5+vxvS
IOi5KGx/gt3o1PMTz7K2U4VTR8OkOyVXxh2sCgyPOB1/9HnOXZQk1jmeWeI6OwNmtA2sw7MJHzG3
Z8sgcWObe4JLB+dghEiMJOVEnlrpqceco2r9fRo2j2rBazZLrK3UOktEdAwxFuMytV6/DiS1u99D
3oHHqDWXGSaMKtobE7mbXtDMAKMb1bAyJR2/7JgxEQpDiXU5jXijpq/YdSpYjwP0BfAAIkqcwhKA
ys7pqBXFkZSS+2pIMeABWIF46VAvvWK5wV1OC3r72k1uzLi7GRd2fqPTo89jAd2QHrGx3Hg+ID+4
EKAmLjKdcqKPWxy6SALpinI7ifYjG4xv3EddWNICPzKNt1Q5G4KCAwGvw9Y1yk55ifiYIpBQ94k7
zNJ/ufN8uwzlU1UOpK1gbLGqOuLfJTWcU7FslohaEqysvTZONkEx4+k3uL+zaGz3im4eiNN0K9Lo
pP9bPG37LMabqAmbNwkkxlgTQy2d0WM/13My3wUjcb0D93+H1Opplh9GXj1WGN1PVhwBsmQQXoTC
sbjiE8nsDG9UbtVu5WI2ENCDmbHNc1Xvrocg/spTPNBCZ6Y1MFfLJU1+5qUXHhi70UD1u46b1Ez2
ewmGmUSI0LCKuGRlw464RZIdhzTBCAWi8YoPkpNiuRIx4/EikxmZ/4ZKJr1X8fjeRJQfsu/3xMaZ
64XcxDDtsDQp3NM89VoyHU4IjonOw457H2dOTDWj5N6Z2FmnhYkcssA/pBn/H3tnshs50mXpJ+Jf
xpkECrXweZBrnkIbIqRQ0DjTOBufvj96ZHdmVy0KtS8gQShdHu6SnDReu/ec70Qnov24KkXePdqm
dUidX1EWSmpwFNcTo9VzlMr73h0MAJLDWxebas1MH5+SNM9tClu0CmIEWPlQbAt6hMs5Lra9TWt4
DjN11p25U0QOwDMNjrKvm6PAfAUXn2HPMD/kcD2kKrxDGRKUyrwjuQHnbKyyyb/jfvgipvoHl5A4
SgOtZzADAfeB3iPuNO5I1Xq1mELtvb77LNN0PPVu8oiqeHGbgIJMnQu444BdMPVFW46vTdaQcD2i
OmHmMXk0Z70YSGlFPqeXMiGZ5w81ND1tRfcGjP6SDsaOyiJLhLBvP8JKmZ44vxJ6efW928zrSfWY
f/wa93kJ42JGShM/lPXg4B93z0ENpB7RMlMJ9y1HEWG7Q4DDZMDQXTqf5mwau3KhFrdMJLYJsQNR
2H1erfHXv1hRdsM2I8sWY1LUYgudX2r3IARduzrwSdPo0EU2VbupHErE3KyJd6SyQmGO+xOFCH1g
mhSBk960ofsw9JqKabFQXM1+Yuzcs8cJvo7cCcCe64KkQNF/WzuP12c1HfkJuClZq4l2WfUlNcgg
WxRQUoV86IC33Q4hghXs/RFyPzYMqoI0uDVt8ldD5QBzLtOLL5ibKA/hSBZAIUEcd6nCFswuq5ns
1O5qzRSx8Rnr4pm9PjOzWR6YvZwzM6PYxE1TZZ9yJETM9GgGtzMR8G7yWQJaZGMB2vzqtTdJHh5H
BrhlgYQp4gogF5p959yVe7lldZBQ8EEJYADHpIlMz3BcPAsfNkBP+Osm1iidgRtjwBmUmOdi/8dC
jFqzw3xOHV4yt8EVxyo65jZ/cXRRpwKj1arFAdt7aGaT/NlRE2+dYTWmZ3Jw6uG+t6m48pZ/LiPU
klFTk4kWwVddnulnbGivS2rmEiEaO9GPdIie406z0jFDQr7GbrfXOXkKxm97GMJ1oQjtHmYmNBkG
6gZrCDqr9YzEyFDWL9bTxcKW3Zs1vThrLIlWDXiPTKUbKZFCjMTQJelwk7j2T99kPcpEc1tJKmpR
Y9O1WOcl82PkjFwL7p0xOnxIlvuoOEk0P1XQGs9Tjqe8TvWPrmcv5tULEj/hw3ZIwwEfSWFkoDJr
W0jY4TPDyHTF585IYgJvOaHwoMG59xEX2uSKb3pTfl7vJ7Pyj3lcHnV6P1jul6zZOtQh/+TavmtI
ZV6eOlFLTuXwLsGgrc3KMHBqltihEaEkfHy3VnrnmHa59+qpOKch2dENBoK276ZdIdnkBnDOV0E+
Gi+e7AAVms5BCXE7t157aVTfXSpm7gUz06OfldNxqYG9fFT3uc2imWjnRx+Pzv1AGSkmq8Hwl28N
2xrus26Z8MwbZm0lQRxTeoB4+6ONm/x8PRhD/yGlEZ+0UcNDrpIbI+5FtKYzN2xMNiHncvbf5Ggg
n3W1ddGTSA7RjBOcdfSRYfuwny3xWLudt2Mtcc92T1ZvMVAPTe2mZot/UIH6CHOSd1RrPsieUxTq
3Xb0uEkuJ5VYsA6yd94Nn2Fi2i1/P9prJ1fjTHOi0+zQBOW3vJnCI8OecL/s+fXU+SsETuLYBQdf
5eSB+8xY0SIwuFNik4+iOeoMx9NVdgtSzV6TAv2HTUBhQDYYZcK47NSsxoq3LQOYrmL0x4UYHyuR
vKeDS+nj42agfnwgyfHWn2IsZQs43r9vCx+1aZNwLo3GbUUlg8SBoin3sieng7ZYTN847IKNZyPA
Ntmtr3y0Q/xstSaTW23V6L12JIixDaJcilH3lK16baiM12piDbouRLRXKuAKNuT0lttxlAPPzu3P
uVx2ozCnV0aS3HWKq99nLsHsnuKW1MApYXNrl8fCZ+pPZ23YApgqxJI6GGl1EFAiqBTRi1hEIzEF
pt4LWY37dngzDQzXEWWZQ3YmpT4j465ed3lzwvWC2nbgpnr9O3neuzGiTYMwt4Eih+94WTlr2GQE
0eSEfsUvM4XghtKVez0MFBPkXMIQfSc5BRCmmN9ay2nDNbkxKgc3Vo9YIhgjitaJRiauOjoKXKuJ
IOgtLlN6BixYlslSkyH36bqhp+pZKEQ1M1P/WGWM8ZJanhpffi7m/67NP4uSswkhLWJv09hY5PoS
DTY8xWb3qjmt8ChBUvnrFBQNQ+8Uz3fs9M/mZshYsTLN+ljumlLdZiGJ7wBFE1O+46JvN+WIEQ0q
BGUJT6o6fw/Hnq0vYSBremvfAgM73bIlWJMlP7otZs2a7I0XWtfQ1cHBkFHQrdwYkQn6gHa1tL3X
AVYXs3hkH39rxBgEfRPB3LJeDaTUIopAs8/63Go2fBlPJ9IGNrFiFfOt9DNsNbEzlOXYSCCUsYtH
JlHRgks12E7vxl/6lCzt8y6qF8pFVtzXfk8QK+9uFJ+d2StsxPw2tSi2cwnJzSG7M2phXNE+XxnL
5/hnTezHk2Fm4y4c00+yx+Ra2ZhlcnOTWIN9zlMEFO4YErjO1R7oO/Yk8lYxhVpBGtdvwyAVbpEq
3uV+rN/gaa/EGCztjP47oaFzUJMLSrQS39P0FIeV9UGjAsVzOc830ETTg2vPDTEPvr2BTPpVCZGf
KlUdE9fqL/Y0HEmPRBdgOtZloMYp8hmddaWjPfmxXCcRhJQS+Sbafk7nGuTBSvk5LzgS29S0ivlu
+emWJgAPUrPWyxnSmP1XF+oXyyovMAVuxwocSNQMJJBw3xVQxOh9s8npTcZ69JnH5exxhWKRokoU
y0owES4H1Z61LDdsLimuOCcOPuZen/wcn7PnZG/Lesh1gurA3xKW8Cn96LnK1EM5O++dlr/y3DvI
sWRVS90errm7RjQz8JH6T4ry2h7pENrJ0tnPKXed5SJSE2/UVjT2ZgJJMLLUd3EticJiFchqyg58
t91qhnGmBSvykrSzyf3D9YYdsbcV1hnTXEpwpZtv8KADjDsPZ6sJPmsRHDMnxB1oHaVJxk/d1V9R
G3DOcnKJ3n2eAubkTrHGz1yGBeBGxRKtEQHPJTffYODUdhikcPNLPz3M1Eu4wGG5di1iHnYFP85k
BM9Tx3LXCNJyDKO77QW1Yr+UE5Md7RyFWzmo7qIlEUeUuKVbWt1u7NxW6PBW15+8GXBpp56+U4Hx
RBycwTge+xtVRD2Ht9biDdYzNwJig9tVR57uIPFaTf6tyjj9ryCq6+USw1fEIHEx0E7TW+TzjTEh
9OTDrd2aZSlCHI9h49VbHuZ6gOff2BuMJawO+Gs3BeAP2L9rCHS3hsr5Kzg+cYGxiH4nzlzul8cB
oKYrSlcSKAekQkiGmkjxSTpMTPXFGaN+c32v5bktCxx4JDK4apg5y3anhgO/tmyupD654IhauvTc
dGRJ2k9gd9DQaYcQgrnrPBbbuuekCPA05V7Dh1dwD+uL/NMq7FOTBdjHFk4WucSH3KejGMWLwM7j
157DlFim4uwG8KnksrcvjPmSVe6XW7NTiQruz4AzVwQUhPvcAKNO5fM6EKlgNGzuOPtXeY5l4GrN
DTqCREpr6RRO5TYi7UO1bMWLnBLBD8KND/yI4Q6GDGO0n5RFZA3yNo8arFnaFRKBG1uB5bbJyUHo
TjPvsWgY21nhPstwbZTqo+KT26ZZ+NJirDET44HsvRgpe8jU1CGcAt0deF1H7E0ohZuobZ+csX/t
ll1W3vjnbiBFFMTtvAsE43I53qd4u8lhTT5Hi4u+cSCPhjM7toyyVuHiwIDUHGIk/mgsiStRc0jL
eDkfxysfqRocftrf17UbLx2NBhMF+1Qdhq4kxKTiI5ts+4l0mvTW1853XnyCMZveGYMK7d/gokOI
n6PpxclMtFGiT8psMtzPTrhx/bReI2vI7lJ6D6S81TRhPB90UREyA6+CJ8Y563KU4DqZamAURh6E
+87kCjo6ab4dw+kl60ltC5sMEY5uGfGLLlnTPBw3SHq2YjSjizGzYlm+fg5sNFFc/Lg1BkYrKpwP
Q9vem/yM59RHyKbd5ugko9o1+q6l4zWjWwrS6DUszeZYY8tBh+PthxjX4FzD04AZYSYJ/HIzbHad
3XOPjSmAMDdU60CWpFKr7h7sEaYWneWPpo3ypmL5xkgzIOqz+vTSsoMnILAg7EOU9xO7xccZAWeP
nuQP0ud/6YT/DZ0QD78FS+Xf/uPf/7Dc/gud8Pm7pPnZfn//M7r9r3/1f+mE5r881/eFb5mOzYD7
n9Ht4l+26dq+ZwWmbwcc/05w9/7lIbcE5GUJ54ou/DvB3fkXLBdv4XkAWAJg5fxP6ISWsP4zhAU4
YugtwFLTho9ByPD/D2HxUdkbiOVL7m4+fqYJ4765HEbH7o6deO2V25wq26oFNosA2rmCNdEuD16/
cz0YhcYg0GH8/PPgZMj2H9++fuP6WNmjOZz6nEkc4zk3qavTNaBNxDEaxOv///kysJujlSPSR4XN
hsOJViwOxck3C8jby1fXQ58IvEjcnPQOoOodQ/nyZLYtHtPrl/Aowpm7FY+qJQYuc9JiXrOzZ1jp
Gs3OU0l/Ytd3VI5H7CbkO/qq2aubIyJV0IdWLiKUbj6P4NOnoulPpiA8B0MTYSeThcqbDck5Qbqy
KlomNUkI28AJrV0m45/mhDKdsuilMW2EY5n/ZdzZjvhRaIpEbaUnV2Kd594bHWjYQTLunXZX1/ld
J4Z7RuHZNtcjBj4y1eFQQyZgOJATs7SW3Eu3PblewkK7j0/0lMSIc7sOkcXIREWU8r1ubLqQMVRm
MK3MFOaLH+fJ2bD7hylv0aZ22Bn2GITnnTW+ZHKQO9KpVujR0ZijMbAK541Q52cqCzQamMiSJEdo
R1QgO83iAYx2xrgOsLfDfnoXhE9BbA67dEYoT9jre0l1UteEO7lRam+0CG/0QBfKxF15EJpgLJSz
9brqQ3M3NkRpGgRzdd0+rcT8YshHCrEfOfdJlGCoe3Kqu0iYG6yvi/WzHzd+iDtRzmo1Bgb0Hn+8
IcbtqfDpJoikoR+WgFDpnZ1v5otrkTBxM283pE4z2pbBxWlr9CaO+RtKN8OqBLOvojPPtFQ9WNDc
cBVvdW6gP/NALwqf5DBGLeAeLMRpSCDXtTHT5GybnWxLBrmBQbJmeI47oiOmBr4BPYMfVoKViTwI
czeZATTcyPscl1fxNNbl6b1EaHyokwEadzB/kNyY7EzCjK4XyvzU5lWx0dZ0L0oSMRIKvY0kCZTm
ofMVdxQdg+1n1K+cNlFaH8uktNiWNfu2j7DsWR6kuwzMFwk3uIsfQ8GsclIRYaxInkGt6W3R2rtJ
IsT3sisCjGi9zmtOghmp24wgzMZ13RDmkxiEaUQPoZUd0bhsSlC+a7Kfnqxk+Mx7Ghl6rh66TpRY
SwkrwP3vsKzt6sbSR2nPULnFlnsuQjW07fjh28cSGCqdaChTE71gw3U3KaWNx1+j9FARpYCjt1NF
xV9DUDBifKTCLreJYZ7FfFCO8yvBk4QYpnAJ6RU3JiEGq9ZBzj8lg6b8qz45Owig70fUyIApsJVB
LcRDTVckXFm2DoGisoVOmvfB7Ym2yPdGDT3UXFKLstI54+ZdAW/GjNT15qqqCFwlwgWtLB0oCxcX
LmRIBOEhtwEUVMxsPJHDNcrrh4oksVrr93ZkBN2g5Nnq5QdTeNbXvR13m1nG7bFwngukHUzM6p25
S0jjHFXx4bXkhJXQlVGvDsHK3o0X2/a/e9cnjDhAbVITTbSM68gpzdo3ti/FwbehVWHuZYVCOG2g
VIpC8MxtAdoQDogj+HgQCgyMLUO33BM9Xe9lGNIutKaULFpsOv5o/lJYAIrmHcMsI6raTg8sIPvc
4dKQsiDNswRHz5tUZGAhEDT20veIlhcXQRdlbTMku++F8yt3WVMZRPdIzqch6W517uj10DTxsQ2f
oimMX1vfRUurk+kwm+Wx4RwTvfZ2c64ZAViGwvwa6/2QkoHWMLIOM4Qeg/iyMv6vEPHP2Fg3JNyt
J/y+EbmWQUGQWSQfdRwZe0uycg7CW9eun2zo5sdtzdkoKWoVG0Jce6+wvrgOyBknImCJTsWdu6FD
COC/L9a4sGMmi37FtFIdvc4K1jpiUJYwoMH1BSkAnbU7am87jMG3M7G8IEDJDzpcCENHWvvZR+6V
4LO5UwVN8e46v41iCWJclBYdQRhRlcB/q38H1RIYFQ3IRcz+wG78GafuEg+DZrzMBrafufTuwWyt
U/r5bWZER+YUB9H/qlU805W0X0PtDxA3AHThTi43VRmSFkuKyA7LQVw7NFeIf/b9xzSQtHsj6AOm
yQRxGSJbgTEuCshqUdwMN3P6Odc2r2MzjIjoFXjWYrr6sJuUXavZs8XrFxFpxmYxTMvPKRx/TnpX
F0lBROd0Vwx1T5RveEpR6Z3t8E74dJt0mdHBtaIfTSXGY4D/0hqleYwQ9blLy9zpSuKDbNQM5FRH
ewJTD6PrICNCkn9v1AaB2C6cewHxryCx+Si1129k15zC6dyaXJI22lEYNumDnlL2/a9NMcQ7gxpk
U88dAlxb76dwmk6Ry3ykdUNyWrHtVGqdzXZzV8qFspTJZ0a66Xa2UMXloiB2r2TRGLPfbjyU22Kk
w6Rb7RPe3VvH9m1w6kM46Av8TxYazeB3zt8CaIfrWvWb3KE4d5PyNxZtAx0+XsISMhPjIfUQAyLT
2fzceG23y2hT3Sz9GsoGBVXfdh5jE02WMbtndKtn1unbxCMCzLXplIa1t0f1hcNuN7T5tIceckdq
p1x3g5q3dsU10ZYt1CLHezQM9xC6Cgl9ZTFaB55IMwjpE514U9xCyXviynkXQc5Oqga/0sBsCKln
/hwyCokMQj4tNvrciBAJ9gX2NlI+DDT8FIKuTcpEslBjdSz+n7LeltYH6cr4Y4LggnnO37oZi/qc
EQxWA2QIZPgxyKLY1ll1mGLX3kfkUrDWOQoSQuE+i4HcYRnpH7Qs6VWzuTMCiRuW5py1jQOUd4tL
oHeovobMQKDIIPtRZGQZ0URYx6kXHxOGcsDRmKZXCqsaFsYWS5QZMb8NTYYeI1nA1BMH9tefrPnt
juy2u7gbXIyZLP2wVGz0BIzXM8/hnhVin2pUUKE8TjlNyTixkgXD1j6U7NiiwsiPjCOFC1lJLOt3
OlY1Vr+JFNdyUDvVNo92mFBAI+pHTzmgb4gSmnijTVWd2Y9e6sYbw4OD2ji1OjGyjeFxEmsqSnEq
iHwh+J4rb++5410i2g0po+YhW4pYUZbPdspwjPX/MobJdIKqPKDMS0+xJ93dOMk7qA/jCR0KUkPd
QWxJc+tQKbrbi7nA6YFDIEh/LKF+He3kScvXuIGsLBADs8Xnx8ECtKyw8uiHRbLLgfsiw5k2ElDE
CTbfuvQsoti0TOiHMO0oUOXsjK5+BrTPb6uppHf9RB51mLnHAlw+6x4Ev6VipyEHYVcX2dZMzW/l
Gt02Kzx5VHT1lc+IzFMLmjcKGaAmAzlLSetvZIRbRi96fGlbiPKjD6eNXtKZYrl1injDRSLsAC+N
DdxQilfb8tpdB2YCp+5pbPNo02uEOpnvdIfU7LfzgG2ua7z3IG7FiXTnkfRlZwCTEs8nWqwe/Zji
o6BBiuwWjJfRtyefOqorOKXi8kMNT9j9vgF9MaoT1W2ZmgZhdPkpVPbLxDA7U9lzogwCp2g7nvoW
MY2dej/DxJhpxqE8Cmno8meI1CYZ8dRUXE5mnL/OYW/ygzvruAjfqQPljjYE0lPcoVkldjRSv4cM
bQ2W+SgGi6mF/N2hcDL7yj7V4plBuX2MO1ufnGUT4VTGTnotk5SgRsxZ0U7kZVCnhcxOOI1cBNeI
zKjBRF37m3LKHgzlotEuhi3AQsSMV8tKvtjHhwFcU9nqYxE+kq/in+rlMMZfUJ70EbxDgY6hfLVt
0y5WYjYJkc/iQ2LAHzFi2awD5bZ7m42bM0LU8PP6BxVFuHILFhuojV3nNCtVo1VvClqB8VS+KBbb
nWdviC8dzkminoZR5vuq94ezQYiyngPzqPuDP+fGicbWT6qH11xVRKt57dkl/zbsU4Lns50YpT5Z
HljIjEYfikvXwXTh7hOVT4fW7cmf9Wn21UVunQwkwke/eksMD/wQa/mfi9oZiwdLWYRdTkT2pctZ
aDFDPXlOle2nHKphFFfmzh8+/FRxutcIWQuBPZUMmZt86lg6PCNkWbGY8BQTV3cATpwdYXyADkbB
p7H9NyG5930BHiLJLkk0Ek9yX7iLhrBbdLF2/AwChhZh2slzX8zeEcgaJV8qTpGXMgSQ/mvsg2qn
E7dMeTlJXHUm/xlbObYaEEuLVQsldc+AOI7YM1dt+KoIJaBbZqOWXk5zLQU2775FOOgRT219yKyu
YD/UN4vj0bNtrMTNfM5jl0LIhfhYz80mnWf31AhKaoTUDUztG4US5SidjwJBycqqCP5VASmHvXG6
HgRy+pIJgf3AwJZzdNm7OnH11yGv+9ehaqfdaLh/PaQ8FNwY2+vt9RCBLCDYJe5vBC7UpUjfzrb5
wI20PZmAG052xkNGp34yPiGLIEkg4RiovcSM4qEo1XBKEIediPPANZV51WGkJeEVTreTuZrWuaHo
HL8lLEbwWIVzSlTh/vkqG5ElZIrVmvtQucpcuoZxuZAIDYZ99oRPAGVQf2iVs8XAxbbSUfdhSUyg
8BQ+OeXhVg7D07B87+/D9bE8RfGFS63ehstTVEVgIiPZR6QQ/m7SVXaykwfLKTTvGOkvh7YLNmGc
RWmVcQOtvPBWGXG8l57A8xYyi+gwYaCLxznkNITEO5jbRxPPESPBlBatxNefiO/6UEf2j7qnV1Bk
dB7pBUtO5iB4YCumTrSgiNlcDtFylzQl1S5i7vl0PWDmnZm0o6tpvYJlg7nJ5Efz6Xow5gc61t7x
elv7+2Gro0TnGmKMKE5iOcx9/Vx2TrjNAnATOnF+Rm0W78zIGs8zJo5VCo+WlqpBtVxUR3qr47n0
BpAISGKWHMicwFiQmGE5HOOFaWQRgwZShbuL9DhzCuf+eigM8Sn66sntfNxLofmiQrvnxklsVYMq
NEsxqTdusRqgqewbrL0TRekeN/XeN5YYDs68NYPgcmNnpnMjFgxmnr5m2o5/TOUjgIWy77yl+oo3
EhnVT2foBcoitz1HcJckPvmnuqY0ELALZM2lXkbufRQmrKuS8MjG2EfhQIJ23ZPHiyJyg9VGo6XM
qjVSg+G5l/bZ9eNolTlsDCaris+N9TFDSwmysMeQxzyy4r86td/wRluMnxf1sp1U50wo/lhxhiCa
2FLYotPRddzvrs+fpcC7igVS7ybb38uR7Rn+6OlxJnZyxvgQFYX5VSpIvN74phmbIIcAo+ympYNK
3pKnMRhWbJ7QLSXqlwgDgl1ntpZV54Algt95Hqvw6HaWfxlER+R7Qbp4EYzhTYJYa8ztc3035YWD
n91FzYf2fdck4QYvCJpjPdfH1GLnG9cmMpu4H7YxyJGV9kprh/O137O73TSqVAeM6w1G7im6ibGs
uuNPPcnsw3KmFY19b5tO9rMXej+Dtxx+3i13xRj0i2s+S9dY4cS1jhNyeHL2Sr0kE4GONkJ37+s2
vJFV5qzStjPXTWFvQoyW+0Fi86xd5ud1pve+/Zus3fnowWDZYx8N2IAw3clbxpqzpooVFBip70wX
1bZ6a3fesJHB+MnYtb1zy/ZNVgE+eUYBf9yioKH9DV1L6sDlJmxQUWJJBHEZCzIUmb6uUSSOa9gJ
4pQN3nwKGuzslZE+Xx+iFtKne9QiPX0tDhpP4ikdcclgzhBIfujSDkv/tlsOIDc3Yety8YXtzoY2
uq5MTsDcFNUudWKmJKzczRCOhxiMnlEN5SlcDtpq7tnVkzyw/J91bbrWFq7YSS2xaBjqroercTPw
kJnhqVqj1uVWL+9b1ELH6/dt7vSnlu0ZHmBJrVCgN1x7VktxfTWv5jF13PVgobTREaevEHgAe082
2JzpIJyuRQ/yvL++yiGV7EBrvl53OhXbGr+Q5n6azPIwcaJgLv9lqoDo2qRghE6epOHV4XnRXlXV
QMMwpK0SmRbtFl2mhzrmwxsw8lDlhv2BX4+mSL/nginJ8pCsH8b9ZGZAdyPUgDP9Aqaq3vegJ/Os
nYBQghSRYDSDvRp7pEePMk5P0hwHzOkp7Kooe/Zmm3mjT/c4wRm3siMz29SVuksV7zUo8uv5uFAO
x9F2iLx27eoxunC21ptcVyyRlbWRWyNLtk0wy7sAsOtYgsOx1RljMPMkmuy0j5hr1ctSEyOK8+/T
wcF4k8WbXFnW0U/9RxIMftPUyiBinUif3SE8b7aM/+Ra18NLBgOAPVu81XAOIIzQM8Ch2awag3iG
RJfWNmgRmTcp+a72d68JUhdJVuFOlD/Zx9/18UQAWEanp40gLzGUtGgusjwOjLq4RfsASVd8Splp
gxkVDOCNFJKCG5FZvhiOSY1hLQ80AakJf2x/VgVTU9T8HWm+OxtC7xjcZKTabPrZ/0TPfOzC/KZQ
emSkwa8fzm/u6J/SbKusKbtDVkmPzjPdTU3s0Qp0Xk2TlyBDLOcuNNhj1y9r2Dyfe+j5e7+fIfqD
yqN4TbdpQve6tdE8K7u+sbKC1qaRmneVJrmS+EQhguTG5o/jmSBGlGeNO8YZSAZDdfHoleZG+j0J
err43G4m5gFruyk+kjF0D1aBrBjx9wZS5K3ZGmcNOpxpq/FEo/8JyBLzl9p8H1ravksZW44/Bbvr
VYqz5bGYk/eYquixrfm1W5XSPYfwcckoB5M8fmIjkNqXTheLH00+tTPyWNit6IRdYAB18exZMFyp
iQdQV5dp+aAVCMIb/C9TFUPD9awvXwXzzu9eyzD3VnnhvzD6eWUSaQIFdBwg/vll9GmFAJQHzRfU
t4TMAKUdDUKZUxMZZOQfW4nMuYzMS55yNyuNLFr3AjPG9AZ9yT8aJgNXOEgmIooNGXr0HofmRg1A
ZiHmHDJ76mjmmzUuSgxNRhodctd7tCwGAskyfxfYIGfTu3i04tpWMDYp6uZUoNAtwf88ZNEFU2W/
mi2Au4KpiYjGgaBwp4SVpGgEAHUy3Axth9mhXWHUU6BN21j2txF2v2xL3lplRZI8yHUK4x+xvJd9
DK0eWARdw3iFfQK5uMRiEbk+zWMPh287YmOxrbUJTNBfvLoU0qgwscIaXXQKjObDbZzf01fJlHCF
DPNiaOHCm5FvZfrFThXlP0YZAEWc3V2+EZ7Flq2+14lNmAqE/a1j7KairZ9bhxPEn5+UKwL2S0SO
xE557pOPqu+40kYw/7P3DvcKvKy2d12rET9kcbPpc+9UZx4Gh0rDw6Il4EhUzLFYghdoszSKX6XA
3Gm9g98dNmlmvzid9Qn/tUbmhz5ZztUr2t9+jYQuWyEgw70MO7+bJkpluomlNp8hN6pG7zDfKZi+
znOEK+oQ+cMNHM3nzOmddZjO5YZYiI1HtOdOplqyUJQ/YxOdSe16dKRQfdtMTtamevRpjIxUPW1n
j9BeUNEn3LCIRSTZ7DCXFZEavvEoRNQ9Scd6q3T4A2objmdThvuOJR3Zxa0VJb/jlCh6Pcb2Cnrb
skFLmRmV3I0kFVRKAPmqDQrM6jm1R6sxjOfMFLZWZhz7JUQo1Km59ewKeUblYl81QWRwYyNzJQHH
Y7R7N4o2tdnGuzSp662PRXQbNCTQ+8Oe+uOLi30jG8HHWE4ebQVoE7E0MBfeYXQfTK40lb4o9mcr
r6kJbhQMK9rYfPVzfDnsmY9zUN/EJaCIZFoaeBmRoVVD1uJM3gys+BJRghVsm7wB6GJLPGjNZWZ3
xx8ie1K1/dtq5gOTNX5+f/wx+qhOIxn2x0LlF/lM2ACr4dlzSyZACnyYH/ISg6zVJYKJ0Rr5h8gy
ipWke2OI4KKSs+5SOoTHtDLOS/AI/h58ScREIInp7iYpqxU3+GKdFRVJptuauOtV7VgGcT27ppGw
+PzS3k7oTAylAK7l4RdmPf4yc+1dkKgch+WCaukRRQZO0bBZoThlO+AuDC/uE61HqxfwcrRyLfxr
7cQeFNMWeyDhbwMPO04Z9WQEM3Oowdfk/gfdzS9Vleg0SLydRiwOoXhOKp9xUO6zh6BIjO2vRHfn
TFdLQjlpMFNxRIkL9cmPt8EvH58q9N0cmius5qVlhGipGNOVFOIut9KfTNgUxvROgzZiLXOM9Kmp
Mm/lYu0cNKeYmBjYlVzSGwzPwO7rMgMRnoFQb6dnx4d5UTTpLlATelLJBFLCcUHOhG0rlSyqBELs
QN7hu1vPzI1OceMjPATn5GjqSkG5rqbiQPX7roAFUgt62PoH85Iw4Bzz8qfzlbq5fWvVww+jJ5qo
cSvn6CoEK6MPEdr2PFL42mrrToG36oP2N2sM+ebCh3c2DecuZrowsWbssURitAITGxThZ0WLyp8Z
BcNapdsT3DLL9Xbm0jpEIFTlwb7DGrCPlhr374O/kFNg0PyXx/5+ykLUApESl/Fala2JyhTAR9nZ
MQLc5ctE4MFkwJioNSOcGtNtwbe4s1UnJO3cEP9+fhNZzL+L/KW+/vPrc/7x5Z+XW55eLc0Ez+Ly
MJeXCOz+Dg8JSWvXN1wO13/79//++SH+fr9/vPT1SX8//c/76RERf2zOLNVRShbC8i7j0s2Jlxcf
3RRlw/WtTU+axFgApSti60XMdrL3Y1HunLj7oimmD31XZ3t4DNWhpLre1qn35ensMAxviYJdUtgw
27SsbomsP+Wq/JHOo/6QSAhL6fs3gdW7+NBmOlbLriQEgkR34j99WaqiPSm4T9uu7z+iZatC/fTX
ASABipDr/6M6QBl2/VJaoWLMszyrFX56KhaA/uAcK5Cmy4P/+P719fySjvWfVyG1pv3H63tYtf8P
e2ey3DiyZdt/eXNcQ+dwYPAm7EmRkqhQE6EJTBFSoO8cjQP4+lpgXqu8lZX1yp7VtAYZFlKkKDaA
u59z9l77n490+8nAnTlbehUnZ/bgP761POKfT+uPx/rz67/7f/7ue67R+UfZ7pulgS4WEo+m1biS
wBw3ty/j5Tpt//1fb3+7fe/2r7cvb3/cHuDPL//uZ//uoWAhas5tfBZqGY4waKOvRKM+4tVygS9f
/+03nVpRc/z579XyQ8mfP3T7+vbPXkP10/tHoqn1SfVc0syr+WsIS+Wff7390+0PAgRpkRnHP3/8
L7/i9qVjauePGKv/VaH9Nyo0ortcMm3+axXa5SMp/4MC7Z8/8U8Fmuf9I3A8lGeOLTzfEQEpW/rr
lo8rrX+YJPqQd4IIzSOt5k8Fmiv/4Qpf2r4MTDJ6bZPYnZZDYvx//4/r/AO2pWR1N9kFF4vE/48C
7Zb99q9hOb6UJI7yQMjaEKJ5fwkB62RqGt1ozId+WglkQxCqcdYzkVrZv6yTeu+fjWO0mREiH4Fc
/8sb9fjHb/nXtHPrLzGfxNH5JHwK30JPR0Kw9ZdfXpWior+MnNMZxxV88bm7y/U9rUXcxTR2iUbx
vS8osf/DX4vK8D9kzVF1DXS5SGT4jpolLh56Y0885nrC280Ag9lH8d/8yr8m8P31hf4lgY+SVoX+
wG/snHU/Xy25StotB6QJsUT6+v9+eWB1/tOvQ1HguyCkbPRRpFX85X1tc6OGntfc9MHhCUTPnuyw
hfyGMaD0G8wYWcz42ucoGqCMmfAPXYJCZ6tYUo8CwgC7DB4oNUJ/x5XLuWhiDqI55a1nVYiNxd67
csgz383SfKOCsFYVU+7dVNAawkE7LEYKPniwZ7LEoruAnp2i22dwSjAIkiSY6ocQzx56dY2I3MLi
MLfpBhg85ccNzT4MG9CKcMjNo1vZTz19RwSQKEjGCfjxzEzc8Yr7EAocC6XalK56ywIk6EYyvjg+
biVjkt9GmYffLn1iY5mpk4PWs7kNpUnYMA5IK26tg6c+2kUPNTuoiBnqVOX0ItCxaLrJIIfFCaoU
qjunvUjkgLYQpzLuj9rufjkVuv5wxqxfOl+iwOFSI9ywhxc91Zu2bS+GWDq2Wq5lxzs7p8ApWnQT
mcVAUOP/5lwZrWeAlbn3s196Gt5EGuo8cE73e/3CWJm5X63ezQhRAfNUDqfGbpoMnJwVMU4eYUYb
pzo02S8QLV+Owc9pRHoLyHrj2TyUHVFj+H6xtsr5WlnVvtb5tFW9Dre8bQejmb6XxolNu0D+N9O6
qZEX5uQ9JJR7dUU95FbvEnNzmsCj6KevbB5fYuaCIqKIU+PLpGlP5aCHhhLEYSbnL4I8XqL6syza
j75tcmgui8Y/bQ3kKmt6/MVW6vo9pCY1pLezSyAVjje8iLr4MnW15Xyeb5bHKZzxxZzEw1Q9eg3+
jqylDQftAK0BNkzkM0BdniLBcoXOcTOX9Deyqtq6dnuek7BcQw3Xm96okYYuuIfcwWhYtLxrPrkl
2gP9bfMaj6MP8rCo3C+DGLE9rNO1W5gc+w0iuZBeyDT53S4uhaKFOxAb3TlzLNjlztyt7Fx9xwUL
W7RqP4OKYZYRy5GeXnYqMv5vY3a+zJxyJkcvGtqztw448VsWvYvG54kwqacZUFKGmQPsRTO1Lzm4
68ZrsnXc8JxlW14DSz0RfIfE3rLOVRrAgjcwXTomR4/ciI9wfLZgJKkgGq6fJuv0KmY0VuGHuwUL
x1mjuGT4gaHZ3z7ogHbQ1IQfJLk98lhIojrW+JA3QxPzXONd57d3G6RwFxwfV9Js/rh8SztARwEE
yUppn49+fiV/K8VY0iKAc/2njGwGEMu8utCwAGzOGYGyYgaE7GXH5boZp/I5KzTaWxFxsu7erQbR
L9k326qCG+PKgJCdAA3fYBMuMQIwJdL3KzfIVqHyPgw9tFM930lbpsfeBOxQO4jBMvUIP40cp769
+HX3YpSKRJOet+925VEYb1h3aRVHNfYubsOceeI+TZehUxhtxXLHVeBF13KPlW4XDIuUceKebVw7
PQy4Anu7Js2C7hLBWtydGeNXZZhfhdV9s3V6n9nWeiaca20tfzhglNdtzxrvKrULPP0ySN7jVqh3
uQSuyKC/MsKPVmkw7f0yQnRnACcaXsNB2dueFinDkILuVjO6a9bPNdKEmVCM4rhcTn5FROJks5hF
XQLiNXnJnVfV2O7O9OuMgb53FegOUo8bMs4ApVQT9k8IV6HJLY7njiwxlvzbcgTUZmoX1jFA017Q
auxzglqKkBdFI5wOFxd25H7BkXRXw8QnwsimQstDrHH45GPBZCw4EvhlfykCglZOEBxmx3tC8If7
OGEMwTcRO1wTl2CsQe97Vb4YaAmZLk1AbNEJLz8/zt1OMPMPkEE3w/SigsVOHT7AiSCFJEHvHKXj
y0JqiGTyrZ8bWoN8iKWGy1zxPEE2ssbQvVWJeGnK7RDVkn6EQ1wfNjrB1chaBnCBabebXy2zuBZB
8zuY5WZAMBnZy33s8onOI28XuvWdO1T9yoSosUa6husbrKVrLMmg7aU3eSuKkU+nBygQ87YCSpQM
t1mDKP55W2NobQQjrSLt0Qtl/1mrabyo3GDXDCKU0cr+gtrB2pkmz3RiBqKiZ0yiGckKrJ9GwEuL
/LRFjDgh21SoXaaXqWGLsSEv4FsrVgXwefLH5tsLtAw4kk0fn24XvKi79wYpUhngGkZ33/I70a+z
jyYVo7S2+8GOHK0LO96qlA88CCeatW1xlW57YWt/j53oO6I0lAXSJZlgzs4T23gvycMKEmyNY5xv
OttB/J7/pMFbr9NlVYPMwZjByiDs0FQl2puOSEJLFJH+utI6u/paTYeqhlfT1UgctWyv6VRiVwto
APvK21uxgNVfcgvFalpb6D1UyU1hj/rRrWJC3NpLU9IBWpis+bLzxXS5IYNcXaPqISfSSveGOz7C
cJMOFbYy8IK+fqkJndm5gv51llYlALDgN2rlfaHYAeAw1RurZD7s8xLIgoRFS/fKmDE7GtyxJx9y
JLTP6SWQ8TolrWTLKmvs67ognjCJyb2DCj61d0o/z3CysEE8dDY49Nxr5o0/+t9Vg8yotwNnFUPR
beQAeJiKHLsHED86mltT8FBsqp+toAXHkByAkMUGOJ4z/qs6QKJTiEjdHuw3IGAb2r/7HP23Eab9
nU67/i71gDs1YjeAUjnPhgcus6dBkSQkhWnxw5Ncyk2l+VWj/a4tqLEVYOq4ZtCm5v44eM220lHw
QHvoCn+IsI8e+GfYDdDLonI96JZArBx1g+/wouLS5+3MvYIYvex5mNEx2YwIAZ/kP40q69mR0b5I
fB6ruDdMFm3Ci6iUwZAXDnTFyD3B9yULSnfHtCkd2hCLnkNeey/86U45sXqd8W50NmcdY+LdmIZD
ItcVPkcYD9pfsfA9GYN/VAHO8dSGZtDWZA4Y404SBci1FtWbQsEiNvvZPxiuOtMmfHA0HpF2zl4j
g8VngFC0dWYaMoAjxGAe/MAiAdGqN8zzQNwRTM2xjKFXYyHjtsAsHAZf/5plXZ5SZkj+IEgzFIiT
u+HZ73oXV+lCp0S918WmT7PRP00Oe7pyNVqx9pPVjtbtMJ4jB25Hh/Vm5ev+GSlcRcss/CCpBIX7
7Ukk9PqGSRzc6cE25nMwJu+wt5Il/IRUFidnZBCjGokrNGEOIVbg3WloG+abEYVQcrr64CGxPsw1
dPfAxLgwQguC3wQSlCJ0lcXu8+QkT04sGd11Q3RSNjMX1ZHP6ATM+K2K4w/gSMWs1r93l15U4pwU
e2/aYAFMUjzwQh7HSv4MfZewRaOw92RCYj34HCQ3VRhb9SVJ8yMLMIeCjkGj34Fcj6PaPHR29VTm
wOMYp/9quTXxKn7CXCPWYYh/uSQ14I9FzJXm5pLVNW8CTrybdOrCLVyYTIyfszngTSgxABlxxbo9
M/hcltzGCBIOeDz52xXFQpFIP+F+CS8JpvRNMO5CqcCAs3pE09nStbeyewakuL/I1cZ4uVQS1iq2
iBdlIpacRyN8zMVnlPNh08tOt+BzLwA68y2z0GTdguzGI5Ewiw2brZMkP7NuyHEoJVQgKfg7JMjb
QMxoQRqgbViawlVIa3SFAkntZNSy01vgbAzbfEkY5PaRjduI6msd5A0JXFp8FMi2OGwxWFDDY5FM
LAMC8GMU7kO28F26eOkd3f0eFRuxHrOfVEWMZGxa9nXjchbGjbL0/agfInZ0KKRcxkRdOzVajkrs
StN+Xbh864525kZFPjgMmpEJqdpOjEs5ufnz4+ypNrFRLYZxgp7ifWA1/UqBqFvZ7TIYSFmPOnsd
xBmrYjGkm0o4ZzcBV1Pifm/mYy9thOqLC3103XuvEp89BSuAClga0Fs6WDNs+q78pI36u3Rn8t4E
R1vCcZNVY/O5em4b7EcPS4Bo8TyZ2KAx3L7l3vAkaxRAViUXIGZ8jHx65rkddlcVT5tBWnobyxS8
Qf9bqDHcirqlsJ3SF8fM0VHYWh85o94L3Nx2zlA/wbuys+yhuWs5WsBsMsymo9jM0i1nSg8IH03u
tO0pNnCexF4PQdfMdt6UtPtIhjtHjTByWv97lzHVVq7xLanlE918j2qiaPfI7UGvMawCncSpGcpE
oxiJ1lPd7sMUZbtILozbv4UXaFniqSXrF2YOEGCo8GmKZt/ElROSUoCJleyxirRTCNflka9+yrmL
N5bh7XQAeSmC9buJJyxd47B33DeAah0k1OCb50zdkZMVOAr0+yC1lrhvpGprrrgzB+FiP4zc13Sb
H/QMfTShZRD3mtzvFrtH5vj+rjPtZxwERP+MP12VTxvJIKHPo/uUFvWxxB8c5p4mUnn8SX5wwKLI
fWaBktrqsKR296E88O5yuXd6yyATRZ4bMe3X2AN8V+GM90aquLY7jygst26q9MEjXGEucOXcyBpU
m1yeiJ3XY6R2WgpjP+jlSstdc2MJc+80aCEEYuyYilFZiCA1qyW2X/CJaGJPkOeOs8FZH3vAtOOj
ihGM0YE4lL4JKV0SC9fSbyizLRMk1ho06F2J+Snws7tK15cuRyseeNPehnwhExLwYhchphnv6nE0
N17p/CitequsAbIDTndpxO86BWP1S5nzyeVUs6pF81G5RHG3owXozD01JtGvJA/OPhaDoWH8lxVX
c26+smki85D3MFBk0MSpObH+c/3SLzx4bfnDnMinqUrUuFV9rRLjo0YeBVGF4qswG7YTd10OFnsa
xxzGcsFTF0Mie7AqD+6NUp+mZnBYkt63wk5Z7mXS7GYi7AhFHgPkOE+9oJINu4opMBCq1InaFZMs
1M8uIFd+zbfSpXOYLVE0iGN8HwYqBJVzKGFnl+Z+EK/GKMv97Il4F1rFPSZAUjIBZ5J/nG+LMmHW
3+BEBBbi1v0XI/SnoYi/yTJ8vbEzvLyhZI9LD8g1i6o07hxTGJsidhUcjuqNFGl7Q/JstQv9rU0/
atVo4BfQPdbQBea7mjTuPOIZ8O6eR+Vc28S9OJ4iStCs0n1aW7s+d8aj6/Jscs8/uMI9BzMoMOz8
FyOkk5LysXGqdR5rogYY8BC6tMR+qMlw98x7Ed5mxa7ImxezpH8ywioLFzYh0GsX2Vzx6C1EHotu
0naqKe+6oQw2PQd7UrhYBMMaXGMzPHY4uegOsYj3pvfqcUgiPtRYY3pVa+n2Hhhg85g8Grg0DhPs
plWR9r+92Gs26f5GeSlrUCN2G3FGkgBUSJ9mBp6ne4ojpBQo+085bK8VBtW8yMqDV1VyTff5pSYl
erfUdzC41HZq3mw6GNDgkHaULG+Eg+6JMAY2E/MKmvq+l9yO8ZTH5zzl+DO5BrJ9+ynX7XdZdoQ+
TeCqh2K6z6QKWFDIHXMSTDQym3eov5G/WeVao8NDacoStgSnY/sjZjPOQBuMw2VEsUDVhkKBKMr2
MBVL7Damo4PhqDVYQUJU8tpBqiLPPahXhIKq3LvoNe+qbATDiejYMWvjOIj0idyJ4ljZ4uo0jnNX
cgha9FsJY+iTGVY7IJIt9xwRSCBQLHg3dH6dKCrWSHnFwTEXxdvs/IxbkrLb+sGWcM+dhbwTTBNg
V60Q2kmX2zm4IKZWiBHy42DbD8ynxN1I+pAbNXpfF+yuBZlsaohpOAFgBjb8x17t9UG+1pRpKe6q
VRCwYYs25qgbyoB2mhlv9Ny8VXOxx57MWRNeHGFllPDWQvuxPdyhUoaPgVMBLm4X3Ts3Um3nYInp
ZBJr9jBq/Ram5JN6NrrXHO3EjSpWSfzdjb6ti+nLsDx5JI1Inlu6rqqK9mQPdOvBLvKtchf7kXgL
q9nZ2kSjKU991oXxIyewD3/cSCZExq6QiwDUFW+gDYvBajlWwIHY1SjNomxyN9hlgn0pU7UeWHut
OBSEKgWvvmiNFdoqOsxwULfCz3aFj6x9dE/5pBA9FFckRgXUOHZMPaIrQIST0mnjnSl3N7wXV83K
mjJ4GAscyjUNhAoY0qcB95y7XF9dz3jWdH2AkSgqtporJzdwvU7tLy90adcJ+xWI7yXJy22LMmuT
qYjS6IenLH2ONlTc435UiikpCU2dpvmIsJ97xcp/37grWZz2OyE4lod9B3TQ4prn4h7xfclP0Tc0
BXOemTLcS+4YD0OK830cz2W5aGpHO3t0awPJ3CaJMrmxzfojUCYmOryRB7Yi6xS9e8Zve4ZzQjQf
6Gy4hzAbkdCINEKajwaciTglkL3PoV1dLEVA0ULy4qVwyur1FZHQ2XApIILZQh4SZJ/lyPo+BU26
L1+qecTmV4frQSDWwglErs+C88kIwhjBWaydBYfVyuIsgpj2nOD68w0Pmv5CbrFL41kunK/E0WLd
mXG8nUOXnVFBMlcenSDkqixAkaZLCxJxeWSz859bf4IYTFJ8Zme/tB43oK+KazJ9zG2Q7umiXDz8
4RzKA1aT/GdCGA6KW70y2tlaFb3ATCyXJuBMb7zSzYO28VZT7HXk0VQvuiOyO1KMA0KLXcIC2Bag
uCBY13vQBg3ozjyCf14XQ/FsfCIPupvnTq5hOMn1FItrMyW7rnYgehnuTmDPx7F37N3moxHHSWUQ
ExtK8laEP70w2YVAHzlc7QKXRLwAZpJMLDgonv/mjM6dh4N+kNO8KjvrbHi0sUn+Llrud82r8Cv1
kSkbJmnAckpvtF+120oNn4FNSzmx8nsvIyQ3Q/cepaiXq6fROzveBDHOHo1tJwqOiJI9ryNEoPba
c1SHaE5769mAGGH7ZOqS2McbaVgbU8TXCGy+UJVFZ4AcXTNz3kLYcW7TfPg25uyxN66cUD9qMHYT
EK008s/MCa6txWKnjVOdIC6cbfUxZlO91nV18BJemhqrDxqDbwky79lwn3VGjmKnLwYzR8ytGHei
OgVUaBUfsPu/uUb5w1V8IzPUXdD25mYSBmctQgA9o37KayKxWzbLbBYAc+Eo0cf63i04pjoJzgXX
AhSv6pdjwIZDuJ+sb0i76bWwrHcSwnlbXBsPCvvdDbwkK1ZybDvrBg20wAjwBxVIJdTAORZD6isT
qPXebVJAYoUuoMvFl0XLaFHWEvU3bgoYYmvhPlWeG3xzwg4FJ0Ug0Lc1KAFU/q2P4x9tKpL2aome
8tZDZ5Mvcpy4JddBGA5701Qo0/1CQo9M9bUamgMZGe92CrcqcR5a+kvb1EWJXnvjI4UkuieBTBOT
XWJ7l6yFIjG18m0W3nfTG5KNXXB0Qsulka3dxx0coBu2dEip3M2o59CJ/uBGC4oXoNKtyMsjuggI
qrn+011sJD9VNo33rWDZTwh4Qc2CvHYhzc0TeKlOSlz5QfXNGhwfOiEdvYnEA2hTU3207brZeWEX
YCTam8WXHoKfpU8qFtRq3OPNj3FgtejQhw3+s6FGfl8KUClHrAfTCgAVB6OZznTurwnNYJqYYky4
FbadcxAh6nKL2yrH1EYuy9XPuyVinAVyjKuTv5BDg55jibTk82BFT6rpaaBiU9tMeGWWA0sDxmmF
zju/E8a1LVMFIlQ+jmlZnQEk1VfPPA6O+VpowshaZXonMSZvad9EJwNcBTmBDtJ6M76rmNWtTOW9
iEa7kFAeaQskexV64R3C4wxVx6ppavugCnRkcmjuPb8/VsAM93MbpXvXIiUFmnVWOc/xNH62BqxQ
g6b/HYc9dScAjxtjEUARYgQTUs3348xu0lZsuhEfhB16rFS8Z76sAF0N6lmJl8JIoiNMpOhgvDXk
c4E4Ps7KP8FYJWRzOafe9sLI4AFS+wkFALvB6N1Hgi0bXfG9Y9AAhluIS0JcGscHSi+IYDJq+XyD
8ClEgnyIwS4JW2ajeAJ8kw/vttCjWID5oMNrJ+CrNQDkbpcueYOU+GYu8Po1ywk0pu2njd+5BSXa
dYKzWfiPJtDVTZEN9yRo45EGBiahja28enhfWGj+YNJQWO5z6pXfqLKvPtA2lUB4yZv6dx/FWz/k
YQnxJVO7rpxNOAGXXK4GRIrPwfIcq+W41WTzpvNpXWBK5EREH7FJqwqnfoWKbqIRCozLqxn3Itw4
jAkMrqBmN4sJUQBtOyNt9j3UmcI+2WnwEWjGpICvtnXuT4c04wSQYmpYmVa/LERpuQld+h2Yda+9
+82hsUiszUyDLt/CfQNolkO0pzscw4XcBjO78tzi2qJZSclu/E4HPZ0sTLabspw3npTcg04xcz7h
SdrUG/YM0bnDtoc3bT5Qe5FubBpbfzR/JxahbEEcyNMgT1bnfc5kGp+cNgL3YgOXj2U33t/+BnjT
2nChWgz0x2QXhIQM9T7oz5yjQGKyRXTRoA+uQ/SF5nS8rkG8bYypfkH6nB2t7CDHq21wz6ZdIVZR
3MIywRl3mnxW68h6s5PwjnllfrIGgzs5pk0BONl6AGgP7FQP0XqxxcVpRNXD/nhQxviI1ZUodpzO
D52Zf+Uuu8zoqZ6WAlDT0M6/N6mzV2awd3L3B8iA8TqLiVIyeYzpzOyiOf0sTcmYFN02Qhv01n34
DqpbMu538HkV76iKe1rZOadGeSnjDXT1YGV4XXofLFTnZh4gDyfNW5mFdKMopkiMTCCCxlb6feKZ
c0/CIhSK2q6Ogg02IGxKPqE0YrFXNg44uwYzmay8X5oBvLBz7tmafGhBsEmp0/wHrvhH7LPrFhYg
ojCTDS8F4O3gr2AMhuUzmX6jDr9LOzD46CIeh8X7IBIy3spmT+v/M6yTi9GV1iZ3TFpvMXg6fN8z
amsAlTjS3qLOMN7hT0inAyQ7P1cN3NJRtl8Bc/mNgYfYpd9bd1g3GdADRk0HDsiMVjdummBrlYKI
RHs+mVk186Qo90ta51bSnOsyZohUDO2xqbP7om4InLWbngNJu6scBlhWOHwQvlo+jz2t2CAjJ0q1
L+VUV0edwAnkxLoA5AlKDZh/Jg6O2baBEVgP9zKbFsgm0BFON0sXfBzObu3G237JK3bDF5vyDJa4
WBEd/2y5CriSh5A5KCf3GPJfpcp7puN4cE0S7GUanKLSvxDT0d3VhfWRd5D5xjy39pqrkcBlznKw
/+ZtJQe1LwyGn26ZnZ1sWgTYgO7IWT/Z9Jb2blZ+L2OGnYE90hxiyr+Lxx3mH30HIvTYRlW490TH
6ci292NqcPHNc8ucCDSXFQ2Md43eRG2SpFw0i3bCgpEoaZROpf5Wg2DaeIItlIMNYD9mfT5+mifp
4uFooPxVwaO2aXR680gR7oOGN5wM7/HwkLnaOtVz4a/puG5LrN+HhHooasg8s3JJ5g5CfcDP0L9u
f1Ts4ifHIscc3/r873+1TS4wqyXpnf4wwAAEvPd//CjzQ/7p9v82nZqd77dHSMznNLRXOWIFKgvy
7Dt3QKDM50g/nodNiy7ZOWn4Yka1wLV4eS4TXz3k2okYskXOnsqmWBNLGKBAmYMrEJwUE4E1IViu
g4MV7DIDHfGYRg9BrIyPJ2+uFN6RILyfJBdLaf8sO/mVXafIsI5Jlxe7egof6laD7AjmR15DcjJr
sOKpgB+Q9NArBlgodl0TJ4FnKrIT4BFMj/MesJfqvyDFzXTIXImwLWO+z+/7ZrGhz8A7Q71ysjw4
Q/8+lgLLZFrXP7I46+gk6B9pYa2LMRwuJjkTe+2TfJtRaHGucS6RwsU85XyGDqj6sdb9jrl+CbA1
ye6KYtwHCe9IUQNJtAsxXJqK9FbSng91Ra1nc2Qq0nKXBM6dSsKMk3X2VBSV2uGMfxlthBlpWJCs
hbGzdkY+waJ/6yoi47L625QZjGnt7tFTGZl0nkZz0qo7elII7GfgzF0+iJOxBETGVuYeHXR/a2GO
S4VVsSB060xWv2ktckgX+VsAAKtI5E6LsObjPakIzj8elIroDrNY7nQXeV7gjMkTAUb3g0Z1H9M5
3FpRG5yY4h8bEAtbTVw7pFVKHx1t0oLEh8j0kPQRxhvD41zpRPs7KZ32vp85QUVtd++YNqCjGU8B
bbRg3zJWo/sg+hdUOlh852kXJ3aNwV2RC2AGBw1xi4r0VBnT10Q48xuCihUE+9OAtf1Ytmg/kphp
c1PCXp8EvbxyIFXAC+welyIXO2qtVZOTi9W3MaOvOosgrnk2Bjju/6yuP+fYkbjx/Ke61nQmaqa4
2Noe3XSRIQ2xSO/cURA/pDxMmV5BEIn+baMe78lvosYjpGqufqeOeBV6+tXHDbKixD0LKe6YvW1o
DNGMJENt6Sy9IcuLt1FfPnMRi3sX+hwn6JxQj3h2v3mPvpH0V6B7lN0RDUsTQxcZg+WmrUKP9Ckt
jyU5hYaE95Iz3Top9KjcKoO8hIGr90LmNM0oyA+qK/w7UjBItG8NzPAEfx0bp8VNLHgZXP7FMQo8
564yq5YaJLDPXh/O2ANt55KGtb+DBifuq5AJexpf2sYN79FD2Vtlp+ajtELgcY1T4mkxYROTywXO
u42eLPqQG2GJ4YkObL+BMWA8OUCLB4MDnA+c4VvnMlpXRpc8N64Bv1Q15nMfNBPhALJ4QbJD4q6s
OADHHkNOBuVHK6SgcrnD1l4ZqldNGUPQQaZeA6W4wkEavsKnYlpg9uVr1zBEqkcvf7V8cksKzVzY
RKa9pn2ZvuJGytf2pOLXWx6BZWXRazgxX+o4pL6MJSKCPA38FxYmGvJtLV+QV1Vra3DVI5Eh2DAr
mw438ihfoUi8fQknz74XBHlsx+Q7Ji8PRAOz9TAwGC02xmOcCnFMvFbfhxhd77su0fe6rJ1zHzPH
XL7fNRpHaVBAl8qluLRWdwcb/mD1nv/aZf5Lp9FFlvNPMnqTDRnY9ESAZm8LP8JUAGcwjxXj4wiW
izcSP+yV6birdKK2bV/QWx/4IIyxsjZo3X4xr5x2iVIQYAbP3TYVs1FlWtPF5lxCYyRztllXfBjT
DP3Bqh5Tb3Fc1/caafo+bzL5OPOMjdQ7l7hsg7TJnwrBcswEGAZMGLCeDZh8qG0PYQb0NtM2rtOW
iaBbo5RwST5ZRI4d+V2KBrixVQjm0QXI4SLcgemJDv0Toh2Ax6p/6qL0rlPVvG9azbRGZI9EHx56
pdPTuGi+wplFfhiYJ49Ofg4rX68hJ4QNdhoa+5zsOE6xCXTvpVnNB4Zs7baY1KcfpjTcCFNYVu0o
rwkzKnoceiWBYLUSzEaXupYpyZq8cMHiziJSDu25UWwNXtww9fP2c4QQCyFYjUDApssTO8CBE+xG
hGdwYM8Hk6vKJ6tPeN4l5bBJ0UQgljP1dxZxQbj1Qvkgq/TM5OuuVQoraYjBqPYTsPW5Ap5SS8ET
ezCGEU+1gro/JDTPJVFA5eJmciVWQJHH4tB72O/dsdyA9cUmOg9UDimDRTd9aT2reYymkbA7mmIs
2/Metv90ohSyo+R1nof5KaKNANMdbUvpmOGljfXil43XfQB2DEkcsaSOy+w/ZymJ1DrrGwlgkJ4A
L3Imv7abH+VsAaScL75pZfet7+0m3bvnPBk45+FJOrmDlwCTBneXmxDoImOpy+wHpoIIVR3nzUjr
rylXLzFCZq4sSO81w/JRWM6CCC7AQwNyhPSTY68SNC0rerW9Ss9m2NIUSCe5gpv2gNBilCzHASmO
J/b+cIv1F5v0NLxVmItPcDIhHvcljq3R1XcEHDt7Wz4QBV9t2piBTV/bxcmIB5NVvz+PyMvAZQ8a
1mnVnDmZ3UdzOOx6rjdG69naMePqmbLOQm3k3SmAaKdudBW9+4GULxeay9T1WL+y/CSkobZ6QolX
RT+ADiB7p2W8n/rmcRoLtgYFW5M99LttUwbFjr80fw5KqvvANghiavN0VzZ+vg8hrm9BGKLq9KJT
7xdsnrW6tg4VMLYwBeQGQy1RoM5mHkdmsaF55mRDPCImUCk7EFa5Il/We7gVjryTK1V4QAeb+SBz
AnVzgYJgEHs0qd7V8ABSkQCUb3teD4wkeRESOW5eDt42M6mjG9NGGW5E93Nh1+d2prwwnImgJM+l
rRMGdAkR4611gW58SNNXJwrzE35pnH22dxd4HSFGoju4afoosI9uAM94a6dx+yOpE9RCXZRbd1HV
W3fzwHywXjb/2/dufwzLv4ZzgCxNqIlmddGKTQH566C89hAJad4hY/MNmJrpzg2b4uiMk3mXLP9w
+5tdMuYvgyXpfuwIdL/4OBSvQ7cXNjSMDUoF75TMK1Si/nX4rpG7P0eb5phsrMfyu/8+/ArOQALd
mMSLnUHjd8uxyn2lXHCvDReCu9VXgOvhB/yBTl/bZh+gJTRWS1uFxFp3Fwcr60c07Oo9WMhDvi+3
3i++8VB98/hRZPQW9QY2x1cb2vj9/OPfKDuP3bi1KMr+S4+bAHMY9IQVyIpSqUpxQigy58yv70V3
A/1cFiT04BmG7adikZc3nLP32gZkmRgm6UK7zSy7onx9b+zD9XQQcDq7DxUMPhiDbPBv0mhhXWgR
im/GRj5GykI5x2+gbgBcYuQSnWFZxsvso7jEFNrKg1HcdMFSP/kPagpf560rDkwIc2AV6witzGwn
1SsSwhR52ZK3AD7ggDIatCxla4aZZTphwYkhWUdk8DlIYeS78i0nGMlNk4NpXAThna+OOG+t3MfN
AmkPNab+o9wgLGloRb7iNRyOKjKtalFsCwfIV3pm162SmIOLHLkic8cJD0m7yR6iB+EFKQGlJGwP
q9xptZXyoL4l8k4WwQQtpuCzOSj3QBMZqi7wSdVwfZqJdrcjxjRdJ2CEX7pXDMfKKViat3y5caG+
D07/CNSP9J1L+yCtK2WB1PYAd6YgGvLMqoaEyOHEKa2Qi3RH1bALwl9RYdjZPYAD1CTCJSJSDUhP
t+pgeDbH6abulySXQeCbUQ2UK+1EAxKzAAl17l3sL/maZo8Qrehu7Qjv5NmM22yfPkg32iXrF6p+
amU3QeF7ULcy/sp2Cx7SOosn4yKPS5mBI2wg1LC9fALgJ9kTteFoIezTnXmgcMxB8hJtkmEeAT4n
jtH1H2nYdevsszqUz8Jp2CYo9J10M63U3f0MuggOKV/mkQRyBDVUk99rtryv1ZLa31H6GCj329qy
xOZwU7HGvWCHeGQCTpVNXqyk0OlVByVGw6J6tDYB4ut6YWzgpIrKJro3ReA4awmuHkVmXtVleynX
2ZFzOFqCEZruNnhIZl31kidS02KplvVetsHvnYd7wYmOIBk2xn2V3WrhBkqO5y8fpZN8623Ym8aA
1x4bMp8+q126YBqsKZZQW137ZBKiBH0mR+yp2nmUAR/btboU7kI7ytCx2Y0bBGvUJMFxeE221cG4
LZzXIVjUe8UpVqhyyyXJG4/xC4aQs3FC45I/Ad2jFu3jeV6H/iowF80XfA+iFnvIEDYixKOo3Dau
tKPo078wlSlv9PlmQT0KcIfqNyBe5QiDRkSp6WZn602LF6QM3ENh3Vnk512andkjd3Clt/pFnNNG
F9ZKOJQbsV2gArUWw8J8KjfmGUpD/67bkGud9iY9z44epLiTLbrxOeld4UKtKGp4pJSDxAtxY+/1
U/QKu6FcGY52mgy7eiwIJD9zTpy+iPxtEjfdi2flZJ2CaEMZzANCtxSO3CEO69E2hivyJgCWc9hu
AIha9Po22OY3+lO/Nl68fbXzncwtvup14C2iNyJCxta20p1B94QfjhXdhtzk5S59ul1r3CUnwlrD
NWwYLMInuh/KIr6JVIAWZIssa5fMD8TISOv6L188EHQWtSyJtvGBjnMcMcAce6Q1pKEwA13wLJSs
NQwagLkAgy2keUuNvWdqe8qGO28XD8GrYOA1WtTvnFiHFZbxOf7T5eAXrGpXug1QHztRvNR37T6s
eNgMpkxazEvTrH2wzZviRNyJmZNnR29nJ/QOWeIIoJHX6at6691DjgbPK1Z3CCKH6VY4y/Qd74C3
UOuiFAwywyHGQDqMLsY71aVn2iyYdd/9o3koCN5diqtmL5yHW2s/3Qg0UdkxHKy9rx28z57U271A
JK2ND0O5sCKSnpQ9aRfj1nj2zywJz8ZG+RD2tcv7F3Gop2CQ4kdbBG71gB15sEOUogvxxlphZlgE
z/qXv0Mm7tN8teVniUJ/b9ORgFbNACb/1g4dGrnWtvbRKSwQAItwmqyVea7SZfUl+ithG72IPNI7
aSPdlO1rtE8fSbukagfThdykZsGpDZkM6Ww9l4NffxY/uyXzodg76qYul/4mHdfRl9U8AHI0lxrO
/kY9DFzLbBtZ+jj6mQ5R1y7b53RTFy4tJTQVBuN8IxxowaKyHpcKYhkaIO4EDwyAuw1hY9n0i2Bl
IM0+KaMtr5sH6yCJTrHDBAlApHSGve4AKbpIN8ITDBCXrbt8G376hyhfmh9it4FyLd4Su4R2oV0a
qYNOmE2Q+p65zY4eZ8pXLO+hkAKFAWM47JD5BivQlc/W04zr2JeCbYC55RV6pc6PHNf70I4xueS3
gK8qb0LPYjdvlohOD4HxofKYFpbCST/73UkftiABl7UDihoDkFMeYG++ZY/yZXyCZWS+UfoJtuaO
rDB1VT8HD8W4ArWAEcm3m53yJtxxd9eg9oIlN8zob7gRE1xcIrEuceBa1imCxy2RBbDTGsqaPCXe
aVt5FMOtbq6GjRbv4SO5kjMh0nhqXFAalgnHy9Y/PPh+w5KYWsjY4hL+2FdDFCy1L5lakJM91AgG
F9298Dxxp7sVUOD0xiQomH7TKhvvyE7Odp5rcfa3y33gqm+qdWqJbkbZMi6ItXv3Ngqs33Dd3kXY
5ft1fS/gwEjtBmIKni1u3g6D4riSQ9rPbn+jtXs9cHBjEP/+lTO2SXAkdvRAT147tSz3wnlkvxEu
tIfq1COTf8vQXK6AbAy3wtpHUoOy1kCZDDZ0xYtJzKxjuikhrtMNI6y+TYuNlC0DETgK3TW73SXN
0sSKBKDrjn9vCHaG26BbjXcQG4x4PWsrY5u5ij6SHqyVbA1RkDN7qJ/YKUT5va4emmZZmxcOkkJ7
YMNWfFZ3jUWWM/RKR3uJ0o10YoJC/iSH9xQFs7v6JrzJ8FRu+3Lln9vHuHSgnfPG0K6x/aWxMdm4
FO/AIwIW/QcNZC0+lTWnYpQBuuvnRBJtKc6xnUOFFB79V/NFPjBJJJ/RCcomtTsXNNRLvi83wbbd
Nc/qXZE4AMXIRPLO5NPa4BjxQAWTG6RL8DSGa700qWOiKEp3ubIYs5sMgA46bmKybvzpnH8UL3Oo
Gu5NNA8mW/NPX4OXYmdfeLtS9RNv2fiEdxEbFjQWVHIIB2fBNzH1a+OmItlrS5n0kjlhu6vPdDu9
R4FI28P0le/1c/4UmQvPNS8+269t9oAHdaGA2cWbdyhAUPGwsI7oi5KXlafEYDuV0OZQoCySe/Zx
DQCcwM4pjR4G6nqPXCfmUMwDLF8QhTGF2eYdHTeveNS6k3CbnnHKEOXAdpzudYRU9A2x5/TJwlZi
jNjBRKFG6e3ER3Qr55pTx1YgEJRe+9F0awTT1BWnhXbSDujoo4dx7bFHfWPgC2SFbdm3YvhZUjDP
XsJyWX22+3op8cqwPKGqQ5D/kDFVbz2XfcsyPcU7pVpqazBua4LlDua+wAsGpCRYEFp8w87Bf+Gd
SXYdmDIsMKrTiHZxBmtXROvZbxujYF8Rl+VhjWG0aVvtaKT2sKOuTp1CJdwZKT+Q3BUdz+JM+9d/
kZiw2FFFS4wl2S42neTBA86WfzwLL8XwIuYnUOHlE1Vnn1TdNTuo0EGigJCa7dlQXQa1dMy7tlh5
QL5ODemW7H1E2/rgYbCqxmzjOdBsiCY8pJfh3gzt7sUyltWWkACq7B8jFLELhha6k5K6nG7hSwrr
8lF0eYzenYekqGe92wVs/OQ1hWBTdoN7XtAc5fiaYNOT7yCyNZk/t8km2eevnWn7u+TiHwuOUBZ7
pRbBzieFgDv1jf4MB1E2rOYKm4y1R7FMDi1i8W14m91x2dKt+CKelAvFDD4WdxRnhGe8PmRSsxcX
d9CC3nxhl7xQu+OgkHzW3g4Bydxlv/gfzMapsEVR1RzNRwy7b9FX5Ua09DbFSn339iZmTY8zH3tk
Oz9Yd3gZqesV+x7k1oJw3lXwATeK47bYuY0d8h6BdoEkC8TVbp8oFbBet0+UPqBVVxhbllD5b9Q7
4Tldi+9gKQnVJaBeuI2ZDxF+csubV0jT6nv1xarVl9ByFrDJ+03QLZWV9+7t6ke/2kWIeTfyXlga
cGeBdyxL0qfMjbguny2dmYg3lJv9hYRe0Gxriw/EQCux9Ia15lin6tTcI+Z8NEmqwv+I8JN3FUXo
etwHr+yqoy9mPylZ6tAw3kYKfL792RHiwqqgEtxis8o3j+0pUPbJh/bE6LwLXz0ndS1vOYRLa2cc
JfyFH/QWEF1Y00NAAXNlKEjhbfVF2ItuiVF+ZYHzWTL76ztaJ8vgwLAa6lW0qbcBFvhb6TxPNrNI
jDOcsZFui/kQa9JhcKjn+cfxXnp6AmMrNUvKPjRt8ZyzMJYvCVr2xbBWjwycmWN9knfBJ/ZX825G
aH1Fl+6dRUA4S+vsObuMqZOzTpw8Z9gY4KI41bC3peu2V/YjRD3beI5BNySL6cwPG54bH0rZRo1J
KWGXtgg27Ii9T5TjHNfR3kafKkcMdkYqbFM7gIm5EO+Y5X2yGWxqkXhgLvkxf0WObu3n+qZA12fl
3fnngPfJ9h6TT8Zw98QWetyixxRP4Q3TkcyUg+XMpt1VP9aP2nP9yPQY3Ik7jAS35bp/5OyqHrI9
dNvdJj6JK+Op4m0rEZTmayZPJkvtmb31fffSu3RjHot7BGrCckRHugVIht3uiQM7qcv1HmK2XC7r
tUjLj2bfg7VlNL1Vp5IAJWJfEIURQ3sxn8ZhZy27o/feD49RvRZSRxOdnBgZVv1F4xrHmNI/rw0O
Hw5xPTZGW3yeX6CBHMld8eWtNdmdIFmzA2jXULl9h3+YO9puPBY3zIJoDq3tyMVWTnWnbQeHOyDu
lVVNQ/Aej3FgQ+GjJDFoeIE2IQslza3jvH3GS/iWsS0LVsNK/ChNJ65XTOCPAhP5LFywC9c4FK/1
E3YKmHeDdBLuQ23haw0wra4F9YcIurcSbyvQmtn++R0B6R0O1MJa1hPpI0bFK414H0PTi0/uNIzk
uIdj04dSuMMrG4jxLvzz5zEirDRuSoaKFRPx0JmrqGIdx/PkEZiMYYqwiCchUeq10Wh8b70W5K2o
ZfzWN0mHV6mdlRHukpC9FyplFKJ9exuLUekkGdcTFB1W55GXoZ9/iZDdLFo6G3i8JwUZXL1XpYHt
0pD/318Gszq0aqE7sR4kkIAzWpQqG8qkgopsfVqfALS7vSW0Zjvn3VGERZ+wSguBk8qfX/TpPjHI
iqG5QBETgTFssipk+xCYj4gsKzco2Jije8SCSOFZxXuKkoMS7Th9iFp0EeJbn4pFX/gmogEJ63N1
7FX5Q47F2s4iDnO6efL4vgCqaf+VabvMS85cnsD528LdXfrjp1J4B6/xZLawfot57CnSZZKQCDVa
YqC0W1V20SuDbusnlsfhZNRt7ExYLajM0Djzige1fhxV1Kvz70NzIAwgrD+ECNRsUpyrob5rhClm
jlQJ9Elee72ghDo+joWgOI0qulTW19Jo3Maj7xaCfFQ4eFqdd5dJ6tnwOBwZsmbH+siJpVJcGTyj
R3Nn1TfmQ9FO2jr2UQN5w3TfT/INj4MNTK561ImKD1Mg1M/o2iX08XdT1oSt5QU4+gLXU6p9nQ31
psVlxTyTJJvKYOtqDG4vjsGxEjCdYMYYwY5BEBb9cDFHU8LMMA5mQsZIl7HJtDqKgWVKOUiYVMey
5HcYkQQlyYZnh4gzlr7k4R99BLb2pfakugtEyNpxm6y1hO1CK7ZbDOzHqAw4DUvm4n/8P8TPd+Qa
EEDFX9gcE/GSoemWijuTD70CuuhDImedYJJ6oMKHyC0wBR3rBTTDTZ02dpqWTqVG2wJePYiK8f7n
j/+X7zJ/uiUpoqnTIVKv+C7GoA2NlhuVK8b9lzeoS7H2KR1EVDGEWaDkVTrVLhGv9M+fK4Ed+udr
S7Iyh9/R3FLlq7Q6sdaLQR6kik5L6tkVTrFKd0Kjvx11vPCTiJo+rQ7Y8A66hZ6TdjIn21zZqFa/
/eVS5u94/QQk2ZAVVbUsrujqCUixJo7IQwFYimARIphYrSh8wnJGFXkTkD9Lf3IGwjB8gdh63b3m
lRPRMOu888dfhoPxzbXIElpUxVQ1mUA//v799S7M/Pp//Q/pf2qhJ8lCHtIrJ6Ce6YEFfsYKEK30
GuBF8wRT/eVJKN8NQBmLh4HFRCRf5upJxHTspqIQKleH4MrJPb03FA2dJDstIKWIN7n9htS8FIUH
MCZzyKJQy4GtPXIAXCYJGD5ijxSKaCJWWjuW2eurGv+TF6+x3eK4qqoHEw1IMaJMbVIeb9HSAi8h
R3AgQhy2Cs3m9PND/e6ZyiRrYZE1Z+rV1bgefRXscezXrpmyEOrgYWy97H95ef4M0uuRo8i8Oxoo
YNEw5L+f1oDTeQQ5XrldpV1g05y61Nj1BsXvhjemoARr9NlpKjpwDBa/6c3NEGkH/B9QUPvkpAeM
qKQubvu9p5p7nr1TmOqn1czMkuIlKcF7jgA0Cr10xNq7FdvgK6/Sav3zzZL/oWcxBxGooslg3SWC
puch8p9RZ2nqIPkyySvQRFBkGjm0AoJ2W1otY8oznSpiyois3wzQnsS5rGyusyp58CWSxYMYwog+
fPqW/GnGFbG1MBcUH1rB1Pu3XmpWv7wj384dikrjjsXLkPU/f/+fy1VqS8+NkMtlZC1aCaoNhqvF
NGOnpBTENS312dP/Mmi7SKF26SOAoyZjJ6bY/HYt3709ChO3qKKoRxh6NQR8hCWSYI6VG2t0T4wy
Jj4S2sgYUBMq5dLxNd6npqPF7tPG6IP04+dn9+3rq1iarIpw3nQG4tWzw2/yf8bggKBoWUkyReYu
RCQ63puEPROVB6R1fvPwZcUAQeaH08nnyKSuNONkBmxy2NiHT28GokyI/RcNsT6NEVNw9Q8FgXij
Aci6tBrs/eOlC7w3OBE7bJQUTKNuO1OWmhlD9fMXk76/s6ZusBrLKjTXv79YjAaVASRWbp3vNIJv
bF3BFYhqDUJyc2gitMRE1GwSCucR5JefP/27dZERNhPPRIB7ytU8rA6e2qopa8I4c3oEShP9RDe1
6yNH8o37SAMyXfXNL9/5u1lLFSEmETEL6Ma4wsnF5G51Y9JX7jTwLBHcvOhm/vLzN/vtM66+WUiC
Az5RBiwiv8OkV45qpr9Mvt+OSV4GiVRbRqXxz5i0IlgtcsNLUUprhcBLkTwC2xoYYFqenYY/mCA1
XGlle8Avc8LURDMe/XBC0o5X7sKqO3Qi/lBTlpb9mNClMqgYBGPwQhwntGsUwJ3CSG6F8R4OCZXR
GRjlG3dF6L3NwDHTQ6Xx842T5lf579leEUWiek3mHgvJ/tWaompFqwjAglwfcbrdsIwTapquZERQ
iyjlNTPq5B5395yeRUtRKOmakKrKMSpb/nwp/0T9mlwJeeJsVjVZMq4nnVI3RHMslNItsy/Bp9lO
7CKieJItVH08DVXj7RSAFYGy+/lz/92doJo0EdYZOilU5p879J+J1/KlZqripHSnKVgaMu9kzc0m
DLHDj8akW3m/7YfmEX91z/l+pmZgnNcU9Xp3bNVhOI0j9FvWAvgRKLPZyhKLGz38/M2+/RxVFiUe
MLO5On/z/3wznTOcYlVG7prUbiZPdoQeM0Pp/bLXNP/d9iqS8Z/PuZrUyBvSPYQjuQuSohEsdYnm
m1O+bgsDsgApV+kr3iVhvsnraGDeLp7VaEOm2oWvT62ha7u1YM2aKyVdKeixJCUQ1xE7IXsKUq44
G03+DvJBj4KtVAHctD41I9UasN8XYubADxVWgyai6IXu01omogrPP/spPjDZ45gfKcCiIZzDLs7T
IN33pOfZUmfkpDqqCODzZhXk0zs+c2HTc6DEM9kjj6SXX7TvnSkiLyA2mQNxhmtniF97Y8nxlFab
PzTo1cxnyUApAfaxwNzUN8ucgFlTuuBj3Jp+8NynOuTkFrqONqgnoua+RJh4y9ijg21oJjXMSTLW
laY9iWs5mm45NJeOR4U1t2iAd2SsLqIY8YA5BA/EDl/88ObnkSJ9szCxoTQ0XkERZZh2vVtKkklQ
OKblbpQCBJCD/twl2Unp5bNZWW9UI8ioGuMTdp5HK41uaytQgTT1WP33eahtx0w9Y15/0qRyRQ7T
/QR3XdIJRJSVprLzRHamMaCwU+rLUPQfqk7PeLiEf2JKdAZP/Khq/NVGfMLWRpdKDR7yjtapABBU
sd6Svj9rjXWcmvYsx5RcO2+tRhDIhdQ6VmWwUrEREtKEtSAJiX0lj7PHyxmdUlnd4yU5yQ3JeHT1
qo9ozDaKIn2MvuR4gnGEB0MGXiW/tpnkFAOtx5Db7nl0sYiVptS0KqsJcQWehcV8nbLax8vaaM+B
Ln38+f86fV/n9Qn17bLuIFTIyPmaxNoOiudqtAXbSnyto871BuY0SX1S5GyDz2KbhBmce/nW19Qb
P4YNEVT3wpQfcLvA3AmC+6CPn6ugmPZNAJPH84W7JqsPamt8WJpONd+sHnPsiLdxZ+Hdym6xxuV3
nEEZUx6Gq19GyDcLhWxBS6X4pKHKNK4mEy+FWipXI+poMGS5X43bZs5s0i3qkGmlrcPU+ggRsCPJ
qJCziDz2uAb4P3hK7/5yLfNyfjWBKrKhgpuwYHlY10cUqixd1xdp7oIDQZ6+jQUhnI1q6cpEL9fq
UrdFeC+SRkIgrNG8S7l4riuUNUFgqqu8K+gmmoK/6cln+uXS/j11KJzQRF2XJRMq5vXcXvljJwSt
nrk+lgHqXYWJVJbGC+Jyf+cN1bNHEMqSE0Di1gacrYDE27YVvV8WtRmOfH2L4Nuynpmmxn/XZ8Vm
jM3eG1vwsuY9RIDUwf+XCqs/3BBMHfYQDeMuSxAnKvmmmmkazew5VzsLWXES4WjU37V0Rzgfortg
uIX3Nx1yT0D+hLFEVuOFbKGc9SqSowkZUrqE7xI2MsQ52FqEuq+9VrexbCT//4cThfORApJBo7Yh
y1dngzpuiiTGUwWhtT02skXrvXqFQWV3SXUp++yStCPSH2UCFpO//vx4/91Bq/NqKhkgoQ1L0672
mXFX4G4iwsmVTdpN+JVIfRkvVOvWRPLtezm9mwTEQz9/qPTvs2TXDu7aMNgYKaJ+9Y2LOs9bv2sT
N4+RfKIlLOL6ddJboB/Rjeahk87wyA2vaWScUFF//Pzxf7aAf79tqqjwtWVJlXRdu96Y+SFhD2pS
Ju6kNSq9xY7RoctI78QFpdWbKNFPHeYA2tsk42YCaIue6gQpmfYgmo9VqxAOx1+bYXwz1nj5i8Gk
YpK/juOd0h7A+BETiEXfqH57Wv9OE1w4hw427ZrG5c9T2n/2P6VG3VpvUy4c032g4AaezI8IEz4I
ytPPN+m7gaFQ9NO5TeyEtKuPCpAKe2ZjxW4cwzUwcHj4hpNq7YEIY6JVwVTFjfX482f+u2Hm60FM
V4Ccz5PN9bZLLQBrCmaMEogfbxWvRDxdQDIsxUK6/3PLYy9dqbLxy3j8d1upihzJlT+bdT746iXQ
aooYjWfErtC22zHpXFWNb0Jd3P/89aTv7qkmUu5SCJ3ltl4dTdh2DWHIz3YJjznpHWf4nBeNghtL
Zf5cCgqRWvI6ErW1CVtArZllKwWnVTtuQkSBQKo0OHCT8Sh4v42sb7ZL3ANJZP9uyqLOifDvoTWQ
Up9FEbbfCh8QMWRnRRuYA7x9Eza7tnuWvAiRTwQjSvptqGnzSnv9Ps5Tn6EBCWOlufpsFpDGgnIU
k6cNXELF6EcFBNaCaBD1POT9poHpZmPQBNcAiSRTfFZpgrrk1L8JMMHbfedNC+CDhz/AW1PCCGjy
UisS3uMhjSHWsBL45A1mKgUzSa6WOOMQhRRttvbq7C5RMZEPM0HmD3SsKVQM9LhJ8Ikls6Pt8odl
IJTmSuuBF/355wDxLNhJQJ8wkVNqBQfX9y9NrW2rDiTDlIuzKd5fB6ZCJgoagZm/QF0P5dsA3I8c
PxcQl7WQpfIVwPO6mI8Bvwy4+SX958aa1lyakUxLvR5wUwTDNVCZ6MZeePEi9HKBttLHbVqhRisB
onhau80zSCSYpj5w56yUor79+SK+fbmIHKB9Ycnw/68mklQt2Tz4eeLi6URSxdcWY+liGs0vh7Zv
6o2MYEvn3MukrlPr+3sE43YjHKvMErdXaDqhTTRbkB3M0zUhtGyhLjAP0IPzbBpFOwWtvK+8bt+b
028X8t3qprOxNGWT4id3/+8LmSIRGzFoVleq4V60/LIcKqf2X+N0fNJmK2ddJ29VqR1nI3xqvv3/
33DugsqCrppEaF/NorwGehcHzGZj7H3M97tCX5ZW3i+TtfzvIZkiGDMjfQbK9/L1WzvUcSZNOTOG
HtNisOD82wlZ2JVsnOJRgvLAnBUpjRsS+mj3JAQrkOftDo2JXEERjzE8cHJwJ4st79y+C1XrMYWZ
I5O5SSgUgiIJgdPv0/B3sw0xFConfOubsoypVyYIv450Hj5U6JutUBSv3EoirOT9KP466397n2QF
1h3YC/Ofzk3CTTJ0ql/uONyQNA8SOS5eW8qmICFNlDVJ+NYmb3O6ei+Aq+rZkepEx2QIYH4eGMb8
BlxPBzwomryqpBBOcrXOWa0M4MkvYxeTMS4dQP8m4AcIlCXUyhDtFyapvKlvA3YTbAlOllk7ovls
mOolRVuTfw4+1pUw7dya7VLEAglqOiDKgV86S0LZPmgHzfIOYyNfzIFiRsFgEJXiVW3iB0tpzmmR
v5IVvC8A1ds1ykm1eq5MbVWS7zfbKF8pVVOCtC4TeXMKtKbCCmfw8GeY02wPzFRZ5bK+x2N81ykg
YAqj2gWtAt5CXNPhX3qGAfBUf8xCjrkMexHF6SCCtZT3AcOBEOkQ1s7Ln98bhCj/uctFSUUlyN8i
8bdVVf322RtUWJn/8PZdb+0rr55LCikrW1ltM2BLZtxte5qcy/mFqPoefVAwuprUVhxg3nTudGRJ
l6jKXiO/em+DejOJ6kUI2WU2PRN2WZVnWBy3k1r1bEutRVwF79GbZIEcaQNECfp4i8PLzWGRxTNn
ykh0lNGC/tExuMxCqxedgu5xnosVg78SIeCDlypw63Q4CXL/rqnpZxnCL8vAdxsMSVQ5RmLwtuZj
3N+zYmK0QxQCEHGFRrKlIbvzB28rRivJL+/zanwVC7Q6XnKy8vGXM478zRIkMRnOm2aatcr1fl+W
eKtV7Nvu5BFG28pPwP4fDClYlVZ2joqXlhRUxR0/9dlYpiHcCZ7E3NjnnvJqds2ZOGYKYwVdv2Ku
VDn1gICCmOQ19R4sVVZzDqpk8/O7+t3sSk1L0tnvsx/759jdQVsdKj8nLz1C0WZkm7KlvpP25yrO
NlMRb8XeWCsBDi1UmmPGxaEjsXuxPScN6ggjwDoT3CTG9B4N6lNqih8TLLjIvJfS8TWuxV/OVN8+
XkmiLUkvhjPd9eqrClYUVmadu9jpjqXeE8daP/hNsRPF8OSz2cqSYTVGvjOa2q+5Qt9srPnsufIs
S5rFXP332GLK65taLRlbhKcsZEazNKh73hpHy5ca0X8467fBJH4UifhBnXoNsc3Jeu+oye0Za74d
NyYyZuDTipgdfn6S3x12uTiOMwp7ME5uV7Nu6lUqwHme5NTkT+DG1uOkPUUa06UfGDbn072YUVvy
Ne2o+9ZWHfyHX67gm3MVT0a0FFPngGVebwMLQw2bNKO6VI7deX4+PTHMfg3EvHlSre4sivFDnur7
ITaPIX4ydB55pDxF9fTRGP5JyNQn4h0Xgopr1pB+eTu/WY4lBVWNpaisSf905zv4ltlEHRoldMu5
Ov/UtPKS1Ayg0C9PZpv91gz+brAoxGzJmiTLdBGuBgsjw8vlespcqgPrykcND8/Ehry6LPTgHAUj
fzj88jrPz/hq5aVfL2qKQgdala15hvrPwb2Y+qESPYpXOJYf5xzBAW+40Rz8PPut8G1897T/+1lX
480SojhS1blQZsHHqkMPg6kEqYsTjhS+lkMOgM1E1qgqTiCWx6nIDUw45s4cLV5afYll/TITfVPV
WPv08ypyrMVcfQRUn9LJJ50E3FIyOQXJs2B4xE0tFBcssQEIfaWhWAtFYmfsira6/CEfI9FMaT/C
5is+1UxyR4V9odaBXSFalHDiTZkZK9Jjb8bww5eNlVVnKOmMrYkHm5KLPORuk4+OWFq7ouqOVgr0
RRidaqqPQl9eiLl2WgGrKQbQpDuk3bhRWlxqZfsVRc2lq7lKPzsOGQST1JvOWkKnRLaINMoxaS9C
A4RNMkx28WZugpjjWa5aMF888Ykom+e41t0KZJkwKuMCkLY1LDuRkBwFIs26xI/2h3Bp8VXWKipJ
3HjqVkcTZER+uU4HlNJi+logzaKyWJOD1ewmf0xgoWasI3pJkk/OCAQv4KjKJANF8sMtbzBOUFot
TuT3CDebHjYdoKh+jAiIaOO7NmWTqFgqYJBETPgRM3UfWSKsBO0YDEbgQBZCMk4F2yaE4ckr0VlH
luJkxAKZQnECo4dHh1E/mdkJ1PlSKdiPGeKwqTOWQg1qXIxfuCM7yIo/LexBRlhfTM/caWb12YX5
ya+yk1A3aCk8NE8qlvb8vTalRznBt5jF+UM0bGAZ2oYO7pbGwaMBHMkrMHkDKbYCN9D4WWRDi4Ra
tYADyHxdN8JmHhKDXp6s0diZ+oiJlIuc5wEg6Q76VkchKVr1gn0ftk+54Q/LrB2dn6fLb98fyTAk
JgcF2crVgVUv67IZdSYkufaWlc6MHPS3Y0HiBSohddRX7WTt+Iq/zIPfbVKof3B6RUyBVunqY7Vg
hKHij7jIaP9IonXM4pR6fvbLTPTtcqSxw6TDSckZ8M3fU5GKOAh4vZW5/Wi5bd/iiYIEn+LWpZqS
I6cDuhmcrEo+hMTilNLvO4XvZnwWVUPnHlOFvT44WkVapkWv0VHAw5GUKE5b9O+9oO/54yNCAQ59
pu350x2T/yoIUbyCRNyLFYBkk+JjSyBP01S3ZA97FG53XirTwdKAJXsE0fSQM+1UyngFa8/1k+wj
95u7NvC3cMV31tgBUyBtqtMqHAoZ1XyfoBAfA3Hat8sx1y9KCwYuZrpsx7lHmAgLuYJWGoyz00kc
X5VscrOJwJ3AWEiWcUwDESH/h1yT3Dx1GPDJ9bINJbwri1Nl5mjYVUwDYjO9zk8zhwyG/2uIl2ak
P3CUilPyposRfNb/Zu+8mttGtzX9V3b1Pfogh1On9wUBRlFZpmzfoGRLQs4Zv36eD3JvuWWNNVNz
O9VuFACSIpG+sNa7nje+ruEtQe5lJPIVr2eECyJjF9JuaHD0PCWICNT08bnNIBWvghicAlGoJrNw
aI/7gCgDGEcFhHDqR1ssP3AhQKDepuUThVSASWXY3GMPlh9hxBDoWBq0+l05DtVmQvNvlS3mvjSd
UDbhUJB7tHrz0MgUUaZ1sOpGamz7+DQnJfSNTIjEqfmMfL5AYAV//wy+11+aGlN0B70bt6p4Rn/q
LyO5MbI86XPoh+SY1E+ZmZ5Ng7xNFOxq/p++6u0UrS/hDRcgH3ehBUkxhy+cE2MHk+gOrfTBYb07
SjaZV6FLQY7GdO6fxyVXallUes1xJbsmxE0vyNfhWGzEuD1Wpi9KgL0Ylezghj84zPdGPURpCEkx
1GIe9mbUY9bICvKU5mUk7QsBPcsoeWnbCyt0zpSS68v270/s+99oEMkXxqa/RBuAU6NugWO4q+Oa
ArD6DqrMg+JP90VaP7X0IVCd1r//yqXpeDvOEvpYYp2ola234p+5KaH646Cwi8c0dHVMDns0jhRb
OhiNyvVqbs3bBjYTXnBDemvbd1UCxbGeGCPUg0j1FdSYt9cSHVVDsSt1plnLiDSat86EtMGQCqgT
OI9YmXGWIHoj0OVTFDfvzdIy3bmet4Fftq5l87wNVKXhNUBs+6yHo+vxrJxFEXwpkreNq/i3dUph
XAsTLnO0XZGpn0anusqlfFr5RGIRNHthG0ITdqTEU/FPIDY7UHUsqs+rBmgSAkBMwgqX2WfuwvH/
EttQJwzgeL8/q+/etdyzGqkgUtNoUP951w6jj1da6GS7oSqf0unkQBtJ/HkPvu5C1ddt58XUO84f
BTLfu4HgARHIJKCr/zIzaHppCkvVzHYQqp/imcvnzM3DlLYPmdBgjHV5Dffn7vcH+17vT+YJxbss
Fsvo+qeWB1vtBEEy5MOELqQAV+M66LRE118XxiG2lcu0qO7E+OT33/tei/fT976dP8eznvaFIWcU
No9bO+Uei+3mYlCV+7roL37/Xc47EWpciE1EYkxLaRXehMrbwcbQA1OmnZbHN+PYD16EbD0gGqvW
aYuNS/lsYOZG9mneTnJILbsNM4O4ocKF9v3GWhnNTgse0wL6kWmOl3GgXcOqHDMfwKmWIvKTlMfA
pBar0YHl+caXGI3kWlWR5Y3Y7jUwBsMYcI4xf2o7kCZzckvbCLsX8tQmzPeMaSmLptqkoVob57b7
pbjEtGPhQk7ZnXORFFQjVRLzDQX89YqZFwHjgrG+lN9hs9FQEkLc2Ve2QW/gcdc2uOlhDImUap0b
w5d+1gdM4Jj2KK2xRe514ZsBJOcB+CWeJnTBLYyJxA1UGMKJNl7raXgQ4+aq1u5tRsRjw72BpcI6
CMd7PZixwWrv4qK7wO6hXFuJdDYmxnoAPxtJ4bM019PaCNsDHrPthVGHuEVR/IpD7wddzHsPjSMM
qEk88LS+FXWmadmguyyJq5fMrgrtvgdH0cr6vVEaZyR871ssyj5o6dX3bl4HTQbVEBap4rf3E/PL
AN9CGggztS5UgPfIbn3VUxq3goQbCXcoRaTgmsjZmX6MpWHmX4xRHO+COLutO9KapUraN8O1Q42f
c7/8jN4ec6t+FmiJ5AwWL7yEDqA62Kx12lMCrBjQIH7/XLxTKaBTY4HOQ6W5IVb55rkIpClFU5nC
PPKzDfopKtxlIt5jrVzoGUeF/1a5iijqkyb464kUYrbnOAizp4IIeUAhouS0276jFW7zW1z10G9R
6rTFtYBKXPjtWHqkp17b+KYGPL6EeNlKGFCksrCGlvF9jfpw9/uD+tXxG/QjogFFDKZswj/ijvmp
RXPMyc5aVUt3oxqvK4LqoNTsu7Ywe7dWx43i+KVXZKDDM1W5C+ErMIfPKe8N8AZp82QbJUwDoFba
of1BO/SeEAPRNqkjMUqwfgnMBqMxl35PY1va4bGL0gcpra7DgsJoQ6cQucXjpIbj3RjjHfDHy3Bs
zw1SX6veZ+bZNtZp2GRh/tQmXCgo9cjcsqcJtwJr4E90uX2GaQ1qH116/uCcyu+0oGgjkAogcCOx
8zarKcd+YBI2ytBn1xgpJdT7dRPNhi8fcH5GI8LZHeci2g/hwRlADxRxMp87MuyGIXyUp0q9JIFG
djuFGKT5wp+zq1C9KdNDMPO4TOk3/CHz9ZC3l9BR4Z7grOiUxDhyk6fFiHrJi+Gq4tvJwzZBHTfs
6IbGCkBlXli7NHF03HZz5lK2dihUHHK0kLiwyHzBTQkPANSA9KUEKPpecE39J+oUb+6bSgvRGjrS
Wq5KlKeSdmMb0X2ODGmldbqyGkrGSrZkHxPnuzXQBJtx9xgYsucbjGbyfoeQzavMrxBLnwI/OIwB
7KcgNrxAK65Ff9Jbn7DB/CoGhW2q3Td1fad03aNKro+8+X0fqQrZf/6wJrd3IWP+Yej3TtmSIA/P
oNb3XhANz+e+rF049AaBHidbooWUpNcVlimOdY0dMtNHiIA0sT3Mr7Ldzangjk7y17yYvn9wL7x3
KyBI02REK0xq32bVJpIJadNq2W6MixQspLYC73uTBc24ZT7H+Ymc616XMPEU7Rd1NkmmfKAseWfQ
QoGgjc7cED362wAvdtdVlYkBmlNw+Ya0PJkWiOHeqTg3yEl3zlStZ+pIVxGs5Y+e4ndaf0Il5HQI
4zJCfBt9z8mxd0MW5bukw0SyzOOdXsAwswDde1pFeVVBMdLRNm4NnoFN5ofAQ5udXxb4PoetvVXz
+MLvKnWvTcICsHeAEOLLJRv7vhv9c2iZHoZJd5GNcShjiy2jGsaEdf3Si/3X9/G/g6fi6mWa0Pz7
f9j+XpQYrwZh+2bz33dFxr//EZ/5z3v++Yl/n+PcVjTFc/vbd22fiouH7Kl5+6Z//GW+/cev8x7a
h39srHN0NdN191RPN09Nl7bLr+A4xDv/T1/819PyV+6m8umvPx4euQTQiCl7/t7+8eOl/eNff2jE
gAjR/NfP3/DjZXEIf/1xPxV8NHjnM08PTfvXHxJ5vT+JbSPIN2T+lqUxrR2eXl5SFF5iIK2J3Lcm
amXyom7Dv/7QjT9lAv+mw38ExdE9/vGvpuiWl+Q/KZogOCS/VFDQuv794/5xGV8v67/yLrsqoryl
/vLNiAiNgiErpN4J9xN7d7Q3sXdlJjJTO9VwoVWfQ+ZmBq5x0gY4jqFfydkHQ6Hlaf9pBvrLt4mH
5afetgo0WURUAPyeT88EW8wTESDIkf416hPw/8Z9AWb2XNsWdxGEhM/lGrYUGDuoA3htYuXjEtw8
KccRcg+4CoL1YABxuCnWxQczDnKJb9oNLBIQ02oU+Go61YO/VKWhvFRSAxuGc6uRiftVwN1zsXAG
oVLRJas59CSp3LLFcEHL76xmHvdSNoFG6yqjPrTKUB+WNWweMMkZa90Lybt4lZ5jByGIusuiV+Z4
4+vy16rMgd8Ewwimfh4gN2MyvuzL/cFcKRSae1XsOF4S4UPiV1W/me0M6o9UQaEXCxwlYYjlc48+
ToFsoaV2fojkIgQkZCQFVa5s901bHJZNOsyr3K4GKtvV4mAykXcLpSR8X0vV4XXRBUVNais2sZgo
Ligqrw7LAtUMGnp8V1531UqEz85sKSRbtdGBxFOXBxkX20NnldiwdR1ggnaEnhaJrzSsQaVKuIQK
7hcHXeqpOzKX5bKDmEx5mMHru2EK45Dewd9qPTUdelnBydXLgxSHP9YcsbZsNpQotIq6N5qpOmRa
CP+XYGR1WBaVWFOwKfcGHNVXjiTXOOQ49cHKdeyIX7cLPXXW6ejfV5QKtZWsbnsladGGte1hNuRz
AXfYLLvaWcI7g1ojSMp29MWWsRkI2uQZjV21NsXWsmtZvG4qVfwZbpuwAIacvhyuIU5C3Abj7C5H
vlwVuw6OVpNF2+V4l6Nc1vxeg1mzrMp2Um6yOb59PUI1kaofh43BPQFNWeseyxAsvl+JIhVRZ/nT
wS6HrcAm2PE4rCepaw6SrDWHZY0oar/tieJAXAg2yBRPy2spYSLQchr4wIbCZKmR3DHqKuLIaIdX
jtoGG7srTi+b1KPlB9BP4k6gky4Py9pyd6hIeeEGgOcR+5ddXHEQkQ73fIC3KYR5slyHysc4Btfn
FjRMg6SKoZN1aJ3KoFAb2wcprCJGRd04HIbBYjXI6dWjmUnG6ETjIVLq8TDgFpAURKipwilfbuJe
/OblBu7n7joz8Gn+6X4tY8pGSZdzF6PKtjeNDwlU/Jpi+Un/WUBWLw5OafIzxT6/oRQmKmZj10/c
NL5NU5EV3DnL5rIYxQuvm2/ekuplgqcExmZ6wfWSST4eAqAkqK5x7NqaTrElpU1RiHh1FmtvNnN/
UlEKNRFk6x7wEeq/lab5gJaWj5jKbGHg031+/fPLWouhxa5L+5d31WHDUzfCzal1ztfQ8OSD065e
1pZ9UznSfOd1pLsJw+TVsnNWMEUwKifF5VO8/NM7W/lJ6tFkxKK5SqYZJ3GxNupxWX9eVqcA4dx6
WV0WlW08hHQZuBEifoa6x9uXxfJppFF/73z9a8vLko2NdZrbsbec+eQ/p9+ETs1jp5L1qIY9KRx5
dnlGygORCXGxswojhVlnLC9+uxVwfyxHvixUrU+2TiCfvbyqmzPtXTiJVu/l9VC11xFBkGIaARTH
2hFo/hrGCs3U8t7lXct2oag//vKyubyw7Hv5cz99Jpe6bDsN6ZmCfHCrydKG7AYP2Xt/5nWfOmj2
THamfbQacG2a01KxwW1qD8YAK9l6WLZisUsW92saEhBe9g0K9/Cy9rp4uy9DPAuYHDNJibORSRJE
wOU9+Rw+T+Lg3/3s8rHXV4rlc6/by9rbrxK/8HVfQHkNk42tNgECrWX1uaA1W/eiw8Wte22NZbqT
cvmz7oPFi0WvtywG0etVMynZFDF3ue3BHxtVQJRpxi3DnSnXJQs1MVHS646GggXEhBsthlSgiX7o
dSFb/c+bywt5VD01Ecg4JpucTzy73ZzqRyzU6ebyoc1glA4qgThoO14n7uFloYoO+XXzp32i16uT
aqS9SsUdbvnyOtc5yfnQKB7JN9VtcOaNhyrbMOvY22lXbJK6/crp6PcMSo8xsKBtZFogl+lp5ayn
Te9v9Us9SZKX7+x52g/YwvL3K71IvDFBvGCPTrGOwCxAwUnWkwGwMI+idq22FYRS0V/2WTMwZBOr
oULDtCwY1Ro4gQezZ0/FZhwglpb99+XcGJqUF7siFyE39SIVZ2Q5S6bo7xKruYydOd4GTWOss8F4
7mIN4hUG9dNoP1QNInGcwndO0kw7ipA7pQgOevApjHl4GzHCGsXwxLG6THb70r+J8BLcLPvE7UBV
frqrR2Hk00izsx/U46DQhTSVBfXBT65NxTm1jHWnKQDdNJwVtZIwRMrMrRGE+8oI1IMiacrLYta7
S4rxEMe2005PCvuipKI3VOe7KoN2H0/ZgUK1m0hhgIPGENIgwLTaz63rWK9LV21H4TtpZNCiWIjG
9uBk44/NlxcieI5Jmicv/jaLyc3LHbCsRmbCIDghvBYRd2a2IZGiwktJbnDdrkP9OPioHi016Vft
3OzxuQ8u25GYEFwExssq41azsy5NNB3bUjYAKyqZ8tyMMiXgopNbFsrSSzvRj81c6wGamvY2L/TH
clSu8lSjAAXk0WFZq+IMz9kwrL2w4CHMOAJYpzNX5qdtFEfVAUSx2J04WDItr9k0HaSa0+3rruUd
L38j6yiCwqi7RacRYPjeiE6oEos0tTUMLMVqp8fdyo9AiFuoehjoDA5M9+WtZcJoY3nTsjaKnmtZ
e31hed/LR+YxekxjtVkv+6yKcIld6xuzzGkJxAJvGZLPyzY3O3H3GRMMxmztYdlnSfhmQzc69pNi
kPHiE8uLYTD8WCskvFL7ip+XdqQULVte13h47PPOuBp9U99wp9Clq+E+rf1hO5gBdJmXfW39FNhB
vSZSVR2WXUamSB7FkpB/xadeX3jdHC5LRrj6SknXvWC1rG3J4waAqGxtFbu/SLdBvGm1M8VZG/Z6
uM+fbCU7Hzys3CV123jmHX6rK+VGWuN5E668PruZMgpNtm28ZkX1zyqT4TnR7JtmONbRhZglEY0I
DlN/6tQHEToLk21qr/HnCpOTHl8q8RYsXyadFfGlFW9bdNLT1lLO7L4BUMHzfSTaUY3HbjxCoAQY
nflnCF9svP+Ma7h4A3DjaI/0I5kKtx43QK37jQkE3iadSY/ttt+xIqjW2XMVunW77eB6wr8vVgbH
f9taJC2BTE6XSFSz5F7FAQ42oRd+ogCl+qbgTgCyWkVnt14oaC5KNKhAqttKG/CASMIseWNme1ic
QbTBWqrSL9GKxZ9qKqTlb+m5vClXR+NQPtir+AL9NY+oi2PkQTsYbvx1Ak0aP+M1/9AQU1wXnnRl
0BJRP/nV2QIo36uPyjVBzX3yWfbK08JR3+EXFV5qO4GrxLzpysITdmVeMemsYTnbXnau7MpvERPL
9kJQjLHvguOJC6+0Jx2KOW5PSftGYYRNlbq08r1v1Ehd5ntjM9+Zs6uvk2vpIniaHoEhg4etjoBU
DLdeZ58p1TeZZn+CHmhcqHfNZ917IlR4tu+++nt+VbSdt5HLD2YcciiuDtq4s7blhAn6Gsg1qeIY
PzFMILZ5tjarzzB6o/BmCNawCms8n6udj0kAiTPsvEdyl5Zr3s6pBwVVftSLazK705cAV3J5bWLP
MXljtnJqd+h2I9NaHIysVUxwAEQdSYTGnZV1qbQ4k36tz45YIHJY2Ga4+S1IaBtrwXW0VwZP8u81
YWZPcfqaFlJAXz/BRPbhKTvXqpefB5vxKy50zaN6BDCbNV6CEjTyytGbbjFNNJ1NO+5aZz34+7hZ
FeYNJNL8QUPGO2++tJkXq9d5goHZxQAuFDP7cl6vQ3pS8X+Ur6Zv1qNF4ergYomeIIOBBc1QeHC1
SyySkxM+F2fGXQ+S5kzZkHa4Nx5D+kH84RrupCPYScjRX/ocAJ6bfnVaD1AuL+pnur7rv053TnlU
9Z18ZOx1TT3+E6QgIhPyNxya0kP/QNw3ro7Q+xj9bLHYhn4XYHeAU58bYgdmryJcOcKVep8jj6Fy
a2WdzG/9dXYl0PnjOfYp5UCR2JHHX+r32KQCDTBRDa4Icbu1YHbqyhqms194o7JJi42ub/mF/Pl0
YNLvKufaQbvOJ3cc1yJdTrz1ST4fHqTv6RVl2i6TtDv1c/CY3EHOryACdq4JDd2/SO7xfT+Tr4kO
kP5cd2cGedWLYpci0fuc7vWL03Rj3Eo77Sp+giKKObGGyYmHIWjumQccntZk/mlo6k+kn67BDJ7J
+wRNw0kNvf6B2XGyJ3u10tcSynbX2vgeZfxedwd/nbZQcZkVxKgt4QcpwoAjoclmAgH+OdsTZ8XR
KDYRI8G6DDza1HtdOcDKui0WjHKxpqqnX6nMfoGYg1S3d/m18yXxnBNVs968S74C4lxLpRvZlxpG
Hc2asoVt6gWHvHEHz9Rdf1UcedziDUE66swJknEfUnm4UlaEvg7wOHny1RiWZgxDWjBjx+vviLuO
zDx3pDp5UNPEta/anUzmeNVj2+KAw8KGAh/KlepVt5zTfXs2rijYUwuX2moIiRggk+NKZS/msb5y
PleyCw+tQAQlEnRYN63AYlcX1g4Uss19uPUJ72yDNXDibfxlOC/qT8y9gKRTSZM7G+NeAWnPvZe5
2tGGYF8d/U12ME8AWe2ttFJ2sJWhiLrkkMtNudPoU1ydXp1k+Sb33S5eP02XydF50K+ST8F5sA2/
YTNgXIxpBkr+P/2ijfqDGafoEzWajaxP2x3Bo4OsW/U21PwLxWZg04oZjl8wX9fF3AgfIA0Gstmt
I9X+bALIboydbg5YQZVl52lEwA69+MiyFogJybI2GBoKnpdVR47kdZz2Z7jcxttIvCddZjf/+09r
CQy+qlGZlLRG7BWdsPcqmjPbeg6L3GJCFTrdofvPIq5FTZaW9odlbXmhgRGGNTPwlQr0ojPU+iGY
502YJCpOAbvWHiREU7NOS7msjjKxx8YoK4/sHXzgJmTAOVRUOgV2Px7CEmcjpABhTLtLDCJetn2L
lywt9aYkmTDYchhOy3lGKNQmVLSstaGYFLxuQ0xl9hHKZ2aPlK5Ma3CQSpYfZLGwIrwbl7XXfYrT
D9us7q58Gf9thZvfnLjATE+Y6Va5UnpTrEhbP7gMTFk+2FbKGMTMlX0c1s22E2PpZdEmxkU1SQo8
eaILr4tATAVfN9Uh5Cz18uUSZRvFrG1Zq3EVo0EQk5RlJ7plBE1RHa5VMQs01c6V9VnfLeHgVoQE
lzVTRIMjuIE7Mk2uYiq3qaz5G9shNFWOPczSkm7C78rqrJYVZaNrtMfdacQ8EWvYAe7z6GB49HcA
Sbbzzp0SUzyMUQcRvMKsLZuJxGhtTavuCLahysizw/scFJX2sikPUY/mk9q03r+zggaLmAz3Mdwo
lbuytqsNOYDxQB5gPDjKqG01gZefxRWvdeM+m0p73YOdnSl9I16n42uIgtkuPbvomamIK/e6eN2H
qxy8e/+YD0qG33FtMVSCdeZNenUnN82FxaxHs3yTjBsd9hKiE1kQ1+ihVEcinKw3S5hoCR6/BpNV
tf9qGBYNq1RgE16M2iGfKLeeAGjHZvVtahOHZ4SkyaZoyI2isGbmxkIGXJ/LQ7duahOzWTHNXK7l
snjdpOYp4iCZGMqMyZfLq4ipvUQZBxOjyjHcchpstKE24Z1KBJ1fFiKGbJRYJa6CANNKB1SQVsH6
lWaFCN0SYY3VuD68bFPXnr0o+f5/Mu6DZJxggGi/S8adPzTNw/ewa57atvk5Jffjkz9ScqbzJ9JZ
kd+BxkXhIUmvHxk5S/vToMaeVBxEMkq1hB7k75Sc+ieJbCR38JcQqOoaL/2dklP+pGYP5ShlTKZg
T5r/Nym5XxXgAjhCRaRiAKAjZ/jPJJmjTTgullK5k+vhotARD9TYJ4QldQ52Ae/Xlj+SKL33jSpV
ftRhAgr8RdSf5joqzVHBFmTd+Dz0s11+opB00KlDGfyw+0BJ9GtKnAICU5R9UpIGc/JNzjFoJX+u
y6TcKelGT8GoStZ0Kufkwazm00+X/0e68+f05jtfBewOAKLQHsi/SF57K1WcAl3SbmqS5yRNnn0p
eo60tZ0E337/TeJH/5Ta1G1uJyBvNrJs7oFfrloLB7UJjbHcoU131o5dVQym8VBNyIp8cP7eKean
DEJBSwCUBmjA26K5oJQzvQg5Ki3BdLDX5JNdUaCF2h9n12RlVjICOnuv1G2CjUO1sXrrQgsQOagf
1e+9yZEuR21SKIZgW6Nq/K1k2+ozWyJTU+7Q4W5kSlbMbrpBz3tSpOk0luNNo1tPfhR8dAbeu66I
SUwT6JLpEHP75zMiKUahWUrBLSQl+1hu96rV4xEz3FTteFN3Ej7ZwTHO5xOqX8bPEqZser2hOef5
0RGhjLZ5F5vJB/LYd9RkXBhdgC8XhdzbR9esi05Nw7zctXpTrYLU2CE1EUgFqJGy3T528nlXV+yI
MXGRTcSkRXo9JcKjoutvbYPp84wNphl8UD7z7mWiroXmCdEjzcs/T9fcxd0EL6uE4VLVBGZVDNC6
HmkUMtZB54mwSP2r7RfKZD+qq3+npIZz8tN3C4XQTzl/G4FYL3VpuRsN7XKQkdl0AT4xwSit1Ho8
jbLDqYjBoZvmtyj6lNf+RzWN794sP/2CNw3qkGQhAxh+Afy1ZKVa48kc4wfi/tg70CT8vh2At/jr
2UbNYdvcl5aDZPItMQedHRqcosQfXi43VmWdmUXyPMjgQye5Z+xXZdsK49A0+kRRrbGaQkx+U3u4
McDOtw4l/hTSnNl8ZkqnM8fn3tHwpR4HZ1M28qkEEe8k/UUgdze61t0U8WY0insEc89OFD+YSsNs
rB9Pc7px8uJYBtvOzDJ3Lvg74v2dOQk7DFcdCrw0tNuJaEJZqLPb2McgnwnqcYMyzmei2WI9p3UX
+YzbuWUo3CuGW/jE6sQDhTD6RtfNfa8SP1BCZllkXUMNZZ/s5OdWGIFx0RXsEaeHoRmBHGJhHWjM
usZ94fAbc9zP5yS/ai1h9RKCJMsyBrJmmOyzKthNvrZp4vlE7n2nN49JFz+kBEwSjYrA3tlEOvG3
cujXqhM/Z0b6XCCNFfeT6nALK1SLEXG51ozmuy2aYnFmwMOrbqg2m3IgtjGq3yWLGj65D5/NMMLd
1jpvmsZfDRyXMpq7Yezv0rZbG0bj1ZzPpfFoTSzLKLVbSXVJwnvKHsgrn5BbwWGgxRucmj8A6UqJ
GDfKHR5mHJw9YwkSE1Po23CF0QDiiJZsXKGMySqzuCwF6bIpKw6dTwMmTr9vxM9DkqzVQroz2kAA
cbLnOmuoPg6fqTo+h0oPsnDKJDdmjuX3uK2QENBHDlUaaHqMWT7hgXwRO0+jTZLesAd8XegnVFJg
LSYvcekcqlC5LIuOKAd1byvfnq9HDQt6OmHH7m8cZ95lVHKESc/nncZZXycNVfRmGTw41JOtcr/C
0O+x6sczXU4fxFfk83ATDuJGi7qN+L5oqr42cYDWIH3QZvnMEGeKwc/FWJoXViKfpCH1JCSoSZE8
KHH20FtQxbTxVDEzQni5sovgWiuYIk+1chPbWGvKLfdUYBAYCrrrJMNHxtHwiZpgQ690pMnrtDj2
uFgzGQ3PdDOl8I3hxcwvcvOw3VRlJLlNFT9g+yy59I6XZtA/2UL3rWpcrBpW/7ZKLoqnTFkrV4bF
wL7NzQPP1XH59VbC8Y1KfyP63bgilhs9qKWNU1z1MBCMGSb96ECQoKCYyhPUx8zN5JO4lalj4lGW
zQupU6i28bNdrHBtIkYWW70KXNXvT1odl5sGjd0+iadPSpTXR33kt3Vp2LGg9C55Nv263FSyP3J/
aOoqAAu33I6VETzH4sGdM+6DWkqBTwbXVpurrm8JEa1oSpjePg/meHJSnpViR3O7CprhtOhfFYm2
GN6H7UnztAkKmPgAHx/annEE6S4eTsqJp+m2mRkTLs1WL7p6ACLIBLiFykAnuIcpWdxOJ0VcKNCR
8ndc+/oI1MlM9qGzuhu3S8Jn6FVMYmWavrYOKK9LPll18iBV+q6K2q9GhDiCZ6DndlGC5IG6XMK7
Mp4yxGpWzsAQeCRbsRrggm2XNzgEn3CH5wv6ky0OtJX4WaPJT9co4F0pfItPP+TVkobvNu449nQ2
Tu0Rx9oC848aAOVmrsczuY4kAr9U33acG2eWuu0g7wynX4+1RZSYKsHNQNEGTotkAWBvndugvbH5
Vk9mKp4uEwcw0WKabTe5RsmTTulh5tZKS7F5S7YF6RD+KH7q+eezERjHROLElDaBaur37EIfDqXa
YMYdDge0q3urpRVtStFNFqO/guIQbUxZuuPZIipoSptJkmySi805cQ/MZsI8w/9Qvw17nMSlsUTH
VMafxqCnRCvXcTJKOXGpQrRK4rlK4Y6uzGE6yUIFvNyQy+DF7OJn0R0wN342AhN4BKeGJq5tCbEC
A3ysfPk2xjO8l5XrwXfOpi7epIMwJzIxt3u5RFN73znZdsyCw3LzU5sNyYYYALbPUsQNlce4J1D9
gCABsUUzYWqFmNo1uK3DsUfWN3VPnQ+l0ijM2yp3pv3gx3vFwR0wymZZmEqAnez8ZqMF9aeq44wE
TbSxq+zYOhIVtJXyzexwuvZnEqCKk2Ag2KqVa8aV6snCKUULpG1lFhEXsOtdQ8UQ3sp4KEvh4Daa
AjIXHCwowdS38Rzqfuthpa2tungGF0zwECjaLp6B08tyMxEitlsAgM4+yoEHh201epkVujzIqlub
xXkORgH8GsN2e3qq7BZcKO3WRJ+58vsnU87ydVZxkvoEL6dUw1oeecNGM/iynsa8IjnOI9yvjYSY
9nLtipRnqJ/b51w/NXV3OWLp4LVZbSH5UB+SEJpyIkcSLnqVp8JUQkwnIo6gKvggFWpNtM2tAaof
WvRlTKSr43cnNpgkObHjTRL2MwkOgWVKSg6iEdKekPlFOGienlEE2omxrN+Fsds9kUimMtR2i5yD
ivXiJm/NUz4K6Ynf3c75cK2KttwwL2bZwFqy4RENBu2zlbctEFwuh9EBSogVXPlKEguktiP6trIx
TqNlP6Ujjy10lU9o62VvzmPyS3MJlzJyBGCONa5K6rX2eKyYHmz0kkqqkmuu6YHqJsGwabvuGGDQ
47VBfteaZbS2fCr0TGQea51+kVSTCYskODaWSnjdYWDQ8Sx7OQCBY5fjYZXfqq3dg70xaduL5lyd
7e9TNlwrlj18iwMUqol5CILJ/BqsO9naNK00UPmkH/teK3dMviMvHqLPaNiQzTjxcJRskkFRirSx
iM/Uqt9WfhmdB9Uoe44ZkdJUA92jKAHPg7D4HiFWp6tB1p9ThRApJ4dMlTlFoPLG9FNEV+rJ0cYa
52o/VSQ+HTndytWMFK6cwXWPgqyQ2QV0LUnGMa4iTKdO6yIx93WoncuNepsPJgZkX5c5OW5LqyFH
stlZW7vxlU1Ass5NtWOOVH5VG+qVMdY5pmTFZWK20daQ7F0Zlh6F5CSh0hCG1GSflGgq9q3AQST4
4wVZdyUrPW+2cHxTm+CM6qEzbOyrTWeizDLbqV/nDqX2cdU+SoN5QSE6Zblqu4m0iExpmZ2Byax4
KJIbh0p0Izuhc8AkTAwZ6pEeFVsqyS19/DPDwlwjzQBSyjDPsL63I92H3A3Kph0S6piLy1pTjr6l
524kITBGTS/bjLf6Uf+sS7jrTgEtuRRgVhwHTEwqreXRN3n+J4ekW5bYq7EIt5bGF6JFJK9SGp0b
JXQBvQqCC5gILnNAimMK3BzqMOYJ/3drQt0sR50X1InsdW0xMOcziMJCt8SHGPNma8J4U2kOxRR0
9Ejjppuafms79SXij8Q1kPB7eat7CnCMdWPheCL3/RcqyPCLnwecvUAkrTQ7xYgxQrBG7aJll2QP
rbDeDciDG5k8TUPC3AlqfMi7/8XemSzHjWRr+olQBjjgDmAb88TgJFISNzBSEjHPM57+fh7KtsrK
vF1pve9FhpFMkRGBgLuf859/kIfSCEif44RhxBXMG1WZYK4G2sCQys8ygo+hTbmduKhrRz+76rp9
J+t4K1X0aTfuiTWY7W8nHWbMNJm4RHaqtdbBFDpHxL/pPgQnYDvDdrIonkTt4BKeR6fYC+1D79ub
iFNhPxHgHE4iuvOx37KD8IUshXw3D+1HVhvE3oU5MZ4ifSsz5rB29q0m8YfQnmGXWi1FUReHe4fg
W69TuCim8Y7uTe3gh9ypuSXYICnXc46lHurycuMG08YU1AZL7x28KaRALCjTLeJaC4ubYNElpWcJ
6K89vsO0D1iQECgq0mDlzZTpBmWyjG327yp71wfmb3QJ8zqGXmlM/ZOU3D6sdWeFyHCQjAFLwgGV
LgrIHBkgkcCFMGrOd0GdpUw6MxhF5sh4Mokjf38rW/GkQPA888rar1k3c8LSzSRDV+2afHyYfEVq
oevvDWvildp8QKOxSqnxCP/jmiy296Usygf2pK8YWFxvpW6nneQ8CElY4CSvwqN4S8PuyYJkL351
M++7Met3otV1pVwG4rUgGtARFd6ihTnsYxOyfmx8l+wdbILBagrQ6i+2POj/MA4nnrJJPpemDyji
E5Kls+DeIG5uhek8VdCIHX5e9ztBadcUFBq5TDdW7cUHY2N7TXOJPEzeMZGp4madOMTLD07P36e6
gFSsI2ohpWDsH7g6jhMT+szgY0x0s9VrrKXXVyHyGqIDYvclaJMPHEdfZdIwjrTTd+Fw/ccFJkpO
n2YoPznVfGJdkiWrjI4E0Q0Xt8wemHtdF1c+5566+iCHlRbeJd128OprGeglJpdXaKP2uiJ9tkyq
dj339bPUbQjBAV+wFagxrs6yneW1y0YRA2MPxcVwnXwX1t60DeLi++zgtEV/idOWhYXvDQ1lGBcw
Y+XKGikPv0uqjpSRhH2uoPmaa5PA9jZY+wsHqm5L4Um9ie5gMIluY7Rotzs07AkWwRDwnOSk1lfw
ZRrcNW4vu/cUwjsLSpJFtzCYuFzb5r0i/HODtC9bq3g2MRd0n7HsOKQVJzXBRE927o+4IViH0B6f
7HEm54TiuHe58FT2NGi7PI4/DXSf26QfntKauifPQtjL5Z0qezrTdjgvQrzePoM+zrHvgJCNJQ+v
Qe+rRal7C90fm9H81VHze5+TAVw18Uwiim9hHgJ759Yl29lymKDAkb1Ia2ICVsPGfbeGjJtLvwjR
lhtft7aFygkBIlsBlJb0YJrVKlnOvXxxE1ydjHIm4llc8LBmGCRnkjOLi+vO5yzt7vHb3M3WwlCI
30wL/oX+0xr/kOHwMZYvjmrIApuzTcI9UtjRgw+kR1DVoey9t2qQ+Opa0wWbS44MN363dYs+ElJv
ktKp4bfbi7f0mVM53K8iB6hI+LkVi89OEd1Z8puEBILz+v0R5Fn3u+UKMwfWWKyuQQ6WYk1n6M6P
WFgRSG1Pd3bCiWnIe2PIN1z5F71h9AW6YXLTTXYbRnJqRfoUNymXx6hpdLysvVBoUATr8Z1HZVU/
39DkOmSna+Sb4SnAM0F7mTrzWZ/LcPyhGRa/moE1rZv6oaRk7y2mFW7pX3Ch4ASAMNEFpKzUIcHJ
Ea4oHZ0wdzC/EdrxNg/3ljmtb6t20egYYtqfVYflze2e9+CCVr8X2s4jrrpv39KJBkRvtBVGlsPP
ph6e9FaiP9Vo6Q+qlO/YW7wn1g8iI9Zhq1IIHAXbjHE/2+KOKI55s8S8bQ1BDC2rJ5ymJ+l+Sfvo
B1k/0PoMSnURcqofEUoSo6qvyRA8kp33Tb9NZWhMmU2x6tRVeoCZrjZe1sBl3wq6SaEPkhfB6qgV
QMWIq/V2wlNkc5sN2F3troJu4l0EuB8b1vJaG+0nxOUnXId3yziRqs7yh2FNc4/cf6pLY60HGJig
hMgCxCkxAb2G4tusEkhcGX2HBnxgrH7ODqgGBoMGzjjGkVHP3qJIdPWtfXuIkdRZuEblhAzXZgzh
ZI4QpqvrNHELtjUDJgYWWzVOD64iZPwGLERfMjmTyC08NOsjN14Y04B3Ply+ihvcmnelgCSjK4G+
Z7ptS3D2FNQjz4gH14iH7efvRdNfBzKmB7ATJXVvzV0ppnzfGsQmtoBz0w0+gz3h26TxesHdSIrc
3LKr+1ycRPA2eYtTM34AHm7rZtxmfZCveovCL7fyb91g3d3WQxc4fIQNnX1MQzUb3kbl6qdcMJFO
65lnTrsdpiOhxL1diYPXLdzit+XXul/sYKA31K12gL3qZGeIK5LPoaRnm6csW8MHDHR7z3k/1OGn
Ctm4ZbZs+5G2SHnpsRn7pwyjirkS9pZME+oD1FjrCBZmpStqCQp767RCDZVlEztDwTC5w+14w+A/
YJX5ZMGwrnODUzcGdCvkZTRoj5KI3UCFVG8FEuahCgGnIj4QmXFL1gvR3Wy6fq6DpuIKJhogZWBB
+uEI3df9QA/qQ6et5/gZfzV/nxxHOyp25CEZG4sG2USGHCmqyaKDhha0V5Hwt3UMzpC8dGHZruCM
qxWyuJ9FM1jXW+9ZLGobJ4TwZC2XqHPzl6abLyPUdFJbe2Ljuxweh3TfXSunYriGtnN1pvzzhtIY
Bm+6yeJNXWFGrUzP28vYXEt8ndYF0OTtsKNUTLc1rLBY0hr7UvjbJKE8neHTRV7Lx8l1zANm+VHi
/fJSWt4mJ0q2iuz1DcmuKtDoxubaQRkAdqJGXhX+Q5nksL3YSmY9C6h8ZkiRVXx1JvXZ48/rez4J
56AIsR19JtVDPnOEJAuI0lJ+a5fuvjJovYOSvLw5k2yoHG+YlEFmsuPzrWcuSNRZ3862VFFGd676
VbdwwjVYvWhoSkgWZmGnLhXjPSjDimE1tJYWb4/Q3xktBYmQCWdWn783SAK8eRcZHjkDt7PKEPSo
1XJ/q+Zub5TSa95U0mFvpskDmc19/aHbHX/UMfZDKPAbxT249aoPnwHjPqvvMID9HkjK7YohQBBm
b25ceRsbshSQg/UbE4ArVO3G+lgWYbbWd/2UPtVpSvHlZazKmkjNYv5O6izFnRtfF/8R0r7FBxB0
ZzujD+2UgKBzR4ofYGDQiENc5CgzkvzkTEfTq2gKmvlnYGPf7xTVjvYcAj6CL8ef+3Xt59+qujuF
Vb7LyNueoDrNssh2eTGso/pHlRlqF8n7YCiPhll9X0KP+EKXXjfo2kvrhNWxSF1jxXY5bOScnUcR
i7vJHPrn2cxfcsigRi6nAwnYsjL83SKnp8qPjK0LfLeOTSxT+5k8mb40mtd22S24CZZB65E1bMOo
tLPkPiidcw720E+CcOyhvqJlHFdGNpC3LgZvp3oysqqwx2a2ztpdZlE2JP1038a2eYF7sooGCEmm
x2SuCoIB64/xS9Pb6pjH0AApt2mP3ovRdjaB9yKxRZA5jmNtZbx1xLmBkYYJpiaev63M9GuOcdN+
7GV6sYJR7B1ZPBSjh3uWlrSouu92hZhgDsKtP+Hh2MFUx9g3GSBDi8k93R4Ci6/672UxWAhrbPXH
gyxR3SUz5b/pGwAdhe3uhrl6RI+kTrcH9O7qJFk5YxiWxzas+PNZcZ/FKtzOg7FN4RZtImsEP4jA
i1XETmOhxAEhZLcLUl9sFB5QuzbLfrSmIU4oO74XFQOFLImtLZYW0arUVKPbA5nd3/1m9rfCrskc
96I/P9x+lpBavY3q9CMmqoaMPfw6m8I5EeLqnG5f/eVbG8tsIi+bU1zWBdTaHp6mT4qoUSTm6d8P
1RjCpfeJohjqAAinnuL2mBSkXwXVVhpDf7CNtGT112ON4yW7gB1f0tB+zsfI241+v5vsibjzKL7k
3SxOt4c+Su1Tg3f8CqQ62v77fyQBT5SlIBr/VqMA9/8hTiFpAf8tIr0skEqNTZoC78w6rh9QdjLc
q8ynNrXMp7JOwl2KghDpizpGReFeUhG/2KqpLw6mgTSOmHYYmRmi77CfSizv8smsnk3VaE/B6aos
GPV2miVHH0NsgMgiXisPfrFXNPajtAzxCOevQvgWxVvfL4pNZ8l2h5e9ZNOZfe3473XcUPpbgPb6
YeQ5bt9No7S2IPzGZvQLb9/3vJxwnKunxc6rp9nBGNArwSluP3Npwzq/Vw+OcT+lZvm4YNVaJ/PO
XeLvjllm99DiaA11JFk0gO4vTupwEHGd2167It2+lEX0k+RVsVVuC7cMbI5MMr4a9Kfwp5+Zqt0N
ofPNG6GMp2PQb0bhfjdMt9tNflqfnYKwp1z+FpreSG43yek0RM8AZ9AtK05wROTTKVTZZ8KgfZtq
OertR7cHM/X/+LZqugSNWpVt2fQyaHVyJcAkTzJ64wU+pgN3uSi7ihPfuc6P2G+R/K4fvHn+wXGE
FBcx8fMs9uXYPEujI/66nA+4D2yFXsWuXp3d7Jt7lDOXOm9Dbr9g6xlFtwNxv8jZ4icihPpaS0Rr
09Xtm/Qs8V9FFw4FP2ar2US1rk+b7dxZ4anRS7yNG4QJZIPg+mRaRyd+zOOkPw2p8ky8c9htMr3R
lEGJZU7v722nTizcJYNoUwkCz0x6yn02iWvkJchR0IWjxK3clMB5uz3zbxUFHeYXqf5TCq3ULsm9
+z7ponNKiMA6XnADGG5SbFX8qGuee947OjlhcNDyEfPWs6+l1Bi3LzFrwqfRC5MtUMS0LoLYObmL
6ZxuX90eAgcu7e2rWFZil/seJ2d/nN1q3hMKMJwi5fAkY/THV7efyfBlDDF/Az32Oecm4HEsOkmp
reISxYyHjs6QDl5c7dtscVljlyN6Hh6qKP6WRdjS2hM6qqqZD1bYvYjU5ZMn3GWezW3KzQzwMIaX
IPZOorenNbk81aXyJSCdCo8OLU+RJekmrsyPwHP2iXtuE/OAZdCbX1ev5Dl9TScqRmu2DyN1KZ2v
SE6zoIQPZ/tFapVcH+MMsxjRvVmAYbSGAe7hvJmiAScY2p81RXnXZP0eGV+1/bQrA9WAZM2OnjxG
syDN0YVGZmHgqVwkDGmgtR3tt0TmH63yPmhMVtJy8ejpw4+pDt5np0HM0T4VITEJKKaZh0y70IiO
+g2YYtxTl3ksiSmy90tKrZfMFLe9R5AtzIsvXTRuAFnW1RDuYjbkJpnY22oouLZ71QEzaaPe4sz+
3iz8kQZtKvLIBNIoBmoRUKMl869hFSIQirwv+B5/2G73YZMN2NY6W4tk65AKDrWeIJu5+TYa6WWx
T0stGMYJ5r0KeahcCppZUh0ueRl/Yxe6S82o0RrMVebW1V70/YOoIb57Uz9jttOtcmKbtvYQtODD
HHA4Ia2ZxQ2r5nHCfW1LNdtcUNwBY7r5ZyKG6TfK4xj9pijNs34bkW4EsuTL4Db5CkIiFXV2m9cF
fidImT/grP5omcOxd2mfbohe4oefGgqabg2VCcJCfvK6E8EJy4V8ncjxtfFNTDjMapVAtzC7gAbS
XksaHWHQtzgJ/p+t2zykyLFtlb7HvvlsUyyCHdIzY6SFYXSx8gZwAZx4gJCgEvTAQhnmVaL2jNXB
qf1/8F+82ff8B/HON+kKoDX5TAVty/kLv6hdltDpW+Aru5SHYqZXqSwTk2AUDhMzErfKP6j0AtqY
jOMsB5/QUJPPQK0XiIqiRG5bqm4ACvQvue4MbpcyBGZ0CCmyx2MoaGcpeTQs3F6nRDFlljSXfUC/
XUkYI/OnsrkJ+oSa0HQPBH9UmH/H72WirF1bf8dl8H2SiCHw5AY6yDDumGdKfsTpvXFR0Fj+OwnJ
0oSuv10UOKTEuBCIJm4X7U+kKzcU4ewBiRya3HrtoRM1KS2rfknx5N1h1LeMh9BvNtPU/1Oukvhf
nhvfYsGTYvALKfYvlmqtM8gcqD87IMkKaMtAjHgiK3qVwAyGkNdSzE8Ktsg8Wa+4ox79cTzpLoyx
6FPgh5iqO+il4LXMfXfXZP5xcoB8/vsVUn8jhWGcabpSG/MRevG3SIaimYrUUSm3jcerjHArW3st
mjm2YZrJWcNrhZWuK4VHYejDq4IyVo/ppyZzxKTqIpJgOtJn3q6kI4Zr8G7rXs7LYH+6JQklTf6e
ARVyT+wcQVEWJtFbiSGDKh9uFMTQ1H27hgO72rnW35LZdVcTziG/eRq0CZ8MgtXGzdBkDTTyIsXe
CTNBBB7TOdWv0rMjZOADo7ipye6mxMG2WmbrXA4oNaNfWAvef/dV9qQbNnCed9WMT1nT4nE2fRUa
ZIxVfZT4FEDyKBdGj42N0G2KDv/9Wls3F6G/3I5YdwtCXlzCMv9GWK0I6zQ8oI8DAma5xoEXSSCz
DqH5Jo3eyZxWs6Ly6ghGM6zSYkZMlylxtQYkuJNZchyAKHsuKjoDE8cz1k7jAQ/UPWbODocweM6S
Z25+ikLwk8YfnpyAAXBllZel9fPdYC6f+YJRtYSVgvpw3t3A5jACscADd51H72FrQISzwKtjPjo9
UCxiQLJkZO9v6FFMOCorO6fqEgCidiIOlQv6BsxQNsBtiiN0m3QPY8RgKrVG/PTL7BsGdOw8NO85
3sZkAfXrambnaQL3LSOeHuMX/n+U8XCbt/bGrywZqx2Yg2Eh5kyK7gc29XrKkJNXDwCxzcaYZILi
vRfAjblt7r2oY+SFgrsIB3Od2K4ejcSo5gvzhUIPvArExwGaS0VzMQC54DDwrqXfPd2w9soor46b
HqPK+FUKbp+iQNVQ4kqKlmMdBw72GElKg2XCK2vDFiIL6s6iHfdGLnDnTtBrMS5JVkZSHat3YSfz
aYQ2hYxdvkr+JxOCU1iOH84YEaFAppzT3xFhcKw0SUDFnBONrw74Db2FOetcv9T6GJbRL8xen/pU
Zx+ozFtZvQkZoJ9e7UBC1iCZPB275oRJ38s/3K4Ycv1188SCWuH8oZT0yVP9T8Zq2MMxcYw2Pdj6
LevTABeQkRrO/2l058JNaFoRCMPIiREI6uGdHpiR2snRoTkMdZf9A3/374xv3/Y5JAgAZBWxt/7l
JWG5P6oqtuJDJsPvFYnMlM9HDX1n4wwXcT4GmnFWjsOrpl7lXvYemPVX25P/cG3+l83dxn2Mq0NQ
I5TIv1LP+7gfAlWU8aGL8G2celYVMUlJW61htmhlkvjR0KoNi/yhGuYv2ObetRrfwLnA5rSN1y26
LHTd3hezR+/pRPMWJCxYx9X0D0xc3/7b50iQqq0Z8gTvEH+jj4A/HYIU2A5j8DE6TGmCQarWi1fx
xhzQzHqB0MNs2volUxi08LGdC/NMsOd4ck0HpT2/CEB9mdN43PZEgiDmjd210GhUjFzIs514A85q
o9iEmFf2/uuqZSS5Ncec5rFAbF0Nfnsc0+kln5NyYy6wYkWO8D8g/dk3pP+Ki08szCfRPBtp1mxv
mHhoxJw+zXIQqb0B6fO3wwiwln2tcDk6ZHXRb6s+jnYsi3UHs/JF5QJNun9V0YyFJgEA8czcwrDH
TehUCqUgy8bGRWwtLGvZxb7xtanabIPVPeCqb36bM8i6hn3QmOONKlqAqXm+8SVigGtyRkQiehgU
G/JSFM9+BDcqtHOUlbZx9E35UPQhdshmv1f2IUiy5lC2yEHnckp2tWqitVrqS+1X1RP26jSnKbtV
PiOjbuL4VzfG5ea2eP+/NOqfpFFkGHF//999CnFmZNd/L/5DFfX7l/5QRXniX46FKzLhiErnnNpU
0n/IonzzX8QZWtjgIbVAhKWgvP8fWZT3L5KbcLZUGCubQDW8in/LopSvI121KIbtC3/D/wenQks/
yZ/3ZdQLtBuOjTDVwxPR/KuXaD0ZUwd4ap2NwHrumrq8C5YBJNaWu3L0PyZ8uk5mX0aUTJ25LUW8
3Df1HJ39hUmF/g7zGO+UZ/7jnDUODvv5N8LLxvPtOzllgOlWlO+sKvzh5OavQrSPGBQRKQ+4hcVA
lW1S8ICTGEk5YRx8DlMlcZKhUTA0c32WuXWw66LWpuHfSa1WZ1cNT23Thvf44NovQcKYyZjM9kQU
KCz4Mb/nWj/AEJueClfB6lQBIxbsvGAd9tr6AlmEhLF+7wgmjYG5B5gJHy15k24UPeMQjAHgnFLZ
dfUhZ0kTejaYnI5W8VynZNLOgSewSSicI6we5l6u7TySsBSv0WM+DIEwnvNEUrm25uMEUHKOpcGL
rn+oMhyf3dwZ90uS4WCfMwipxfwWmiacIawLCRCRw8rJFWpyMZ07QSZDBsRDihkuQ3lYHeA3+Bev
nyJoijh2BIOxHPj4mHORqH71ZixbrKCVa8dKogtwzH3FvLgpuvmIQc9wLcEBKicsfpGW6V76sfWf
vUWteyHK/TAwMGnTxLwvRaA2o6bXxgN8+TBuh4sixkCZUbAXTp5QwFvFfVEixHJ1iBfGPRTh3gVJ
wqmIbDB9CTpf8s+vGFYMRtg8MHgvFstAZZE4kixcu13z7hhShOpBLXwskQwfvdFM73J3eFoC032S
Y7efleiu0LinLRJtGNSjlI9QbfcDniN32Na9ZfOCrTWWdedg9pj71a8h+Qlna1iWNaDp01j745qo
IAzlh9TDIN2VkProjwYvbA8e3m1eItK1M5vWQ+tP4xoiF1yyAsvH2ebersZ/aK3/WnUIOkTkeWwJ
zB1IB/zrgvPaHqJzszTnUVFVDgjmObiHi92RkUG+1V1r9tERD7DnDnvvYxG3350gwVfJSbQnAdSO
P21YD7/7hT+L+Yjw1kf2nxoJXpGDPJqmFmmk8tkJ/vNIN4ByKqMvw7MfRuMxS/NkJxnZrLNqpFTM
naMJlMGabDE86NVbbpkGEU7y3AzWqvbt5muZQNwMamvbZbn3UGfY1MNBCd9GZ7woWvjcycfvLp/b
qrWT8Iv/A3ht3hDgN5+HnkGchQJw5Vip2hfkg26TVmKGPxjrgdxGLAKjO2bpm7r0Z6im/GKoKqw0
fFgmoWjHow07cOW4NI6d7Jd7d07uhh6D73l2j/UATbGo7q3MUedogBthIideJ004XR3z2NlB/mFQ
V23MwMAC0IjuGmdJvoS9DomP3LNLLNnaMwfA5dSyj4S736WGFd5R56YYJEDS7auouyPd+FnMxttI
o/3kNfZWNuZrKhLnUuL4qIThPCz4bEaBFa1BBL2d7w+bLqnEF5MY0BRFQzKZRyscn6ZKJAe6HaL6
ksw5OtF0tLCmPgzjZx7Y3R4M9sVqFIs71l73toFluh9dZy386V1i0JhZXVSSwOPLv+d5F27jsZBb
jDe7DSPjdwJWURoxXd6nff/VVSCjSL6R+431psr97GiQ4rNydTAPUSAbI2+X7bzkZ6dFS+ThCnZo
ULA/Fi5CcFEceUnlgZyiZsuAmPkxun5Zj9NlWnqxDRgWosGr+0PiWjgVDD9dfyzXcQLzootQg1uh
syUaaV6bhnuJZFKeKS0Pntu2CGS8TTvI9GjpSS1zCzJhLXNvKBOnp1CpvcMEeNPhE7qWRgpeyRgR
UhtrpJHGYTFh/bQEvwxRjOJlxpJpcNAv0rqVsGL9nEGGCGBBQE3z4fJ3DO5pMxznzFzgC+/pfnGD
ZwdsfJs48BxbS12zBQlH1k/WNXPANXrtY0ikBzV7B9LoO/FOBNA+LfE61DMkHVYHrkiBu3Mbc62Y
QKxF6XfnyDQPpWf7Fxm40AKSdJeMEDO8DJu4OvCRi8n4vrEwfum8l5qBxJEkqoTSOHiX/gwTn3Sz
prKiPd0wMRHBs9HTYmfI5+8wbCfnyU+fZLGOFETJwi8xQJiGCoFFY6373hv2k1Nvy6r90nbW9OS5
zEUMTgDiVua7GeS+cKbiaDgMrqdKPtuT5dwjnqysxT62NuquWlS4zPM+0zj4QnvwWkqy5wy72AO/
xts6KcvLjGzWwpqmracHgsuh76XFtYInuAmE6W+DIn7FaB7FmapYDsgHN0kyT1s3Aq5oZ4RR2ADs
sJv1txEJjStjiIu9lvxgGQC06gUpI+o0WrecUvXUyOewoUKG7YPyKHukJmm3Bf7RG3J8GY4SK7Ul
JPQlHOYPp+qbg2OHDwmY7KqDqrPX1J2Jidu+dnD/MZyBe42dp16at8gkP2SIDA1VN69D4b+0Pd5S
VrUgvigMZzPq61A28mxCktzggXpIsoUAUGwi+m/AJclaWg+dafiUQBNkhB5nxMmGLuOrbptAkYHc
El/KCHFWlBlyP1bOjypmBGX/yBdBoqHKNz1Owo60PkeS9dgYA+j90U+sitXW14uxCIKHSDUHq0iI
QhyAMehj1rc9rkodFoNDkdG69gW/jO48d/S6E3T/3JIYRIzNG5ErycHI16pCsdCY3VuVl3hJeXgw
LXWBt9Eg9ukMxurP0j4meuUKZ2a8oZZtNaJBC8aCqfmThGSw683WXTHGv3Zj4e5uKzK38Rmeo/Lq
us2paimoGrDuwwBrqVzK6nFoAh1731yqGZurusNeloNDwUXsfuUwo655j9OW2xuHQFTXoLG8B8h6
/oPnzTAEw7FdOaMFJ8PuL3O/qXltq2DRvSJ5AHjmkREZ2OmTmo2zU83tOQspYcs4OnZ+Na9dnUhV
G3A5KJu/BESXHQrIEDAg3QsABNwYsXETI9kUYSHughl2DCIt5jKRwYDMS465h/quSEe5m3v3cxxZ
f1GXLhvHi/HgK+xfSjMIUpgVWEdPjOX90N3hGrhsqEqCdRLI4pSFnlzbPQ5Nflo8ktpBokNZfjcD
Jzk1dv9YuinwCJvJtcmkOMf9gpUViqcL3cMxcyZ57Ew4ri0AWRFCsNUcwrK4ok5Jji2DBzvPTm1G
utPozOW5w6dkx8zr3Vj6mfxIhC/94oYPbujfEQdCQZap9qKHOQDMHYfRfRFN8yZqhbeZTYRAde/I
1QK7dF3kM1Iiq7qOZlTf4fJA+kM4vvedg/tRxyIcuo58qxBeY+x1F8WetvMGDKokV2xtDvOI82/X
bnIv4oBwJnOFvIT3ZrAYHaOWR7dpsrWRgAsWAUNU8igfjTJ2N7fvxpS8Hcet4j1HDRNxjtjnTEQH
uSzmoZYoIcgeWw15iJldE6QAFOzlFimrCRjfI4CbNM09ySXB17yCmj5jIbjryO02TUh4SwIZapEe
4lhmxkRp9dtmpi3B5Zv3HTovc/NWMRPalnqDjfVW24dYpylMrInMaDFG6+dvdr5EF+HhYelUOOe0
AuJh0uJ4Vvcc8Q3akyh66jrvF2Es5TkVhvWlhRfS+1RNGSUtdUvz00qqNYMa61rZ1hdeTnIo0vjX
FJod+IE82mnEJzipfB8Sat1WFqQ/p9NYdNDtxxp69KA/9hhuzhUO5Gs69tWGrcgEgIEf7l+72jhq
vaZjp5+xiZgmigg+5V4F/WRyFkWwOVMOg8X6wZwdvr5HImYktgaLjEW44YUSsqwv7pwgVXML44mj
C4axBXfTfDDZdg/OAjaSTwg/mijDLtDPv7tZ3Zxr4tKXqC6eKhKw8EjtMSzL+5q6k8gb6U9PsYl1
pAXacrUzJgapQYCIFzY7Zor2C2KirU8keeyX3QMKGihMBF/sIk0wuT30hfmzTBL+uRHRgDXhfI66
TZgO+Tnp8aGZ+QtrsTDN6+pmbRDSq3kNg3+Y0CXtuxbIplOyvPxuIJvYXZ5gR8WxRPXUcy5X8UIc
1IIOOaYa3DDbbQGZbEeT6KdDtAQ6UEuEB6Jj7rMGRmA1dnhv4dGxEhVJQvms8P7Ls19BoPy1QYoJ
/xTWlAoj54h5AAMIgUVd3Fffb3dljtjgYRijS2rKe7+qq4eo1vTSSVY7IaePiA5pnXRNuSux8IUN
Q+VdOTPGX279VdDdwSLAYY/qujp5cWmth0I577wyXl5XAW1R0296leb7ZJjhjWZzhM4B6E5v/Z3X
Ijjo9QBHpGjNR0UbWm2iaQw4t+zyXBb2snGLqtuTtqHv9OXgG/kHPvDtFb5jT9rbtfGOs5nWWzul
NGfE8mQbcQJNIjuHhv9j6oV5cpr4F+TMD1pch6EqRrmWoG8YPG+bVExKpybJNiNCjJ0f2enbuCTr
bJYeoVmmyyHHUubnat90KDpU0FvwAOH31BLMLyTuYxisy9CLD2umygkdf43jsdj2FapHBjsL0wk0
Mzhp1ZshclAxmNRW0oviTakUaPQgoJBE3mPgYEbr4Iq6b9shuMg3dKbjdSysJ9Dtk2FBpcuCItyZ
GIZkRPy9yjKe1kFBoNzSuDZyQlQFxOs9lp3yDnPeL/sSmgZMEKbiBv4bTgO9Na+B+Sk/OCvs0w/X
msxrRjjCxvFrtSkUe7vol2NsUlyTJPa9zr3mOe3Ec+fNUH3q7BLOo3uxuVjEoJUCuXyI/5ymU7lh
wjTecT75VOJTXaU4Lukcl7A5Oos17sqeia9o2/Ioo/yxr5PXIC7VWgxQyBOlV4GvjS4tNgA/rz+C
tLUvskdC0Dru2UJkfe0OQ1F4d9mID1YZkTZoNkZ7YUJwV/ZBSrKm+x5Mi/soA5GjBtQzTSFJAKDm
3qU1tXXoPHRlSpRZi02YrFnedh47r1S5/0PZmfW2raTR9hcRYLFYHF5FapZsecjkFyKJE87zzF9/
F9UXuH2cxgkuGjCcdHcsS2TxG/Ze+yWDG2gbzXEqugdqgJSglztq7nEWMkKymM43nUGOsOvshNdF
elGBLIZrk/4/u6q8qc6jclMgU9NZ1aa6ihQcwb2aK4wAVVkSXrMALKmy6BxwsHWbjtp9m+uQue25
dS861rWRZD4SdviyxNsGNfpjEOH/bRID1XIHUdgu9YNV0NQmxvieGtxJOK9hIlBbTSrSnseiL8/E
CA1rYE55jat18LUAeL8Pb9yGwTgFzxEnxXBuStPxAgdQsYZ99hxPSXy+f1eL3A+GODu5Zmet1lkN
jXdZX6jQHIIHxGMc68kz88nikY0ZHRoHgRcmeAcM/g7PQv9dBkl6415JbxMSC1/2NI9ko+3Yd1eP
NdKsS2B0BJMB66MWJYHsTKmfngt0j17jAAoV+hKcGqBA3ohhmpQBJ/m5WIlZIe/LnxmAioOYe7E1
Oi1kneLFNQphswi+kcKLpTha76zCcn2zT5xTr2gjBhtIt9kY2uuYFl+odPs1EwxVeo5alkvSy9wy
2EIdmB9FvjSrEypGqFTn55TZQygR0mplOWOqTFceYwOu2wWIGxn547gOvbRJPgwka5PYZRGF0ofx
a4hK5ISzFn1prEevnNLLZS7Dd4BNsf2i17b9EtXs+TRRoPKbVeM1dmfseYwnxD+lXgzF/qyXGZ1K
w9k4J/6qwHtDzBrxMFMDM7Oh3CMFNG69E7wMdOwI+NzkAIMAI8JUascUCOb9l05kuitDFIBzY1yx
bonr/VrphDjSDWMMN6pbhXV4cx9CVoaVnhdGGb4ZGO+BNUDhFE52qIPhcQm2s16MN7ovgjvT9iQS
wLDx6MzUy3biMwykDG71a1R/WuxmuTRMA66NZj0HIBm8Gso1yUr6DnCbeamvXUcqZlRe4pFjiVRU
bNsawN+hyZN9Q+nlK+JGz6UKGtARx1654RWgw4YpYXqxDdDtqZMG3tRPlR86SGqqkF9JxPBx3ZJP
qnXaV0zL7DGmtDu0zfKAYBCbcxaMV1ZigWcadfygtZjMMlTgV6knla/DHfBhZOTmJkbWuwzBc85u
6ZKaZnPIONB52sI4iBbxq8jd6gxSMQPJT5uUDSv7sJd+kbj5OZsIHzGNOdqMbJHP9y9maXT7ZRxf
1GDY52HU0eznU3+4FyCO1pyWsMn9tp1QX4qOH76II+ve0GsLHbIpDvg9VYrME+GjgflVucXzZNfn
sdCkx4n6PZRs82Jm41uDJ9TO7ZweR/WhZehBDIl0jppi9gPIx+bqHmIIhwrGb/KAAa0FNlF/airg
R2J0PxX51UD1iw4sCR/yQoir0jBqTpp94JFhIOvnBK3T1rktXZZQ7zpPvY0124WccnGXCG1RLEma
rB6bSJXnqW6/ykpwf7vj9b5OvjtOlbmcTFW+Bnm6uzeS5Zqiwlj9a+cw0GlbmlstL1FGdgU6RH79
dmaSChP0e9wuv0rcgzu3/aJNiEfBUB2ljK9BqJMGjVtkk2ektCSJBVy11CxvzvrosBCrs5pl73AJ
CYW/IijlUmrDU1dE8VWFxdco1kYqT/e7Wlu8PPOytZSeigG7U5yzUUi2jRX4cCKXU3Fu1chMIaFX
N2uDeVPARZuHlkfLyzCPVc2OgwYtOcc4VKsOI3XM+t5WRr2njwM1iy6evDNt21Mpf0oQ9iGjJO+3
lPprqJDQthWYzaYq9e3986d0m7EoLdC2zeqLNnTFHl4MrVA2JDsE69TN8jPCku5xzrOHgSnoxbUd
uvvQuCwZ64V5jk1iRVp5nQtnJ/oRALBbmDQVDDKbVDEzwZGKCAEbGs/KR3a/YwqSifdRHqkEp1tb
cKNrTYUbwOr83Jp/j4ZVX1tOprZ3yp1g0omLAeVepI/qlAPOMZ08OTBLSkjm4yBsepujUjqbvika
X1MFXhBnsLwhYFBZxfLVGmlnpsougNOCmQ57u4Z9auC6ifa0CSPWeMRsKk2aQzzz4mZIxLo7nNqg
4F0ImWJS6cSnrSRZ9TgO8quT6stDY1rPRZ42zPPCzypSio/WxcGsMd3rEFLDMAreU+wH9MOrSD9v
DhMqIs9V9bQJCsZcG4btmpcmNs9di/GSw2T4t12I+qJlofbSs9yxSoTu92FKH9RfWXs8V1M6bJch
Gw4o1zZQDPAoWUVyyj/jdDSPIe/SRjaUVqZVvssmPs3EZux6SXdRaAToqBpstYjgtyF+XaegyEXD
YM1MEbe5diN8Uw7lf2yizW2XjW0xtrFM5jvM33tIFVHr99VYbDXrLR2RTrcl5w7q6OJpIDg9rNSJ
yssk4zYZtvoAqff+6hNhwjmvY6Rw36NuGGFZq9eSk2MpWEQlwVXCD4AXE/q4JjDZprVLmymqb44x
Yi50i3FbgJsinDGE1GG8dpVwj6HZxeepR7ERjIt14jr9OjHOipmC3if3kuvaNuv6QXbxc2vRaLsL
sWkdba5bGpEXxYH7eXCdhyZd6B0COAJDM2rnvmyJsl1b015yhtsJ1ZaTIBM0shEzPfuvMPySQA8+
2DphRQ5Wq4tDviyCITc+DKYMTjC9Lg7HFzMuK3pBXkNeWC0xugdQti3ZRy/tbBJmNhK9oURVne31
C+LgK1L8DoMkRUtkTE922Wo7N0NtbnDpdMLBQe4EHV5i0Sa8bqc+JyAt1pkAli/XSo+KP2qukV/c
9UthaZ+tsrQ3XROFnoDR8lDW7q6POKq7DnW5SCO/lb9h+slDYQ9vQFUcphkm3VNtL9uxM+ZN1ob2
mTHpLRhNknvSqr606ID0uQpJ97TedC2s92VJEoBVT8FTO8ZfeP7/KOvOfUk5udiX1LZvUlEe0oXc
J6Y2GSx6jJDYmLwlKdbxkWvsK/amm0ryQht7kF+ipfuZtjTfVEXiZCTkwJt4mfdT2o9bdyo2uUOC
ZN6Jlue4lW/NZq79ZCLScNHzU204+bHT8PN1U8/+N2DFmlal+kQJdBjw0WzHYQi2C1mz16RvmM8Y
MbFQo/R611leW4eiP3FZG+ARO6Bugqad5G9NNe4iRzdea/O9dXS0eqGt3xYo6+4YZ7vaiHOEGrL0
zJEpmFy6T5Yqgp1sKoYdYiR6wSg/wfrlF5ALG80+cDCjwjSvrXYr1VcJl4NH6khAGky5rRgnzNQz
BYo7gM1nGXjSEd4kzDWlAc2DQM9npMnzZXHNW2jxVmeZPn1Bcvo7SBfaQaZuFyjPO52j9GtRGc9h
wuwmLapou4w8WPiItH1cxe1tQB7P+ODC3SGuSYzwOAi6lOxpqtoldnoiLCC3FJHzPIWu5bmDHu6Q
Z1e7ZELYmiTRV62bcdCiPPRFBn68aqV2GjK7YRjHKel2VJhWETu7KairbxU6Skh3y+jf/1uemexF
AY4nZnGxNKJpSpaPXrXQT5j9ZnTk/NjnNGlJX+5rNd/AzwxHVOPGdUAtmVjzeOM+jPfc6qCvcCAA
Ie0/BdH3WpsRKYnARFDI0ISeCLk9E9arqWbm1C61fF9EOKtgBnxR5fschQm7tpIheGCOnBF1dA4J
juLZn0/nla0MvcF5on1jCMsKcGlmzLP5Yl4LqwOHRJwzqmCNu9HWbRKS88uMLImVDcKheEkoSOqm
fRzzXF508duAZ3xfa6cJFb6b9q9BFzcvzvgFve3Nwi2/aTlG/Dl2fgI2Z/odL84G7VL3MmHnPDPM
uWnz8j72Rfccyi0DfNdXZo0AfDEYMYrkNy4ly29q+b0w9FcrtFwUkW668ycTwePsksI8h3PodZN8
hAy065C77uMkfExU/2IawzGh+dji90bWz2VuWdp7ELbET2hE/jFJTPxa0ZNr7bWjt+W9bHdCOyC0
s0Ewc/tEujjT38S8bdhFSnxsDhzxPfyhJhie7DTpkADAOJiH/F3oImT34K2rFALLxp0onMkXuf7W
aZTmLN8db0rILcjjgfWBRjJ1UZFoTEMSZ1DRq9jglqF0MVMvqZS7scb6oudASqPIcq/378JQu6Tt
6B4hKPS6LzM5HNB3fB1DByMHUwIlA1ZidRSy2ufL/bv7F20Brz0Y2qGYmvAhLHJkZl30XkuJj7bN
6uihCkgoKocZgcr6d4Cuo4exHcCmmDwn2LaiI7QAVI+lXcFZpAJ/uH9B0xbuevQ4//m7YJnFrunY
kNjmlBCy4iQPlP7LMQzzG2b45OH//f39O6EDvVmGxsI+sIP8xDilr5zkpKzyYroOHVpZ/+JBzhFb
2/NaQ6YknBREJg+TvuPfh7lP8s5BMhD2a3jAzFhS/YRd9M2Y4QzB66o9HW35oKUETTpF6RtL3WzF
ygjU43nZwinGy4WW7iVlNHkZ4soXuvtsWUvozWacHAxOhKBj3scs/pbzznoah2DrZA9xwYRMBtbb
SOe1qcr4ExDN38UYf5YI+ej8T8yTO5YSM81zzSinmyWy5Zjxe2OexcRqJZcdVrHuZJc56+nxvSi+
WdbwXbD868NGHMZ6bwjcl5n9JROKtVrU7prQurgzw2J6O6o2q282URE+t+xRU2X3KMDrxFuYnG1I
cGptF8UfLoBZc3EMq8grU/07mKt2E7314ofNvohOysShONnbgvBITwwh4LUkfZBGQVbNAGKp6DMI
qInK0ZkYpDoPB9Msp0ezwTdiWt8WkRG6SbzMIggiiRz7KbMyVrxV86CWYUfbihITSguzNTPIWUe7
2jEIqmg1/7XbSPVPASNxD3E7Ftmsf9AOE8ruL1JVNroV6gOyCg74xZjjddnFjvgH0TB8K3Cd6HPR
cuzWWx4aHqNjBcGGf1PP1q6wPaQEwYPp+JENCsiXghcyLAVhJIEF6WjL61C+FOm0sWfYND/SySWM
sYzWQroEJSYs4Y1uythmx9aKeji3M9/oW1rf9bdo5PsyBrATTCJSB/XiVtivl/h9Ehjb1vui0SMP
NE68MSv75wJVFDtFmu0jB2l7BbYxD57YHdeongld0dOp3llNcDYk6L4+pDkznZmsExQAda1eHdZE
rt0x4sGQ6tmR+uWmoEZttqZtuA70iE1kdhz74OcOeShnXwbFnnCnzpvHttzqfXfif/0yDli3YOue
jWQmrapoG/ou8yXCZrwRVqtvq2RgBApSaVLNF6NM95MaY49nxy9lkxnQGDsjJW537IgicW2G8dEO
0SyfQEHMeb7UiERVvcsXtXMQre6lZj+59shGIcRlNYD+DIew2tJnYmiUt75h+mgGhS8hXm511SG8
in/ZKxSmhTrFshLM55T4vduGfheQExOQjmGo4hF3pCeticiWKHd2Xaq/sZT8xvsaV49y0rjAkT57
JQS0rd6xoO+1LVtrnjElY5SKIFD8UlT1Gp9PgCRi2wfEGxlpe4y69kDPWbBlUyxhKob26WBAyhsh
T2GIGWcylECL8vxTwqtqYm6ZoPHAMVZurWybF8ugbG6HXZGYAHhikmh1s/WLFvbikiNMAvTZjGHD
gt5KNtXEoyK06wt4K9ABkOtwYZMkgDmitgQxvO02Rt60TZzKAyH9VDoJQStQHLxFw78Rs9aZe83k
ICzYlRXMt1whH1iHYuUTC04a1Nib0dV/dFmKA66mtE+bjIUwXjStekfwK728Ymi/wIv38uBT6RqH
LGeW0gCi9Fm4v+BDIvN4l5fmzzzM2K7M31E2fU850TY20YSbCEENSAVrNwb6Wz0z8mGCsakn+Rl+
WbSxX/NeYHtAUA+/6WDb3bXMWdUGFoM40LCYlUpfrfWmOaruGFuk0CwU8bozpvuhemuQvHhjB2mp
XtqXeYxJMShQUpbAGlXMh2rp1s5s0yON3ZckSX+ICJCE4jAumnnrxmO01x33dZ7OtQy+GZxEPkyT
CUyL+awzro8chsumQ+cbp19xl0QwrIyfVRl+XimNCXHtmyQlGsEsl7fczX/ZQ1vtqxKYrXMMq+Zb
bvWhD/KJVcNyKRtgNQyHGEY0k9/nndoN2nATLVCVRAtisC76jzxIOj8z2ZtXSQmtz3pHHfAWlsN4
tDrn97C4v+AciG2dabuxcfS/WIru2vd/itNsW/Kfu+2JRO8PIv26zKWTZFVwwo/tA777UlkVNogC
6VU0hnJvwNpgLGGYnP3BNs0w5qXaNaXR97EJx1sTSARiSSvah1RH/66dEx8Y/wZRB7ZS6HotRL42
ieL/VM6ZwRLZEbuEEx41eWzW8Zflxt3OjswtI3rm+Zl7dWVPrtcKwxicyN4tsZdbLGY1QV02LgEt
Si4uXY8S1Zif//ICV5/ex3fPsnl5uAs4CvUP0r4BVF/fumFAJEebhphqqCYKhO5LDKCTFw7QZpwA
jbFxvKNKM8vDD1g+/PvL+ENjzNtk6zr2UMTGoMk/fIYCK6EWIj08oaZhSbGkwCUtv8zVW2lRdGbr
h1nBwAzKLPuLvHH9p//5BmBFc/hkHKkLxNIf7Ap16NoV6mBIC+tKumVdmMSxs1UjHp5lhbOGFnL8
1oad9u+/s7F+9h9+slCcn1y5umUq5wMeXjhlUhZZTnIdzrZHZF+nbtR8N2jFoQtjomdXem07vRaL
8xtWbuM7BGbeq70c++Bq3csn8tFm7AeXpoBng9DhnCXNcFWq/J5bFPFoHf4mT/3oKuOS5p1ydMc2
pMkl81GeOueMfFwqY3iyDfMVbSG3lTFNydLBT6U53CTRR0gzDgj0TEgdXmAsGVxYVuhBPcw7VInJ
aJQX6I5nW4NA2vSEjGKTeqq6iqAZQAZ9g37PltqevTEi8uU9Hx14wG3CwoHVxCZHcHHBwI5WzrY8
RtGkdLWJsWc1faXwFq///kn9eXU6yqIhc3TbNlgyfvigysKsdd5p69QzN9603MAbXdbbeui/tpJK
MG4YAAs7+dJYqb7795/9p/SWn20L5dKTKANJ8D8PkCwwRtTvrXUSsJeKZWp3iDRxo9iBb69j03//
aX8eV46yCQBUysJu9IcHy+qkUaOWtE6xof0ay+oTGu//mMVSkcPKCn79+88z1uPlwz0ANVTqeKK4
rJgJ/PPXS+u8ZvJRqlMaBPY21hKQtc1etGaxKft12LGuCOKSsX+oPVdVUyDzkjxtS4ch4LoerSFI
H2VI/OsqPcsrlwhgSVc1Yj0qlblLObCWLlSPYUviuMYk9y+/wZ8HqGMpji/eMFPy3YcPCBhaQEi0
ZZ6iRLMhxjO+T9rmJnonPE22Ox2E0L5KFmGWy8tFUNVvSJ9lxrbKEUcHhUgFxifo401mzi7rDOsK
dvuzEVfh61J8ClS97P/9Jf+Py9k1CA4RvO087z++564BK2KplHFi1MCAX7HtUE5dHFAAHkVQCr9Y
MyoYhYe5fv73Hy3+x5nHlWxbkgG0bVofn4c2w1t+dm6c7sjSuljmjXBQ7gzQLoRkmx80w3wVnVPh
e+/Yda2a2mbSybq1++EvV/tHv/Z6lGGQMR2ygxSmQ7m+2v+yqg16DDrQtcQpswjouKuHllXzc+P6
i/ZL9YmunBuO+lCztfIvd/bdCPfPa9/FpaMQ1NksbP48VlZSpl5E+qnS9W/MBCuUI3L+qpx9LrPn
JWYFLRVBj3mwrnD0BORwtjr+I+vNjiF1ZJr40Qj7sPSlehwkUbkhnJCm8ptlhXxAXdrFLC4fJ1Pc
QMfH+yogps7txRmeyXBSCi+9Mej7ThUkPkas3Co0tQ9hHG4lc5YNhhG1y+G9obm14KeXmesnZv48
yO7Q125xZimx+kjVbECp4wQ7mFjb4NLh7LUisHFZS5nuNoJnmSjeEj18Btvc7iAimMdRBIcQFgIX
ih/b4UT0p2Htx9VgGlYadKdhfptGedDA+I5anj43K2aUovbSDuPCXsxl2dnSUSW9voAMGJwL2X0v
XZje+jYSdGeF+Mvl8j8e2HikaVnJ3TFoIO6H2X9dLgUctHjWAnUKR9M5L6naozT4kUSt8zR0+tkJ
kWGkxDX28NzxsivCY5PitZ8CddSXhuUyI9iwRlds9Nkeyi1zArSMLEuq5tjX6hNICzgd/WL85YWr
P+94QrI4ZbGzuo50Ployw2xAtkINeLrLRBUak0Wbf/dhqH7kefPmaDPhzsq+pssSYH3K2EkX/a1z
TdBUFY9TJDSAMlnkoXy4BMCfmT5L1IPNBJ9ck8c0xHhpJZ9DtlXbgS3fHrMzlqOKXUPLWku4X2UC
5WgjtNyETMYm30KmfhJTdbtXVh19/yW/4ZjiYHQnY5sZMTNkdstgquXTpLELyZqfDf7Rsz9lZEkA
e+0PNRO8ZpxBtr05ssKUksfSR4fF70d1L3mHH/NggvCMG+xQdui8lDF++8uR9sHvyiECbEHhjuNA
5Sa+e3f/66rQ6zZaBodHWOYcXIY9D63d1VvkbPiL3JVA0OHbFKtqNC1N4ilrW3hThCgidUmJadK/
nO7ij0cqGV/r+YqFiLPN/Ph66rhlcdnMCzh0NR7tFkmFbW+nUm8eYpNJQveUdgWBqxW6RzBTu2hB
qV7YLN6gM7eXPhbRXyrdP099XhKuJomz2+Vp+bGAchYDTTbDw5MRxRKZKSxD5hUBsQUQFQTjGQN5
nW3p85V5/3y0Mjz2+mCcAW3Iv2VY/VHvr68FrbHQ5Vq8qg9nfo47B4CvPp9UKFYWjyqObVfvY9aA
AGr40ALDQPrK3tPvLE34ds9r08bqMSQgHgBwfmOvH/D/6U2/ptulmYyT8zItb3+5rv58OpFpZa1N
CeYmGoSPrRnk3HiyKns8aQ1kSryT+jEP9QvqWDiVrB0PDGABKqL5fwwC96C5+7rk1nbjPLpo8bNc
MKGMtvoUhU1zBGPYb5rGyS/ZPF6j3YTQ97mqp3w1jz8A/q1eOCHyMxtLDEdjtTV6juEybUkANdNm
u5Tut6DofpGnlK8BRgEh0V2OzqoqXD8qEISrxGS4uAqrozqA/eAolIVWuyek8ZfZ2uqoagkIec7t
bWfULdEbYXlW5HYaKNN2wG/tfd/CXh2EXRwYFkjkQWQ/L2UR+wQMzI/c0wVTyfHEbDRA3kj8Rglk
7zxJ1sL3L1U3d7thLs39vQEpWeihfpXdZcEtiTuksB4XAIX+sM172/gkCCxlGhJ+AhPxLWtpccM4
22pmJ444OH83OnqQQS4ObIbmGkYwZa2+dx/vh2jC0PCsO8PLXPff9HLBG6FtR5RWl1hoz60Blj+c
0FLYZngNqy8s/BM8B657sqBM3TvpOGh+TwUK9sQl26niSeAVSygeRBbzjMuDQ2uq6S81x58XvxJ0
+viNXSXhsKzdxn+dVXGBQwY11xqaKunWQM+tNXQ1bh08wDuI6OxF5v//u18JbnvTJtmRG/ZjvdmF
utENU9ScnBRgCKmi16wf3HOiFRn0Qyv2F0fuuw7IyKrKyjHz/EevoHrLufz7TWV8aHCgEVBqGTwJ
MYMp/Y97qsD6IepGmaymtdfadooLNxGPYMXAFtnvHvuGebSi4KqZ/eyvfo0Fm/4R/qL7OUm1XdSM
rMqc8RrHxQ8KEQbHBqEHCB0nLad2clnlL9GTZP3nlyizCQADVZW223KajL+d9M7H8ZLJ72JJy5L8
LiAXqGD/+XmaGZtKE9H2KZrq2He0SJyWXOmnHAJZvrn/GcuiON2/S4vMa6s5Po52sJwS8g8Yfa/f
OgGSp03m5Nlultpn4NTL6f4lpopH4j5ReDYKahF/r8jEYvtUUhms6bjGlLJQ6DowUEjRe72Wfppi
oHjsZ0AZC8uUxJKnWCUAW6KKLNn/+62OMkUDAUYqRClPSeTMW2W1v3N31iBALhPP97b3yN4i5zon
64FQggHZUibzg6nSQ6JV7LUTMzhlyLUJy+XXnkD4d+u3M2YhFhKnYv1y/84FzQ46s9D5ijuZYlXq
T4XqMMs0yQvYYtzSAeln9KLZYbLMveHoyGym6KXueWhxiqGYq1/zLkdorPEUiIxlb0efojxUe7vG
zsYuAb24ZsUbo4le787M/9iv0AtiuSPkQE34gfqZtUyVmfUNlLmAoxLIHIaiCYqva0g4kti0QFuU
ISAxsKgTWhKD5cZzIgbxWkS936Jl2U5ByqogY8EqZrM5u3iC9hmntDfnjnOxcyJiRgXF3wTFs56j
81jdzAROWxVC9svMLjp0GMXur5Id+LVg934EQRd7ul2olw46pe+mXA20L2zmkQj5Fqk1F02W/SVB
/ERzUSG5N4DUNB2zpq4YbkFQ669JqLv7EO1wY7rBC55/L625h3StljyX2krzI/A7qP3MawjT9rFO
EMyWcJA9SCvW8W7X4bGlbcKR1ZXWDIgpiAHDpIddHrfWgWswBDAWIV6VWrGPpoZ+oaWddlVY7tr2
J97ZA+xn8ToSpLxJ61DDA8pIfi5VTjSlWNVO6qJSlGfQ+6I9qMhkj3OLyI2O/smtYYmlgfWKYMzY
Jqhr9mWOHzIFht85scb+J/zMjOgRqxVjKGEenCwSRyM3DyHNPhr1xdgCqj7N8eix+kiLWnwtcvXZ
LPKvThsiLO0jfKW44o9G3+w0ktcOMhRY+cC2WjoW/yrC1dcMxheEs9TORWZux8aMD220HfmhSd9M
N17mprOwx/9nQqmnyA6dBtIoKnWMZM93Y+q8ynKn2n010HexhGGWqSj9LsXUP5YCKFKhkRHhjMir
SEX8ghK23g8Ol9HdXRygsL2Z8Lc9Lbbin030XQ8Xa++2ItuPEfq+Wc8groPGxtZKu47LgOt1MZ4W
lDGvIxpxQPlZhDiJP2Z1f8XIIzhtdQvdCNMFuwdsvIDNv8UNVb8cIHaRC5Ec2lq/uEoj4X3A9wyP
Cs0ehr+tSRgALuxAPqMX4McvDbzNzPZ1gJkJeQ2eaTnZJuHJ6zkpK8/yaM5W9QKZIfSqpu5ZnpiZ
Jxc2rEW26o+w3pK6QhoallMEBNnBDEsX0VC4PnrnELGtjgSyiS4MSyI4j5xCrc4NUche2zUybf0O
GII/sMC6Wga8YLiBZxfi75VLYeAFSBR6OAvO435OfxGIFJ7R9lUXPY5XZQqGkwxh5cUlMFGM3YVR
b7ZlAOl6tZ3IHYlktpdpZXh0hpYq0wrrV+par3QK84mKCcuK216LrhcPrtQSPBHPGHfyDWYozpi2
hYo8dC4DFXMaz/z+EXgcIFu6M90SVcw3FFQRVwBc6NGud8qMnJsWtuKx4maqaWc9otuTU4wPfh3g
jqeh1i4JzMEgZEnW61/LamImV4yvqeEGPCnn2e+q8BEBsfOSpj95MLBhbaUD8peuh06yDg1sm4h5
zX2HyWIIBoRQN3cSLZkxSuz0eoYbHhXZacrCcz6dgADZWEu67zBsmn2cy9ALqxRGN7Kkc1k6z7Bd
IQC736M+PLr4ZE6piwhuRvy+i1lrb6xMgERshpU1/alvpTfhtjrHqMkPA4njbBmTs6Z4xDWuCvCA
VOgabZOysuJIedbScFdBDSfw1n0sO0KlpkZv9kGaPJkFo76u4sYvq8L0NR1PWo/C/Aj3Xj+Gc/6J
Rz4HFRpV3u01FsltewxJ6Ns8amIXC9I0+BnL4H3Yk6QGp+u+TU0qVESm054rPLjxBmCrVpPmy/Tq
wU3k7zS0/FkS54IuAJe0mtQ2RjVVhOy7Ec6W5zmnXK4D3yrMt6CejQ00BGPXOYq6OUsfUd3zMSQk
ErWQHtgAjzi/tH2YYRTALbY8sJJk0AYzySdV1N1F2Ja3uGLyfbDUeCVc2KmNfjV6XT7QtqBVg0/z
ODYSJz+yVrRJkPfJvSz3U9f4BDI4FwR0/bZUZbRDuqWTEsdb32UkF9TpdFSyxnO+/tMshWNPrLQW
pDug0uzp5U50szlCHc6gl9oIE5Bx/YR44mYqqV5qjsqcIJrbMpfFfhy60VsaC8PJkGLxCXqHSEVd
bHknIdvaCi8lkQZYRuILEDtUeQtkQd39bKUPZFTa3yx4Gy2wSvxaxN4n0zi8oFLz7trfMo1Zs0Tq
e25bqAqTLDq6WretA8285oU5b5uhudFSvhtxfXCAXB6F7puUUjRG0ztyDtyHefsE14vgh1Kog9mD
SU3DB4MZ96PRzoTRVIGfhdnFaHX3YDS57i0SqS2sSgLewlHsKdG2fbxYhxbzxMZmdMksjq4jIvDJ
mhkzdO0AUE+3jnlaA5KrzZf7WqbvZHq0tIbctKR4kzoKjm6wLsQJns1VbD2FEphNeikTszkaac86
OQgxWg+diTBvnA6SnyLyajxD19rHYSQuarDOi5O9113iPgTIgiQDnn23NLd6kim/RjCTV7v0p1gE
frSci9mtHtCXISk2K+3I5hnIi97A6+PtiIE0MAqCIDAnzyXhoVeFfULMwrnUjeU7JBvB7Ru/353l
XYzGqM6jbbO0F2L8HBJSIci4HTnK6zKkq6S26YfUr2sh/Alp63YCy0vB4Rpb9vloWvWRiM8q8p1c
PFVMR5L+p652NWIEswnID0RTsokCmINKx3BvFljvrQrr+7haGHGI4hNuJIu66AfS4ulQdfKGorXw
56SpEAH0wYkmD5081mhP1E4DNriv9rGhvseBlFe1tKtRKTkaevY1mEZzxz5UbKIcz72N1yfWi+7c
2NaLm1VeaibaKVhTRa2SDjStxpdCtvq5N/8Pe+ex3Li2ZdtfefH6OAFvGq8DeiOSolxKHYSkVMJ7
swF8fQ2A515l5bu3KqpfcSJ4QEoimTAbe68155j+kibqsGgGPaNYXG8VbL8qU/Mrtb3HdFDlQzKi
VxFevIMCa9De7roVhLLghJxkLUbszQBKrKPSNhhPRBfuqT8qZPEx+lIWTFkwGxdTCp8Zxqu9oHh0
JjSYC9DMd5odMIA08akdDedM6cQMEVCGdAQRWNL2K+vujepfcW/ez4ATP7b6yzwPRTS9ThwtODLf
1xjGkXRLZVOtJK58QHEjyGrLR1PYcnKOpO/pTbtD5FEvfc3u7iVH7GR8zXdNK9Uo4Q0oQ4ZJIl9g
nSNZrzZSSiKUNyK8g1mAUKUOP6wuHne9aHGsOum1UmJuaKn0IANp20Ra7TDcA5McDYEZPPR2Tl8W
14zEPk0hf5E7p7/1Cj6r7+KXTqsfypQQa0V4V6pF6KGKWD13mKwpDwGYGaIaMV9sp9s6ZtWCtwlr
Xjcewloez2oLeIDcMOlt0JIzTqTWlKxfXgAdGW3VO+thaVmpzTGs6I6WI1XQJlZ2VZwxv9E5N5LJ
VIUDrC5wHnVmLY4a/tCtWdof0AFUnGOHsqFLNnpDuo/zsljphqNh3IDudBMB18AJEI/STsVc5MLi
FHs4Pk+loa4CpyDjCl76LgzsnlZAe29rqfUuuMCcEVtQm9TZ3kcceS2mAEJGk13o29iP+zbCoO5N
9wyWWn0a7CP9h1lKzAezGklyURfKskGytq+LMtwF6XDxyzFf6/ro/TAD1Da96Yo86i5+R46IEdXa
yRq5K1dIv4cwUC+epp8dA6ydIrTkSE471I7EeYTBegiR9921pU79Yqjujbqo77sORWRXjPDQWT/M
561AE74QFQyXukX521paf+1FpZyiVnOeufs4K2NAD4/RZz0UAAk69LHLymqrpSOG3SixzmOF/aw7
Qj9IqYzBUlazDUfmhRBGgx7dhO2MAP47qEOzKvXvJ6RMAenWHeJeB9Ck9Q9pA7RAxB2hPxi7KRva
D4n96o0GABTFeRDgV25cES7ralGPRATN7YJWxfbE2YZ5MfdoI2aAW2p9QpTGlUvhDM1V1u9SueE+
Wekgajqw1VOmbd4yH0hKMqvsJB43zgTIJe1VP3KrGeBDqAiQiuwXpQxnRVcFoG2VEl6l9gQ1KLgi
vN7Q1hEivTvyW9aIeeJDSrNp11jNUe2Dct/TZLGN6sLbIf6NBiTMcVxsGgepRi830qYahmaTe/JD
Rg/gMFCQnstbYx18Zh09XAfnq5u2XnTEYs3QrJqPtOAfRTacKglXl84MbsjqCMcjXGepDoAcVng9
lQ1RCTWJNzAR6sgAC4wHp6yTeuVNrias+vW5KLt6k/kOPivFJk2i6Tb4q+21SvFrGbb1u9q0Gkiy
bqSbgHLH7fxpDMsG6UlGvuwbrAzMQV4mtnqiWda/JgYWlGGdJonJ1JZsCk8gb/cLksL0rD6Jpon3
cJf3aZPkB5vYC78pweT6PY4OnS5YrtEPmxFJDfrZFbItYtFiUk4oQZ1g4qwzo67utYiJpBdVH0Pg
DEy10WWROgvhMsX7qdJ3McOeKGUaDIfOb7R9GhoUzHID0n5uh0cjJbVr9O/6MhBrTACOW9EqQQIO
5sSkyWoE7MMMePSCugV2s17sWqsyt6HXn3wEl9teVX9Z1WDcpbJ9HGx8EbWOJ6UcIrENkGUuZUl7
01Ecr0xWFCyaunHRsf+2VvUsbIYGVeO23gpxnUFQzI1kLnzHVSCzzZgJpObKyRtCtyuD6k4y2kdC
tgD1NBWkT9skvqokBqvzlYREqbUn8v4ojH5vs4bYFyDAWpR1KxS/MVQtszpYkXpWhF1fWZ9zek4G
2TQ8dXa6t2NHP+PLPeRt0iO61f0L9fspzLdcWb4vLxsLWeUgBeWxKgsiSavyrBAo99Ku0ZS7hexX
5xohOqDUhdWNNXkMxsHvAo48eIi1Z+RvouIXZ+uhIWCr9m12jrEKLRUf9WWJq8KN7ea5bLXHDhsy
NqMB2Im+sCIPTBgMogUj/0cqBXjQErW8E3wmTG7jWcqdN+YqbqnbyQZbLdNcihqbpMow0CTRXVnD
T59WmVU23AqlSWFquwzwcq3Qeh0N7l3yVLUkGvRUqgET3jZ58LQvBRgX9nDSZ+3R2JJIp77Y3jsU
xQ+/xzOjW8JbBSpZW4nCsr9XNXuFzVJZenXjr3G2bX3cMfGo1Su9gx0TOMEdzsGfEKaxblAYcE2l
NMhYwxGEYBq3mvoYa5TEFKU1f45kWL5Jo+bf5UHGasdWHh0yy2vffNU6ozurYbKrZCs5RGV69SsW
Xrqmw33x+nuy3SUUWBKJuARbLOqwsHdhox7q1h9WtdCM904JjZU0GDszzrQza9Ejp3xu1v0ONYq6
lIj7cecZXM7oqoR0L0JUx/yTnGViAmG0ugxNSeNvRtn6FSjUo3BlYvRukQWIgWuV5KZFYLF+zQXD
jlNrP2rOdTfwh2anjV2Ps0rKVo48rBgmwnXYiIM60ALtlPJ0A0FOAjLgT/0y8mQClzWqEn2kJ0vL
oPLukWTYdS064yzHzkISjZxGDw4RmZB1EA6i9t3YJSnD6N+KhSZ5xLKHnolhJrrDNUaYnjdmoHew
CI1j/2WZwPlGOXKoCPbB5BWcBvT6ZxGF1RaWCNbzbvyQNnB5cPw4J6G2Ym8KVSx6LeiWM74LqgDs
pB7Zvq82xV6oFGtn0SSN4nhvUrx0YwOgi+H3G92qqMKyrLOzot7ogmm3k7Cc4hZkduh5M4zlbtPF
K9XPs33XxO9tY4Z3TOVLtzI17l3Mm3ZB3tyLxtF2Wm1xSxnkuWhKJW96Ta6Go5Iq/lIzsm7ti+5V
6FWzFk2SETZG2iAc92rl2IKFXj9ZVBqB0Cao5e18x28bSBJ53q0rVlulhi+McxIbKlC7PknFD7NW
d6GO69mST5hoZaMnvIpIPoYI8GJYNYCb9hcknpZrVXRK5WrVtypJhQyyRHrWh1GW70c7Vk6iAhBC
fiGObSG4dliI2tNiJ2m8j0pATbCrlrO5BLJhG3Xuyo6I9jror8Vom5tkaibKePNYRgnk9Hm5oX+i
7QrsQe4IMWPrjRirFK9842eYX9R21YShcqxFeVJFb+6kAQM4tfSLs8/PC4gtJtUiElIFTpddFMv1
slYKEi/N+qFI1PqaVJG+S/WGUqKUXqqTKQz93oj9Y2Xnn7Kd2Kui08uNjTiBQoXdrqn4Ko8lt6pd
Rtcjr/JLYsByEyFuPo8bAgbzHZLm4Rom4C1IhZv0G+FddE1KApvMNlGWDB8XyxzABYjSX6gRQ/QY
DOaRmWg3nKkhL7UKhkcE7fQezSpNutIcCDoUNVdjPJw1XG4Yh0nvwwep3Us2g62u1vbWAzJDLiiO
RtbKBq2I6cwtocJg9W03wE8BdBmZTyO81hc5t1x82ILEp161iDJuua9JKuVqJzRfxfDTDnBnSQSD
nSJivk8ygHrPyd5ag6LJkDzWqao+qd2I2xT9I1iP4qAa3U/W/MES01RKz2IMztytljoxbMcaUMla
w7XtUtaGqeDr18owViMD50POYDQE9t5g0kQgkP5REBb4jN7gh60UhLs41ZdBvdOPn+zM1o5tKwd3
OgOygqbsqLa0D2zKLVsjG7+AOwdYG4iwQ8WtP3veKyuix5SK0TX3oVuHQXxu2kSmkxEO6zEIMJiK
kIwAHzxrRjldirzhoSpkLp9mMPB4ly2RmYIItZGaVGD69T0er2eVKdCdVhwlNZQ3CgkgpPIEcUs3
qHyOjbYmdrwqX+3JiuCJoj+XZS7fCyX7gZ+uuAx5/StroZGpIko2sZCsl3FQJ0LdKJ3yAe9HLEZ9
rbL02tatEzGBkuqT319aKEj5xkq8pWZFU0pNjKtdeIxVJDDFGJPK+Fihnt574UgBkOipEYsMfh5k
suTo6RS6HEKVAzV7EFH/4uVSvw5A6B4JbDxoU2nEHLqO2TaLuTSvhhM6uuGkMpQtpb6nqtsOT3Hr
65du4I1dna9WloLZbtLQhG7L7iHAsrk1O5mLY3o6FF77IDs73Uzkc0JqeW7lypMfiJWlyulrRXdl
k4CpWFe50jxZZbpj4r/sTNzu7srDq8z5CKEGVKT0rhTDqwB68hw42MBtx16RNGskTXxMR2RkTmrs
rAb6FKt422wOZPoCH+azcYAQ+0BLOsLvAL6uNVebK/99fV06lxS+Rcx/3K9XaC03cKsOBAJd7Mfk
xfxJNVgtXBI6BAFnGSQX2kbLhhlEuAwXwNiNlcMoDB1g2II3ro7CPofiAR17Aau4WqKa3ejL1eq0
Or2ecJa570QKLEixWvUrdW3sy114CS/ds/1D+wX2hllvYQIWpJyzwCPK0+haNqvWoPWxitO1/dHT
rtrKu+QwXMRFfaxfQbvTjIzxRJHjUS0oXHvkveckgK5bsaGWj3sVJQgOEvkUDOlA1mDwGLTFugaI
hluKRmVb2MUWEGK38aJWx4pfOSQ6DNLOFtkJ211+stvgVeRpz4Vqruhbax8xEwGX6awEGjS2tn6W
H5O4E+95AQyg7aX8bkByd2mF/Dz62boWXfLCRoQyKfeZY4bJC5XkhVEhQYiNoMRbrusvWmdSMYuY
bkbZQcPwkfElHl6g1Lt4bIb1pRFLHJn7Swy4ynu4WPf4KstCmEujHsr9/FDqRbkvwX3enlpBRB2x
wPUTqVG1t6C27b2yrvbz03krrjk12jQ9KrTT9nS+jlJwTKncrku1z/dOYeb0y9n642lFd2Q7Gt0y
Ilxwn6cWJI/AL3lU6Jet+8S+zj8ZPdNYhEZFhVhJs70XaUeLBuF6/qGXd9m+7PycxMH0KIQq/fZ6
kVkU4fDgZILowfnBj7yUi5uH79fmLbA207DPPTvBtaxMn1ln3K+90SvHxfzVjbBgXUlPd+ErBTac
tth7tZ9vhoZ8loNcqO0mB+82Gsbf717XYXb7nD9ei0oATkqVVAv6pE9jVgbrylIxMtVB2Cy5oUGE
kspsz8onI/wugTMTjRt0jCpDjxrgEKJRrSby7w/za75VJZT08oM07fX5gX4stdPQiXnszR7cjYRE
QpMZ9Qm6hrJVNfk+nj5I0N6/aQf/l+z/35H9NXPSd/57sv8pr5rg/yzf47whVuSL6BsY6T//3/9F
Uzb94d90f8f8y0BwZpA8B3rnhvD/m+4PYfYvaGUTxd+wLf6HGOcfdH/nL9YXJmpTEz2hIVvoeP5B
9zf+QrpN450/szHsEBfwP6H745NCIvKtQkYAjTAUPbbKN0RnRjT1HxISxy5qs7fUIzy3f56PSRNq
BNBo44a2rrpRnbC4nYvdfC5+P7+doDLzpE7KzGU9XcdDNdE/ifLsUp0O2ehIYNcrz+M+jf/eINpz
XCV5AozdmoaDKkb40AfSuZ0utvlBCFtOt6HWOTvs7FALqT5WTJm3oRHn+/m5oXoHUt2DTeun/g5a
qtsu0mvWqcyjg/Q5ye03YkKuss8kNOtOPYBi6qLhCpOPARX/HEtZD9aJuDKzLJ5qf3xMZdEy/qQ7
ScCNjEPZNYcYtEJgIwL0bXBFun1PJfCge0FLhBClNSr/9B+HhhVy3iLL0LcQuMh+H8p8keOPx81c
fmoAWl3VtC6FZv4o7fhal/79IDcviQGRQzVKFnQJeaY28gMrVWoQYPTzTMM7lhmciSZ0fpk9AhPi
Twgzy3mBhgEYxTunjWhjiDu9MaSVNBovZTqcDRixBCG/GYXJGkKk9xlWXtS/WB3lqymjYrfbtw61
BM0YVSx76u1pz9A0vWET1C+A5/bUA90BkYVrpGnNrbUfWKbDVk/DwtlYBkLxMu90V2RXTKTczXOF
EjE8Ksb1oMneCn8KgbMgTxL86FFLHw9BWL0Wtv3oDeWDUlYXu7aenEB5rm2LWHMIw05q3jmKx36P
VCLT71WpouTHEhPe8tiD4xNoIbi30HRCREhn/SfVIBYfGUEM3ioxs10jxCeQkk842AllRZLG402A
vgG0KIO8QVsjXPdSsaYFRtI72KTYMik46L1bK9SKu8zwVrle/lKRfruDPI6bgLgJ10fxoYK/VL4M
tAZqUjymHYGNTTbQtQmMX5hIAbabh4i6nttaTQ/voJjs4+NBiowlSHv2pdVy4lXBWyhKXKZWPqyp
9Wtri2yqMkHfToxGYQAdq0R1zrIfUMQo8RQhpQrOB3c08gflJVbZVdw/8UroJlnH3lHrnfV0PhVy
vs3lKSeTWTCl0QBmaXKhnJIJ6QzsZdml5l6yzLPaUejWuGGjo5c2IieSvY6Hn6PSnzBA5CiVo3Nr
g71tYi2ggcFfKul9hbvfJTfsuVK8Fy2DCEvvYkG6HbkPEjF8adtP9eSfeiNfpHZvNUq2KGPCQaEf
bPFckJ1gBxANqU/ZRfFkCPMncJ9qGadAxzqPqJsqeSB6ZEQnR8Lt2J81m8VTDi9hqWohMYm4vkoT
vlStXzLLK9wy8U5Er2MNj1/wIYgFEWeVxopOhkqgqOFdZTdwAUVMyxqxGvImAr6po2dm8gy3nqom
BkuJyWmOoayhdVZhJbc5yMwWdADQxLnRqCuzZRubkivInQDMcYBScwgoSbBTZTAeiEyYGCfF8IsP
eIXVdKGY2LhxFX7oaU8iQrry6urBM6MPtkOm0ObWliTHner/8a4Iu3gNWPEIg/wakPmNv63LRzef
/j21QYMOEAQUKT3uAWqnJdxPbZkOTKvjLDrXdN+XfvkraqSt75wyp3psKvnqoI8AUMQ13UX40YO7
pLKYOST1PUWWZ6F3ZJt7BNHTVxNgoGlGM4fOhqtFsih3CU6v6A2oXOSSUf2rtqfI9QYYrS/1B1Yv
D07EyazStV9ajfhClOA5Aw1k+1wn4RfJ1SSPJ+LaIJnhSzaPSo7XSQfmBfIpC0C1myvaudN1Bd0w
6D5rLb/KRffWF3xJbcxOaOUg6qJj5l++xD50CZxsR6J9trLIcpP66okm0BLZ2VOelPtaR5kbl26p
ZPC9E5kQQ8QahEIqKvoj6lYgL371fnaI+nEtqQXLCJ+7SdPoYMly1wodEmvaxsV2RH0BwXN+kgAO
8w/sFnWbPcm8vQr/fiV7CoUGTcZJbq4qr90wnXQ+zYixog0ukW18joPOgiaweZMwvHMIZ19RZUix
X0JIb0b9FHb6wU+ybRzpL14of1meSslel1bBqLerQLcgaHZr0kUO1qB4iy4dL6HXHnrKTLpOR1o1
ioWc9gvwsu/U9mWsNPIkEEybo6bt+ji96KmXs88om7aFsUIDhIxSX4Dl3CRJdp90yZcfaXejSQ3C
6fp3W+vlpd3nlw4JRjhdXf1YrjVJi1wlCL5GAx+HMGClNx5kHyIrBRVKTXoz60kDVDvbEoJtQxmO
GkvWLpivnOzM++yyMVtM9SU3Gz8a1UdLGl592A95B16maUttG5qE0dSW/CPzGnttwEQjzX7Y9bSq
FpbV7dSyOvZSfBkCphMY6w2LQT6TUBKYYiMb41VJW/QJUbfNvXJRmdg7mli/k7PeXkZNvBGRuS2E
ghKdBh0us8V0tjtqAc4W1PvSp4vj9+qrL0LkRLX2kWoV1DTf9cNo46Q/8GNtraH/cvoGhDUoMKE9
FYrxkPVoiYChvkYW4OzRFvt6BFPVYv+Eu3Mt/YGkAiHBjd8qtR0s+j6/RxN71cfgYDvIzBTqQWoZ
r53KpI4I1R74GZLVRwcUWF3E77pgjWrSaCxGTkQ5IuQAOX6NtogSccF419Nnzi0gX1lOSwBjr5sZ
nDcdMbaVB9G7HYE02kn5AzFv6coAhReFzJmbeYN3ZEqxELnM3Y0zRKNZ7md0jwt9b8r6vjP5whBH
npw+PVQCLGvkvNJdpV44mj+DWN2YoJaWOHg+HCTJtN3PRhQ4pKxpd6CKKOKXyVsjDHkDAmBj19qm
i4VNCR03rPDR1OhOBpjegAXSEgBXhNmjWXCJm2n5runRI6p0+uBV+aUNNfXR8glwD1kGVObcLEmO
RcN8iEINl4P2lHdcrkFhP1tgFgr7Kewo42qW90IROJgS5V5VOyG6MAcgmkdXM/W+UO/LKzIvuQVF
47IaXszGZgWpk34nh4w3ooEc3H9oRUFqoy8DUv8YqcLrInlUHGwx1msKdhEWoq90pAUnjIipjmhN
10FLp/KLJBE5wsqdQhc8rq7mT+TcfukLwCs4WFzCYSiGNGKv6ywL21Z0tCZSUiS7B8UuPg3nojny
mzDsn3WQc/nQ3EdFp7p0dykipEs1z588FGNuG8jYpQrZjSZQoUauozrhaGWBBC3uVbe3ibwKtq2e
7FoZrw9a2VcAtx9R6b+X8XgKNLr1anRSPPnOGpChZRg8Nfo2TY3iFIfHulaVyDWD/nnIHAKTx/IB
bf5bJpkgW0E5wRR7aBPzmCv8G+ueZXYorelOXUTuw+3qqVfEwcEoNcbdKKMVgawj0x8lNcBCY+qr
yiGnKAv7H0Y0gpJqiovHxJp/Sktmllk1S0ERxwn8c45Py+3TjUNNM4l/QiuFtYKjCQGWK9vDJ4jp
hewTBgBOI1nbwzjZ7Q7MyCU9taHp5uvpOi+F9xjSLAXHQ7gy8ZzwKnw6JIGh0dS7zzVfX+Ce4bOD
5OpBUqXi6fMBlFHduPPefT14NDEvQSn2CGSmxOnqdf4SK1RwzPIzq/VrRN6JmyTBe2+LH1bQ/Rza
5ksdTTql+UfoZAg5ZPZV4EVXwCaITdt0T/DHptObaKt47VWBbj0Y4qiAyzFVZIiDX721fm0z76jW
Yb6B6FzUUbSNQuuHGqUHryx/BZAEwX8nb4LUBQSM26ZnQj+q8b3SFg6VM/uT6Ctc6pm4gzx/dpSO
vkVgwk0hyWWK5hnj6YbXL7iP560MHV1UNbm06c6mAr4hyIHbf/ug5/aHFhEWryb2hgG3T2nxYnR3
gcAw/29J8xjs/pMB56oFBsmO9zhg4NOKRYb0ygM/tCL3PV5acXkvogyYukMkSUDArxE9ES/8OPg+
t/8FKsFk4aTIXmIBuCWQJc6XSD8wIVhX9HzRuva70EbWkbfqGaTGmQbpWS2KejmU9a4pexZBtbkg
MHLdqS3ZHOJBrZDoQLTb4qdcgoD41EleqrXE2FZteRmE8iwXKDCK6ChFJuMLTRekhuA5MvRwCG5H
gMF0LsgBC7mmaDz+HGpYjZK9qfqW+cAYklDHCFU6z5Dt/DUBjNFKCyn7YsU84ypZxI3yHFvByrSN
DahlciZEStBReui9x0iQkkFoFbPaCa1nRtwAUY2A5L1r6ypYoxlpF1qO/G5gjHLg/rrQsIXS7DAT
kPIVZKvgUZJpzmYWCIWaZv3eTI+aICTIS60nTQ+eCZZY5MI6FexXnx53kydfEPTpKXfHTH2BK/cV
Bt5PfxQ/HMv4oIvw7OvMtx17z/obYYf1q4yLe88G6gObZ9MHhUfz1XQDJzcWivEZ4XlQlP5YhWdS
AJuV7+UbO0f6nHgbRcOeqTJZ6FNsc60gCiQ0MTf4efFYl8W+iajPxRmLWkeGDDFayTuNBpoWQU/r
sg9eg+oMksRA8stt3qEg2YQx/mGazxDDviLwpq3/aHDfU83VJ2iedN/T7yfvBo/jVCKcH+K5zDBv
RugaXROa/Wp+mqblhuxdlXQQ2I7brBALdIvjtp2qdt1UiXD8M+BBscPcUK6covg5/13S08BB/ABN
qFEpYcwv5nN10nNQmprUo79fIx+l3ZD9g4qgo9g4/8Ceih7EDEjwcIekX8lq9e7NddHpQXClwdCt
OwxuUQ6MSYDiG0ts1vSH6pU0FT59J6SkEMj+W4dqYOXUASVXU48IKIlrwOFjtjdj+yxaoJPjrRhD
h2dHrgxNWAo0iTVQnpwKlfU//7XZ9O8yDMhU8lT9bKY9MG8VGPljxkRehFuQ7olj8hCF0h2aCreO
oSNQkObN6SGX/GwZg45RJIIgEtBNi/nfltSSPq5+25z/2hps6pfhVD2+bY5JtzIzM9zOn9fDzZ6q
+UzrXsZe3c97bn4PEUqFmxsJwTPTsZ73Stxwzye0iqrL9Np8TOa/mLfm126nw/x8ftASIC81EOlS
d5Y0jK/zgQ+thgM775rvs2H+SdULVp9OAhV72hXzl1S7iv3T+DlRIQ3ljsEoP5q+Xtl1AtV12r86
TFfofLq2Th3P4KyjBJI1O58ogmzMR6JphisDLL84PaSRaW1Gf1zTnuCwyqyBtv6IfNyltJP/fx/8
23eYN60EeJqiBurtN29Hj1R35tAdlr9+OjkIQKDaXkn51kTT018hhYa3ndtT7ovxKU/FudvJqlqo
eefNP/egBlgROIcNKoD8y0wZwXoFb1KbQoKarof5gUtkT+xmxj3uHydQLneXtBLdev4unVeeE3OU
14Vs0DyGLHVsph7AvIPnt5j/ct76t685kLvdgNsNSg8OfRcl1BJy4vSmE0HtTWsL+N79Pn2mXzDL
kV/QmRbTW9/OZ3DfGmI7ZMZibPGIWJSlPHu60v7t5wJ73UFGIpsz03x8/Hza/JHztx2jO5upG1PD
3MTfP19p096fz6T56fdruaWvphHJUEcLHjSRXoGVkLkkcRzm358fvq/W307R2+b8c7SMYutMdZBp
Z9/+pAmMjfRMVg1I3OmoZqVfb1RiPL6v8O9zeX5tfupPZ6HcdWuEvuwmCybpNCLo88k+/8b33/95
Cs7P56M2b93+Zn5+2/zj5/PTP167nbZFaZp/Dz15yizKIFPHL2oaPOpWoca9kDuTHsj0xVQHBS5h
j646qOsIhDHaClZD84hqqtbKtM7Z2NxbEQTM3D6qCdNAGUuXiO9pqG9F1R6MTsdG2Bf3WXrI6554
EEcFbAZkstpqkrwsSqndSkPf7OcHkp2afaVMloP5uYVWEIed7IullVsNszFPWUC7DaiClvxk/v1/
vZlBF1wLW32Ik2LcJebjoEfBQUwPXoiU2Z2fY88mYWXebFV01mElb4TWC4xKhukf5h/4PjcKE5GG
mTJCp9NlOD8406n5/fT7tV7DY+jOP75tzj+y59P++/f/i59/v3PYW/lWrwhxOBp9Na6///y3t7tt
kp+DRO/7Q24f/dsL31/w+13+1Wvfnz7/tDeNt8yrbH+j1TSm/+t/tDqdHH+8/ViRyVOEzdPt7b53
zh+/99tX/X6bhhKYK1TWUvNvzx9Pi3OrJPIrtqaSSSM02v1vmwiMyr2agv1pPQOH3j/agXMfdn6Y
X5u35ubM/LTGcwsMDvkW3U7mT/+5PTvML6L0oOTY+/7q1pBFcJ/t537rb8/jtDAXFKqYhM7j/ndD
1ZmPzdxqdSpAEbmm3M+dGSOFInprbcrc4FZGzaKmmse2MaKmAS2UOi0XpC3KaN/fejrlPIVo4g4q
YWyvWC/TEcrqIJBXc0MHp1m+l1FF5WEGz330mKIQacv+8tV8Pz9H+Fzs56eDUwEuDBRUMXi41Omi
nbeYSeBLxMVjJqGPQGsM16TCsDKvsP26UdH5ywwvwd4G2LEv/rn1x2sVEkRWoQIHXUkHq1HE3w+C
MMX97bWIsJA4zRfyqLvzL3S6owM9YC45Hc+QMs9+3lLYMbet+TUy1jgHDDDMwxBBnahqZr9z07cf
HTbnIzw/Nyv1mYw/bzW31+Zu2639O3exv7tvA7loaLYDKsbTvG7uos9b85H+4zWMYzWFwfIzmm8E
tw7cbXs+0Ljhum1jO4v5cM7d6++OnDnfim7P5/nlyNQrI61xbsaFch5wn5umL0NKR4QxeWpJh+UX
EOJiNR9BXeri34/o/GKU5dRmmau2ksweGIOq3piM8lKEwlyfjq3XacT0zc/9KUCupN0+yxySDgP7
ocijZjeYr6SIVXtn0jZ8P/yr16jAbKWwVjaBQu7uILV/PzQZZYDa0uLV92tD6Tf7CGUHSxRPX1Z+
0ezH8EPznWJHDRJNSt39MJSRa3A+Tpj/OWfnzZYhxFP9ANhdzbn+fSTmA/N9dIKKvF/JGhAkTFOV
7wdrGpy+n85XJhbHfBVjJZ0Pw3yA/tWhaqfjI3K12BKxBlubg1LA0dCL1NzMV9rtEM1Xnh11xiIb
QOrVk2CkmyrqgwWNz8sSeTErRKbZ+c6QIldjFkozIS4+iSDoVmLad77Cbk9sE5/2/Py2SYhlt5AD
1s/zLpSn/Xjb39PW/FTRO9aO+GBvV0aEHaGO7Zd5gJyvHQfJ67iYN2/XUm6GO1j7lLdtWtMEZPQL
jaO/ANjLwkpS1IWcWB6rIjXe9mCtJ5M419T003EaKbysl8hfLJ7nc2kWyeSTUub76bw1v2aQMbkT
TCDmMy2YdDPS9B6zXuB/pRX/nbRC0SdC0L+XVtyFWfZV/6mruP3V37oK2/kLXiAAMtaXmgIcB/HE
37oKx/oLZTpyCtuUSdCCsPm7rkKz0WGQZK5O6LvfdRXaX7rjkKcFFc/GGmUZ/xNdBR/zn2QVwCIV
YIasbPBrI9dQZ7jPb6QVLYidtNEz0l+pBAZluygsjIOHnEFNWw301ij3FY32BS58JHzHZvqouTSX
AuuxjNTU/2UpmjB+IvLJpSfdw+j1LIqqqX/5g57k76OlddLPjjD0imowai4aayTF9EVH7760bZT4
LspComlzhAD1Q2VYg8rSvq6fQzVDiR3VRdASZIlechK8KfmatlXnfRpB2/uLxFR99VAEXYJQwtaK
pSckyLRdLjWpq8tkLx5bYhtQP2SIjynJBgOApBZsPcO3baAYAZM+dWlUP1zKbZK9yTbNT7ex/Jgg
hAQo/sIxIUO6pGPoCEjBSyhf6tBj42fEHHoIWX5auEHZN1OIEHxYvC9tbR6HpI274NxmEH0A7jSJ
U7OeaaNBhnbtG9Dm0ygxQuXdCqoYYYiJg9ZlqiITni1iGswiSAUu7kC/6oKSfaSNdL5JZ1GaKeqx
wNmfe/EHsfHtf9B2JsttK22TviL8gbEKiOjoBQnOpCRqtjYIybIxz1MVrr4f6pxFf73oYdEbRzgs
2xIJ1pBv5pPQodygSC5DzPwWPgpDu26P8FnQAoJMpVYOfKLoF00KVDaYUb/gk/Sckq7Y1NJHsrNO
Fk54Mm9geamDhxHhcn5xZr91nvjCoPlGaU9e4mAufpsApPpdn7f04mRd13Df8og5r7XnDB8CX220
cWh5vCsDfGe2HTnPlQUBP7U4vm3aDI4xoTKmDlRBIpTkru1emXY7mmReW7frxqqrfN23kXwZJQ0J
22pqBnUNRqozsZNlWRbatjatY9fxo8ar0YHiElq9TdTMXQbRPCyq91IkPM2Uqmv75pZEt0cKe3qq
ArdALZZer1Jjqh5oHTP8v56cnX5lBMvMuEQRdaIqpubiyNy1wxqymlLcAyd6taC7l7YgDeE2zeJT
RC4mFHsY6bOEMCJdf5dxlvQYLdOAvYnMvqT3gaSOjSKOA3srcLIzs2km6wlMv52RsvPm9lKAlIsv
hoqVfK08ynj2uoULdoxYURyXTLUYl3yTmg3vCjNT2ihwvo+YUjV5cQG1/JgvsfHeuKV+mqTjPFoU
42xgXuMqzN35wZQ6PvMJIIQ6eB7ZIZM0kBqK9Ltw7fzZ6Pp5N1eUWzHJSL/aiRZBZdjeiWRVQ/DM
xeril9XObtBNJXi7De7/uuFSWnWbpBick9tZ7SUFFwiwhEyLkS+wgVNDPRedsHdz6tenUrbyrBIz
3wXRjO3IkgJrp1seOi+en0QbRyFmfb2mXS7bx6NjH8wo9l5N3XLYSYLUA3fs/HHLWX9C3uruOKK5
13qckfGnBRexZVXXpppiXg9MJXMy9Ve/jsevqbCa24TJeUrIEwA5GWVy8VFGN4IOnV2vZuu9rPp0
77QZ4XPNR4WmNuwOQUr7kJ9hKiqZFu/7NM7BlmFzpU8wPsd1lPpYiyyiAqyQ92Asq49KudmmHYP4
QYgOQliXRRvpyQG0JZTmRatu33d2T6SeDGvgsLogiHQXh0dxN1EEuHXhND5MbmR82ikd8u1YN6+c
SocHf8wIM1SGphouowgRQM5BZGbB2iAG7BY4OmD42xwCEre8y0E1IjZm5t/SzKqnbiz7O0v5Cf0m
0EUFRIzSPrj9YrxBDaOHZZIFmQut4b+bSU4Tr1PIazCRatNaxRhbSkmsOYBENhFNzWpYOrhhULcd
xoUrGzrTGs68elxEy20+gqkscLnDjqQGfR/FNt4EIp3cQ3yQC71H63xJJmMFygA/EVmN36NlZzwh
8OE7k6orIArirlNeT/dUUm8i3p89jFm8cCUkBtwRBoUtmbFtEsc5tqml9nkxe/jLbHUxMrtgt9IU
0w00XUdlcOvY9uRvZsUGdRVtejadWzqya+BF2E6zm/1ahE4atGtglN2d3w2EsnWTvER9oS/JCO7J
tk1O84tSuyEzsk0Axv3o+eWwzkg1UoUn7BDEkb0bcUdcilL7r0AiMir2Mu8ErJTsSA671F5mdY1K
2Ia8BpIlucoy4gR1vQvMGyKhsQSREZg8QeQz1+qI69T20myJV6Vh1bnJ1oit6tDaNYxGEQ13Ujfg
cAs9HpMc9mpSUKwzsG5uVCzJP9aTtV/EFF1GK56gZQGLZUPwd4pPNJVkSIpt0xC2cs38MlDO+U2M
h+qQrCcfLD1G9n5d7iCvMJvHCxIaJU2Vvj+rg5FT4pctI+agDLa0I0feca2nQ0K4fF+VI21TjoMz
25RgAKHrvEkYQi9559v3RiTHkA1T7uYAZbPE4nKMDGj4fLxZRAeNQ25gt2i8hKGo6/h/E9eMT1Zq
5ltjMbpHCvhuY08aWLOZWiFgU0AZygWW1+LHtxpqgrpU/R2xGND0MI3zPZXMzQatd7qzWDl2Cw2x
m0KKiNHNFO8y1yk2VSop0TCXcesZFOZi2ksVKRNnWqdVnCFPNv2lCYoUPKgz3vo2i1AFODSceuFx
GCECr6AbLae4FjiiF8SCFsIS7YTTra5NLIcxI68ocK+tJY2VIfgEQlkWn4zSrfSWVr4+VFXAM5x2
3XbIMvqMKjxhTWaOOy4ntw1khpnCfkdm0/RoJ7R4SsssDgvFvDfPFkDflDhkm2wy2UM7szinehwf
DSMDQFou1X6xanEYNEB/w1O87WjK67hjmemdwNiTifQ2ECrUBl1j3C25mAIMUXn/WXcNNWnm5O6q
Wjn0d6hxBh7dNsl1EkVzKHw/AZDp991bM3JFdualuXOLbC62tJbaMszieba3fd730UWlLhQHM42L
cZtYTBv3TOPm5ezzIpHFbhcxPCt3abCoRyNDdpfM04VNvajXjnVLAApXk7YqW3tMt5kbWIy0YRxq
D6tdF4+GNs+j9N2veJlcm5H+/5db0O5PffdZ/un/2+169btudAdrZPjv//nb/p/fx3/q8HP4/I/f
bH4M2tfxT6cf/2C456/yD/37lf+3f/ivzfv/cL9xPEf8b63jr1CT2J7+wzb+71/693ojvf+yXXB+
TPxd37f9233p3+uN7/yXkBKYIjNZ73ZTwRv+r23c4VLE8QWWrAkUkDsHHOB/beMOPnRgohDsBcxA
2xbi/+V6wx3mfyFJulBv8ZJL/k2+DdP0+YH/Z5KkP9FoWOuYqoKlvQJLBj2AMXEjSWDBLhiwf6yD
sdrJtt0VizxB58HKa+1E6bnYc51ogAw4j8fZ0s7Blnc18pxlq3n/o3USosn3WM0J1MrpWDbGS9+l
9NcYL4tFR5Q3QoGgV7RwCvB0tKcWYgoRXx8lgkI8+sfW7J+E/QJsmvB8xXlW1pfCEuNGJnf5Xxax
tyZS7xFWGs4kWKR0rD7m/iF97TzcMN1MYfdkrKTdfDBK+PrRH0pApXEjHlMIn37fwz4QzmYyDvov
sb4Q7mS0jfsKhQsPm95j918DVZDH2YxrqufxgUTAR+tK2pR1us7eZ8XOvUgUJMwVm7frHxbXFSsh
QbLHDeoaVVuYZ6q/smRpKvnLbReMK17pOdRj+5kpZo1Tnj125msRfHOxfXbSidLA4EVZTgCIjkEF
PobhyNv3mEZTt41vwuSP3lJ6q9LAYUbMtdx0Je3C9Ygxxh1uSFV4wCvbrLS5tnMKhYyb9qXglroy
Cbuuct8zg5nDrUVvWCJ3jXufr3ccrJE89rT9te+1F+JBqk5a9n8V9RrnJhWwKPixy3E0juzZK692
0wcbq8Pao4b1NHkG85ZkIhkVxHge4vQepsV3M2OLTbCnsz1QE6pdbb1qGpQbbYV2ayYrey6tvabv
j1NIXIZuLqy9n12dXELnC2bs0Yl7P+kuOvi4YNdOhy88D3B/JNNxNLigcG12w6Z6aTSvVBArrpmJ
xbfixqcpVba1viULOuXDYlEGf28qdnUQQgWYeGisjzGCCxh1+Qxx0371UppTxE1fTlUXHBRkBcnb
71MnGpYMJXRW/PHm4HlOrB168vfiG18JaveWWPCMzZRSvY5DQEFICeM/g0hnV90IpTcR2sblSmjd
P/oUbKVL72EG7ngCqvyxtixnm8eTWBllOYfoG2ssYfVB6eSUd26/mqheX2M5e2qIlm1rS38pBeP4
R95joz3HYsp3NCXChFcuZZCcPv8Rc3/EQ+o+x3AxfGZrNzHNiBES4tbCc2vlAwo5v7ho9+Wcefuf
fJcqfqVd8Ms1y3PUcTId2PRKakR9fxcPGHazjt6y3vUloQYF56Qzl43tFX/LNBv/eWTTPj6zvKS8
0PV3Ics3gFjRNio2SAz9RrWUX2fQgw4zUxM4Ov3x55fIKA704M27H9XuR9DEmrBgZVc3c6w0cJxk
CSpEPtHcdKs4I2VsrY2yvXBYeKEFcZ91qlibudez5QsypFVmHqMyrjckYxnhQXs41WZ/7Ua4Q7Su
3vmUrGC68O6oNTN2IihCo8keZMvZpfcSLgBwWYY4no+zU89Hm+L6YiiWw4DVjlj3Tbke7xOYFOvG
doGQNApb18wAnZqETdczoJejAYSsd9v15HbjMZt8Z9tNJmnamcO+iK21xL7wz/eZek/smTMqzbis
GXrUTJ6JNLboJMmcfPpJP257vuhnXNKVud7Pabtevs08UEBO+SVanJU/P+bgTAjHmc4KUeRnQOJI
/66JJS8txru8zsqDgrXUK6Tin4Rba1hFWEZIACM2l2DuKCE1CHIY1edcOuV21NYDjtsG9TYVAHT7
Ly3tdNvUUof9SCcVJ86rR0FoSE6BpHGayyNi/E3qgH7KaejMdZ3UXGksu+FQxwLuDPGoO2JCuO/k
crK4tPPwbn3VyeNCdUaXqGpX4DIhfTxLVgTcwbO2jqQsd4JOo6Pt5d+2nrmzCiwrHgal04CPPWyF
uU10fvjZiFTnXvoYQKaOq/kMfPSpoqhkF/X5Na+77k7R+vjYBTBPra571V3NutX2v35+FyfU0kgn
RYMf3pACrItNr8nd4pHrAG8d72ort/YjuK11FcW86pFIQKGZRmjnlnvmFPZnmJJj2dXdNSeb7UJ6
m2hB/7ST+g5xCxdqCdaCF7sPwRA4b7y01Obp4aTNRp0rrlJ0wA2XEeY6RhMb/DcuJiILnMNXIrLw
+0BqoIWb0jcf5WvHMMBdEZnnqVMR0zIXPqBZGNzTnZISlVrIIw9+Tz+7ma36pQapknzRcOWdoM2B
Du4aa5Oo8aFbFp8lv8VpxQV45fGZutQq/mqijBJGlc/73PIPdBRJxvaGOIokPRMH9Xeym+uwUvlb
P7hwzqPa2xqiosx9yKbVuCCNwXVP6XUxKM0uwF/08dBv7D57FbqIkfJ6FQK+HY/s6W1YJoV/DNrk
TXhldeYcO+A8joYNGDWxV9q3jwONeis1BcOTp0M3Kvr7qGrucbfVcHFMscsHe4JIuRBxsgjAlcV3
5bCLDAHvaZv7pzl1AZSVwXM6W+Z+5kTGOgFPe4E9vS/wHq4sILcXbmwi/PkDXkKyDJAIWJSwDqb5
Q5LaD9z6JsBuldjVfYxNFLhHmg36TgRVdUHzpRLYRBJBcNky0nqOYwfSsPNKzDz66JGX1kRJmktn
racpy58AljMQdaejTx1USChjOPoyHT47Tcx8No4IdeXG6bHoZa6fUzVWjDuFIrQ1u+w0TC620akR
6hH57iCl8ZDNdXB1Kf/FO9bCSDwFDijGccJjoaTT72vNu7qMHcc4K9jPJG9qfywJpiMg+rr4NMbg
0TFEeZ8LEFfeRDmgL/W5alCQLUgaHlGIUaqLJHsfJl3gbuv4RpLr522a34/KAYDqokF1E1/E1dtY
oV/+GrmYPlh07VT2DeA1wGhveGSZFj7xFh2XBJOyjodHQzfLVtDAM6UlletBBQs0BkCOShCDPzxH
c56s2YWWk9k9MT2mXcWeizsifmaoS6s+2b375JmCiTJ8IUq6dHLByQxV60NXcfzAIQL+QB4pXNfJ
Dh2VADttGKvGkOPL5ELgR7GqjxYFkC+jnyMeqtkmF0J1IZMA3LN1+1Ja78toUQ0y8/YAnyyTTl4s
DNe3YARvByKoCguHXEPmLU8/tI8BIuVuMAH40CeLfVqcgoHkhSWVd7PLn37Kx6NxAHmcLZeomoxj
09vNekqCZYvwyZi05VtwoA/tGjd1zvOUePtIBWdTmW7oeIPz0vJ84Tz19Abmw2fHZeQ+vWVxMAR4
+yxmFNc7M+TNOq0PBbbrq5q6+yDTVxr/uueF5nQu7M54yaURH+F/UhV8ajKdbe0mky+dY2NzJoV4
c1ukaoCModHuE544TmHlZlHk6cokpSS1LX//0B8dg1zJko0wiLB3xR92Xk33CUdE5imwbMvOHUKL
HfJej85joAMGtNqSG6OmggTpQ2yJf9OeWUSgAnvCdHqJ6cNRYP0Nd+j2Vhzn4QIXf2332nqqG/65
vOqjq6qHtwFr/grHefNi2opvbHKTb29q+OiRQegWbOklk3glu5cqo+W2VAxR2DmbX33WYL2zDIi2
3o2XLNG1yGx8ybKbjrF2phvb0dtWffuCQu83VvKVkQL06pIuQxZ6t7ZFGOmmAMk69jfWjGT3wO6m
wCwdMzG+JmVuHiKm5ITKm1u7u7kTrHYsU93N1twvl3T805f4lPSMjNUm/dGh8BSwmODpoDTLMJIA
IgGH5Kh705HVnd045io3GtN2MkBLeaV29wbQBztLxKkLlhx1CJh8gCzwnpTRKS2Ed0WsKtcOxMsc
KzQJkhKuh2zVXR1kn/wr0alqgTeRfgTXFMT2PaQh6kCDOd5x79sskbLeB+6GwA8fYxU7/9Bu6jLp
+SEY7mA05ugYuxsIiPqhqCrwTFUPsZu4b4jHftoWibR2XjH8VU6dPOWw9wiGzG9IGTPtxBwOTdQl
l4//YVmci28lw7ZsXR5jkg3LnEYPU0GLbeJ552g0/laNkwFOBQ5RH+IMWPMPjw9fw7LlQUPEGgxq
4WkC2vu62TdRb1xsQ58Rbvc9i/29zJBPcETqsKLZkQRs2WIHpZLJFMaF0xd9IrCgGzt3V53fH9gk
mEWPMHoqz/tK5gWaFx48WDRQbsgDyB112yltt2V9UYW4piMRx6BBP5e9v1GIyNyC4zMYXz8cbOr1
GnvhIxEH+37hX5ZkMjxkwl1rm3A1XDKELDecNxqrf+wyRV9RkkxMCoZgwyqJPTjKIOg79NwyrZnW
BieMUETxnSr98S76hQQB3yzou32JiIHTyMTuW7oOYpi8pr0xQGqvJP24tDr80Khc3B/Y7i4L2Jlb
UaENjrFOcE/Kd+0ku5Kg4kuFqd8gpAiBrTwnC8J32eY7lxrZ5FYZlTUZP5sHORmEZbvxcuyxsjPt
Y4WGZcQTH3Xc08e5zM/B4ianMV94kSOJeyQfr4bkwcwspDgIf04z/FlGtz1NNkSGvhKfXUzFEb4G
so3VYB6NhajODBzxYE3ZzZzB1KsX4zVXzS+Lbit6T9KYU59D03DtFjsDQW4z6Qn0DrjVLM+cvaZl
IPSbSe09009XrS4f0mQCp1TXNv1V/nBk3vV70AEtKJhOmN/Zpwh40oqR7HyW0XzvVsNmlktwDYps
vEw1Y6Xy0SMs8yT8OL20rvVgGsRimql+NLo6WPlBTHKhA0usyumMxK1Wt2xhTfH6feIx5wSdFdC4
B/DCBWYpv8160Cc7jwdgLaDOaPM9mvXTPPbOMUc3PuFh2YyiiA+lUaQHn8C4DYn51MeG2OreiZ5d
iGMJvdYbtTQfQ0mwNrMeqk4mvwCOoOK0JPvtu36K4EqT1oZ4bMJxhqSEaTGn0fK248rIEqyYpdoP
GrxmEY8A2Xqe3jkz97Gf7nqXHpdEyA4NdpQrRr+nqfaHU0bbk1VbHBD9/lkHeqK2ByaPYCYMppda
cdtkZllhc9sO4N17Gayywcs+2KrtTQmz6CjGOTSTeDwkyN4Zt8CD5QrgPNW4y/Wt08quSEaZhn0U
L0DhCPVxcmmLYquCW/y/p32Sxo9X0RUcawo+Tzav95YtYNV8zXmsrmqhaXyZpm9LTc9JPbq7LAf4
z0Bzo1P3T2sG5MqVvSut8rcn8u6QLMM2aDJx4TIMRlBU/MLA79VxD4kVBC92UH3CO/L3S7BweLWa
mEA/kopgIAJElJt2X51Gq2rwYI3NZ2L1ZG3td7cv50OdnjgKJtdqYQLJ9oOUULwnA4zASr9F8eId
+Mw5RGrc8pFS3UNQx/pgyOwMmu7VQvvYWLgxDl5S33t8xE8GpARye3RlL4PvXyE5rvrAPsReP/zm
l3AhjUz/g3xKMoesLeljigM2UoKF86YZACIgFMVx6T5NexsoGOC8GNlJGP0ud3lF9YxsGInul5Al
9SG5i5sRsTwmxvdYGemTwv+w1p0R7cZ33eNeg32/Be1KA56BJITQRj14xbDH2BYinSECeLeQe8Pq
NqQ48vN6n9gTXVOIK2FULhpQHSUJvE3lWgkEv8n6bJey3jzYUr3BnWK9UTVbIf5bYkWgkIpZ340z
vaws/d4D+eCJjBwbpRjJzfS1fxKmHNe24XMi81TYMtj/ZSfTgQtV8UGL6caV8H/GtE0uZeBgwpeg
LXsFFI3mZvwgHUoMVuT+3jLRX3x+rJBymm/8kpTTdoQI3U6jpBpldpiyASvz4jz0huOsW98oQ+Ug
e5ig5/dLxg8tUlzMytM9xxor2Xc8cm3dgYokyuU0f8qYW78Vt6Hlkj6BYp08gKVjil10eOZukEG4
aN6FukQcfXqkxcm3P4sFyGgbX4qqUPDVelBNrMo+QR9hl/WdnRM9LSAmZkQAemcsn71l4vMv0u04
uk90udak0e1Td6N+Bt5zzQAlJMmT8/q3yeN0+yWBG9nKobx64K1ACa1E3GyLGQ4OqHX2RjoLgCfL
8dhn+cS4A99JnOTrSccXu6c9UcOGGqBdr3qwEWuDgh4ID1Trdo2kCp4nrG7SrxtkwAvaN2t079pR
f6rU/mD2sesir1/B+b3vZoZUzcKKFQxhUkzOC6/yRIHSeO/Zza8b+4PW+11RpteFfZBzDs1+WMsB
CYB8IIRJupC986Uj7tn45Art2Vmtopv6HFN849KxgQsl2fhmzBWdE8+q0va9EsTpbG83zuMJ2Rpk
IE/iqqJNlM/xSzzrC77ilwS8aVinxktVTIQ62xECRN7cmHqMN+fxl6OdOJy8i0w5NNXpTNWoI6jy
DvAKqax8g+3oIzrXbx7aiMF5g0DfrtUTZd6UDVi46WiGXH7Z6QPl6EC8ineeyQ+3pJVzIviwbUT/
awBEvyMI9xpE2e9c5e4uN8xTo8d5zx6/ntkAbNeC6cFYcrG1y4jbevSAUJdoFOSy1BzmBSHF28Pr
JsgrxqO02oZvxZEnxLfXmEwvHPMKh4hyKYEo7Z2rYcvGfvbi1v0Bbik4eZznFNYYS+jyQoaWoTZj
b7TrGs2SmdsSmlX2a0QfXOUutNllckhA8sMO5fK3MPxzHi8hoCsO7GrjN2fhb6zc441xm3EvGXQS
NW+/Rl99SaNBNkY+yBuWWq3NPVxx72RZGxisAj5CT40HanKn2j8ijT6WW6F3RyAXgufdmPlyEyuQ
APPGxkApg3YPqPsE5yFb41c4jzEgY/KmANEt+VDnqDRTh2+MkoO9P3tUTNX9R5T7V2nl+AsWbu9A
eU+kybgC5ns3OLYzHq8amYXLNPnBjHRSn566pvlNN0koljTddu1UXSxJY8nyZRalEaKmBFszIwmB
YyV25/6Q+/Ma/Y4KC20doNnjoUqz0B1Zo3zpnAV/5AiYnFFSMy9t+j9R6833Cy0TkDp/z7Y7vXNS
wX8lq4uXMp6O5lfJmXvtGnGC4M3JrnZ4abuGcPvcjO1HHtHmORoSRqFGcmiNxd/6/Gy3ZO5q8FC8
Ndj92xs3hXbTHdRSE1vLIF/Pse+sTde+gzefn8F5bw1nfPVb6yimg2zH8sOkJiUsjb/YGUZG2Txx
xU1dgL+KeRU7gDmUmoVKRdulgjmgJVEybxpfkgCTQttA1JQS0cYuzoNj+Ee7IA0O12DEa8SDwHij
fabo4qAsg52j4jZb83do0LHWeT+N6zTh9kmV9BtXsu5XJhrurWoygHUyaPeMvl+rqOWVQ/JacWok
awK7hezRcPEdj5aY5srpjr6MB2OJgpAcf7uzJCpMf3Me4W3SBLdbqLxcPNVU3VWNfgQWxmTABs3N
3TMkr3wVkA7qunymj5TbNjZ/9jDy/snsGxvbQGFva+OBenerZ+G1mxo9t75fZupoTfppMxx06+wO
FlFLk6bjwmTwEyDcyX3cxuLQT8tHZJtfo02aslNckrjHfLHcQMaud6TkQQ/0X/FsFdspuaTTeNvU
aQSXsVffYu/NpoCNRK+GA6RCJBJiw0wBELUYlVlUh4rzgU9Z/dad3xId8fbhyJrGBdzorAnyVx2P
ezXRwBX9hf74VzMqv3om45wgU9d85CaZ5mwKN9XKFfqGAGENMBcaXLzOeJYtUWQ2Bm+J3xMvRnXH
uNaqq6X9dtPb9ifRTvxbqfFQ5f1hUHV2LEyLcTo4fXiszl1gN188ETdkzxQ1zcU1KHf2TSu/VAEn
CgZLMViM4YW6BUaO4wK7g1H/PAQhoH1K5NJ2uSEnX+mzeATHQ+6zZShH6diKSRAndFF8VkWerFDm
X3UNbVstNH2MKYmnqYOeKpshXAb5QoESTEFwxhth1v2+SynSNLMde121c4zgC6vN/F6YH3VCvosU
X7/XbQXrjzbE/bJMCUtTH+3bwyhmrjnz1s7lm9OWzxLNeRMFvXqb52xNZmGdRjStlvbHXEfUDCzJ
iwXXe5VZBjweSXMy1In4w+r8DZSO8h7k6Z6x5Io3gvqmLtlX6fvEsfKSUdqtDTTYRUANLhDNImSE
pTQPjcUJLwBqV0bOuGkdpoQzzQCZZT8arJHcD63nLIrYjxrs8pEAQdpazHRVt20UWoLL/4RXUKwb
Vf+pQI9ta/E9NzhLy8ZNwjo3aiRSjv5teT+2vGKDxuduM7/THAuZJe3HGqKYRxjbnBbqvSIKTIZ6
fBxs80PzzW0jjF701czfpaDhkH4AfRWwhieaif1WtVv3Bq/3xHgbhuAEKigg8/XJTOzxqu0aqQoa
Y8bXdRjlGL3u3co/IKkvoZjtXczsbT3HpT54fbNtsqk8WvP4FnTkql37te8nvRqUfJ6W+gWi/ZPI
6FBv+j0m231cgjKLJzN/aCZwKhnHwiO25SdQkFQVu+hyiZjuPJbV2hHGPbMv0VxKUILnaWCTNWV6
kAkhXm1zlcaPUL1DuF41Fot33vsPqmwfOGq34Zw4Bx8T1Z2RY0RMG/aqMoUA69jnEtWk8yLzgc8w
B+CWfYuNZk1/AaeLWzBSwGzBoBgxIxhYzssxnMHiwfUAJjPfzwu3bjZW3SgqYdvr5JicC932ffyd
Ug+7rxbx4QVeuqtMsJ64jJ+07fG6pRhuuadvjIk4/4gMiRmNa7pgjL1s8hmvQAsM9ugvJZ5Uihsi
CqyvtFRvsyol1j3lTClggfoGb0+/F1HwnLtqvASMGMpuBGkCPAxKYwNk3rA2I2CQNAuSYy8Z+2dt
WDSMR9rExdgLYrKBG1/mzimTHL1MfV4MJqIA/5mmSjhkoI92g8VSl3i3S0eQdxd8dCzr1wED64qC
9mVnYnZbArsLLW2zOjEFYHzAGZ4HMxm+sLjBp0uqba0gki4WK3Rt4WaFKTbRY4WnTD+Lmgcldma4
UFwq3dz+U2iOsfnCeDIxxKuX/cV19mdeunMj4XTQsNxsfBr6+GEQ9TBQcYnNFA5qS15lLA+ajA+4
BoBk7Sv6GnlxZ3iVjTUdFWbYlFsps5bSuYfpsKGF5juXtENSpmMcWgMbnZohgJd5vWm9R8tiHQX0
8+Iv/qOKOs1g3bTPjY8rUcwuN+MJ7bOrf+ON4+qw5PF+kr61ruxh18wO7wbH3T4wk006qs/JEtjX
mjJs5KeC2b/ui8/AglLl4/wjHlauZW0qaFsOjV0pjm18ds7acVIvrI3sbiqTdWBTYt1N974ZXXkF
MV9GD4Te6cbLh/004qmdl4EeMzBnPL/0HenhwYhvkyvP1xyqG8zL9PHpbj5Yi3OndS130h//GMDK
GjZn6cP6FdQg5yrdjEsd4vlg5uJc0X7frXbdR5LLZY+tU6VYfgvB/+o9VP6QvKulmzdiwqE4FBTH
mtzqd36Fd7qkKXZImztQV99GDXrF1PM3PxChQsrqdgnVgGb1GFyXJZ5fGHhtPeE3FzF4dx4jRJ2D
vPJdLrReFD3mpfQRO+vNbbRHCrxF9MmhwDvzRbTdPdPaNoyG5NFKYwjutChYDggPQhfHIcEJU2YZ
FKwABE3av8GOoCvAnXcpxOrNwpmESStdUVS03NiIR4ZrIM+iZVcKiZBRwFfWMubir8QqK1lda2o9
LMIPGzSgVSYFOK22m/fGDPFF2+39VCfvjPzEJk0/6jwwsNnI+yLyrq1l45V0Hsc255DpUjgXY2OA
ttJsIWg8B+o3QTVcmNrGl0FliVVwAxR4b0PatasQK2CHFb04QWkYB6d5zxPtnW7eJs6uBceifp42
9NBlK0N325EnggJgUE1OOzYhNn8Lo2rBvSYRUSglxJ8BTFKUTPUW0cQPue3l5yjR7wRBLnU1F6e2
HI8qHm59l+IYp9Y+s7h2uUphQaFSxBJDv6Wic6ZMwb0bSyAbgvkTFQJBTXNd/0FwBMILzX9dwXAl
EgcV3Rh7mp3FH9k1VbAym+rz9qfpDC6lk/etEZy4eG2Q9kAbvWZ85wK4YiNQJGZBRw/mnGS+qqF/
JeCyWRLjuR6m+Vw09rNJyVHJTt5dLIdRRY+/Hz8m3UW9eAzSUj1HhbGBq5iFmJ/w+cLHjf1yWsUx
VL//wd6ZLDfOZFn6VdpqjzKHA45h0RuS4CRR1BChITYwxYR5BhzD09cHRlf9mVllmdb72tBERYSC
IgH36/ee8506Ii7a0fhOcX0YUDh5gehuL8vAIGAtgaV7m+UlmFeS+aqdmKEYCCMO13g0YAWRGZwP
ytv3k36By4Xz27dFYIu8we+AWjTvFOzELPWD2kbSRBRfu5kLYPtDJ+wAVL0R0FRZHrNouLgjTdEw
iRMcEC8K2UdAT5zw3rC8hHEXMy+S5imh7CpMbyORapQagdSYVVdQCT5byszRI1/uZTjdZXwmW+WN
ey+ig22V4+c4M3ZWNs2YDtraiZz4E73vXUa0hoUDZG/DD0KFWR67POM+a484/t1d4i91EH2E2fQ2
hHkWWKltUBP1ZLZgt4sJaXPGu6j0LvFM5qhw4xAhOGAu2yWLSU+iDNI0vPal+hQdH4NKDHA2HBrm
hmZ2q4jz6VIYlxoAZpBl7fDgmPdxKwoYO+3nZGaEZYSEUWYEf99JEV0HJPtbL8x/2fOS7m0x/Yzx
hWiOalaq/UMecUa2aj08OcaxRiR1rCSa49TMjylDGKTnK3ymJOwmBwJrWGNA1juqoxkWkXafha0O
hDJiKB2SlL9d653wzGS7qP6KmDE5yTCh+PYImASPadEX485/kdbauomJCe37u8HyDl3OUEFPMfeJ
rO1dVQJVTStemSuNDBXP8pKGHWllzddhKeedmF3cuzFq8bm7iG7+ilPnK0Sbej+n/QFBwU67NI1y
PTcYQz/9CgqQ/t7PzvvM9GGT2Mh3xsR8zgF2kCBFX4TUgO+xR7xBkjRVMFTNb8REk7EOb8vJ2mF6
ApzKacStiq8dvECyXNYUJs9kVhd1BFUQHJgnTlAyXqbSKhf1maUwtQw2iXPKxCuI+8mm/VWSOhhz
vOR+Cq28fCd3aVsTxFJCfWjHyL2zHKZOPkXgxHbV0QcNOBOfiDuaXwld6NpZf1OxGlE6CWSWJ2ox
n6/Bb0yquoD6vLfpydNhfil9KHaD7O4lft6w5RewowpUfGRx+PQnEnRc1ztWA5cTZVe7sea6+oRc
j/msJe2G1etkJP5hsH6nHjwnATMrhjAzGKTB1wg3nQIKXoIEgUUALVcmwZ7Eqr2PiWxYTPN3MoXJ
Ovj8YoqQ9oHjvg/2QBSoYz6axmA+0p0jhziiMWwxFma0B26GkdyB/jpa8DFHAqPVu0j0nuEH1ESO
3HHJJjWqj8JMxmsunyb/IenBIbFP8HunzoQlNYLigm6dVHMZRC5qqiypxsDuG/CqM0QuPtc6oxdr
wo4JSC90N+jOlk2eWq+9/hYyMrxbRJsf5ml44ioqDrpPdm4X3udGS3Hqrs1aBk1d/ZjoBSpm2+tN
w/luk7XJm0twIDa7r+1UXHv6xPtyhH/ONhPEjPO2kdMHyZxe+AiaF5RRjzNQ3S0+NarT/Hl2vItu
yo/e9QBB+ODJFcm0fTaVgQPj0pAO46gZRWxfI/nuLGsX1giuitCF0tX+6NKc6TRhRUKcVacUC0NM
J3UxnvSUUULWPsNuMCsTmWCqL8atjduelJL1ZGB3+aEk0orLG/172LjsqbucFAjOeqO/JZnqshTI
NYWdk31lNlzYgnWPiAnSkJdTEYcUq4AuGTyzpmoEh2R8Vd81G/558bxNbiDHHwin4OhTvmWsi/S2
wytqlGozing+0jUgxOyYx4CinRUiAH44aBzfo7BPT2aF9sXvr6LjnoA2SrRLoxit4chBefW9iHVz
yCR+iRZHzt7m7bZa2k2Sgzp0KqPb1TGAQTdO3QdwXHtv6RqafzXSMK+mwRJzC86+fSnT+lS5uA4i
DZwrUcala4pfYZrqPSfpSXy08cJ0bpnQ0j6rYdZ3rdv2JyM3j+TaUt8Xi7NlbQsSC5p85Hv2MUcY
M9PATXW1q5Q2d/DpttpJ1UOMzQi9Z7iwpXKAK5HlcdmtbgIyTfo8YATEaaynclmYm81T+lyvxC2r
C7/K7tNc8QQ3PXCek+FG5py76xImoLFNsTLX5IzWboN2YtX84fMkICcfApGav5a5yILIWqXKq219
pk/VzM54MvDCnYo2fkDf5uz/sMJb0X7JfZnv89WjjYcCXOU6UNMICCOSzM+imXbQ9hp2kD7Z53kT
n5Tfb28ObZRR5O01NOem+NVOXlzTxPdRh88WJI39TeJZws/Oww5QoDc1HA8lPflVbMlOcLUXJGQ+
CCLHktjB/GQ6c4ddaD3TXOkBka3UBD335jEmF0fRu3QdANwhYasAIPpRnFsYqEscYiS18YqHK96i
4ekuS1/GFlwHMxx7V6w8rT/q72VNUEh0/0yzu9nfWADEeNcwIEOSovUyLluLnh5ihCWEVqSGpyGs
Z0yCFDYpyo7Ggyvhr7dmwadKJgyZb6ZPS3wlsEelJCHKaK42goB9JZIftVcdx5GbwzFUss1BelFA
d+DK/J+6081+1kjGVwtUmtCY7NLtknEhdkXxPLAPg7FeRaUg+gb87eVnhYctCL2YzFOQFrvF0ylM
t/ljzR1iTON+WQTRXgXsA5Psg8iGBQ5eLy6KAN/bN5MOBOOV8qk3Q7Ubh9LF0+hd0KFjLo3lt3Lx
xZl5EQ/NSNQkLpM6Ji/NjqhhfLkQaGFnFF4KBp98zqDzBandMhLLOauvD00Wn7nhJuir+Xwes+Td
Ia0+McWD02d340xfe4imc5qY+0kReOKiOcHmyd6QTNfWi78u7qflRRpVB5LhHGaHBbmbhUudMlP+
jgzts82CIM580D24bfiYPQ/GZ93YQYPEiTKT1MU5zPoA+SAZ3grZNgSQV0ua1qFhkfMJEjul9N3P
YRZ6Z0wcO1mCqfRIkdnSk1qxIwQdfScIepUwls02nrkkoE5Cee7rT464bx7uHXK73AsbYLKaredz
lTPl94jo3Td984x0egySwn32OQ4oTiTF2B+KyAu3eUlXc57zOzrPZHrTZkR0tTVfuql6XWJSHcfK
eHe6iYSSBCCWzj9vymGX6uOP1nmmiXqwU/+JgwPF0/ypstUc0C/ZobKHq0G07RlWVzlED6i14fot
fbNNqYWjiNTUGsYCBK/RPhNTGfp8ZMhO90JxJwxs0Yy3zJ3h08qsFWzL1spfbneVGdINGWXcBbWI
7ww7fLT42Ss5cjjfVM+3h6VdA73DazRhg+iNJ7fBZ0JHXJyruin20ptfSdLUe4qOt9ElUZ6tJ9rP
Kg7PBhQZWJviMHaFeR4gBDKwuWfZRpi8vtq2Qr3SrFeKCAV8/zkiaD6lNz4547o7zB83eoXRRPwI
heWlxk1AAgBbzAi+TC0cVxriOUvLuMD7Xn2v9dbRxXOOP2Fv3rgZeUxoLRCaX/C92edaDHEzAmdU
oyArHZpqqTSOPWnf6MrtP6SbG/OmjyP7KGcO+w7Dn5HAuF5FuAwX8rtnqzhBS93RmJu2IhwWCJz9
zv+TktAO008a5Oz7qmTEyIZ+uwHx3w0bQ45MMg2a1QkI1Eivi5zMXgZzCAhQzrvsYTDVsO1gcOzp
iT0TqU3Rp3N8q83eRewDdKjjdrMrtFduxhn1b3APj3/SJ/5PORSPAH367v/+22pv+ptQCpgOwlIe
1psV7WDie1ndR39DT8ASj8E7mloU6ikwajvcpWqFlzkMk+ZYwfPRXL/SU/YZ4YmkhcLUbHY+fdp4
h3/+WvhH/+3F2JbpKWlbLkcRqdYX+zcvhuzk2VGiq45CIJ92ld3u87lAcpSJi6ybF04kuzhs8e+i
vqIVBJfX7K1y15negm65il6r6iXj1rp3k6y8X5XQtJqf6zjLHhw6ZaUGcWjPMd2nKQzG2Ct3riQP
gzyF19TNaIsniXXu86LfYSwgqcp2EVH2TDrNpCfxyEvns1dSOI1ZcUhMO3vue2kjjHsguiz5zeT+
u9DCO5qyjtHlIjViyxm44ZnHiqIMQSAP9tdZ7bEERGDtE/Fk1Amr+6jVKc+YGqiK2t5W1D9RzrYZ
2S142tTcczkaHzBcQMKfSBMgZ7cxHoiQNanmpgTxk0jeFp/S0snLAOkIDpU4OqWOp0+D3Z9CUTuE
dNbvsh2L+yg2qrvE4mAzh+WzUbfemTYEtoJWm2TycZ3XbcIyqYAramvdMRfPuop1vlhO4b2fGtEr
TZQ8YmbOqdvaeyp9GF2XLkzHVALJrQULPUTQVqXeCT42ofccfA6SpTSg8dMfED+Y+8oQ77laimdD
ec92ky+Ximb0rq9tGTRJrbmm0+6APGvtRbffIeVEdxNq37PlAp8wZW7c0zn8yVZhnrOZl0nceLQf
zYIc2tA6JO443bsli2A199MFpaCBX1VdxdhU36c4g1z3xC5RfiI0SLCex7DnUvXpI3rcebJ+Jas1
g1jrkbmAf9ghcuk+JjphplNJ5IiUX6SBzylf0g9sJ0e3Jr8PVVuPQtBe3grwu9ukzn9btZQHUXAx
4UeZ0U9n7avv9t/M3BzpfdIKg/cuLrbTFic7LB6H9Vnq6JFmx/plyQV1seBd7r26EhhVm7zhenEX
OoJM+8U0YMiLXNIub//y9m9YCugYzWX85y+SUOruHD3jZnfoSiA/y852X1Pi42XbLK2kJFXJwFRH
WadY+dNzN7Xt0TaRuU0wACPv1U7RD5QMomPCArZV5C5oZvOXaq6aS+U7YieyFJBwTS91oZJCBUKw
Jvdk+dKNd2iHikdB4PixdgC5p958T969v8kdxGNx75wcgkr25JD8aoxYsrN33dmo6GLg9io3smrt
Z+pNVNXhNW+49IchRPcbSxvsWIgdijf22o9kkfhj5l1EW6ZU4raLeXFcntGfw3b1/PQUwgzYDCGu
PV3KLTnu9TVTv5tIj189lDTK7CPISHTpUGaquyQV+zzE+JJ5PXGrOQpf10npBc7u91vkrie1fR9G
w0tnRPVlAjtB/Tjtk9rCxl632BaHhVZe1eaEBbCQhfbCKJdGjoGmAisRjNbJ2TDqqODUWQ+pI8az
VVVBnlXDXWq1tx4TeTcahkNUxfa2n0ZCC3xEpQynyTd06+TgOsD/dd1uEfvlBzFXR2IkiYqLaMv8
88XZ/Pv0onWjcJVj257HUi+wxf7DRpG1pgzhfwAeNJACz/gJbbNMz0IW6b0aZcgBJfvVch3jmMmR
DHhJhf59IpJCieReauNqNhyUSnKmX5m1/Kab+C9e4hr+9A97GS/Rd2xcvCCL5D/uZV7r0ORDA3Wc
zNQKOlg729FjgIfWS96JHH7GUBTpr5Cl3M6KZtvnkupUWcajTsedKZ7yktZ7TPtwC5+rP+h2ci8O
YrWkIvodXdIKBWBeRc8QAA0FPa3OSv6LXdDEOvwPv4UnoCr5jmcLn0AreEt/uwnWBlJ6MU8VsrGy
udiResSAt3E4fAAgV+WlK851pe8j1kB6WM3hFnrr0Pnbs/rAm+nqr3abJDuf7ImEWEXaY4QWjUQK
bf75JWFb/8MrtaXwfEjklv/f3m9siEZYhS1K+JRoAAlybNfVwjmuoSJl1OCQ6cYfU9Q+Nb3XvvfO
Dzi0/b3rdO2hh/XmeWFx51glic6hNg5V4b+VjXtXlPN07yHiDtqMrV5BkqDAlkD3w2KFhteKWhUP
mWIAuqkLlwwEkhqB8BYHyZniLXSmX3q5GvDSn+o6QgOd28co8R3cskj9RU97J3MRRtDZT+gmHVvB
JO/21vwvcOxfGPKlqf4VcIwm6NAmf5fj9ucf/cUbEz48Klc6ClP+f7nxffXvrutLbguAYf/pw7fF
vzumaToC/tctoo2K8S8fvkCEhA3fRLJp0b75//LhSyn+/moXaI4kgBncN57lWijJ//6+bE0nbYYm
is/r6duzI6aIZX+4kTLzWKINzXJ1QCp/uD27PSBEIYBepEcxZ/VJmz/xxVTn24NH6DPRbetz0Xpk
zvTLQ5YUu9COl01CesAx9apvvQgZk0Zle28SshtbxS+nw+WelO0F8/Mm0Tiv58KfaPSQ4JWwFIcg
b0hd2WlnMK8hCnSOVlFzL0hmKtux3iKQSQOSb5CODsuLns3sUC/L3TCM+cbJHP8UGoIUANLOEHzv
mi6mJ++Yatf6ORMvOWXXLAuc0T1jkl/exIQlYCYWys/vGQqewjL8DrHKIREkvEew2lkJTB1mVhtn
aQqUk5lF0s9c7uAwENnBFAp3KILFMKx1MBlgdfrIt47xSROBtRkJCUKaQzeP1vZm1SQkXdjvcx9H
piYMmx3pOkXxp5lkDJxaQAhTLX5Z8ovfmWBJ5hLrgzFnQYdghGAfDlyLN2TMKJE+5WlxXGr9tUbT
te1DmtgeEQhYCmurzg5plP5G4vGcNVKeerSEibbJRLfcR7q/j149n3oznXbCoVVEaunWbro7ExLb
wVuCziOLOMpBeAXCrSTu8Ru8jZEf9vnLyCaK8y1iaNO4j1RmJMz1lGt+1l1hM2U7RvopuAFesbvw
fmC9+LIwt9sk6HfOCTiXonpOzWH57OR+asZfE/TbUxGCWGZyCfqHegMGm1pz/16YAO9qD7BVhSJt
RzxPzDmehJDMr6ZgIV4HoXMagrFpWQoN2DixkQNmfpq9Mj7mNWPVzLW/+EWLdKY3Trb20K2gy+Gt
uXObyryLlMVaW4D1CgGjjCYfL6oLeu28TGWi7GM6i9iPUWmuj27bOXt/cJlNZhriN0oXXDGi25LW
Op8ISUsCqgwm5yh3qlTGXzzDDYg77thamJaysxOU0veEgknezAzmnBL6A5T4TGcWw1NOqV6aTokZ
bSchhu4AFHIgZ4h80M0Un8uu/JnkT0SQoGXNxIzazh5gsqmvuvJ59VKdBTzabWUhaNUTrWJpbnvL
ap85DFt8aPSQeu4zrx15xxW52zX4qsGzf+ag8r/F3Qlq7d1gF2d7xqxhaqYcJpkmrvclWsoPsxwI
KU8SYm+TcNl31XNUo7NDOn/0rVKgwCQgVzroda35kOJi2qs4sw7Qq8ha59OLjWnTY7bY+XEVMgzH
2hIPsBNo0yd5/VAVq5+FtJJ+7tbIOXSsh2GJHq3J2Uvl7B2b9vrqpiNRj0SMRsYCMW56rDk7bJuV
LFcLWOwU7ltM5fsa+ZAemPKAdzypPM4u0kyukqidwN5ySh4fivlr3+ESVzWaFcM7ysKIXiz++oUJ
1AMgkw9Xe6duHNC5YwmqChspExcyfCN9V0v1XSAmT5aqPjgdn/E9J750m/D1xkM9dYoSxuecPoaM
kI6o6J5Cc9j1Dp16nPeBtVT9VpS63OaDAUisQNpcqMdZL8tVd927oeO31M6I3bOrOWCCUJ3a0NtX
/IxaVd9bupHr/Hq/cGqT0ULCHtwgIHriMzKxuzUEpaziphDXetcXv5GhnwcwgmE2hw/SW1ib8HqQ
E6BgMk94U+oZ07wUBuEhM6lnTbvmnwNuGGg82jZqWDpZ7TZ3x0tvJEe1pO7ezk2U5s7VSsL6UDnQ
e7Oh+24XBEdWvv8raez3oUnbkyzp/ieyvgJwSbbxtDA2kKI+WCN9OpKRoEhgf5oT5xSngwH0bP4E
34Euvl6OaOa6oygqHYgkvliRdTdqTM2aKJEqGeS2KUcGLBno/pb07xyLNMPE1goJTxHVoe5RyHdz
hI80mh/wBPbLqzvZPUkRwiRhzvs50sOtJFsETb/7eGweGzdqjqCOfzY6+ZGWXnoX6njYMLbSeP3f
3B4qdUsI1Y4ZAl8wRLfV8gnPhPulpe/UmY5/qA2hN/j11KZNcjzsYvxNPVyhELcvY0c8ZtKLXY6W
D/HvYgTl1NIUSbInYb80VaV+uuOrk+TvvZtlL2PiE5ej2DXtERUHxuxfvV/oJxDMzyHanJ3nT/Om
tPy7bpEGZxrxLVmztbNLWoZYtKbd1Fd8xsWyG0LzbHLMY6C3GgciUu1AnNKg413qtf5RqDcSUqMX
wai86jpWleJh9qV1EAtt/MkXr1b3NEDCCNCpF8QMDzWsMxKV/O/0rzYmgpxt5I36MMP7E1WRPUic
ggRXZvRBJ3fv4mCwp6jj9mvMAHnHN2OeUX3lEm8UyEqiKrEBEclsBbEzfXXi5T0B9QjOk8kuGUco
jIZvlSetoBL9R+94uMkdUph60yWcMU/3HWxS15pKbn6n40BMTKoZd3SJkq7f+mbyDoQtvVOO8VN5
fRZktOqCFqwnFgAwxJg6modkhl88RmFyGf08UKM+AZqzHitzlUjSy9i4qDCGkpM/Qxi6VbUMHDTb
Z4X3MHA1je6sVs6hoNigq8xO0YkQ2V56VU189laLPue7mFNnfjIGa01V9bF2ui0yAdUdmzZigEZu
FoGf4nUQ+p2YILaQrgyERRb9hBJzU2XWD6gyO6dVD0ZX2zg9MkJZTSLJHNZzgrBPGHKfaZ09jlxG
W0VeddtxG2O2/IF+1rJH44svsHVaOrosXf+ASSTvF6g2HCeCOEE2283Le1Zz89pS+0c8vpjVy+6d
XQcDMjSZ3eSxmbkKaydMFsAtxIwNFuGuLJtkcnFo6ZCehW5Xng1QghtRmeeyz6FE4MSli10DycGX
sKyJdLObMDwzfyU9dUYIKo2krPSgUHk1For4ufPEScGYC1RROVR2Jel/tslYXywwtFUOxQip1uJm
EE6kCB/asVyC3gdH5669XlCFGXO3kDDsd8O03nmVMyrAhbUar/Ur+p85cP2DHXEQG6BTOy2dm9pF
hJYVKj1ze4GyFkz5aAOeEJeTM8huvWMyxgrmWffEKSYbWqHsgnVE2mmSUZGOBGxVtTwTxAISHKZ2
Vpj7YqFl0PqOc8CtOXSQHzptmUdOFw+pj/RaTGEOlcL+2Xr+GriCRltRsQwK76QriUpBLTo7ItvZ
FUE2ugBfNw7mic2bK8Oi5SujPvB8D00PtHXNhMS30JUXQ0MBY8hfkP47zIzON7u3m910g95l46mJ
pl1Uaryooz3v66zas+dgtzMihZyowHnN+zkzeBmidenM8UYaortatf1tklwrid3eQaXHMJGRqYCW
LZjdTn/pBWAECUPzcHuKhQT9Rcrd2DeCHcT3H9OB4pS0j1PPzbGDsVki4a9eRGuXCFuT5R4kFut3
7pMjaNeaZlEL+3WsnhtLbXqZQbjTunktou48OURZqgZNNuVIeidEeUE3UTCoBa0zN7umeTLEWCOv
cWOIAAs0CY4pndOkd07pPpqcMbahATmMOR+5OqzcBQQQLsLqVTeFc1nC5GoVy1tt2CsWybDvgGtF
ctd4NPu9EUQSMBr8qWl26ELMCn5FXiuDku8QqRi2xSmpSxPgVcbbd7bZO/cUIld/tbWbfoFGyye7
eqBFSirAxUnkcu1wiWJsC7LOOpAZwPnD1XvOHN3bkk9U1UV+N8NIPbWYcOEChijoaBT3Y3nXAxq8
J00JZUXGhI7OKf5ZBiDyeZLDR5f4Jxm7HzMjNoQ8Mf3MSlmQLqNtOrKMTia6ET+19rpGg83cnld6
aY0lexCkjeYoobcqWrjMui5Yom9xPc/nFhJnyAmGg8N769npoVvTWWWvDyyNP1AE20+5SVwkXEh4
VNXJ6idMdXXpnG0Fev4cdy7BMZH+oVymwCYb+zaM4TbNdvhipPonJl3MwYoQqsR41lHbv8bKYX4R
/+yMSeyHpp3ulyW9yw15J+fzYmP/z4YPXxWwWuOroD1+cRskYJpES2pXDNqt9rbN8q751D7nlEn9
lJW/Geql+sJnPiPvNIeD3yzXune5p2OPYFUt5T6flmS3+Mg4Ay4ldXLFiNWsldGpJYqq9hgM8oFD
yIy8H9LBYUwsnL0JHVbGRndfo7oj6Ji8SZObFHkRM9+Z62jxn914uC8jEB4pLf1j4+JPsc35YHvd
syGI8vYn3/4sUhVUKfFoqVH+lCkDf01WaFs3DRVuSfhXwZ3MGTiIxuxhogsVQUdre5l/6VGRbgbF
71+bRnu2Jp1vDRmecsMiAhZV/JY6vNwS/u3uFkFrfclNAgXdrRJzd62d8WVIMP1z3I8OQuh79IbW
sSvYVueqv07j8mHVxeMk5HCvbS33ieypZ8kXyqtyLaw6prw27CT25CAiVnsTd/OT1Na4xa/zWrit
vScMe9VkOHuEFD2ZSvoEqsDZJ7aaDuhwUTM78q23kiyI4TQhgyH30Td/dJ6Xc58Wv1Mc5HGbJhdT
66vksE2VmRnIgGR30qH+wpQFIoXdQ4jL2OMnC6oudQH5diPFWNHkaLtDSssqutT402rHcIIq7gPC
vF+SgTc7BQwRZJ4J7gXA7Q6bVXNpUpBhY/sKqDoJfNaB/WQ71t4U2rx47abtCfnTDcLbvsQTnpPd
hPx0k3TJW+u06BYNG1mwkC9MEdbsBxeDrjvuFtel1jEosVATbSJeGx+b/tUlJmpA8AYuMJQ2ugO3
h5ep5ggjAgwARrzLNYtJ7Q/YQGX2bM82RkF0vSP4azxbSb91wpl82QmOnsi6M95csUHZx+G8Qk5u
ZDM7X78mypdfZZX8WiQ/rrBmjscWN/+Uf6fy/ZRSpXQc+vsI294GKmnDbNAnBbWt7QefyEGWoyNj
BmdTUrw1LnlkglDYTUno36ZuxJtDfyCuI4r7ud4qhOKGBxcpU0EaesN2NofH0pHy3KzaH9YpF1fT
+nwZKut8++r2QHR6OJTD2XNAN87GU9NW6Y70P5NcDx4ahZ+vWh9uT1m8za0A2EOSaS7P9foQ5yNK
DQIyHxzHSQ+4VxRVm//ooMhAe8v/1q0v4fZQW7D6tLv960WIXkTgfyWUOTdc+DMebl/9T0+7sd1U
pQEnaX1tAtL7GaUoSnvzdHty+/YkpynIdPtL0DnHliA4esMwPN9e8e0rSyfXnDJ/P4CdLf78qUEu
Hpd9dILEL89FNEC5WL+y0tLempIETZuR1dnpB00tYrmweePHHjkPQbPS3s2G6I9DWwZQfrozruru
fPvKpz/35yv4rvXtb/QUAJASWoSW2C1WaEPfg+WE6md1KKs1GeE7Y9CQ5pYUYKe1/ruJEWzX8zHZ
oY9BB3ZnVTb6vKxYxdvDBPAdXt5/fVOzo3CVAA3krPtoMEI7hwLe4O0rf3361/dKqvVjSbauM4Xj
uXfM//cAUKvdZ17yZYLTvM9d8zmC7n+m+4eGKx5BLgwaEfeEAOuvB3PNVKLIrs+N3xMqLiKkJmuU
iOljXumNrD7Oa2hPviYzudToXNAkqNqt0fAJIWOh8Br+PGXcb+78oYF0unYI08IZzxl34sl0PiAZ
jWdhRuWhAWYGfwb92fpw+75XZVFBH1QTcOQtalsxZqACngd99m+6ptwHWWagKsqW4sNML+Oqysom
lXfHehXBGPiKtuOIUKiLyKD56yFHXIXKcZ4w/5RPt+/z/6dn39+mYhkBFKwpN8ua1FKXIqaLh+l8
ns36EAFfsxD3bFNiILbEvfcQLP/zoVz/086GmcFqzzcf8d11Z5NJyjlZf2Czvop1sEsNvT5vjXnY
lrnbbhm7fKkU111qY0Uw0ABELsukiwcU6Ee/KUtQ6V40Vfu4f/XHmnLdxxAem/Y3TRYF4JSRvsji
/CAp24dJYp3GDE2N7k4eTJGNEc54f1EkbBTmWNRMTbfVKvzw3OoJ2cVBC632Q2q+NJb/NhekwKDu
NJI0PlRN+pjMeuIo3fSXGL7ctnCcn6nxYvuyCaYV7+oo73VW0T1q+3w/UK0TRTz6+2L+WSRTfvC4
jwtNlw4a+kNu2GqPhgfsG2kaOyZ03jElZHDneMiNijSoLCzr3oTbCklelhPNOfgD54tIs6Qyo649
ssiL/jcl3XACmnDgN3pNMozMTsp6KQ46n9XOVlyCztouZzKwWaoQfovnDte04sd6BmLBJaou1mSU
W5JCMyBbpbPJsZuI3tlMg/UT8QeOEp/zhENuFxojsJxcF9XsuNxa5dYKp3Cnx8baMML8NPLXrmCK
rlrHYAjMgUt6MBudzNgTJHvq/FSdvbTFXZq3zsUt2xNywle/1BfdVvO5qTie2fxmSIia4RFx9BbX
4dcGd141UCwXo/EGg+ELmKMFlPx6yiz1wTRQfttI2ReF6OtD43jeWK67z89F2b4lKh/IL3LobZDF
i/7zY7DYVV2HUL+qnKCNjK9pP7Zf6GTBnBgPmb8MyKEhezOVf5oihagVB4py2d8aH1+/aw7vWnmU
ew0NqN75ZGCTf3f08FG6KJtMN/7eLy5qtsXwoXHyYRjRgNxiLL/zhr9JbAVe7u6Jf0UMZFWHSMuf
utDALCII/gBGovBxCZFrTAN9T99Uh96nAUJbYjM5U3JoSSnKCptJOuMNKpnKD2i/X0tACWLC/IhS
9GBVLqEO4Bm3bdTGB6IVflmZozYoxjbMFtbumn5acMcj6slghQyc7ETtwtjJ7wkCbHZW53/lhDAh
+uWICdjDSbpv9Aq+jROykWiFlY90GBmFsJXESfU4w8+my4ENwcJHL+f4q25L0EhuS6OK/uq2K+O7
wnxsnxfJLw4Z4EIJ/rFYXr8nGsDkQKpphDY7Z6rGi2VlZOFKXO/thVuLq0vZD+lcINtQ6sMmY+RY
Ds9VsZqYrelVmAWyCd1/C40BhKoSqH5cLjOc5XQuUgqfytjHcfkR8cFwDsesF8X2Pu0FbRtOjEQv
n9oSsFQ5Qzw3m3UIVYRflplXGiqv2pNZnW5MFV+4uTbrKCN3hz6w4RNudeGeLCsHKZKgaXBB6z/b
j3UBjd4irGZtbZEjKS1kyt5n5FXi/j/YO4/lyJEsi34R2qDFNrQggyrJZOYGxmRWQiuHxtfPcY+q
Yjatpsd6P5swRDAUEYDD/b17zw3JuWV57tzV0h/vpKQs95T6ZhfGW5N+n21fO4U1rl9jBp+e4G+I
c+OBzPVXN82+U9gmJz6qCngHx9o3MMb27basuj2TOBT+nbvVJpZ2sVsbmxiIR8+1d4/xTDpxxZeY
xgpLk5+aFMOHsYVQftKcFVevTatbLhY67d2xien2Bv2XgLEzLpPxAvNj2cVmkG2YG32haY+FKkN1
hvwaJrYduLsinODDgRDmuohTE7IzdpaxxcBW1HcAnlGWnhDAP48wMe8xf+GIrzjywrpxjhXYSmw9
7lvZVs/llG8yr8Nc2sB9jfzm0Dh2uS6xGCLOKXE2MrCbOXy5MsIDFXE5TUZG8D4edn4335iWc2HA
MldpwuLGxL0I4HXrsri8xPmLM8hsCNG8mKQNnjSgb00AvKo1kuVlxFy16UKTyhokI2G6FwSSlGjN
XW2J+ZAbyY2dBC9ZDX+180mWAAC3oh5C/vqc3A5ZBPmb6adNsIEXzz8iwkP2KWqrFfr7L0w8v+qx
pVHGmvZewPW/igU8DowbeRHdJolot3qAW2tO106XG5wz40sc1lSTvZM+WixG6sDYe7P3NNoIcGZ9
b5uztUrpx7Dgc2qWytVblQ9fGzoHoLCz1egNb9hOFGEJ7dNSUh1BV9RImVEVjTeD3t+RIPgHxUB7
cBESy2xZm7oYfUvU64SpHFP5mPqDuklkTmMhA+HIOnmhrpnu4oVZirpp8OUxAToVPvS1FfCR6JC4
9mWcoaoE4rEoCLSJ0Js04ykfRL93K2YG6ibUma6orTnsQn0dG0m4a0NjU2O9xnab1CatlV4bznNo
R3sSQda+lPEnerRNqEnSpkPgSfuTNCFafpFdLSin2+mQh9ltkXPhCQKwrBOX8SA1pPV3FNOpJiYw
07HjQFWeTlMwNgyvSEHzivkrF8mWGQqTWBd7vpm2ICrl482Sw9oaBYt6ZHaU77dLT3uSZPEx7Nyd
bhXByXIJQHchCXVOcqrNnkphAbEcakJ69OBPnJAToi7unHFbahVSMGSh2xlj+xlBYn6GUF+cbfzA
jCqEQczI7VajCwO7iSpHhl5x7plturUjpp2AGsk5/PtmTGVKqLqPxLo6VXAy9Oxc4pA6T5ll0B82
/qh7YhFnn3M7t5nAzdijtlTLfkZ6Slal5jYnB7rXSd1lqVevXGh8Yh6pf8ifzAsR1V23sCMg9hY3
zeQ1iAsDgtdFCmTX8+DbhQmSXxZ/xHPzUfZUUjuPytXC7oB196ADwthbtkuifehsi5lp4MeNVTJV
bM2EUq7aVH+Z3WYXmqwXsiwuznEXYWIpk0sZ198ylRyJz106rcStVo7e7rfHOre9HYwl5USVOJel
i3aTSQKhPLoVflpt0Y/ujn35MqaudWLktE7FEHEmwACXegbloFA3iuy8LDaw/ljqpa2C2oxcRXxK
UnXSCWzAKFPFR+A5iMX2aUmdOkmFtbKo550AlZVhG52SQFDLsyZvbdaNT7VZTuttGThvAjvjbGeq
r268pA92ZuRdCrmY6xL/j2qmSspl/ejRmoclwDScKVyZcOwoATzafI9ly0TZQIah0rBDej7JeM2+
JurHcGf3ymVXcHZ1E/h6fjCw/l8jEGdevF0S7RdGbPDtMllT3QR/b1lN4IDK5Bh1utjfkXdwyWRC
w1UtQhZ2nrn1YTPHi6evR2Qvhw7F+iDXiAAjONsc4onmiDqu+iFUyGS+4JNYtcJzNz7tayof3UgT
nyl5XUE590XpnBvLOHe0gChQFpO2Xxz8ixGw/5zz/RB7MoUdKtWw72f70MtQ2QLnTxgE5U59zqii
RkdHDnnkoNi70BofOqm59jySvGC+U/i1O77sAKTT7NcqorLWHG87ZNWrMv9YSuqSgHsh72JZp4Rd
nuQF/pqlqu7apej2VtAdFcgdADusOEvHIgtjslhZci0YxE3ClaNnBdISAdTFNJ78gaKw1f9wzfkx
ldx9U65CPcevTzmE4D/jXqdooOYpEvYF2PazlzfJsaasoCQ4UznFwLjkV6zk8SlaSxzoHmzUVydo
YUYBelSpr1VOcXiNIvfWa/kJr9YrZT9qiNVZEKtFfAgACrS07kG95ayCgtWmutEzLF7ys2lV4cyX
NybGkT9Ti9X9gYCqdWkvD1qffY8ja++iVt+3wyyTNuXRxRFiLGsSJGAJy8FFPob6sll5dCE2ag/Y
Xk+gq9oPqda+LrYBmX3CxSx3T3xTIsY5eXnvnjqISNWYWddzU31FvLj4meaGPp1clovC/xHO1TPE
SAo6zRztXVlKkffCOfk5TMVwzZ4NaR9CFQtb8FgD5QH5tdSpou6qG5UROvZxT2QfNXf1zadZa0hd
Mm/I8blEdo66hF839Rz5q8zkKQFXSlgEDmN/HIpC2sw45Yuefng9v3IF01apCwa3zsSDhgGuqZ+s
nkDoIOsvRmmwfIjCVcmaBlIfsA+AvbdDAi1l7VCMZOQy0RBvxJCbdFsjwDQu5evGiDkHCdGo2Ktm
PbzX1DVXJOs9+rX5mnbuNwIYL01tBDCloLAFdWmzt52bPF2WfZ2mXM51QkGwqLZe/c3pLfodjo7a
naAIAuWYBcZoDNrie4QnC863WWxhna5L8oiolOirwfKzfZPYz/18tprwtiIotjKdcZOY/SUd8+9V
mzPY2rf9CF/Fy6p3yvHt40CtcsgnetYxQP9QP3TMx/yo6dbMCuFzaSDt0M2TDeneUqa/99PQWnkP
hkd6Um3jPZ3c5G7KmRkndVdu/dneWiYLYyapTFS68VhLRIiUqYUakzIzCXHr6+3EGgJHoN8if6Bb
QCZJ47irkUjbGU7ej0q/d7zQfse+MdOakC2eijnqQCSUP+ovka3dBRQusLJn8HnG7pcRMK9v4uFh
aloCECot2KmTkaJzf5AxilMpY9ldf69GERDMKZZkOaBkU2Qemxl3WM64hufwzsgXbRfEZXCaCsIs
/l/rqSKc/k+tp+ejXf4P4bJV2b2V/5a9hFBYvuZPqaeh2//STcv1bN0waCnYaM7/zF5C0/kv7Goo
nS1isExDBiz9mb1kB//SdT3QdQTHZDAhU/hb82nb/yIQygk8tKCO4+Jo+q80n9Zn0bvuuLprcLZb
mKRM30ZD+u9a7KXKzJDl4p07SwESsxE947CFNw6hStOPS1l5uzS3zkXvp9t8SL77LbhhNFcGOoOY
6jxwZEovO7QU6aYvf/lyRYx395vpd492LdK1N8BOnQcHORcOQqYGnBWNR1+9eihGhyanGa0Ibff1
LxibfixLvq28dNkaSQxaUVjf4mx6L81y75L8cpdns/4Qo6tC77fKiPtGp4KRFB4C6SH2xDLKBsHH
etfK7ptledGc4qsF+X5f/WIezTxP7IUvWxw9PWSSL5Z9g8V5HYX5PuJlrJYojVAsf0XPB2fPm39O
Nq1G9t7aF3Z0WAZ/pWNPhx04n6LhbVr07KHoYDQEghYLk94bz/TOqLOYZywYy/IevzU6PKxNQfKz
6f1zOeQk5DrEjQxAZFp9r/vVvpootCKY2RY22FaeMe3NOlw1TuaesJAke/zmlPsM+HIMQJQS+v4m
pbAUSeEb1BVII2jH+zHbmoADN6k538fY/fPJuWvgDpt15mw6O/LXiRU8aQko7UXo991QNSASyw4z
L1B6t35irSW2muEsK9POXwkqhbxv5m9Gj3iMZm+0Q21Ej7RGpgaQZ2el7TdyAukILVa1LXv9ZAbV
CDqcuHKf/CGDTlSRC+KGXNZ5UKx+AoihNzp5+IOGR5egqp2ZFjozAa5KzHPoFy5LvK78+a4ZY3FO
/JzGnaZJ4Km9oUIed4F9wIsM5h2jkYcJnUtNEcBRNd9YFU0Hy0Fom8YDdrO43Oh5FR5yB5gLiqGL
ZjXDOl1Q1STMKNEkIlYhkAknFVpEV78tFpRKUcqKNPMwGXclVJCIRJm5Q7hyiRvSKsDbvmG+STcg
8KAOtOmlMYTU+SzubrJuMG2csMuwxhPpuPKZg61z8xdIqfoYFz34CCqhAigvEkBrC/cv2VgCnlXn
RufOPbTVewav4ZSWQDvduCr3tuXMNzpYFko/5kNQZSSHiqF8jOOXMA7yM7pcJJwJ10ytizdaWgDc
aQ20pNMqnZJHsKG6G5N6ar87zb6Mu36jizuPAuQuMiC1dkT2FpzfHiQAOgOrzAC0KGw4HpQnWc3E
+GsRx5CssRZBicvc9t6g+/+kbamv9QXciECmKRdnGDxxGM/OH1453Vp6yXuDeKTGAJBnSkYO9QHh
5dCCupKNiJ3hdKuBEJmD1lQbSXCLynYlDJZbRvraIJ47erW13KPopvhMyJMY0DQTDbEVCa1EKKEC
BhSUtz4/8KsVK/RjdJ4bAdrYR+GGFqDykOeSccQIvA495yd7vGStbRrnbKS/hTQCp+Zq6NBNaBFz
ldI+ThyzgtCwEMgbEcjmOUvGN9pmu6rtp4MDU2YFfRX+og6yu0/IaciHajwi5X2tg/hCaLLYxFIq
NtBYlPn2+gbOAej2ctkElR2vc5rzMzS2nW6X014iIrWeCOVAA0ta5a8RgbXrEcLLvunDu0Zfkae8
7UU7QwIlRsumX4e7cGfa2ptvFY9ZHr85ZXJXFpZzp8FUhLWDKIgJ3kPak436nBASlRvEkaaUbSea
+FS4MJe31Q5ssr83Y2PVzX14EDacjnqiOUf/IBfkSJkZNX1WcWU/9HRm6XfAglhGcUroyWB4J/mB
1Va+DyL9/PGQeoYMWTBpeanXXP8mX/jbfVR/kDwWKpIpzmHSkSkcqS16SveL5v60MBmksWXgd2Em
rxbZuBaYaMu76iaDWL11IvtXR+VhoYncwoxugzv8DaAIMoyE7eRwLvhjdNcu7dE10doNIb56cHo3
5JsL6NckrgJB1i4x1Tt90QliYH2EDrAoTz7tioyKO5vqpgVAv174l0AJsbRUNyVOzBOB3eX1rnrM
6CZjU8ZIFbRpYc7JZXRk3U1bipEwXcSjlVQ0l2m+ROZCvE0p6/A+SU7LIW6T/DBjjdc1ixawvKkd
AJJ2FB/7tkAUJoyMtvWZ4yo7oXC5d6PoaxcWD/T8OyQjrBHQJvidHxyxH2N3EHVUHATZh50hfzkH
87zooqeJmBB9rR5Dz82vSUUHduhzQW8A9+/Gz9oZ5mNyAFlPeWTy3zoKBV1qNWdyfH9V8+xsNeLK
WL60ONaxrqsigjKK6N6FZLflaFtaWR3Uwsgz34PBDQ/eXO0iFypy08UOlDBoxeom0HRx6qkJ4m+U
m0bH8CgIhQHSOXsHDTlp07n6ypvIBsCX7K1qu2LEjeBbMdix+ztZjLSyDNfng+dMTzYeNlwEp9iF
75u4MfJpA0gUmalHTs7vOklbuwJbZjJi29fBpRQluJRiJIqxsCOIFWGG+lcdARYB9evOHhIINBQ7
1Sd93Hx6zIx6QYGHeCwwCkSvqTJL0abTeqlJ91Z7SSTooIuk+eOjyKK21KLx02NcGcUODeXjb+gC
xO9IoaltpksFUI5SJ61O+hu1PbpTvSepEFo/JZ0EsPv1xiJonE6V+VpmU64Oh0Xj9I1sq942uvnL
nImmmqM+1MtwP/pzEv+I8/hdm2J/Xjdy/07ykPeR9J4+7hbZUBYH9ZfJm8SyVX8qGpeO2jIIj77a
nFV/PkP9jSyJnT20cbpuKcJ8vNNQDgWYDgwQ6t0sec6prevbXD9CfgO19dvHqPt90T8T6s5x+vdT
1JZ6m+vX+fioj+eox0DNbu1ZI06xSL3vn/74v95Vf/j0ntevev049ffrA2qf/fZv/LapnoWcZWEG
MmXTTS6I6Pv01r89/R//k3/++z8+9dM7q7teYUMQ87FV5kzMG6uNz5OdxudqNia0tbqxh0QgDuoP
IZ1+VP/yObAOaR1WclPdd4pnThJO+dh5Amze7CICT07YdE0u6v+42cL3lSgemQuPRcegxbqx4EtT
y5FlZc3MKQ6ql6r76saIy+Eg6ARMxmBQdM/9blPDjl+RvFLSWd3ZNghOPNRYtbmMgpQbkGXkIDFc
WfSaVf3L5kKEqKuGH9ycYskbquQY7stDTt2dEkh8q4/76kFNHvlq69NLKqhgh6FjWiRX5eoGAUt1
3TIBrm3slHlAQCDJSb1JVVQIOdXmEMYhvWz58YV6VG3+9ijS4VcwoPbWbefmNAcBFM+q+eYaC4Nx
TI2nT0H/dENNVSD1AzCEmfmcDPFbBJhrO8jzVt10ciuVsGcnDOBpzvkP4gBOSDgZ+xZAg3ZNbzbo
D7EcMYyJWjLk/9qHAB1X0RbjD2Nr95OGe3FUb8jCtLi+ddhu6H55RzcZfy5jcN8UVErU/xFm7lMo
VQQENTEgqMfUbmDs9Y687uP7QZ8wNgMyrtXHXsT0yvw8kxVUekjOJnQI7VDqHGZKgJ51a1svyFyu
TwH7QEHTyl/ryXC2UKvwHc5yDNQ1YhRmH8ZsaD1OgsR3x5g2HZ67Is2nwySL/mbfgMBKDILWcuyR
G/Utg6y7CCujJie/gvpeoZtMx868W6yyY/ZmPVyf+PdPq+6Wff+eWjOO3KqiMFOlFFLVp/TyCgX8
jDdrY/41dT9TdW2jONRVNufWqh31rVGgpJidrhxve9I0DkpM5Mu5zyi1RRwLv2pJSfr4JVr11vJH
/vhhEt/6A9og8/FAbDBZBZwlnoWQp6Lc6API2sRcS2t2mfpl1GEd6SQYOCwvQnLj1H+j/qZu0GD/
eap8/JLXA1oev+rJn+6q56nH/vNbdeUwMfcgQovDTB1r6suou4Uqb33cV1vXB5eEMh4Zavn194q0
3j3oCjHLqao+lrUmZ7LanNSpdt1U57f6csz8/joBiUBhKvHxlaO69NcT80Qt6L/Yqskpz41YC7Vl
q04TyiYVRq3Z/k4SUb1HqJ3hiIkJlldPv26Gcq8lMKF75hSdHBjUkaq2Pm4+HptJ+9jNhrmtjYS2
5l9jkvq31U03GFzy1SaSEb6y2rx++3qZ7pz0loA5jN9st9VMWuEENRnoKz1L1/7hqy8CBwutNzFv
8gMCOXCprY99//GYV/WszCMHFO7fT1Yf+XH347Vq6+Nn/PjDx/t9em1SPoMOg38vd40aOHsvFuVB
3VdnHns860iS5O/XL7/U6P4wcuob9V7qN1W/m7oJlrdI06jHqh2Pc3rmVOI3iPueqYw6EP95U736
OlRN2JYPPhl5ueyRpfJGjSXqrtpSj33cVY8pRuB/9Tz15DF8Hw1RHq/fXo4lFO05bD/OmdCXh/H1
YFaPBmbZL+hw/jrv1Nb1WWrz8331ouu7/vaszx/w+VWagfi4c78YCxlbalxRlxG1pV77T499PEX9
1VSzQLX5caN+j4+7aku97n9919rw2QMfL1FP/PRR//TYp3f99EmRHPAnfStkm0adsx2VBGtoEGrI
c/3jBjJQjT5QXk8+HlRbH48Bo+QUV/ebzmLz+kw13Ko3/3jqb39Rm8gYCHqi/3A9ot0F2Or1vFZn
0G/3r5ufH1X31cmgzrM/T7HAW0+IOYitg9gWMjlu3rGyuaZu3+dLhp8kgttd1uCzG4pvwficTSWR
J22vPzOcwNCbau+BujDBFkvfPNekVNgNVsCFJvG30gaKSYDCMxk9wf1ggmE2w+EJOBFmXzEFuCSy
+JigNNRd57GcUlrfFjZ/ujn1zTInMKmiLj0WdnGDBotyI3USNCcof/yhaPajR7VuwNSrqTHu8z98
HU7A7q5go0IhxNKAl5+dpi6v6sL6cRN8XG1/u+SqzX96+qfH1KVbPXb9hH963fUTxiy4cVucD7Cd
1ZRO3vjq3P24j4+dRQylcylflOevvD/KAer64D/+/dPLXYdIMM/1anjXclBTLy98jxBG9cwha2gP
T82D+sOsTsF/3kyiHMB0Xr0biXDXmGrobwE6yMcOm3BiS7tP/O6VN71W80NXaCFs75BACC5ye5e0
ZMyWrXcasR2uWUedBr+zX9o6uTeEe+NDwrVKNEd+Wn/3NWtrtoVDg9B5RBv2XptEfCQMz9uEqf9h
NNCetguaXFuGSi3l0m56WpMbDd0UgIa+XTdOgYwv7ahrUmfcd1p/Ft9d8L4IIJgZNprf8RH3Ua5j
GhhxbuYzaWTJgnZsjEnZTJA/B3h614aTnQ2uswcu8a+Za0J5qjxno2nhi9v336J40kixKcyNQy9z
os5GlW+gCkYhfNX4sgIfzmIVeORHedNkUSmYL0McUaVwLZhyGJF3YRYBqKVoMRNHt6YpighnXPZR
C9jYbonFgcn8UzOCO1uDQ78MAKJr7VehQWcuNDPZ1jHfPHdectcm7YvCXEO0+f0Qp294OqMDzIQ1
ZQI0c+HX3m0efHx1fpo069xlrw4SofvDInXz0s/dsg4afeekzs4D477Ni/InhNmjow31qoqnacci
ud/OWXnfVHpwx7rv3QtiDVOw5x+8CkWwbIsaI/KoHEPG2qM330K1brCotIsLOS4sCxy9pGUFWF9Y
tlE5b+NVU5XuIRc24pABPSAg2R2Bd0w/aSIEPgJmo47rzUj84uBrAEYoWxi22FgY/whitZ4QY/sE
WTY2AZrlRjTtc7CQt+p5UYDQMnhKp25eZ3qbPKRO/xpL8Daijy8V/lwAGMYXpFSwg83AJkwnSIkw
DG/LRZS7PnIpaOMpkn1pksCcZVsOhrPuwTz7QfM2F05FMFtmIjezfayURXvjEYBBkln5rfcv+Gzn
NZ30FnG5RqHc8J6L2Xhj9cmqErc7aKLhQO5EyL87UXQuKTP1WkXy1vDDJU90Hdj4C+DZ3jQwtCwP
M7Mc/aGeMOpRb6LjC3cTJOWclzeij/axbfTHbuzqlXWkuwjliNA/ZKTTLqPA2vTEbN7ZXYQu26VX
ERgCEW37s8ANvs0N94uNk22BCeERB/FjtnQCPqbySQxZeiqdqtu4FRBNMzEuJK1CZR1j3AnjOVgS
/2nMjRtvZKUS2jWC7ehmEmV7GB2uKxUdtt6syDro/4jIgbvPxuynb4yHpPXJdRIVzbnOvcwCYhK+
MLPXfyxuad4yUmRUEBAqcxn6lk1zj+iA4V80zWueOjYBvsJb47FkcZgeHSkEyfr4benQnQVWzlwV
ubQI7ddqZ1boyDK3/e6OtBLS+TUaPbiTnXnjjuZ3zScsptLQfAaostvHuX4vGyd+SPVCrOq6nHZR
Kyg2xdp6AMx84wHNRv00fjM9l4OEGvGcJBGHtPduhDHwYY2IXReSbeJaYutVBhEVuvcFXC8x4K1Z
bSsI92t4FeugZcQwdY7ZlNykQfYS8xoOV10HPwtKbcU07utwXm4In3vwmuxMORYVuXfM8IRlRv41
SLgaDoQeQkWcNaE9+ZGMGheHyqTuSZzv3rayB9PHXCKSC5c/1wEj6zbeMeJ33M7NE3hF8x1xHUGu
X0eUFljXY3JmoOW3OTtSM/LzmGJeEHzcJppfTGf4GowFsZbzvJ0g/yAB6+8LpziPOG+2lrbAYKiL
+ODb+ACMhrO2ty2LL+28DMAcT034FaDJBhfcFvXbi818h2wDImrCxTz7Am+1nYYPcPe3lQjTnd93
7WZc6rPIZZFc19gJlXHr98kBf9h0sSdg6IndcoWYuS4VEUI+GgDzDfMZLJLil13Z7qEZoHwANF7C
2t8PFnm7wCqp0y7lsRMi4fral8fGZkXomnZPQ5OzPKrg/eX4KRFVETnbjONtWMNh92ky72qaNklQ
iwPJL8RO4SeUIz9nYD/Sz6awu8M9xuji2TRlJ+K8/eBb3dEzNQWtoEiPfmkRSaUL4PvOehhIGjxa
FXk3tgBiY4PfipHdlU4c3VqL+ezoNRnHc5adCX0/WfNb09baJTfhvtdxfjtqGkahIh2ONOVWcLpd
wjnsfd4wWDI0oCwfwvUwFGAIRXv2Iw/VNvX+r4yPZzcoonWkc6CWJCP2FoOVaWj11vKyRyrzm66o
kr3OHiM4Ikj3VhZ/T43qAosJK0Y7ZrwlNEtq+bemNtwvXXoOBMNbD9ecFfO+bSjWBsktTXEA46mL
aDzjaqSF0a3pkgrfN/4l1DXCNYC7r/rBoFvlTg9O4sR7ZLb8W9VygIgWnE9GTS+YsK3prGvPucHe
jaRRPQgRBFoJ0Xajv4UqHNLV1xa8zxNKY5SL/SGZXwbAROsBT1+eJQCW3IdptvY05jKUZDuKRxY6
eyCMI6d44wfbdpbdG4Im6W5zgoa8UQWH5BDmBpR04zmb4+4hCgnFNMHd+fF47HP2EFSinQim9Gzo
aI+1cCvqm3Fqg8coicajsGHeQh0wXeI5vWlYjUVVbcJgPKT6fMroKOe4HlLwdrObDAzjFqjABiVc
AZJ8zJmPD062Lc2kwlMJ5z5MDIa+JXnqzRmFfkGwKWA7ephlMK8MjYA6UyNSoG2a59C495b8ko0A
ZbzvFinq69kaKG3hP7JinN26O8nCj+PQi0ol/JJgrGbSZNOSTMbB1AkdONsa+ROZJ+N4OOvJE8Dj
237D60VMsLV8QbJ2n0Cc35QlsaccJDC3cm1fmijbR9/5hj8Cs1N9HgHOb/MJI6o1FfmBbPEXv40P
hlc2xy4V09r1MiJ6rGOINIvOftwfA0IlHIDLe6AtZJlq9zFZUh3zpjqINpZRL48YzKkMQzq2V0uk
XzwtnC7h2OwCOKhbM2W6L+Y3Km1klDjxTwIucMp54ZZ+LXsCancMOR9PSpXg8C70TW09oZLwCcFy
NHgnXFBzV8BIAnHQ1MuJqxKd4L7hFEzmVVi0rwPqC7wt9TffGY4gnYyVTv4bQba/CIH9htIEXyx1
iRtRwmefrWAXO4NzmCL/R1xkX5wizHC/QwwlPKHbtTl+9shwnmLva8H6h3Y0/gKR1+7WqJObwrn1
tO9eFIM67CkHz9qZUKLxBtX+d32Gft9WzFuijqkYo2lVZvFjMrRnr1oAeYQwazNcyMnMoNyYSDSh
K9L1HYc1+SC4xe5Ny0qP40iA5ez/Eo1rrOsCTGkwNFyh5tsBGUAmmnjt4pnYC2dNtBXyhayvj+QT
AkUkkcDlWuybkHq8noBHIDwr2ANHsw2cGxYXrBmID3FC+MmRfsj9yt5pr+VoMlGvSCQ3E5rphY9Y
1LGfEkYHzz8yoj8XC7BDylRnXdxnkx7s8mJ8X3r7F4w1oDBIgFBHQzq1bzv4CBtYZjgmhmBH4hl0
dpwNlRNA1QrDi94O5ipq8M4y7U7ody4JYcNl2gjwq5q7ihI92RZEw9c5g5/Vjvf9NJ1IZyPuUc/3
SzujGAwjjvtgZBKe6Xtt6oeV1ekHMm3tB9A4iF5ohMYHvMLf4JtcWicSl67EnD/FQkMoauwAFuzc
uK4vHQtow9dLcHfTzu7k0mQEbT7734uCKKjWyoCwuH7D0e8/x/icSD4hY6l+TL15Xxk2WlfEmj1R
WBRj23STuwQlgdiIaEtuUtd8Qbr+01uiHNJTymLBC/Nd7VjFmvyYPcuGV5DQqGzQHOQ6LDYtGwkK
HLl8GktzCKCyTz1KgsBD1A301lz6Z6S33qlM73sivpihw7r0y+KtLDww0xSAAN8g4J9RWcDyHs7o
h93VgJ+45ygcTbh+oPOept5/d3xnfK384GsjCLhtrfxnkmruJuwN1DYeZl+L4yu3L4IokZdceF9b
lD00SI0t2HrAbKW5iUuZrNy1kGAmdElhEx2gsL7UnV08EaPgbCDnrKcFsVMqU4pTAGMtpJmwmout
7lNFL43lKzi8ZqtP+S72+S1dJ+XIIR4gEtCEQhItdi7zATEjx/cRpq0ranxGvBk06zLKZLsGD9e+
nocBGvTaw4iHwS039pEXzKSBpFikMGMKF4xHYjPRwZU9riN4isSepNp2iB5Mrjc7jPr0YXIuudgu
WGasdMqbiFUMApTMaFc5Ibb6CEAU+k8fDtDAlCP2su1ItZOEgJT8nfkwZjV5EJJlPHcUn3NyhXUI
1EnfOV8LlkspzKF1hSpt7Qhi3EIkbMuAZ83Xu+JAFJ2+ErTFJoFr1k0hxuHusHHjizuSFNyJkLSY
kSzH6u94ULvjIg9ZJs5oZwlqJa1iISLbZpU8+O1e8lXzopgP5KM/ELJWbUmzPXJSV/jy0fmmnXdX
hkW48ydLW7uuvvZqMTykBc62EPFW7Nl0TgTqNPCYKWC0jhOOI3CH6wSKXekYhKpY8S6c8xc9BTtB
8NNqjF1tH3gENbU++H1RPU5j++Inj7HdYdaExNNHWbXO0KmXqXvk1xBRSzxautaCiB/P9pdNhnS3
c3tSQToyN6xKz9d+HLzEdRtv6Xs/GGbk7lGUlXsPz6xj4FvpBRg5g9SEO8MskNOFTGYMYZobcGmz
F//K2ZfrRptBeSXZH8no/qB/v5df8Zi6/XeHKhdQj/xZkEKmp3N3cLpoDwKHENeQ0KCxfzVDMEde
cJMgp3fIA8+azjn/ahqZLxXCrOIS8WiyBCFDNCVDJiIxIoyslbPwk9bOsGNdgT20jaHfejBkpwEj
J+FO21IQbmr2z4vZvxZGZF4q9t5dt4iLPiWyI1Dh9HDKFhZbXu4CYT2lvuzBugQPGJ2sQcx3xJeS
fwP6a5M0hFGVlhGRpJPmZ9/orojd/+fI/l/aYotYgv+kLb78Mbz9/Hdp8fUlf0mLDaTFFtJi17A9
29UDlLt/SYtNyK5/aYlNtMQ+PjPbdnx0gr7xt5bYcvgTADj+bptEFRjuf6MlNhwpZv6d64yQ2PMw
S5sBcXN4pj9znXHCAx4XtXULqodUBYHqRAD4jKjYrqK4z9c0biA4FRzA8VtP2DJhUrFzgw3QWy2m
eA6rpmQ6R3UDMA4ILFNsoZ/UGvJR0A0srATCoMqkFKcZ05uByxPQS7vtETyuR3tZLTp9rgEjc94b
MsPUexZFOG+DFCNhYJT3YVs5e/JURBZhApNmpwpH9yLqeV0uScq4uJxaK/YPIu1wV0zNjXDsL74V
GVKO1+0MQTymPg4e2VLDUe80nTWMgyO4n9qXLhJfOI9fBPi2rxbUWqucLoEftsweER1Yw0iuhpbS
yLKbO5RnWCDQzyFho+bGULUNmfXgQPCMc2japEGTeKH5EDyMeNwEJrJhin3FCgj6g2azSMsKMiVN
/WuPuz01lnPg5IcqjOpvOGjvE32+Xeo43oxDY7CeH09+bIJWYmjcTvrykI3fHKx7DHVuu20WvLnj
YjwGgOJX6hV0BxCougFsTL8kbczpCeiIue56Ldb7bnLztUiHYR1m92TI1kzzgIABtRmTvQE3hWWL
zc6uf/W9IQNRQJB2bc0srNzRPQ93gf3TpZC1bmXMTGy5Z6rn4YVlkAsvcm6du5GL1/+wdx7dkUJd
lv0rtWrc1MKbQU0CCG/lpQlLypTw3vPre4OqWvllue55T0JhURh4vHfvOfu4WXxRS8oRnCLQUVj9
l1H3r4OWllsWm64fhWBDCVNgvW44EZlE1FwIAwuzpCYPSYXhJTKWE74O5I3lh5bPCeJEWbAGtYDJ
NwbOZOp16KUbs9t3LVOnELTjPOljvJ8YkTtBuhZVH5+UscKnX1knPRkpUBqx4iY+Nreu23tXPxLC
UwKUxZm/m3yKhIfGc4pEUmAsgJ1jIs5xYI6on5m5kxghJ8kVyM3BowJ3NO5h8/lbv84RlbZfWtV5
J9AmH1moAgqbdfWsdcAwsCTFCC4++2oN2tXsVb4ej2A4K8dmRZdG8NVVh6XqrOB06lO/OigK+UdT
rzzHhbkOqVCHFbXvQUITY1hkCANuszOQ/Y6k0kpRQ//R0lkzWIBoz1YjFo6XiuAZh3oT1Ph2PGno
ThW/IjIEaxOEGGGIgh4c+kDJlsoejhZOTOSEmlfe9dbUZY75PtFcatbYnuPsec66OJpz6kGtPCgk
T76WbXaf+NmjKAqdk3eJtiVVq3bQpAxd7x8qyha7MagM8ESeiTm1n6Behhja/Ep4F5TwJPU1ye2i
VdMxZwwxvW4rCcIuVhXxXM1LAG8SjDWk9WfZSPNTKrPqwgQ4m/oAASR43s9mahJ6IafbebgCZZpS
OCGASHhFFnhqRLJ2SWHNj4YI7dnMu3UcJQTZUhY81CLfwSgHuSMKTX4KBaaaaCdeZa0gK6oMB5dS
AQ2AmlIteZtwC0ZioydhSC4eLOQtUb3eLiyIk6Uu2jNdZw7nV0zRtEboXK2umQvj4yN1LpAdryIC
S+goMojQADdVZxFjk/YQDD3vqUGO/tCmuU3ZXLc7OVTtOAUekovCpvbJJuVzNqPCNyGPoHQ7ykx5
lB4DUiS/L4iQOGWat6sNwtcyfnJBl8jihfWAZWn4RFui3cd+SDpZ1GA0GLtDmw2wuhpQOKL+NgoF
9XMfgFuh5DboksqmvyE4UpbW++VCma+1wSzx/Lm9XMsUHWUxOrh/f3xEssL3NUNi5hf93Px+5nKn
UVlsaXnoj6vLQ4Omj+t6IM5x3sTylOX+v7bYorpFMSo/mu/kOBT7Vpo9u9MirSogAX1fFXKuBvPt
5drypOXi5zWxwR6BconnmHXIGuvnoZ/X/Ny3vHp5gF4K3DdoLfaIRXGylzv/83cgLO9recL3v1u2
8sfV75ct/+X7KpW9A4d7svl5839s+ueNLQ9/P7Lc+cftvz7n8vBQebk9GFWFKfEfvpTlX9dVdw/z
hknlz/e4vOz7A/589L82/ffT//50//U7+37lH5tf3gdyazpfP++wKDr6eTVJy5VM/qm9bH+5wE1a
i+6y/T/exPLQcudyrbDUXZFoFRri4dWndvb9gu9nDbTwYqoVIGBRJEMTmvgnnnaK8kwiRYZELDMA
EM8s+pYKUr43RtTSUTEr1IZstl8v9/481FRystE9Yf/X/ctN0u3/bQs/j35vhSQQtvXHFr0AmHGB
kX4o4/KAriyaHf1hh7BltVwVSkSF37fHkFpKkIWm88edmRd3uzh//n7K8sDyOoKmicQT+4sXhxbj
wMwI8MkCkmZUBkM/gZ6JaR1KMvfQzeD7Xa5VKgI2pcXxq4LhdeR0j3zqHFoeov35eF8O0WIZCgr5
LDeyzBGZHwDwc7qK+c2YA2c7s7bsuu4+jfqTkRyyXDa+JUJBk4r0DkT488U4C5qWC32mHvxnN3+e
t7yMXwMGDZxtPPAtOLLiMNS1sVOLDKrr8JEFFvlyFXSMlTVBw1SV/tVL9fscPgXZ2zSSCuoh+0Vk
ugiVlpvl0NgqPbkt3QYyvXTksNiQ4YHrcLqi2qYI0bJyhfS1XNTztW+2VwppYKvO3bXZ6b9AvcT5
2nKzaCZpMwc/C4NOvN18QWMVIOfI2TxHHQZjszKzA60e0kfmn3RRnywXNI5Xck8g/CJoWKQNy0WL
nb+QIFAUeYEI0/KUcKMP+rWaQQUj3QoSsOY0zIJqXeIJ22RAVqfRaFEXm3smaLQDdQT53cRks1Gi
Cs4sPh7DqBWsUEJFMyZCr4XEZR9VcsoMGtil3pWvKIpPFTMSTmf8VNFwRxcYgxcdENlVYhDuetl4
lCN1b4fgU5tJdwuqT1IPhtpjeUYZRJjbrNZZtFrztV4nyUFR8m81K2iHYJUg9wf7zj61sO/KGdm3
XLP0gElWrlECVTpQaPwG7NllswWiQUgexhmKZNAXjPmib0xpVyZ3oNERls7WbwpDYB+8RNlCwutJ
VPh3qVi8uLoXyc+3JGzKmBowzWtnqaY86wm10jPTLY09pKdkBNs/YqVFyrRc+OMswFdSwClCJuED
UKl6L1pUbTRh+olAVLcRsLFFQfizAy7X/rpvRN3kBAMVcXMeDS1yy5gzrmtmgXA1Fg/7/JH+uK0b
QeiyPgOEBFMADsX8ub8/zvxBf9RxVkGHDKoJyOdFTzt/vGWHSxd56yKXXB4xPSTimJN/lFg/oq6f
+5pYkN1Z+/yXsOlbDPSjioTNh6GnqUtnOeqWXWi59nPxo6zkXMl0NVKhCnOyV+YLfwb+LRc/N8HQ
vcJQBwE54o0Me22yF+nt91VFJfi+IzyK9jBSXHnm+kXLXj1f/HUzr9V1qpCu2MwOm3b23/xcjLP/
Yrnpy5SB2S32Zq8M9Lt7+bMRR3p3MzNjuQiCGoi6x+9F48fbqmqGlKT9ouykuov0d/nq/ks5cJNk
0FMqaedhNN60uEXp17EbTehbxt6oDnqL120gK8yJeroHQLVIrSV9eLd8IJVDWsslOrZiV69I3AZb
TlEpcWTa3RxZwHNkbB0R6o1OlC+mZ6iO3Bn6PhzhPwLNorAViBBnlOjoh9FD3zdYVesicaVKpUI8
HxBtbMJvmVXHmSkj450FUd9HgUDObdZRdYRB7uDx8A8thp7KB+q47B2NksZruBYPi1h0+eGXaz87
g1Eq0V69zwbYdxUVfmeY10Zq8j5I0DutCnKIMV8ILAaFsonthXezkG8Ijgz3CXkyvmUBuSnNbSgG
QHTap7awBBgYRFiWiUJfrQsqAAuSdgwpDG+moI8OjZq1G0K5b2VMW00l9JnjPBFW2L1xO+KJdCqR
MiQOJtxGRo6cZ5LjbQD3WirqnRJhIWozhAgLuaZRGdhUuqro3eeji5BTQGrkaDqW3noEpOJcA31B
crfJnFecp83DfFY16Py4pEc8KdhMobydk1TtXKO2ICLgFTSr6qHXNwrLXvt762rO3Qlps87yf/op
V+xSPKYZJNyZQJ8OgS01+B10PXfSGrxpNZ/nYZeC2yAUm9gC6VhIoghdcr5veXSKAtQGdfMQtIw1
0+Q/el7iAVzzwUaoH5MqjMBBfOlAvAfdhmI/0G7ch2X3qAk1bR1SJSm4NxHG9Imq5fwFkLpQb9pY
PtJeulTUBVxxMpiFf2GLyA9B2b1ItT+6Zt+4RLjL646OxmrADoL1g4N+vsgEwUfMJH6qNceiWeHr
q8V70yvDbbWPZr7TAnlari3wJ8+SIECpLTXm7mKYQ+RGAbjLjLGEmitBMt9P4OhFzPFugLVaY4Cl
qwiIgsh2cyt6NeeX+bMFBZxYcejNVanPg+580aUZFxRZnKRlmBmn53ysnnyhmVhsQ6adDImvR4+f
0C4gLSMqEspOOAIxz0xHKWjwQAb83j3SccblqCHs3UnILXxtaA1ZbNJZnK/9oUpc7lxUh0I9HrD7
BwCteIo8q72Xaz8Xy9P0H0XjcnvZQBySw1hI/IDza/943nIVyEHsQjL4+n7tcl8a9bswI+0o037F
IhK0nKhup88bH4e3Kji1Ft1naTydrEmK70gTmLZRfxdVmFwUmZ56ZcwlNGFcw2MGfywOIFSsD79P
n6ZipPuXkCTXElgIdxFQ6jSV6Cf04tlvs01qStgKE2y+AUFJVebLdHs6Wr3VcOhxqv/yBkIU+8J6
yxczy0hNyesIoFfrtl9RSEWuKsbDvu8m4W6Sg18SrhJTUd9qxaTb6/fexQj86uRJAnCxOBzfjSo8
TnTMHmVqX1tKTHifO617i4XD8nivJKCrEdntO5Rj96XUPurDNLyrQY3pO/WMM4zU+pzV0O/nkst7
IOd3mexhaExyH8dTCB9/6jV3ebCGOjm08XsNKJR0QnIUIt/IHkmKPy9b5VtjVw819QQcvr9o1IUB
z/PvGlN4DSKabH1REUug0sBORyIaxJZ5fS7CShms6bWUiOnIMq3Fv2dNT30R7JYPMTY9rf06VI6k
RUtXVj8cEMzXr6aOqKIeUUiAdvNuxhRKBxQ2I9U1PspETWGy9PglFappYwyNtJGSNnjBqUR3infV
jsGAMFqXD72RmDcNZu/328UU25AiFirXzh+lY6bMqfbzJkdMM92g0SSF4bUlv5NoBfqGr2kAvWze
ZJADsmhqBXizZsT3bTe8LfeTJg/U3/eGizymymnSmx5UGS+QgvxsJmL5SGUw39VDhX5R0P13DTb5
/AMT7Ip2rar1XdeL7UMYT3fLBvtCg5qumc05GAsIgigfvn9AzYSeLQY1y8I4ceu2jfcSgLDvH1Cs
DxAx+reJdvw6liFly+RW0s5JjstWp8AgxmLexZDkeJdlt1s+uFqirNVy+U4Vx/AQmLHlLG8/k5he
yuQUhDky31QckD4V6i4wcusW+RRYrVHJfmWtusf7Jz8P5oRLWBZ88FnVcPMHQpmWZ7R+tiMZJXpB
HByt1bEq9wUD0q0W8Fn7KF9/hYO68ZCavLRhZrmBUk645qiOkjdAABQ72rKddGxRRCXBK7Mt2Y18
xdxLaHOvI77l7+1oIR3FXuheE5SqrmCgRRuULLhWlR8ibeI/+Wnu4FfyXmvLIFWoSPsD2GzpQpkY
j/v8eUgPAakzNm/+KPNzezInejMtL8TNVd/bIOeZZbtmvk2lYTlDIUXHLKcOnQRT9/2Mlo4scUv1
u1mTPxQlanNEvSGetVlJvPyXgTHAisz3JDcHJyPe7UgSW3E2atrcyxu1OmI6lOS4PEEs2toxmio8
NY1hwbltgfrNH4euZRGNxkfX6oirdKM+kck6sQtKESX8OvmV/NsbyulSD2qvnBRSLk4J/8uJq176
oK75/X5K0bRbQQjOZFV4RygIrVMqIGlT4bD8J2kqFPDKeXMuuko8th4yaw+Q4XunPi9PQF492pVY
qudGGoujiu/cafxGPOdQjCkxU6YmTvk3LR1KkX0j3iFbKTi3kUmQTll3N5lECHSSXv4mlgORTau+
A+8U7IREI1BSWn7IeI9uR/P+SWj8u++tWcF9Yebakyckgks3Kz4YkqCe2ZnQ8Qam927yYy1PjRUi
PMBilXdarnbbPPZwbRCJdAeIG57X/N4AztsZxdl3evORU8RldZYltT/EGuG9cldA30zK6/JUjp6H
VqyaJ0or8brhkADraAaXPrdUZj5Z/aEAf1HnrSosald6ows3aRzlLZMnKHO6Et0D9q9W6Eur3/g4
aW13wlskEGXgOwmarXNAntShAd/shiT6PquTel6+Hl02UbFV4ZNaN4RX+IO0l0k9vAy1INqyWswz
o+flmdOcMo+STrqRImpt+xFZZtNVh6Et23vMEoRwzd/36APOUa3xTYgK/JUIBE7EowTHoUVp1npG
8DK18Wn5LFZhvYhdqzwagdCtpwygD/hL8SIBBkF2yQ4ndaflCypZyWHinapbhzZwFwbduCEtULsP
O5gfy1M83V+btKvePJGxGvRjfzJkISdaXMpcLaybFymVDstTqdS9hwFJcE0KUxnZSgqxecCbllnm
TZ/SEbCMov5q08qVrUp4jUkVcPomr4+IA4KzFsWhwySy+UjN29im2q9BINWiswzhoiCv3Relinwg
79pnpBOnZVvk2X0JkR890F9AvTi0A1geTt2G3+ac29hGF1o4QT3pxdKmzp30YDhEU+Zf0jrHlTK/
n+Viudn6lnA2RXYmaR6alpfNr1+eofj7/8/d+r/ibilEkf73vfH+n7bvKfqMsPr8h6DV71f+W4vc
WLJTTUlXxT9zVg35X4CF6AQPyzr9c2nGa/17t1z7F4U2NtlChiLRMVd+uuWq/C/k4AD3UhRDgpUl
Kv8v3XLt72RhwKdsiQTkuf1uin8nOasoOf2SUW07qyDjUD/B2nFN1N+P5THZgrWd5HVp7EEQ465q
H5p39Zf/0DyBkcIRgezEG9fDhDbpuSkOrbeRkGZnG9IGNMTP4tYiawkVPkayR2IDy2wH7DLZgIFa
Z+905FkWsppIPSd4lH6XB2LediD+ov8hPVn6K0+WzCk+I2oxS9MUgz9E1/6Z81x5MmbW1Jxw5hpP
rSTdBS24LVO5Rj0HedV+CcKcNxOHr1oo3f2xQ1zzZKRb+k8ZTfCcrPf6X/9Ztea02u/7d7//9Z+1
5b+r/FLUxURDxK/zj/+d6ftQMruYtuaj1R/Er/yuukDgEd+aNXGHwBJZVn4Z9+pdjkb+QBktvhfW
5sm6NwnxuJSFq96k6iQdKe28p+dpF99ioPtnBvv+1hY2qVfn8d1UV/iB4B5Emyly8u3wK38KjspV
3BTmJ2wuCNxMk+PPmCn+VX2ljpJjC4e9tdJOTYqcfEUZbtW+lY/pY4dUT9mRMJIa5I05CoF5hU2p
dCptNJ71MT2iifs9QE3c0r02S4dlOSUB06nuyzPodelQb8y94qRv+SM66uBX9MDHWQ/P2de0YaIS
rsMTuSuIQuVVB3982x+h/yOaW0ef4zZ1WoeUSAS1cbH6kg/EITRktUTCjmV+/YEktDVWgpN+1Ah2
VUfYVW+d6aSEKT4iU6CXJcuujEr1Ya4hP3r1Jolu43Ui8O/k63ZlPuS3+JMuNTJ44ZQ/aJvpDvhN
9pz2D2TEkczC1+Efx5fsXV/30MDDlfYVlbZx0plXS/vYd0m99/1tZ6571HbQEcm4MVaxSl/1pQOe
ypRdglFEI0K8qeIad4lxq976g/6RX71Lk5/lexIrCBTo8m3oI0mwrbtwI5yx4J39fTdt/at+QOo3
UuamRW0X78m+NJHkrYJb7ihfkUtMZLvGQgK5rf9oIpJY1gFBCHD2be+FmJciv4YPTXAyDwBKicrK
dJupp5sdpo26DlwoePAXIK9pr9Jv7wR1gdiwF0AOlpNeUEK8BSeZBEu+2rpwSGFAKJhquChW0cY4
DqToAi0+mM9kZGWksuRO8lndUJoOZxnw1kV8BWOs3fk7gxhEVGMhJE27l2zroeObQCPcIIQ4ls1K
3kbv7Q7w90W+gxtqPvof+rmtD42wCp+9R/M2hSt2beT1jYMqWtnp5/TSI3dBQXs0brXqYvUqttkH
SexkfmzLbfJiOYwnnAZbOzpZV+uJtk1O/Yu8JrexU46OVfLZnbFUtQc5eiCtqrxw1r/UxJPOssgV
TgYj3vcvlL2Mm4r9D+omLCsncZt3fRs6CY5Q1wpssodZZq6tm7b321Vwqsl+BDDe7+B9sDD8RUN+
/oD6OnONXYf0aOKLpJG9iU7j1iu2qrGq7Oqcpna7C05xRF+JMVBpnJEUps5FJ9TqToe6hFX07+Qx
cJlcvmKwSTbyatwOV6p1+gZaq7aLHpu30dmO2+CR/A8BkRyui4sBhqlZaQ/ee/0lUOLFT3Dqut34
TFXLVa2VdWuRexIAsRmrnYj7YTP4NkUu86K0j9atOzWvwT7SV8Sv3YnPopM6AaqkO+lS9f/D4IzW
7B9HR1OSGSMtiLASp7m/tVpyMiHV1eVyW4OOyqxpg7/o2Qxr578fhv/DIDz/G82SDUvkZCfr8yni
1/tdmPmM2dL/YpJMgpQnlVtN6h/mf2GNw270h8+pDondTIm4nUpO8f+HwfmfDP0y6a//8dOpskgp
XlcNU7VETuN//luiAFR9sOoaOciMfww9VxsykoAHn6m6rghvklYT5JSsveIp8i3Vkcz3XOmhMaOX
7gxBp/03PuQegpLJlDnUEkykrYZHIVTEY9wOpHJT1y3Nql5LyohXSQxV1xxkk6WzRNYkRLNVXNbn
ZmDISCYwFbl6QCYTXbJJKY9qP1K1iwwCd9ZeWddPctESRmCQzACK38IEmFPqMqe7JkVPy15uCP64
lRVyrMz8sdGM9t7XavlkJRk5EQWy3tgQVvApi53V1MfByMLN6HMi88Ti1eryna8hUU8JQtF+tX5P
Ki5+mkoX4Nxj9s1TFFvNXkxjaaOI0w6qMkJR7NwreNVoQTxw1/T8qXqHRAeRMipl3TXM+Aj87A3D
gbnKLKoZCHbQnGB3Q137LBeVQJblVDigBL7aqonPco90L8zF+1j31FPYlVT8J+j4uUy2Rq4J+9gc
t1pZ3fQEYLw4puDD0ToTXKPwJs0v+QHhDWNqxjqDXc5b+UmTOyjoaGwKE7L5MoU4LmZrQYZ2o0Si
cWpq4xThCnPgoXHiM9TLWBE+rQvqR28NpJGR3JHIc1CYkWy7ThZwdWj1Lq4ld+ijq5ITiCrzzjJt
etAATPJ+CV5Kf1e56m21gizrYZIvUdecSNlO7SbXsSSH+lMb4i1VsSb3c55aojNJ6JAl0/RApqjr
99pEim5R2VEsnUVsBcKoXaXhdzlod1MhkOjoj8+ULJ+KIXkPLq0YpG491HdDkN1Hnv8gh/XvyCRX
Df/b06S29C3q5/m62ruo8MyZ0U5OTUou0DB780Si4ryYwhinhAzIqMbKlUWm7KB8AjkaRQqCPtaq
hfYIi/4kCGj2VItf2pT35AkKGyFRhW0FczHqcF4qsQirse2fsoJ2rkkU91D45loYPvEEIYdKHoZC
/k1uzb4fM0ScVoxyMd4IcTuuiCmoOFHoV7Sq/mrkzNCcAUOvRnDXCd9OMp0oPDhF4ePEvCfWkwC7
OTUldgpamOoYbDKxdebfTPSE9ZB8Wom/NjCWKYHm9KikKmJbGrPcqledFn6qUbWAxp7luDBjognS
1tYkdOWDATZt14K5SHsYLdKb1hHPWREdz8Qr0z4jnKfD/dRpkKm6R7Puj2jTwceJaxXp4iwprKeR
tBDOk0OoH8iY0Q8Kgo9NmKaXMdAiXIEeoazAKzhpVK1yJJDGJLTGOE8Uk3KQe1qjegT3AWEfM6kk
GT0bt1HabusY0y3izKGlWFLdCTltRBQBvjPEUWXnGgFxqLqgAzLyrQrFrB2zk32gqN1eapH3xwQx
YaWCbC2JIRKIcG3U9LyXC32kD56EFXM22WqCTdmYV69B/UAfv3YiCT0D0dqF289hEZSa4r2hv0fx
TIJY7grNZ3Bt2R7nG0bS+UlaYMXf1zr5F0dEdJi0TLMNXyIXq6Th5INmWgVNwvA5WIkHjUX+LH0y
6mS5C90rgFRQPpfpru7pcthMAYqt6dSnHMLSKtzQKmHK6L3Kj9NWfo0Kt3aqU3IaTtJ7Aqv/AC1X
txwLbOSKsTt+He859ssjnarhq9pIbscM4YjO73WV3wLYva/UM9VL8F4f1fUAY2nlnfMP8jauYPix
+Mov/Eb6i3mo74OtihEVrSDj/MUoaOch2cXLDSOQL8omE5nQ+qq2jbN4pfcCudOPnQqVBwUwfzWD
loyddENVQ7SXuqpeJSjIxpE8Tl5GpJNhE3OofZhX87e5Kz/D7jXAqhA5KsqRlhd2XyWih6f+SNoA
Ck3BotrMrMeOyWI+WxvjKX9gIu9fzdXwZGyMjXgJN8SmGZzEiPG7KV/JGzEXhH5+TG8RIT6bsnZz
mZk2QVRMmx2Jwt6h2SK/QCA6m3r2uU8cCwOoZRNvb2BQ0zYockEK+/J67LcDuF9mV72r1AdJ3ZGB
NXK0NQfLs8UTQELGUk1c0catS/L5XHgSs7NMXQlur1818sH5eLeSsemQur0bmutAgOXPgMD5xEan
O5A7xHdYuP5z0mwKR2NyeiY2fPZs7KBKVy8ymfCY7AlqHW3oR4lmC1DNLjJswh0XJ1pDpBATqqqZ
a5P0M6cnJwltjzNStcIJo2xlvg+dktha7u0IVkfnjmRT00lww1vOt8Xs8hNJnlIdqg/QyPw8RL9j
p4xXuIKTi6XvY7qI/lbP7kj+HqxX4cwQZp01ba+/4rLttuwWqbDjK57Jx/69cVZ/d9BFY5clGXrJ
ajYu085jzmg+wMqkORKdzfCg/4apeZuevAvrp/qVhnKZ3TUPuDj538To2tNLdix23W/WZBkyqk9l
HZ71U/re5raorJrn/jEcbMhm1pnDhgLhnDpswxLLH4t1dR+w1CLl7ZUjQPlIWaxFTidh1uVHY7lp
l48zXNfRzvGjxlR1coDk6pFrFS5OoOfOQMq7LXj/e96v2J7QknNMMoUCOkfIt7h6wF4Le8EoN+Wj
FKxGf8fHZNNdd82lF0AS4IBN8+hrDumsUWzzJRosJM9xZWtHqXSNg7c3WYGarGv4pdZso4wdfiAA
zt5TGz/50ybVbT3eJO1B+FAzN7zzJSp5WNM2JROxs3WZ/V9U9IfTsOuOMThdf82ei8ZSWKEwOrQo
BfbUOU+R7zCzSX6PBBu+iNYxOXoAyY2V7gGhXonAmD5odXus5lYE2tJhM17Yr0YEeyEWUbtCbL3F
VfPRfhC8swVaXB+DbTYAUnTil2TT6DaTARZgQK6fcEzFF+K4wPz2+K1XBJEKUBHklWDatH9pvPu6
2x9LFuSZQ7uTvYYlKnUBN3mrBBYu9qDZwY0VOdD/+IGEa7L0HkzLbp9zZjjDxrSVHUkUL9Ja3uiP
yYZiziv+ionTxy45hWvlMaOu4BrHAwq96b5P3eFaYru6JjfWM6/NOpo5PeopZhjzncJB1W78RvPj
b9MzsOGX7gVl7xuf4cZK18y2wb7bdBNRKnzqJHUm1yKyyxkuRHqOlS3SGwQtfPbusNU3dsuqrrB7
h2V5c1dfhNfyoN1DE25eTEjWq7dgVx/AErhME25EM1hoHhi1u/toXJubiUF/Z62tD9lNnziFNtcM
C9aReMqzf65+IWYbDVZXcWhbFwFZHtOtx+KjdbQTI6z6oJzDx/iAkk7e+8peHV1vXMnjasSfGh+L
ZleIV/2mnoz7/ImoNiaYUIky3/HY67Qt/Q2sgxRUqp30QvrTdGFJd+YMQymENWL4ARi5kVe4NgAA
kKljtNgK7DR1Cm/P9546WDBJWoLJ6lYvkuIqCruBedYau0LHJWw6bxsI20Fa8zt5AaYIUPo3cTjm
qG4im0UqnkSvXWcnyip9zmThyKpS+l2XH8wqLHT9zVG9BQ/CSjFX0tq8yRvrns4Q6h2MmaCsgYcT
/BsCt1pVO9TjmDqHYwi8xzWtc3kmSlBUzzTFJY7KL5wLyo7dzn+efqXnZZhTXX+fvlFdQdklvaX+
lmmR5Y7XdJPv45sf7hXpA2d9ZN78/hS+YcrsCasiMQpyQnMw6RqTvMHg34LIjw9e/9DSg/SFr1VX
EtlFQvWV8cdCi55YD/Ee1bBLH/1ZsBxWBP0peaUCobxIFwognbKSLsluWpc3OsoR87mb/8Z5icFA
Ud6tbt2eukt+F9Yr7Vez9ms7fQZMbtI9pkPHF4BvnVMZ4yMuUs7DOkb1x6F49E1m4XasbYgTVHIw
OGuJ0e41emsMO76QRzDehhePcPE5x9Budgp7bISIGA4CKV8r780nsgDej+QWH+Vj/pZ7R/WpCO+i
q1lgxdlq2+h1nniiiHkf4Gcg8gmdCsDCPgIguZ04UTxLW2x9G+KMCTSiILIVN82O5Wl7CgkxrTal
vG4/TaD9WCM1B2OKiO/01bwXp7N3n20N13ttP/GxF8wCHoiKnHV8FbqdlX8W3fQRgKp3zW+q7d8V
RxiA8TvUqfJLWbdvBfWNr3GfvsvKLcWFw6IOxcOpO/TYvpmE33POC29AUK6duNHCHUmt7vim0kl8
ZFTHZkxssE9t7Ay54x7pymys3JpP+MQxKVoXCkrvylr85AZ5lb2PsxkbM73ojUdkOwFQku09gDvL
Dtod3lYtWAfJLf1UJmaxbvqpgTmJb5N1iKU1vcBsrRhnVA7dtdN3HqfFUXyjh8VS4aObRBYnInil
l4m+KWKjVaO6eb3OOfRCFra9ykjXy3YMv4LImlVJWl8ougZ0/jryKKtJ8ko90Y5OXpCHeadK+aqr
XxVOoiufCQYDTBBv538yh8lISedLASDv+XbCLGFvNG5VuaRxFq9Ryxx3pX4ijkfOpsUsP1Z4quEg
h6vgoTt2v41f/Ruh7/Cgpo/yk1WjVTs5EbdfNaEBnGiwh5sYw1basz8QWsdZyCbgbz+dRic9ppuU
2aXTkzVzJhfotUJwpG5QW0mdUwBHXJXn0J3EFcJs9be4Y4oYbip4Awf1RGJis2J4KV3/nLxmu2iD
Fqv+aOdYQt5aechJfoMedAov5qY8m+ZB3Ayf3ad5Zq8UfDt9mE7BKftlPfiX5oRAS/2wduFTdaQP
TP28fBrG9Zh9SdN11FZZYrP0GqNdBqKxWg+/DHNT0KYgCgyBAAaeFJzXEKaK3Zm+jLZiFA+TrPI9
D6Xm7+lO2oFmiIfeT6QD7C0ekMTm1KWNsBEheLhoGesVLE0UJPPF8rzl2vIyo/cZyOO4ZlBupYM1
hHidlocxyBakOF0Tv9n2aRTcalGac0sVZ9bshAHjTFPWqmOKlewaMt9XofjDJi107PYIBleBaRP5
eoEOxoGd4vxNIXQ6qEduoRUcdM3kvVmIlwQ1FdfoTLUt6WbWyssgWDXA2gm0AgfSakiTUEqvQzli
RiUYDVZn0a3BDwFgEClGWRof2Qt8t4maVynWA7ds6/5eIoYhTLNkXcpU2EWLCXdDY8spPQjDiVzd
1/SxndzDyxIQNxwIBWAfcFlJ5aNrSmQHHE/l9klF0VwmxVgJh+ApDNdaCQZAiAwJf1iDn0vxqnWp
ofUtM06FORSBu5LZkakEgC8ic1UN6C+SASwZbJaD2nJeL+KJQorZH4LZmOjB6ulEaFtBrbzqKulp
E+ND1EIDzEYqmaoQ3RWw/s3CQHbJOBqUhw6XsTQl/5u989iSFNmy6K/06jm10GLQE9ci3D20yAkr
UgGGBjPU1/eGrFdZrybdPe8Jyz2iKtIFYHbvPWcfyf6RHXJfhg9ZEn6BctSeJPGmXYks1hXc/9rJ
2WXpDnc8AFOvPKbRmfr6XlYkvJqM1TejmafbMQFFEYxsKgjpINA3eIlzwjMEJoy488lUj+7Canh3
08JErqMxJ5PufSg+M9VgOwqMH3aVUZZ1zOu7UYi9Tpb53AARys4+bJ9iBWNEsJ78CnDBJFGDhcPj
FD2Q7+28E/DRakyNB11+YMamvYw/UYTPtfMTL1uDlTt77eKMdbVOB3pqwc+68M4GkqIVBDo6JwWv
AaLYFsLQtjd9jdJ3etMwKB7kYCWrWo9/TiQcGw3VkA//Ie67+BDSy6vV9FJjdj8AhQaXpxHlEbnk
fbpR/zbO/5hpUp0iaDcDwsAGwq/gAgRbN5Y7G6sWOYRkQrexedAr2tNkxOyn1MZWT2IIhpazmt76
WnvrivjqsoYSa0a3EcCUhFP86//NhfNT94+pUXGzRn7X0k9LPDAJQ+bfMhcvZjPqz1K334shPZAD
6JKFjEpCB8PE5jogyYUkWeVHvIIZu9W+lQ5KyZyCuCrYolqlfClqMOWFDSje64OvzbAhHPSr7bI1
TjoFDoUNc0UsMCY25BsfQWa8Qy5qKUEZYCHhXhMIfoc4YBdVlAxmzAhF1AkQwizbG00eHR9jh6ES
8QYzUaWGxJFQzCCoM2vvIRi9V02gJ+k84lk9/SOt+q9iYKXxoeaPAf2gXB6dRJ4aE6FeIDqCqMUL
InMMNxa3lEynWo5xIW3Qc25lbo3bejTlwU9qdxUUiXvqDBYAL3pWJA7tPWvfUZcK2QEt1HT4RmrX
toCDtOQ5hAXooK6g+wQuwpfyaGZWCtekYl00yRGyOvoWWkQyWVvT0UuYIHKL3FojFKMmJALGYt4W
qermB8VD0jcvRj3ObbIR6FhrYG+Uj0HfQjzU+5fcRnqbmC6VjDdbplvGFqEEDlkyTta96FCB8olc
bQeZ98Hio+XsNAsSRdjSOo3dwodSbwSVsR/JmMVwD8/vgvqV5DcchoX48CTpwxDCxqsNS1BE/nPX
i7vJbTf4oNOdj3WiBOWzGrrY3DqaNm5EOpq3ijmgpmPIdIMEfyxwa8K6o5WdDvAMsIkbWfBZZ1Su
ZZy/DGg9EgJCV1ZgNcRYYw+z0/pa0WaQMvwR48u0EI2AE12yCcTKxRG5RUrKLN0eTm2Ht8/8Eg9s
ZCv5obtnsnOuzDUOlUdQtC/bH8HA4D5vN3pbs8EvLsQFz9Ll6LJ+LH3nmNf1kx7416Ei1rF3mbRJ
vT/mTfO9gms36p9RlLOcFoB1cHZgzWhBKqKW+SAtvU2Z/jbkTWcllBtmCWx4KHHGj0+XDCoCuNjY
t3G9RijP7kwz76SiK9Joc63q94+JTwZoKpIHnUxNJ3OggtSMfYdSracyeIoake/IqGJhTatD205H
6WJrFo1+LhvQhULPHodOfoCZr1d1TpxJROYokc/2itCMh1LTPocOhmRs3aKuQLaFe3sIyHAOVLtC
+p2scJL6mjfssjZ21zbugpULBecQpnhisFIzOMOVjlrV25A8+FIOPT+qaKs1fXfO4uhF94ZNi3s7
bTG+1n2WMVrt6f525r7lbrZy/XTWQ1lXY4Ipg61/j3darabs5DjF9Dk5ydnA0HuEyPeQ++xBM1m9
9ENGEe3KpwHa1DrsvQfFeboebW7wZkAYbUt2rcqom5i1RvbMu/GcfRtWgBetTZhUB8vS9klFo8/K
AmOdGMURaMy585Mnjff/mtA8T8v0HedJzEoMoKlhITMKbIJF0OtHu9PP2MHgx1k5LWSBjjlt7GQX
VxT26AcpMENE6wn59keBpUpNYKN0XO+7sOi6W4rlrBPYn9we1kJkkn819QbMASgLM6cH9TeloYs4
NQ1IFILLtS6r9DjpZJ2U/tEWUm19zdBWqKCRYZcQgadh06PYAJgKW3MykU/qfP9uOO2smLoMoJG7
DoV2P9oyPzoVCViND6sS3/GuJmppj33kZ193tHEzLOjPnaY7W98lM2IUlA6turRmjHyri7cT/ODR
l09t7tPXlM2RBLdD5iX0IBrnoc9ZcqtJHREcX1M+onUSencVpshNFbHYMLTKsuSpHluumNZ5M4fK
Wetp/pGG+kvfxOPecR0GdcGbp4PtM7th51g9bIWgJcAgct9tLFzrVmgbx7BShjQFWfc25miV9bvS
MN/xkaCJdukJ+HPP2jGzx0nTznE1PRH0RcQVEykbcBeXcW73z35RIvb0je8kkTQXG2cCfXwoWXZV
77pQPkbtscy8r66Z6BvyeHFLjj8FmfM73yVLLuQTKm17qwb6a4bGji2xY3MN539dD1zVXv3Nq2tW
NpdTIm7DfCOH1t2kOyNP67XZYTMtTOMl1FV0B8SAwh91RBmqjqip5CnNIdgxoEHk66MKqhllp6TO
rmYiLhLrgYnG2NPXiKR3QWqMAsOoLp4+wFYOwD+35VqORH0mRXfrrJ3mY+o3Y2Xtp6awT23e26fl
0T+eDlmJjY8466hOvyZMhraGVTun3o//flh+5jdjsCW8+0s0h3Esh7rjCuCGZWzzil1baJgfusKs
07rFN3iTLQi4ABKdrkFgq8mGduKODl+M1TaCEECiFKG6Q6eBgnPpaWZUblElT10UlUebrpMzGzHT
OvvzoMbqQcvxxhMn4Z5aMTakcDuldzJn1+ZyKIA3neRHgPT9BHjkz0OCvAC+ZH0ULZEl2XzITXJP
nFrJJbMn7326YpZT3Othb8IXctK7rCZGdZl2/z9A538C6NiOy1j/L2HA5lN+/sePRV54/cx//Nd/
3pofaMT+TR3463/5C6Dj/mG77iJMcB3Tsv8O0LH/4CbhuJ5uuC5EBfe3QtD9w3T5HeI9E8SNFfxN
IWj8EQSB7XmWj+xgRvL8XxSCRuDO2Zt/U7Dpjm3xEhzT0U3yJfWZ6vN3FUPaqintVZDcF+EXX69b
iL9Te3KziRoeNNjI4DMs1StC+/A0BT5zoyZ98YeE+Pa4XfuJPSOB55CHvw4QLIh7ENbd4DrGJhus
+98xUeSdnGVdZv8KJV5yvWTl7cgVuyxByMuhBAS1mnK6YZJxcNA19dE1jHIrY4tmW+a6mIcnn9FH
7LF16bAVtzkbfqs7h0hpRaaF9zV2rp20gld8XDjCnHXtht49U7wm6kdaL3XykPr5MZT21RgYGwAP
vzgqbY5FZ30lzutUwfU4RzYdkXpOMqzxAdNsmX2DeDL/TGNbgsFcc3it+g6jXunerI6kDnZA17Rj
bKnFYo4jbL8zLP2mzxc7lcq4xQON1SV3+5Pto7nqO0YqbJl3hdE752o+BN0AsjX7XCgr9ewpxMlY
rCPejSZOzmwuW5LA4bmVv54uj4yieB5Smc76ZBxs7JhR8SHmm12NGNvkZuJWtOJWs1li5ZZ3E7iu
exgnG9zPbJFc3pw++ya1Bgdlt3gpy+y5x1wpZpclwnTFBMU3odKm3slXjMQVtswEeyZ6egjD+DWJ
EDFpZOPhzBc7Zzc7O42ODXevEZg3l9cJ2WgR9p19AUCHXYsElOcsPtEex2g4e0e9tIZiz9DfzCNm
j15nHKGO/wrCWz76f3wTv7+dcnauaqg/LaysejWGsw2aPrM/VEwTC3VaDsNgN+QdOT90rxyzleoJ
LHNFs1eznZZyEnHV/Oj3YZg9tSZpn3tW6J3FP39aDssb+sfTZDbsNlCC1qh1WFYJN6dDOqeU/3o4
DeZ9n6UAq1h87NktPGE3Pi2Pfj+FYckvvIZAeLZXyxdfziiA5dHvw3IyLE+nkREnyiMaFPMVuVyM
3q+8BxatX5fpcnb0wnm38sTa/iNccPkQf//Mmt3UsLyXBPtodr9ni+XaWkyi82H5DaGM4cafXdpL
Ht0S07ccljy6Jb8vXyze7ez2dmbft9nZjCoXc7jh0cL523NaMO4oEem1/YRgmVU7tkn/2jbZZ5Tq
6kSkLGNzzSc+OJXTyfKN6eTMh+XpcjAD0VLEzB0U50OQf2QY4b7qihQqvyQsk/CkVWD6VDrDmJIk
1iDpoDgai30xyHPTh29+OWxVSdSXlyjt5FvW8+hP+a5fAiOWF2VvJYZbSPZcbMsPjPkjXw7WX4+W
p0FbGvuApO2FBrEAI2DzmUTCJRcWCLSHhXFMZ7eqmxM+A7E62mpWibcJlPFJpyI9BXWf7CZ7eE/y
JjglWhyf7OmFTzY11nDhqacsDl0cqNPIBb8LY+e9aiWII89+9ucgruUlLplyMQ6t1eCa+WbJaFt+
0SUir99pKdZs1wC4Xo1ePI/w/bmi9XaTTg9tUOersrerreraq5iGr5K4vbWl0V3Ru7skwoU3r3T0
gcLvBKgyUqkrY1fnkuiO5inzcR5HqXrVbQihfj9HDAQI8A2H6OL8IdiRbpydkly/6/OEWOGa/6JO
ACVM5bRRvQiw+GVMfCgD/GH4GHqwUkP6QeFEFOUgrA1b/QmXOURScz4VhuFmNcTBGkr/IFku3JZG
bq5hYlwTwPK7UvjpCQy5S9WetPjdA8aJ0TxNG91odjLfiPa9y6op5xbRJXd0DmYpde5E+UWxG9fN
ajovpN/UTo6jNC9GPTz58cyJc5Dc6LkXMNtS5nZUrG+EzR5qpz9PolcnfEiU20OMDS8dX4cmJo5L
aM3Gj4vvqQX6fvDVN02P2PpWgHYtH/XbQN28rruH0NdinCvdCx2XdI+l66YJn6nO2He7ZCgIacxI
2HC1+AaS1zp7rZNjn/Rp8zB+y8jEK/Lc3TohVAoHwYMwbQn3ozxrDXOqsiC72Bnaet8qeOdWG6K3
SJS5ifpbGQmaI+DS1padrocmCdf+QP+xcxhrKkvhvxI+OjD20evGtqydBYxl7efpj9GYdHKZx2eV
jbescfvnzLboU1vaTpYWiNhSMswZJ8IQ9G4TGKY6mIIyuK74oziF7iVqH5QuULzNItWuw0h9Z0Xf
4zFzcU1qGV3qSu3hgjJ3k8M29QTDtpLcLIHCi9oDygFq4diV0f1IAW1JX99NtCo06PdX5TLUiXq/
Xauchhq87OGpF4guHVuNG7gza89XwOMrp9rkeL7nKrX+Cuc+Wk1ALmlk0hs14b6tfd966/11rM5l
oFeEjJjHMu42up58T2ETwu5GaI2n+KLQyBljPa471nParlxAtD0/2ryrNvrUexsMZMZRK/pxrvy3
ZupqF17Md5I6xKozDY1iZ93a03dq/XsvDx+KyrukGZ+pq5dfZNB++DVs/CG40EE72R7XbWrWDU7J
CPgs8EEz8w5sLglmTrk64xgtAaTYuzY3cIF6aN7GMqREiTRsUxXkckFkr4bUmHGya2tI43RyOYTA
Tx1TCSo7fi3d4FtmCpYTPTKYcjjadZJbCneE5aPLNWkwIIx7HRoh4yEMv+o+mExAtoGDZLHriRNg
gplmoThM2TzeAuVsvPUA0DaVZn8MLguNF9BsHl4Iip02g2b/TBvPeSia52aM74B6E3IQyfTYpIC/
2Zeap2Ju3dH2O2DEpaHopPm2AryomcO9mQZPvNB7MhjUutX6+iIsnNCISjAj/hCj9T5VzI9cyASW
HvpbW++wdFrVJontK0MJuetck/4J0RurJte1Sw4lklo+QYBb/6xKlENNB8qhzKjghUFT0rJitrSw
05vG+zo44U1oAZ48vb4k4SS2JUEO6yE16KwNV2tkYKoYUZoA9ZnapOu2k89MR8nDvGUyac4xkvTG
I64hckqy7dKOua/RwolPE6DDPtNybv3MEfyaRn/FSLMb2rc+ndSmuiUkAYLOReow2qOBdzSD0K+0
C9nVn47zZZYyn5sQTKYT9yxFXPWypq+Zp+k96MiAdmVElAU7b6yLncIC7k3a51S0u1gV7zHBnWhm
bPT0gIwML3iLfdyDKmmpH2yghXGvDqrSz9qQAlcE77NNtfp7MQXyyAcBrkLcKkeuApCc9xMyFQah
MSQ9jKjJ2p0qliMtwSSSEj5OAMq4scAknpBH0uRCDWCyYp+h+G25Pakraym8d3Xf+LVaG2GibXD2
88EitOldXC+5npQHLxGUOXq3pd+1C0XMBq23ioz5DPuT5fnyKKJd/+tpj4KsHTW2ZHP58pvV8/sp
S2Kx69vidbArtt95IbYccCH0ovgTJrRwhP4972uB+ZRqcI7RcCpM9nsWq8mmnsYny2r0VSfQmi7E
JE8hBKrqpEayzN6DDmFGlZTSrHdVQ6BL9DIU2YtV6uOO0G+GAOk8cDOqZqcI3UXL3J6S+TBpsDyW
gxgGdsA+26BDwbeU02c+eTYEZbNNzBWm0j9JMbBI5Ak+d7pP4uSuof90KsbuM420EWxCTtpx1+2X
HzfkC0ae2R1y3UX/UI8nYpnHEzXGeEp0R26Aic+nFwwR3ze/j/BXmMTbSHeMpHKOnf43lo2a0TZy
3osTxeTNZd1lARAth2reD+dzmmLgBmQ+z8ydBbcjbYfR5/IcSei4S3PvtqB28jRiYrI8tOawbzHv
ypenxtwhCnf2vLPvU5kgc5kfcu+KiaJnYwjvMRvAio0tcM3ENp4cq3wNQXMeWEWQkgw6VqSuvkx2
bj/bUbgWln+v5SUnd2loN+El31XMHKXuS+88tqrc+ZXOwF+K4erPhzCWP6bMzVDRI23WehKeDaDb
YLJVAIeyMzQAkGTPk6RmGu63JBoxkY1dtc4TzyEsg1MkTkoSSfvcvRkdjpSC/UIRu4j4bOeu7sJT
FifRtQgqStOcCUKKv5V9W9/u2sb8HCi5vL4tH+9YGqonrSZZSGveDCmiZ5ceO/rCxNlQjWuzZt55
6UIXvQBDDMPufo5ZWF6kgWypzVCALFQe3TLtre2gT8QnQuq7ipobAC32nzr2nUY4Z848n/sqt0yX
FjdXZTm5UM8cQB1aPFzMAKFM1l6gAV75IoJDmTni3jZ+WG2TXm2aY9gdEA5X7sYqQNX3LPGrGrXG
Lm+9ctcGzPjrKhlvAmrOzkCC16UGLrtyGB5yZTF6G+pL1+fU/5wwGH00yPmEHKzhAG3BzORnLcqb
49D4iF7t5hqMSQsQe2h3FQZl2OaJuODI93d63/xwyFWIArTU3lrWk8QbgDlwGO37NvHLMxSOHLcb
lUze8tIdoFyYqY0D9OKTy/5+XbX6dOaucGw7X38ePcY0TmaaR7dsv9fmlO2EmZYHrQ93WhejQ6np
do9Jx1VujPd94L3jVCHnYjCOI1MUjdyEBzHEtIGBVjRB9EUrRutejnV3LRC9F16hXRzdCveBsr8n
csr2pY2MeKTGerB0pJ6jM2xwh0x7tg9YyovsXDgd+zkf87ssoZS7xQqaPQIq3Azc2XzCWSyjvqEM
wWhyk4m8c0ZlX4WpnXWVjgd7yL9JPKvbMWAEHvsop0yfjDhmCsNDWkfFoWOR7jlQNY933mCedHYU
2w6D5npqDOPYZO+jLyhPSr7XzBnEJlYQ1RVzhU3cCtKCeUcr4D0eJ1fV7eMYpkBe82oSdvAFt5k9
onpyCBHA46skojYFNWbSdGBiLN5Kl0J2SuUdYBctDR/sSH+s6dIc+LPFtobaxipfcGY23r4o0Zjy
vW2NdEDRlaAKScLwzg8HC2mAfSLW6yHVh54AD6+Hqc8jShS0QhqsOtdtin1GRb0q2KZS96D56ccA
0ADeiJi5+5g9dgIhqRHq4twF9IC0UjBe62zjVI7dzi4TdQkE5hXD9XoCqrah6MmiqtHEmm5wssno
fkpJt3o0EPy81bMSTZbfMjAjJPxQ42iRuKngNshev+hG9xIPof6oE0Imub7KMt7VHXjezi3RqRY+
E5zmq6FP6ILdBqpxoCN5MPPp2Ld5gPhEsSfrjQy/XZTf/CpOr1n7FThAth6khUJQMnWupuikZTVS
9IY/kYnye2/cZZCT1lERe+u8kTDno6a86razF93ImLip5RlS0qcH7PguUORQB6qZtfFI3wgSqLb0
OtTBKbXvqvLGnbI9qHqF+5o2ZXdwbPGkZNBcjdgpj8o2npcbbTu1jxEqoKMWOf3VEDnl/ZjuBy+c
TrJAYlrm48nWM04EhV4eKN+9nfTRBXHNzirbHNYtnAmn+WiJ+gEUNTxg6TYuCeE1sSRwQVUOknH4
A9uRUQ37tFRbjdlQ7fAyv3CjyY7GaB4pgWGpNNlljAJSdVzGl2Emvf1xCop6KzxYiGVvkqMbIx7z
24rdio8alXskZ8x7yoSJLaa8JK1p3JI0MPYi7awNXWPcQ7A7d5pLulAQwwWvzOY2TL16nLupA+Ry
4X2TLhFVrbvlmmoPiYussy+T+Rwu91Hx1e51ncuhO0QlRpDB+MoWoz+kxVjO6LQV+qbiOAFbIg6A
YXTBlGjQkmFf1OUhyLwfgm37i83uXtVUkbGmuRfDAUkFV3ssxk/hoaoP57AEtxsHqEcMuCWBjS/p
hVi5o0jc7NqlpfPA9rpDwpLiaO2hNGr6UK6BP/xsJ4FC3ZVoXUGfrj3X8ZB+kgselmywAbM/1xb6
ymnUsIlh9HVm05zMXXs7JEwAW5MNLO6kaoOsCrxwTzZX35hXMW/KoHbP3hx0EaqEuJ75LkrJEiqk
Y73U3KdtqYqNUyocylVEjAfREBuWsruOvKY7pyfrPBlpxrBZl5K+NakUJMlMzmUyyZ4wGTCmyZTv
I5V9G5hLbfKxe/QkQ2XXlGdLs8+BUPIEnRISGg5usJDV0XfQ9yhdQSnqP+1+AsiZIeioRqPjNpbk
t252wGExvATgLYDi+ew5Y1T9RjqdvOBc6GVzMVpwLOQy9G7Y7Ry/G58iy9unregPtKJQ6wdeh7Ax
TNZxksXXzGHv7dlTugsoX+sEZ4OBHFdV+c9Gh3Wx8oP+02mqxwQyztapU9J0XDIe/CF8nsbUoq2p
IXEB93MJPI+GQwAJJpnCre5p8XFi+wOsLqBqNZ+opH6isxzuPBQ0rP6gS8vS/En6NG0T0zr2U7El
oijZRCmugpgQsa0laXQoPJvbyk6Gs1IaKRMNc3ID7BHUu+EG1ePm2p9SCPVmK8HKNmXNSvrtN3B4
sUEKj7xqMqYTReDduWjhfOl291A3+rjWHHhnwrDDvZNiMLSrhiZnazwWLHRRnQd3URe/jVnAHhEp
26rXOHhhWZ9zolnbzkbRyzqjXyiOWA+ZVG5jM0b0ozINe4JObkFAtGlu4Hcw0NIV8wlrNeYmJYWs
cKvhYgctKWxF9a7j/rwrexGfEdqRYeWVCApIDu1omx2yKfzMo6p6gdS5gaHLTdYJhket7vf4+yJM
fMWhbx3OsYL5hyEwPEytX+6dWXsbSLXpGa5uMkrbba5Hzlqy0GzjkDCtrkXOlPZAAPqg6M5xg7eO
ZV7bhNIyL8n8r7R0bucYHBbSks28b40rBsEd3XXHeLaSKIathdmKEEGX8qFWp0SAzwHZVPCPrv2u
NQ9xwg41rQFfRdcha5xzkzYhKsksO8o0ezC0pN8FPV+AF0jU3xHD2E6RF8C0DSnrqDG9h7UfR4TZ
0ZjY93agHbrabM+YbJGctTC/u3gQjII8A8VJ+c102BQZnY9ZQnPCKyl20zqrjejArmhn9RGfCJbh
bTL5tI6B+Byd0qdeK5tmQw+yQxOiWWQHacV++aCNOF1bhjFetRqFiBXqZ48IHSM5e6icIN4kO1tA
dJR4w8LEax4MHWdkVXG7Bdk3ul80O0BR45fPOsLhgxNZGoxZJFIoti5l3n902WRwl41oXQyziS9X
8DrYK9MgbdN3ux6mvZNPeP7yHIPKmH+VeYp1Zgy8Q9DpGf3IgsmJVdwlLpuLkPYqAulGnMueOAmt
0mh9M7E8pl6lHx2doVMpbqzJ0dmXYXZxc3sbaGl5lbpEH10l+2pIKAyd6DGkt3kpiLtK+vekSPo7
P0Uk7oZWvbV96Z6A/1OkldqjI4R3Xg7ADxG/a0Rt6Zad35yqSnd2n3M7j9hC4qlt9uRSIBBI3ALG
wtGHGHyzhfvhkAuBdoNn0hMfA+fDmaK+o4HPvaC33LccKdS1Vjrxgpb5WEVDcxaJ7IhfNeXWS4dt
RRojLDsOuLW3RJ8+Bh2VKpHRza1GUe8F6mw7EFAoHsw7FLNIjGvgl2km6vOUGOJYBmm/KTLj3oy1
AXF8zLk+guJIhsnaGzYK74wvbg1E1TtqSvgIwG3CshhYdlOT7BPEW2vsqdCeVChOaT7dhpbrtyyH
r3aHtMrkS70WUb3WQH9dgkj5azs2DP6q+tYPjv0gOA0R9OhPXYjoI9OvWlQaV2pexDYeRZ1Lxius
pHORHe3SaW+B4WO9rjBNQfS70SAEzx0ROicjOz27BdtGh8ZtNgbq4kNS1iwWA0pTgiFRDqVOc6xy
bsJ5pslLMFCx0HG69yUnkdU1KdvMO9UU9cWjdZg4vbnJKuu5d8xz1dT+HhBScox8dB5mLRme1EF6
S0cS8ryog3cp9m2KBQmVRHLM84I+TTciokeOIZivtsaItVSmwCm5eaJMZcQjTZFsjbLAqOiWHfeP
gOu6c38movmhC7feB4X/NR6JiW67/FpKOA69aNW6DmtMyM10bawSa1tg9QgUEelVzIf34zDIvZ2x
1AvKpl2fw7JQRV3tEq3a+7VnbGIzUq+509wpYpePlse8eRpxaI65gWIv6+Ozk8lHwhtQVpVAXYeB
bXrlq+cqDPw7GrjPmFPHdRZCyEnIoEaMSpKehnmwro7u6FhHam5ODkX1Njpqnzv0dglPw51hwjKT
tf8gB9pTvYPXFIgN2mPy4FaFoqNUG+0P1OMz58yDI+EAGxHF1tJZZFrVvhVu+aGPJcFmY/+pFDvb
GSW6vA/l187emry3Pi44gcnnPvTAIGMffR0OEY2x220KX93BjhCZ1xO3QJcGccDk1mPwdCql/Vyl
WDP14Z0woGTTN3a+0xx1WmZ8y7TvH3O/3z+LQvUco/ve0c2l2ZvPvaRqnsaqtoQeRhOmjG1kzx22
qLlTpgUq404ww9FmCrZB9PU6I+tw/eu5IIaEoVV0pHmon8agp8nqAkw3UJedbBtRpZABWX12Qtit
Hj1ECueJjOHULsNjOY/x2UP1BwM7hq4SpAl6/plbPuxAXTsEzU00SBUiRsenfu6U6Vng4c2AgNS6
Rn+KzCLf1FZo4P+R/Wk5xJm4hlLCfKFVc2pHrMn2wMmdM8U6h4TA4lcxH7hY8Oq79aszQY5VdgI3
klqmPIsMExND/xzGm08bwzWq6jxyhXhxOh4zSw00oScUk6YAvavpzSmYWHnNKcDUHgUvhsC2EmEf
IMx4jryoWwbts2yJEgSUwfxOlkMw/6/Z3OT7/TPNMsUuHcuXf8yhQ6R5h5RqxBnCHoUU73x5VJKq
+renyy+8akSyhwJ2RXnILriBRLs88v96tDyN5w8MJMPzJOtrXGPXyCuki9zY4c46ZLD18yEoCkp8
S3M2nd2o03JwWL2OEwZJ32PcOfnUeyt3flhlTD6Xw/J0MtmMClEGKzsf7jo/Hc9tNOnsA/gw5tc2
zT1N+vmzDCNdRAopd2e66gyNmVaw4RVWQ93nx/u20t+N0dK28dw01XQO6dIvZQ/Sgs93XlUg4t2i
AVv0WcujdFZqxUXm7FopfgnEGCQOQDFf5fx2yKr58yCrbo5RIlewmzvCi1wmcv1TXo4F3bcqwEhW
f4UKPlD0IMXM5Ii//q9DZ5V3yjRQ/cYpqhGng1KzdIQZDkK0sUR60DpSQOdOJvjMe9vH9vT/ArH/
HUXOMP5HitzpR9P+GP9NJMa2kP/tXwg5649AN12P+DTLQvTlwdH5M2XNc8DI8XMfTgYCI37xL4ic
8Yc1R6H55gy+8RZhWVsqGf/Xf1r+HwSmesSuBaZuG6jL/k8SMdP7h0QMwIPDLsI3AvrwHozvf0jE
GBwWOdm1zaEdgGzHo3aZZIvwMoB/IJqmX7cRVoCiseS2znGMNm640SBUIN6E7pSGrISBfFRRrW+E
FOld0RLKTUEvUSMjQR/myA3BzmDXDpWx8pX7hUs2pL1OwFI5ODtjnKxT6LhHdAjpsQ5cHPrvos+b
M7KKkWYHcdkluM6NIbt8Z6sg31jm7JhP2NfUn6EhvjYM3KFKmUhxcYQXJAncgSF/NfEfrXvmcOes
hc+M96FiiK1pu7jXsE1m1b1fSHn1u+zZrzDKOV27x6DUHqMMe7Wuv4L/466QBhTNw/gTtCZgJxzv
CoE3HCCm8PZJ0t6gSwCsLBqo1MkjeVaF/U3rxZfaCsp9qfvdfU0cZFXT95V0w0ieWyHUgoqRog/W
zUSsLw0Bl6VpiYtoKIRbnUxhv50ztAfAOmPJoLaxi2cxMZarbeacDh6E0K6nTcBqsEfz9jKqJj8U
/d4PyaA0e/5y5WLLi3Km9yMtC2pu/dRp0XuE5IGEj+C5cTGRx95zWYuRfI3kLkcbfMKCrxUx8R1M
k3LabWg0jGBdlUx7RRc+OwYIC+ap+AeVsxaGybMGgA+RLkA0MfvTQIau0eEdJparQ7RtfrGTAvI6
kaxqFAfZIylUNYaQVkpFAUk3QPRkHA/5zqv441mYnjPL/ZD/zd55LbdudFn4VeYF4EI38tTUXIg5
iIon3qCsE5AzGunp5wNkm7LsP93PDQoAQUokQaB777W+5YHaNoxVAbzzsSDm9kbLOtriFMU2cx4Y
PjlIMPMzetvRiA8lpJfCcXnjxezLBrJawfDct+241yUfRw2xdNVQx1p1ZrCe6o+6NvCloF5u+T+J
+3DXg2fuJzV9zEMibiyiqd3YQeg8OvVTOxcCIv9WTI49z4fOfS8KCMayX48W2BlD4OhKuB1KpiQa
8KTd2PHxdtkH6QyPFC9sKrglFvHkOLqMcI1OtJup56dRctLRrTsTvxBtQDUnUwV53GKsNH2UA6da
baY7zuFhK1Ppr3zoQpN7bJcYrak6GHTo48FzEWBk0xaXDhwY7B0O5kJZEDftqHpl94Z2N0bJ53y6
K4AenlKixVbMhC4GU2a4P7jJBkwViVfFuF0jzvmuf7Htz2UsuielfbIE0yG+1OloKnLWKvJU4zp2
z7hg0k0yhZ8VWvij0U/ULMfAPpiYgzaZLHZhLIuPlZNsHRJVd0PU5/uh4Cuwq9w6FKJ+CjgVqKjr
JSwUdyswjTyAJadULLqdnbUPRa3kzpfEIw1mA70+g2mcpomL2gPRZM1o3gdyQMLYSkRJsiv8wth5
2NL7kpMn25hdN6w09EL7OivPmg/XrsOJmRoD3uSsJp0EWFtZUJYHOgR87KtorYfa4EIS1ekTuvbg
zL9C9fEe56lalW7ePBHmeOPQWaD7zXDGVyNNPr5SfDvqB8V0bx2jhLrp6f4wt+ktGto2rE0oBhPm
nzSYAwYHyMd+isDWI7q1GRqUOaKDvWmWD4MD3nGYcxu6LH2JZtlANsbfiwDSnBlUz0lDqcBnbgL/
g683rnssy1Oq1k6TYMgDII1VAUa4UHvzZ+AC7vF7vmfXm/YjfGC0hqRxRF56HuldkVcU4o9yuqeU
kSljsXLadIh71rCmP2o22QcTsruHJN/0vfYj0ZMPtHdddKDdwcho+YUN2Vc56e9V8cMt8n3pk4Mh
dTzXYfSiDRmNxzDdY1+lxdUgfJNF8lI3GoUFdDtdZKypFsKAbil0WiU/oFomd0VbQZMIKVR2AzBk
S7lbMrBPJD1nG3s+iIB07Id5jnIsoxNUpd4uQYmMRwkXWR+bm3g/54x8lQYGFHQ5yK1GzCf0LZ7d
mUrWGyMcJk6FvNhoh9zHEFdFcAVrp1K3ifDI88P81fc+HJ2i9LcqZ+pcRD0z6qJB4RoFPxiG75Wa
L6oIpcPuNijRVUG86tYaVYHGHSE2MtnHbw1QugFp3lI13CQBcQGmRkZnXgSXRAcSZVOd3NqR+zNy
cF3Zhex2U25/YURqn5kFSvLM4WQMFJ8uQ1TtqK00mzozEupLqaDshN5LMRPYZrKt7uWIEz9PtX1Q
lw9wyso7p9Oic54G5C9mcycUibA3OQ/gnLtDz4NnN6iOmaiTB2IZgVlxV9EKrQIdpvkPXTteGF0C
3HCiZEsQ1Hfg5MdAk/7t2IbDrlLy5yRjiwIVbyKXNPxkVDW3VYMFdUq4NLX8PHNpojQhoGhTuepE
V/aLjlRsm0zWfBrsM+DKqwEnfYZ2c2XO9y2FYR9158UcB8BwPseNFZGBeCY00DNhYV9Cm0mjMUBb
8sMX7vbdKp5fbsi6p6H+tdNnPUyCk8+lX38z6VWynaVNK6eIHr2pnQlIt2oM6h1DM95wFH5oqjrc
ZrQjYKSDr15+jPSGbrqylWvEokjY4MVZbrApE3Pam90AsxN2rj2IL6kMvJ2dehfHx8nu1R9lo1GG
98CbjUG2KmouNTovy1k8u/mHi8r1aU+f+ptrAhcAgYcztXeBydJpo81OdY/PE6JOrO8xYT62mru2
DfXkDM7OtFO5avuIKbJn/TpJlzAcHPx5i25+dHtmvmoYNq4JSqZNuo5AaMRcVd6DEGvET27M5lzP
jNWobWsb/UwsCOKGrBW19PRFVn8xjJYTg6tt4pfnRiTj1lxyTUbxkvnJJ9jg8uwzLJxvZUaYt/DG
hxtmMNHK6itnTR9/5YjZXqfLXW7Y/lGgcL3pW4BSoweLKYJmEX9pIr0CxYrarFXhs2c2KKKicNt7
I2+MD3e1sMKmAqNmWpqfSg2fTK9Rs4tcyzoM7l2Na/q2ENaWKuBRD8NVw0WOsQleOC4MZIpLtaGx
IiT9MgrMIZQA7oXRKrbxHZYoDc7aaPOFqjlQ14aRBeWyP3BTBNNZROTBNGTrIoT2HvGYfXMn88ku
/e6ehIVt3cTuY5Y/FS3UJ4QRDZCJqD+RYnHjKetccG/OuDc+IlrgI0paD/BJauyCdhvpaFyRcUT3
pUnBPEgmrqjByjXrci1tCCe1a3hnvIHfqexPT0lxHodGf1LUOZqge14WfRl/GIcxvvRO0z2bA3hY
brjd3g+qFHGgnLbB5AMOruGjUnVYWzav1JJD96Bp3OgLcH3gBQXXQERWZZUbB79sqVYXOjdty3/m
llhcTN/Xt/RAqg1mZucZnb9zSObGqxvT7sun1jkYhCHcooD4Yg+WtxH5qG0a1YtHxso3XpZZz7o1
wrtJkq2e0yV/3eXBwc97PcdjAFsopNSUBPw4mopWbgHSfd30ldyNqKE3RqoonITt8EFo/HwFusGt
lfEWwsH8Zo3EFiHIXNNT03gX35rSs9ZykDlV65I6SGlHEKzksbZuYsB9kJyO0USf0B5A/fQ60ey0
Q2BH0pvXwfEVE3GM1P/OlRu6j0JM1C/t7kOa4rIvjHpcGcicgUk8jE5y56BEWGloTsueance0F5o
LHtcTX37DC585c0oTnuInFWdzFD6btMrnxm+Kn30JdHHNBhriEKQPTKtCvfc4qItQEwB1BI9pA4D
JOyrHUQGzMuqADLgp0jFZ0tlJ/et3NUT7NigHm5ihb2c5l9W7dAVegfh5R8QXA27BP9pUIZ73Ba7
zOYTEgwX9jme8gsTjoccQ2MmHG56dBHWipsdhmpEf5BT4hIpcxi5JmFclGvaznnOUJpt+6iGZ90i
O7KyYFtH3nispHhJuVCsM7OFMWw0Bbwe86T43ZAmhMM3n8ptjj0f2VYlrBUWwPhzRH//pkYCN19Y
4YlEuoZMHarHoFqiw8bkRh+67/HXBo7/A2MRIEaczG5Sny3jGT9Vc3JgaKzbeYTSaeW5ls4z9eLq
rprynRVaLwzOgXFSLuSrVkcK0S9NUhoPXG5ONRm4q0QiOicUBbidCOozs6lB2DrjHmnsO03CGYb1
5jnJzywEUUk0IoyBKnlCI7mT1nhwGZvQGEUUTOLID3xXz8QOa+iQBrmm7Lt3NQzlWf8wRHq2HyQ/
XeAFUUgFz/wcEJdjBCjRuzn4qm3AQgXjtK4Zxa2tPH6CyPiZXD14vUliIyeE/uXO5LEuuM0nMnv9
Ln3C2HEmk+OrazNZiYbmqct9MqPH9nvAfRdhsbtqyYBadQ4IwooJalLiX5yGEshkGCb7qHO+jiWw
pg6k7AGP6oTgG2S1RrPQSzPaeW1iA4BjFqHPfSjJQIJ3F+Dil7E6R/TIgl5zDo2LjCMwHgkVmm+D
kM1mebUXRD/LoNjKZup2VUQro4JUUIbfHae3dm0Kwi115bCPbbObM4wa8IHcuv0EGWrWkuiwGiiR
1SacUsyTzqZfglgUsoEACm2Hd2uYLIcZVO+d6iFGKEJZVXKTeO4md+dDxl3PrOK932VrwpeAKAXl
2RZZe9cX5hdXkp4chfJiggLYJ0VwN6YpmOymvcX4CuHRHp21aUpQTZ4DrHqy7yCpRpwoxa8MD74l
DkQsNKXUyvcOEsE9QJiT7jTPQQIWgiFcDcpxhgolql0FFjraydQ+IqHTdj0/Lvg0XC4iGXLHz0AW
mzXQ2hj1LvRWLpINhBUtgEOZE8q3EwlEVVuEsAyc1kFaIG+bKUrOVv1iO6o9maG6NSqXniso6Fza
4SWXCqYikqCDF3F9UCSQHFSPooDSUk/AM0Nqt9L2hWSUl7TkclS3IfejA2ekzxkqbn3NgfYi7IMS
6CxwqoEJ1iAwUlT/IExywBlg/cjj8mVC2EuiNueJ5BdLvDSjMExkyG5jKtKZpz9b1Te3NmOo4yrf
Qy2Y5RGQgFCHHPQ83xWNTSlTKWzhzFMnpNPUbb/IXHjHwcO1Y/WG3CYht/JAMWo0fdM45WZzH0gl
VlWdfiloVY42zYy6KLbonKT7OKrG3pvYvDZpDXuzDIebUIc2pwqfoivOOKhOjLOnoD4O3aaswM+M
zYnIbH/FKEwgxSuDEMMbbfa+hSDGBC9tvN3kwdHJ45zefiNuMfyKhwvhNlA9iFUbvJ/dyFvwEu+h
Muw5E1fdxA0/bj9QlKh66lQDuLum8IxNi9ATfYv5lJEguHJMhuSTHmKlGT6loa7vVDvshKCChnGN
AcP0w5RwJCM7+uozAKcl7e0YjvzakWOysgxu7A9x4YObTVBk5AHk+pTJhNUgIDIm8xuBQzcqVvXG
sMtmpYcvJvEppEoP2lppDNGwPqUbo8Fv1DI0ZOq3KehJbDt1N1Oh2xqbUjrEe8FQaB2bDdR2Yd1P
A03gGBDKKqzijxEGkhvF0ICMwQRiXYJtvHC+wiyqvyR3uamjACrou5De024n7VvYUpZqgq/C4AU8
xvlwMgtaOchIPWO6d0guX3eo+KeO2astbSYHQTxB4MRZH1POwraDtoBm6ZYZJbTCiUGTQYRSP2ja
JkjjF8Sf3krqlGLGIj4hHiK0TtGlpL5GGa30n0drmlM3s0/LLC6uAEVqxsXnZrabghHoH0xUk895
mUq4jc+rMmIMqw9trQ/boXC8TY9wO5weeknZRiswrzQYd8YeUUuDuyyIK8igTlHvzBb1zjzuL+OJ
s6jyT0zPrK3f8vOtGBXONTR9olmUUarJnLzcFySHAe0K+01T9WQEZXZ3aFrzJdY6pve9fqRh3OHS
LzLQjgcnfdKE9RlfBOBOhylxXsG/tbHxzKXKsatBIOoQRicyhr02QZPUd6BE0ELsA7PC5+aQghln
9/6IdD8NEYeheqNXUvp3KROn247GxC7wg289QWpHv0mfcKekYPfjB3RlZ/gL8lw3OCtaJt4bqiQo
qgaKLuRJjo+0Wj+pquNdMtVIm/LURIN7Kmy4jGNR9Vsl1NH3y3QVZihWENA/IcjY9JwjTezl52BE
BO8K6/T/HYx/s4NhkFryjy3ulx/9f93+GKJvxbsOxvy0323uuvGLrpu2RWdPt+conD86GEL3ftEt
w6GLwHTVkfbV5m4485N00+FZztxcAOz/ew+D9ob0hO0awmMqKEz3P+lhuJ73zuXueXRCLBcBtyUw
AZjvWhhVbGJQDfL4jNRwFVS2X9wYJUExSTqcYxgZXKXnjmgovYqhoUe9LSQBT9MA5oRRU22q0Ppm
ZiG8fGZwPQZnODP0QueFgQCNCB0Xv3E2fs0Erl+jpNOGiLOhjDuv5q7XoVmbV5VP7WNZWxYJd96V
lkCYWfzbi7W3NKr7KlMoemfD7rIQTUMIy7JaeoSUR9l3WolvTffOH/b7xfariAXejAJGjz+7ZxdP
72L5LhYb+7LaTiZe8AxK9NIJJ4KRmNwmyo/XzWXNgxAb+uO0f+1LzhpJY/b9XhcWBrCdMq3TtfO/
NP0XKzDqOG07RQQGzL3N0reGFakBEVZGxlez7Y2lvfT3u6J4TEVTb/1u9t+Yi/9mWXWU7A/J8GiV
eNJvjIZY+Wq2niyLZTOeBRCClPFac1V/Cgj0QezmQGW2tHgglo98hZCBi+Uj6i2772023mvK6Bl7
5NhmvOy2DdVdHevBdmy6nZvnRH9rOGpqFbVYProZiLUTfq3vhZs9q5BLUxnWl14gqx6daqOXcXAf
Urdu69OUJ+T/zmsqC4pdJ8SvzHQ3jqHNtFCz2xoJimAtwVpa9FOKUxyoQUOAwuw+Wb4bZC0fUnrj
/gRv2vy4fH8kpEXETFJvae/NorcZHbd4JnpFccwn0nTFHP1HW+TNxvYjRZuaHvOy5v2xdt1nlD0K
jOv2csx18/q8ZZ9OYDsGohR536jK/fW4f/Ey7x9eXjaQIQz0ZfX1cRCfE3KG69+0ln/uun39e//5
vpqpP4i5CYXe/Kksi6zGQ37dvO7rEOLtNMvbFs522Xv9WF4/guv2u4eXzSGnUaUriqjLZtiLclfT
Mkvnn0s0/76WRf7HJroDUnSv28vDdR4n6BLng5ZHXg+6PtOMpt3YIr5HwICQ829e9t2+658vl9Te
dw8vm9djrv9N3gL21FAxrJdDlgf+7rjr62nMBrZ14p2vu65Pve67vrfrvqSRdzVzLM7w+TOhwf2h
IDkXVhV2Lq1gUTZFrSPuxu1VSw0s9/tV6QJR0MbgLiYHbCvtit6DLuDj2FqA13d+jeurvdtcXguO
FqyQ5RGPHxuBAvMfH30y3VFEvv69v3vesu/1ycvrLP/I6ytct5e15ch3+4pskAfYnMWhp4bDFfIr
XMY5qRlIGr4QLx301+0ohXqCOoiH3qySKgmTIZ0vo+8fKtWewRYyfy7qkTNfLMa5bxRFMMiXVPQl
0b1ebglvDgqWQ/9h2ruyTbEdE4syMYqt9A/v3GKgazDvodQCvbGdxuZh2Xe111nNUDAP+uMpy5Ov
m8vRy6KP1G+OvBCZA+hCaVFA49PJMKgfl7VlYRVet6rcCZnM9YG2mRHwhEkoAdmBK/Tbxd/taxOu
u6jH1awIG5b74Lwm55/gsi9ZkBfLI4EY9qXZid2ASpHCOGndNGxdWpN5dHl/8Ovzlr3aclrTmcXC
lYYQXhk6LAvVEbOdlUG3akOnOgLl+m0BwZWL4ry5PCCwycJCLT7p9dAd9JlEsiwkqTMpuV3S3Vhe
8HmYPyqjoe9TNgiKA9iXGxQW0Y0pKDPh7MN4iZXg2M8SpOti2RcW1oueD3POlZyOix2mmz0xtOzF
Lu+aQxNAuUoaMFTLWtz6Nx0tsMOoXOvYzwsxtOPOhn4V6lkPjrGT9TYwp8faJ7NhBHK6Wr7z5fsd
5y859SdOmGWnWs4dvA7ZEdJ3SvVv5Ruy5uptg89re1yQyyexfDA+HFLwlM7On3Tz6CnPPC5rITzI
17XRVni7VMHsK5sdv4snVE7mjK+ePaL6jFaRYUF5wtTjtTtWzV4OFNsGc+qf+KCgrKA9u0FH66ws
qzYA0RNgQ8QqJQmsje1mAJwHMjbyjik+cNImaA0NLhpPmU8YITRcyDOfx1xGb8k8mlu2qav9vnPZ
Xh5ZFggZGeeV9PFhkQ6Ubpbt6+NvDlpeZNmmSmVvJZrx178zMTJcez6+o0kznlzRk3BEwvs0TwTL
o8HA5nVBu3Dll72xh41ii8A6yPnxZWHMI69lrVnwLMv28szrMa2mQwN/d/j1mNqmoyon3afyBaxo
WUwKWgo1NrY5y0JO5tm5+7ePY08j5YMQ7fW7Y5aj/419yyGvf2V5ih/13/Fl1pvrn1vWrm+1G1Dl
myO4h+VNLZ/W9e2+21zeaKLtrOmhnW9I14WYb0LXTVoNxdGfbz2i9SEGDTYn7HxrKZa72fXAZW1w
Uu5r1+dcH3592Sg18v27nQ6yEK64f/6zyzH/cJ/NGH5FRWhr6wE995ozfVm0Qc1LvV9dtnP61q8H
vX+4sSy+yn/8+JsXfX/om+3X1TevPciBX50GnmV56b88vhw6RQVWWfH9zd/4+9W//0vXfzoZxTP9
R6AW84fx5jWuh7x5ieWg99vLzjdPf338zUsZ6c5sRHaMtUS+WaR/bOJ82piVRj7TvOu6//oEx9Tx
Yk7p1+su32zxCFopEtpldXlEpa54/RPFmOXHjKA2Rq5IpFkMIyJgOpf1MYlnt/2yuuxcHgZcymz4
euSyFuKYwo+KGje+PmyrebK8PP7m5WSOqFhic8E6P68uj7/+pWU7rqfnqST6gkh6j9rQ/C8tT1/W
3rzm9V+6PszX/agJzD0iG0CH1PLj8lu5/iKWTTOwRb5//V3YQBNgAMy/wuUoPSsd0KqMQrid5se+
w5wJi3hmu2GWJqbzjwXKv3Dl5UpfOUNF/CLc7vYYF+1vC62bJEOZeTubEktfLavej1pZEXXqWa+e
zr8Zcx6eIXQp+UJ/38yGbQzFzXURgc0K4sYNvzLsoYIwi4xdZEJ4pr/TQUVQMjfvimBtiSfy6NHf
q+4zWP3sFDWg+Fthfg1H09u8aux5GRp+XouuCa3vbxP5ZQ5/ndJPUU1KaMBtRlN5jCkb/UISMMCd
tcO2wc3cnvMpKoz0BLRhqiLxhfdiWcOpMdutrjMI49wRdYb6Db72hDo7rpO769x1KUUss9hssPpN
ZVMt93rU8P9fsPs3C3b2P2VSzgW7L6hX35Xr5if9LjgWv7iWkC4wAAAs9qIr/l1w7P3i2BTlbNMz
MXHY8o3k2PpFn2touk6eNfhJh/rfb+U6U//F9Dy0y8IgEHNRMP/v/3wb/jv4UfyWpdm8234bqyz4
z94yKU3Xsg0T7qWB64xo5/eBngJnBF0jWKoj9vE7rGztoy8L5g0h1Y5sWk/Cn7jwmCsV+D8tO6GQ
nfbuv0gVFe9lz/N/gW0bU7XLZyHmBO+3ZMyu0TWUljCXc5ye2Ln8p44y0YQr/WJN4NSQB97WNo3H
cEbgw2QKrPbnOJQh7kC4DaYEh/am8PrbB/X2g5FoxN9/MNRLYYLqjik9giP+/C/VWDSwhRMfJenS
YlDTWnwrk6BY4HzP2li/Twe1r4qmRRcbvJjWbBe1bCpFrsTSrD36OW1TlfdqZ1gWIcwpaRuON9FV
1LnYOEibdlQfZyFUG2xcanXrAiyC1jf7Xgr/qAXDh3/+jtCi/+UdIS7nbHM5ody5zvunD7nSdKaE
TZ0fdG/ST4bD5MMNcamX0MWMErkt5LgIy9gg96I0d/Q9b1Al2kVbnt0hf44KR97l0v3kS93b/Iv/
jVP9/adtcaIbJjHu/Ejm8/3tCdBi26h718kObdA/+hTcekNPD1TZxl2gezZVQ9oro1GRwoNlO7Uk
lre+OqQ2gCvDT6a7TLsLsGP+q//rLyemLfgR8l+ZM1gWguyf/68YXXIpEWjvTdTwbe6sDJ3eiaWR
/1mK/NxCTxrD1ttMoO93Mug/lhkBT6DdBvilk7jNSNj55x+V9ZcIXgeoBvJXQu35Lil2//lfwhyt
T4E/dHsjFv2WKZx2smuy0qSrkR8bAf/zbxNpBA+w1ePnXMD/sHAPTKYdEXbdDeRslgNMkgJBTYck
rRtS8zgaWLuKSf9U9/RbO7++nYwUnxMUmpWVmM82etWzDSjIVCbs1BiP+3AXLwqwWQs2lXJCBIE6
0IXH0fnjS6HybuVq3rBtiuKME6BjctccQPh8CWeBGzpb7tpo3gwNxRnO421R1OOlzpkcou6PK7nR
kRauB4c0XGcR0c1yOturozUOrP6mz3sqzqju/vnHK82//k4cSwj287vXMYvMHOG35yIiFhchf6v2
sic6UmbFxQj8U5V7Hl038BpxhSU/qbASDP5wASg/naYkz+8BNVDnJnALnQ/eTvKpYMvWP2rK/tsR
osx6VN/7kMhGJLD+KfEn/xT6zreyirEmRqPH5ysRiZkUyh2t/OJjdJyBKiS0yAYxtcR1Kc37xJXP
3hh2h7BxMKfWLJa1xAsCyljqvvNIbjLC0d40mgjvlkUaehe0BJS9CuCMZNbAKswf+RrVJW2HYd+0
OMk7Mx8fQv+OOA51n7eZ2OnJJJ4n/J1JU4d3XkwYRD+iKObkmdZNgOarAJSK/H1X6la9EgKgu4Xp
chtCcj6UeXwwoRrctl6Z3ErrZVQSlPcgglvKMlABJyyH3ODWOhLSLT/uaKXDud2HY2Oe4eCv43Mi
iEaziR++YFWPbgVAiUwGpLPEn0YNFgm3toYh5TSe8roTF8hpUhvHC46de9eqNNh+kIQE7MtzH1Y1
qjpA4Kk+AIgvSnHgxo6ASSdgpjehMgp3jrOlBwU8AZdMCzxLC83hDF8J6a8y9si9fwXW/8GFOXdc
viM7DQkrDA2xnqs9UBj1L1boEeeKsf6GSa51jjGaGJl2oZpDhrmWOmfuqgcPRs4Dpb8TOlfjHIok
evC1LnpAlRjeFHp1MWpGo5pWiScUzz5XZjdHRmVuhbQhX1BbvlRuPl6wzvRriTj3BtzjWToxWSl0
lR88O8JKDchsR8DF16gN8nMzCMwnpDjAWjLpDlvDcXSIlDRG7vIx2KWN25lQ+IY0PiM4o3036sbe
78NLAqVwy4icKvjM1Qrc4THu8/yoWSK6GzDCbmOKGKtJobTP7TolKxIVAaFd+r1PzEgUxdGhGtWv
Q12N9wrh4H3XZh+9JDlNqiU8TQzGo6lX2l0EImHZMkz9GaEVH7IoCIKkC412wjta6XRQgefcLQuL
GTRgFyT8y+aENfn1gcTifbRdTzLpvA8Tau9whSIAShbTeTnYALSBhDjHdp8RXJo5ercqgyZ4qOdF
ms2KHRsr6bI5AjjBhwAey6xt/D0cYep5iHkU1ylgtRX+0XAnZRI8ka+DAD9hCsMFRntcFnoMjiUd
p4s+HxG6utqnuP5pV946jWHfL4tW8oGCCPy2bGW1O114e+uBgeORJllJ3lyYPi2LofO/uJOTb0cu
2niQW4pXQI7EjUNaWp3iBZuGqrz30p4wtsFrnwJClLnBTmetpMep4HTjuISu2jf9k0EBC4//x5Lm
5J5MmXGvrLgldrBR2DFglurgMS6qIYADIgK50H5VArzskMN876Mk+tCOnMR6B6kotT7CByJrtsjI
yTVBD6vKdNaVHL6lhfLua/cmdeRXNzO6++7GxKvxkcCOk2mrnROG9d6mH0BOVbcfW6RdZGetY+Wl
J9SmB+ze3kYDnIJIOD2A/K42Td9alAct7PEoOkE+1LvERDwTOFO/Gl1Mq0B8x12aJchwex2VI+Ku
g15GPyWXtq1H24srF7qTtOc6UUu4SGKHyhkpBHkDWT34D2GafW0NFUJ/8uU+I6wwr5V7KUCZrDWf
zDm9y3b0IsncGuWHuLXHGy5d1b0d5qgc+2d/0AgDDTyX0M/ZYYuvnuB5L9z4bnALGE69fpqEZGuH
CRbbAmBB097fRPEnS6n2Xm9tIo2Any7Xpyl14SJzLtfNZ1fXygfuVJfMmPoTzhXYu+7w5Mw2dwXm
jXnIbkrZy9Dd3tTGUB77fvhqAjLdmjNTTfaY53ouErbrrlFpIv0t+2xlQscIXbfaCxCdHS/wBY7t
k00ONszhBtVPbhTQUpDMDL230b1Iw6S2Cukkr7xQZCe+v3s3QIPdBs69U8IASXTfIRkpmfFAzt5K
Cya7MM2AiyRQZGkIm65P4A9Qk+2UudV6iKiTaWGO/VETL7qW14xX1aaM44ysc4VvuzPIPYva8DwY
4tSGbn82g40h8ukiVHeC8KV9mjDYeMQ69zIcSWRKkz3U7ss0uxmYkKU7B8jmFuId7Y1xGybdpwjK
F4hd/1k3EoK1dOspCca1qZAIcjpqHwMVuOtwKHae6hwa3cF071YPtRULJDkRgeXlUPLn5YSBBtly
3E0nd0B0HI5odxdWl5659tEjDT0ilCjwQ5rsVWaBJ84YgeNZuRmxPp3DeRyQkYPeAmC0A9M6Tg2J
2Tp6iuKb7hbJWkd2vjdUeVulEniX9wOCJu5vn4BNIa0DRIkf0Vz7r3RQClrr3QllOEdrnGp4N5k1
67N64nGN4ZFAN3HKHZPbsUt3c5IJ4Pd2qO/rWavV5SB9EOqXXyIn/NglvXU0mpqYW7PE2pCCTbCF
YRxMGIMoLY61XQNzaMghc6MuOeiVfak6ohmjOd4Y56jW4IhM7HsIYAUOOvLgywJ/KWrY1kFA68Qx
mCPHrw/LP6+1QfNQKu+2gCp+1KsIjjm6+FWrIh3wUoJKLBPb0HvuuqrmMtBFGFxmLqlrorXG1VDN
1tmWSCqTdzZqdQvgJCTa14yy0xAO7tpDrkmwJB0tBXrHMypgyV29hzRIB6E8FF3Z7bvhR23lBWBf
t19Pfv2znFzohwE38NiCAonjT8SVtnVh7O/TwjCO3NRyIAQt0nNBH8gOKOOFieNgd+VSqPzhk+xK
YxWOvAVgUtk6weJzkDFn0/warU9/Kic7fscZdDCUYd14EyxpE4gWdkTUmX1ibYag5d4TeN62T+0z
zbgNEi4NtlubYqW0UNQ3zobThESHFmiD/SOljX1PYpGMHOcgW/yJdYwHyxzdoyoVvtPIjXcRtYqb
Dsl142HBVT3qRLK9Azgj5IiunSI0nmuFZZhkzIz8rU/+1JdbUnmepcK+BW0KbvgMsMwR1XHdqInD
ceMPatR/1sSJ3fijEz/WaDFVMxq/dp02rSaRlcBx2gJqWUfWRNuVpxSF9jOhVuQsKnK+RRtf7MZh
bGpk8R5CZbJeNpXqBlKW+cbtzj2FLfeobmZJqyw7JJq36arevnXzsD+VtoWJf7T9W4apxBzIJPss
Qv8eT3D3w3CaA7UHwCwliXom4Z91ltsniawcv7NSG72TpGcLfiDsifrePrkSdV81ETQUpxERgMsj
5fIsVZ7qziMVcQ4oTGdWT63gGygdMlWetf3JdsYAgS/TJLOWbGr+dwDcSPr7Ut9GVvYVjp52WuBm
y9qycDBJrnvdUSsrKLSaDDdTA1xGnrjszONySIORdahabTdM3k+nldG60yElWTFVRs2Wr4s85dur
uspHVwuKxWH6NeIsj9eWXqR37hR90fEebzWdjA6NoNnqfoAnda/BQSHEsXzUU2ntqxmLp3Vj+bjs
U9YAqbnuXLANhsZQWiOUegzrxyIJ0a9jg1u2iPwRR9vFOLRsBnsrx4LDaZzjXs2ije1a5YZTxnhI
bGk8jElEUmFaI/icRhKPqbYcKgMl9WCL4aL37Rmta/UEJBgNu/HoCDcA0lhlezAk9aquRXV2veSD
IAXsLFr34JpQvk0dPLkehOKxTYT+GNoCFh7/oN965rbodWZgMthQmupvpJp/Pm6+QaC9Z7pRnCGa
5CvLsxBEa9qdaGYEyqTrxx5UFTaxedsp8Y9h86vWLuFiMROkk0avegVaeFw1FNGOphY8Ggr40mSg
wUQW3R87BnbYnqbjsihSV2VvtsNxDPm9QTCVfM7cMkf7RyRADNuApJ0KwX1lPaSl6qCTtMWJcTn5
nABssqz06KxCn3LCoN5BmL9Ifwq2MrI+azohnqmj52vGDQcsS/Hm/yg7syW3kS3L/kpZPTeqAYdj
MqvqB07gzJhD0gssFFLCMc/j1/cClbdVmWV9u9osk0ZGMCiSAHw4Z++1MROm2y7MzqJLv9SF/R3h
VXjS0nqvezFAsSw691i+ObDhI1DlqzdH15qAFLsVL6zw9rHR4YfkrU5gaVdpZjBEmum5ZRZwAbyu
4mn8VqXwu/AtvCO7Bryjm+s4jl7snK1XDfCHNRpsW7mmDxxxCXqfyIM/nNnZD27/igO+W/czMeig
ze08gnf6osqA8PY2LkiQ0NgBuvC3ByK2jGbYx7J9ZHHyrpYZJpWDjycYRmKFv3wvIEyF6UHU6oFO
d+C3xMfpooEzvwi3g4GMq3QKz5qcDpi68JH0CxL1o+ieWOcH24CQstU8LmSzGs5ZjPNqbfXjvpeS
JHt8vvvU5pqq4JJFcADXEIt+Ss3pdnQBP8ZkLle6474LMD8HNG8gXlCMh6l9oNSGUjglx97Ij84y
XN5vMuC/tbL3Ruz9bGY+Z9w1PvL2g+G2+lZK69EmU23V1slaFJjttbx0sbDpu6HHlZuYGglrscDj
oT1ppiJHueqXAID0++h1LOKX8k7mrqvEfdOFp20D2yWStBkJ2ybAc2VBVsFqC+aMqROHFtuhIjP+
CPiqyyEg3l5j3taMhZ+UVB/JVzMus4dSz4iNruAHLBXkvJzbHwwcN4YhNHzIUG8uHFCMZ061N7Pi
jwEBACF0sD6N0bPeQtu8ehVm9Kj1qIDaBqosKEW6p8xX2yuJ/yQCJMJHc5bEnq6VR7KkqJoTfh8H
k+2y+spreM1F+c4huWhp8FZXIFqiuvpA+05UoF3NfjNYmN77lAg5RRyBxRjCpj054dMfAc4uwFzH
VFct9TZ4KeorgDwA7K321jP85BG79njq3W1ZMn25QVlvhGGS/VwHat+mGhpzHWfrtSujwm+csnyM
IiqGmMSyLrExszkOm3JbIFWckJgE2blPS5jO3atutPpZH0Blcgpjms4rvkTxp7qxhDywsdK6WhtY
mw+e1X7LKRytMPsA9xkh4tQG45el38zUcB4UBepcsx/c+NBL8ihLnUjqOXQk2COPrqeef6tYS/mk
xz3qs32ZAxGRn25YvmtAbEx7D6/8AN2BNCKKynstiuHAlUF1K6ro2ZHJRpsD98xRwzkDK+wU6NDl
3YSSckyQqNPN9kkmXP0HZ0wqkq2ddnOfN7Asv3oLkYuFwrlIwmGTNLz7VMaPLjjg1yLOd0U5vTkw
xDZ5KBD5TaTLuqou1jPCU2wKCbhCj3FrRNph4LQwyhkzz5CumyYI1pjo3JUZVre+aK6JRhijAmSL
Rok1baQHAduiaj80lVgHOSJVahNDm+CbLeZhE5ZEQRlLOJ2dgbMOnPn1LpFaStfz+n73l+iqwcoS
teU3MgYD4NovRe7ttGSQoBsb2sFllgr0b+wpSwfqY/Wd7JvvCOpdQrEDbGi9sNzj/THZJ6tRRerw
W2xR/1WpIY1FwvB//XWwtFt/Cy0Gx2t206CeXZH7Rjkg/bW/ku1E8IJMhb2FkrLLJpJ5etia+3p5
wqIzmpF/MJtMgDnqdHNX/txveqhGu+mHYg9uYg1nsXYO0i46pFrG0uvWlXRruqh/zHEoE0zpHqHX
pOu0zD6mjOhdzWxcTvtOO87iBrq4Y6epuZACwUQYNoTwEF/JU1DBJkD7lO2MIXwEJU0q4nPk9K+1
7pKauyjq9KVVPAJsHGvSi8k42Zh+6Q3Oc1fTVvF6913HvPniBVPxMjtIraEwYx86oAFMjoPpTlc1
RdXGckgsTwqwXYQJ89Wkx0BX+j7EG8+B66hkTGD+JMTK1dxmAgOnlh1dJMMUV+XzyMAFS/HoFfMP
DrbDkK1ZB+wz7soVMcrNcvoihta7DgpWYQo7h40iSdUzs3HdFDc9m+SmL6A7q5TKSpeGxc2Km4tb
FPmpArDicSZvND33eBZWMHPElKQ3W5KTki92BoMnyCk2BFGTbxr6Zeckza+mUWhvJXzjncMa4ZC2
Yf/oaSDKaD+0n2NC8vDc+v3cymfHUYXPJZDvA6XytyIPTnkeax9dQPVOukZ/HTOVXpmi2SjhlS1Z
jH+EJTWeLloXzii/9qF6RG7r/MSSuemJGBeMMbc0MPtzjuNmBdB1X8nG/p7lpsvWC3Omo1NIx7ny
5I00dPqOIi8barJhMdgdhDZgdMtw8WPLnaEtMHRMiGWYW1oyZClMFsRc+Xo1+pQ4aN7nYEcQj9vX
sArJg00LY6PZnXZ2ai2E2eeR+R6lf5ioy9hQ2gfc5ORmO/ktMXrjhWIbGj0EZWnmTSeLHdwErfC5
BiO9XR6Ry2msu6x1rq0wjRVR3dq+lh0m1il/UewR1nHHLjisM8zrbl/4Um8xzkFhI5NMexzDyxRb
DtQgWEG6Zn/WbjMdrG9kXLXXDljpOJITbOniVJokBzieIQ9DDCKkLnvnMtTZxY3z6EzQcUp7cDzR
nSwOjJmX3oi7R5HZH4QfrQmEzzYFFd+HWG+0tVBMUoTqrSq7e+oaJuMm1IHnuPOPpsr6PY490ocp
rqKVVjkiJBq4NXyFuMZj54xRcyG4edjEBCXZ2ow8L8ERDU3jq1ItS/ShBv6+cIEhMvu0jewnQ/+o
TImdGGyw37fuF7tMyo0qlXlMoxn3elnuOkFgdDACmE3C+S2aqhzs5vDM0ZoWFzZ7oKSfgVR0cuW4
04DJtxN+EurzzuAEY4hI13ZMJntCdRjHXrhSZv3utZjee9pI1aR3pz5tz5Q5rTPQB6fLbrnV1I9q
Jr8Walt70TKoQ5IprR6a0bemrxALrx4c9XOYkLLE13ucovxLOpN0jwf4FIvYvubT8B7ihCOxMDg7
CjunOUD7BITNADDZN68kHyURpC/PYXObKW2HDh0bOXSY94gHOLVR9zRDAt+61o/KhC9siXhh6bLY
juW0bcx82akTzlBpLuvjbNsNYKHtJX1hHNpPfZjUCY0HzKl+LPb48GvghlkxdhdVkWKUhlTStPky
VC5cyamG2FKWanuvHDRZZkMMBlDvwfWvnSE/9AmJ0RGhNPsp4esA0niNMtf5Wr8SC55ZQXubRI9Q
qU+ew1FEVzgS4pS0xsaupL5FEgSWlfRi3Khrsi7F0RPC3mtLpPHExlNR0Bu6Tvfnhu0/peLyndGe
VThpRbMZ59/a+TBF0bHDs3O1NXrNLJIae6XXgX6LQlZCDp2nB9UwHJp1q53jWuNFRfgwWBQDxnq+
uDIw9h3eRiRI7BJDuhJLKk27YmFrn1QBwqQrgLyPXuVXog7WRp2br47EZGPl/BEwhY0KOq+noxKL
0xjEP3sztXcl2LEjaFqscN2XftK/dKQcrZwc37oyOMQylQbUhlkdwo7sZEV/HmXX9GjEtukXKDfB
Fuj91QZQUZYs/OJWnucQHq03Fm/SiNXZaoi0mHLhAb4ITOBGTchJqCWPLi+xiYjyIkEnDnwdK88c
wtZx9hH7/1PTqmpleZN9KlgzBi2Fo6QXrc8Ot7pYaISOo6JqahXGJVL2m57JDgyB+UarAsJwXlQN
aASWFgZ5Z2vhNtSXBGefcMts7U2DXI3wSrbMDhrE9TChcBIY/l12fFchlzLpfRlNZ4MFxdlcbiJy
66Y67E7BwIqw1MFZd7SljhEpWV4ZGS9DRuh6EANK06oTldTsREy9sW4G7Y80gF/WdEH5YgI0uGkg
oSz36x1G0QCue5kp+rdD8jXSQes7qQFZoAv2zmAQnDzHAWxGJgCPfWI7lda1qmb6eZjikZRl2SlL
ZXYiuoF0jBrmZgWA+TRqYCjybLxoMUs+pS/sJMvGeC3C6KcdVykUC0uSNpm6B699wy9E54AYmrXt
JOBebCZ2yq2kk67qNJyP0NbLbUDJYmU3DBi8wfGY3+mVXgODog8p+jkxZiChhf0hpi5UD1VQ70s4
/ZughyBZoKWAt8P8AiITe65sy+GqwP/t4pRGfJ+3r8IEvJPDN4LMm9NiSnNzuIChnj2G5KRxbnVV
N7d2ubkPOylXMDqUZO+MN5qWC129dfOrs7SpJdywizXeRGipvRszwmOXTumfGclNLfecCHBUwaY7
bwd7D+iC3qjXb/o65WdBfoH525wlAHeXZeyphieCAjJJDwquXdIrRZfVYQfqma/EiDJNSl3fajKI
mblD+zK0+JTxVl8SYJxek2cnb0jUodJTmCgBNCvCd22KsVnjp8X8oRwiWXQ3854Ro1/ytiY60Jxz
YCI2DPrZeOgaNv5Z1pVoUBIicqMq92VdQPvQ02+DIRRWWu9Ukmm6dM2dNw8jG+v9o6Ob4UvdGhTs
xukUWsjuVOwQmW26n5OStY9McNhqSpwUfaOvuHM3s41LuGZJejXKMLjIkcyDyoInSwHl2LPUM5zC
+J4MFe66jO4Bi9DcpfqHFL2mtymo7Pi9KSAFVY33EuNc9lS7Hli7nseUekIPAMUwauAYenGjRL9N
ElF+jL3+0wq7T6vIi33gNdNLSXma0sJLVJrRfmgpLt3Ph/uZAZfNlyw5tiX4ho0gKuaQhnA0OLk5
45vkVdZoRF3KGX5Ddg45dfUGJA+MOhOUT0WpjD7Ut161xhrSLV1TkdfnMDZeaICTiolbZduzd9tR
2WLbR7tzTZDYUw9L+1DB/VvgEsmqhxL5lnvWT62Z+VFKvgnrTPEKXsDb5LOY/fsgDMAPKAacM98a
288BWcolqxsdDl9VbKaczmYdC83vNIewhsZ5U0XRvuS6Jy/KFG9J9QivOXy2Eyt68WqY3yqPDPh1
HjKBRcQq75pXxBt/6mwJCvnz3l2/en+IVhOZVRSB+bFapoQoJrqSCLQ/g2Hv6bB5PrwD3Eo3IxKM
exBs55R07vUlqerX3YS29mGYLhSbC0Ar3NyjX71l23W/B8yY2aNoKYBzyRPyuHgPcMd6ePAzB3vV
r/t5ZGMqr83YQqKQHu5W0btw837juRGqWLs6GW2lHxqz+5G0GcEkdy/MsLhk7qrS+z0jKWzGcPs9
dhY1eL+YJ37dvStT70bQymE0UsRRbugrl8d75ut89xwsD+8/u99YSzhstcTE3g2n9xe4v+Cvl1r8
p/d7tfQ2QMWLfcYGDMMc2YFbaxze7r9M7j+7v0CiF7yl+1v42wsmJeIscKxvdx8pyT8cCG0JgPv1
eHGYhkqbqTXXaGd6EzBCmudk8bHJ/x2//PthoDQWqmHLWoln/P75/ev/289+P/z9PPNuFPn9ymlo
4Tpz846lPQdQ/T6K98eaVnIooyY8cvLrNC4jnC8S+wtwcttct1aGIMNL/GFwPUqHz/cnaPK7J5ry
MDpj2ZzuZuH76zpzztlxvwtF5j8HBRvKbbZ63H7en3z/5f3m7kC+32s8Ypwnpzj8frn7z3+9ZjFS
+JMl+rnfbGQwGC2OK3b595v7L7qIHTh0FLmOymeP5uehLRUV3N4m3A4L6C9eNeuilQjN9HA/zOp+
uv0+rAQH98tFdb+SxsVfdL/pl3vShh9UzZHaauEwHqsSfLWgPE9Rj4e/b+4/y9TMzhBiaJy0gGra
NCu29w9y1znfb6B+htswqUfkIqSOeHGP1Am9QGrRQEbnUq8WXROkETOpd45dlqspotzn6dPWzRwf
FhSKLfcFv3K9ot3sx1k+MkXbO5AoP7JIvZLm/WQmlGCHcTvRygcCHmqrOTSQHUw+CzRxcoFSRAYJ
wBM7PNJbgVJF4paJmMzsKfnheux3aIS/2gX/YEYqAlkYKL/z4t2dzEOfN3KdByr0Cci8wBxhq1Qh
1AuhM1AFfROVdYO+H55DaPCKhOctQ8Q5SGx1dHiDq2HlTGQ8WQT8UfIn47o/ANLgyPCCaDJWsHOm
bRtQ/YevSHUTCmyaZohaEvsQ2OYlkOD1zO4yLr3hroU6a8c3ncAaOTUBAT2nvq3okZLCSsbTu0zr
BypmPsAfg+hOoG0u+UnvxGvY66L1MKcln4zWG5qAfJ4w8mPNRa9VTZ/zTPcepvARlPHWnTx3FZbW
qxicD0339SaL16MDxa2lz0J4BvYtg35B0ODCzSY6OEqwWWAaj3BMK6vL11GXyJUWYEalBnQJg+gb
UYwpWw8oXYYYCX3NH2M6N33G3jIIHgiAKNZwK3xFtuLKKUF9euRWym5NN4eCDGiE3UABVbbauOhR
wLQWRovUwQW7STqqyTfXsBMDM9CTWQXbkL6C2pUqpX/uGV8L2wdcoFYm8aLrsg52wIwfo/aaF5O5
LTKwiV4HW491zaYF/cmeNm2wVrH8ohFo0xw0DT9AbAODqIIKKqlKCkEQRW0+T63wiGoCxIs24okS
1YXP3hA9RCokYqp4R3omWcAeDHwLzlNp529cnX8Y7aadqZPGDQ1uFvgHGXJyGYbYB7Okh2Eqf+4j
4Fmd/p0NBGCPgzBIWQmNeMP6ECoUBS7ysNryfWrNnJp09D0qlzhcV9+gkAy2kJ4qPrDxNDnWjwDi
tDUcy0TL13XLd9zVutgGIptoomSBX49yLxc6HJle8U5fiHHtwo4TC0UOQMyELR+yXL4w5uqFNhcv
3Dm5EOhGUHQ4GfMTrB/UAAu6br4T60DXzQvD7v4juCqQAgbjSV9Id9YI864BficWCl42w8NzFjJe
vDDy5oWWFy7cPK0DH2YuLD36igg6weuNqIsP3kLcKxb2HsAbh+IBPD65kPkCPkGzsPrkQu1TUH6K
heOnTUDQqOHMO2+h/FUL78+kjUZlAgYgoPr42oMFZKLoX+437XgcF3JgXJyjhSQYgxSsFrYg0Mnh
xZGgcwAhMBXOP9MI07yIhughMjUXh/HOLAPBWJV6e8eZl8tEi55C5ZBUbp4LGrNub/WnarboEbSE
42bOk9maztNoRDsyPvsHHCfPVV5/YhD1+NVErXoyc7KaWqIbdWM4uEYCDykghqgujHEDdbLcZl7t
F7IxryTv+n2RtyeE3x+sd5JdTBmRuh/ZNGkuh7MTv2Vl7LL6H+pt0IycBcMLQg8y8Xpilg3XY+lU
sixM9Utlu/JiiUkCWUCuOKJr2NmAH7mSY/BE8LEp+5NTFSrjLA35WPVAiDSboGHKVc2q0N7Nsbcv
ZuueR3RX+3muSMjJFhIoZdNNHbWLWj1TW/ThP6dUPKOsUM8t5XkVtNmrPZymufEgu9mMK8l7ZkzD
OfCm8hJrkBIX1U1VU5WMAHOHc73vbf75f64sNhbHQEG7EKnrj//4V0viTHYsxwRFJwwbCP3fHAVz
L2Ivcsxynxhush96mt5tFmgrNIOvLqLF5zFraiB0085axB2j3Ub/j7cg/ovbg/fAgKoblgEiRjf/
Jmf3SDztME+V+0xD7hR04uaEjADaoCBUx+5XotCg/OpFufMISb5KDz6UyKCzlEW/biozQxkXqtMi
NtV7A8S6G760NJfJ0RuIL6SOfK9G/fMvTiyC6799ce7C2LdtdPgS1ftfBdm4GVIzLka+OK+1t6ll
uIewD66GCdQD8YL0rR7myNgbh96elM+2Kfk6Y7aVyfdomM4krnkfZBMZrvpuC/2toJhD8cf6iUDF
koxfLIGpxjw0BYi5LIrmX+6pv3hu/mIl+S/mBr71JR/Adj2bj3EXnH9+PEV52PzHvxr/Y2piPDOG
XTDU5SzdJbCtqG34EFZNk23SD6gy8jWSp343p86X3o4YHuSFRJV2W4hCbtH2nwf3u5XE9X623S/e
UgGp4vIrV95DPJalP5YF2QCZgu0Xy6ts0259Pwj/8y+f4pdz6JP+Ws2F1v7t4f96KTL++/flb/7P
c+5eo9+PLtFnjZ32j/afPsv/WVw/sp/N35/0l1fmX//z3W0+2o+/PNjezVuP3c96evrZdGn7D8fT
8sz/7i//5ed/zwJmL56pf8Jsogqr/mX9QTxNlH/81Qh2/9N/GMGsf5MWKA3pkpBIqXSxkvxpBHMl
BCbDplpiSFu60sTy8Wf2hGn/G95E2ouWq5uCP+Ov/sFtMv+NpzKICpavukEF/v+H22QaYvHY/OfL
jIaDME3PsWzhGrrpmH+9zMjvqrI6beJ9pFvSt8fy1XJZA+okzeWl6B5j01GPYTzQ5DNSlIKsC81S
N5/yLisJpJvJJaLbmgy5/VRqFZ6YRuS7CKjgeZioNwyztB76AMVD2T/YXUjzD9QmkiZ0wdGQnZul
hmzWF89I1kmkz9+CLs83uTcgX2nz8pSA+oHr1qAYjAznsfJmsPEWrUIn6TZJaIfryQjMJxcHwK4V
hjhZReSdWAl3OwMK1UYosG/lSL+wmJrxs/W0i3INjXdupyeZ2+l+HoNsacsPX3Ri6NB1jl8jF1lF
hdS4rJkNgUgU79MkSIVSDgK9dLGbht3riId+pTRmk66d29cmg3tYLOXn0i3tla0b6pXy2yazUgTJ
hBzjw7pO8+MUKHno3erDczyy76iPGtUIPzyy3HNsz8qvOw1x2LYsWuNqgnLzUA1tHVttqjnrzx7S
gXvWDmm8AV/Wm97WMJqRfcbe/FLYmbnVLACjti1/aqjhiZmVB51A1g2xBqAn05FITYDVNG/2+Tw8
Ibjzto54HhzBPEzUVK4bzU6TxJRqxZmYL+9NP8WPOszVh7AbvwRkGu6yEVLRlMWIruuORFI/GcJ+
1xDIDq2TgAFG5Qc59k93f0bWxSM8vVT5Hh9B2GfNRTBaJtWWBDtGwBpU69S64tg41G06WcdvARJt
5Is4a9waQl1lFCBBfnAdkZMUZ3LvTDb9BC9IN6QNvDREL9VbpwHDoZqbKzKxdqygZJnXs2i0xOiX
oh13Fgdn13qKDh7hvji/6kM6Vto6jGFF5dmUbjSYhPs2QfOiETB7MihnF43+vdTocE5hZT7q8D76
wARrjbmE3Dx2+bwoEWRgMlvdDo+moOfnsldZUIraTgtiz29tbBxx75kPdABd+tZZA3Yj/VabenIu
lxuatURX9dFe5cgJ9STlvFcIYBrzCPO7ODreE1OEuLjRKC6YOrNNkyLGiGT8nEQkqnFmHd2AWIAh
Jv+d0uyyloSU5dqPozmxRFegLO2GLmyd1R0ehJwNvx4BWKyaYVXe+4ohutRMc2C89zqHH22SVkTO
RhFev2mL6S2fBJV4vnLKa3Plx8FyTLFKxQFEJ5GZ8N4mu985HYHBZdytXoYx705jrb4TQpYe6oot
omW3xDHG6abQUbaBQ/UJQ6j30/wEUP1Uoed5cPQMWIuxfPxJoCUyEciOxKRtWoIPfZDq3rYMWCIV
CJU3jVEmW1pZLkXf5F2nyvvgFQLhenKMAjbcInTflBYUJ+o1iHGXSqYdFl+ywvCdukF0ywh84dp5
t9oQqVsDjdhI58d5FNNBJ+ydCROQZVCqnYmUaqvyAjVORyWhI1BhE8fKWXU6CeU68YIbMuq50CTD
RF2QlD5g4LqaUVRdYvZicZ1/kxISa+EWMdLmdTO+akSntTLqLoWIDYKyaeQTv7wl/YpUKzdiT+4R
hDLmhAjIAqg7SuhmGNGmzd4X16NJOOcO0YFW9tWAuVbYMthVrlZ8jdAOT7qz6yrMJiFc36vtjeMT
fZsl3K1UZ2ea7RWkbRi4LskaJCDYBL5l3a11avEoE/1GsGB+cwfncZ7p+NHaZtcR2v21gqOHXN/5
PvRqS4TjISzjt3CAYuxmpbvNN0UfxwdqC9YKDFB06J1FT5cB7mQDht9NLTVHocX7uNS+W3ExEKEq
bsTN76SiTGHr9hJUVBdb5qHibKMNzafuXZ8Y+Y2fxGGLW8nZv1U6yUXNUt7JFxhMOPadH3qzWIfE
JqJ0lSjTG7GWlfMBXdd7M4MpuMraONYJ+qKxDNDCx3TDhpjkMjvTCP3EJw2dNl5MQePDTATut9ga
5A2i3CuOqFNW291r4Wyh0ksS5hwX+Vfc75A5/BFHXoeAVnSrpCnoApJxSO99jvZZIqdT5SZf0gi2
AD7JkxuoDdyC5KWePss+uHVKuK+xpn3JnO5Ulk5MLjqlHxjZzUqoTqwFloNtlqFtYfCur0Jlx3DC
l4yB4duMmmuyeWbPhmjX1ZXH0jL31mE4EegTtdHe44zftIFXow2hCm7+IGvae6vCytrPekjRJCU8
N3HVczwlBKdO0dOoJ5Wf1/yPROSSKXOTkXyxMUqvP8lGqD3dmC+Bsqr1kGQAwxLVr3uXtOVx1mKf
7ExEj9T4fVuJfTNbxUuXduY6b7LRv5u6XLPf64Ru7Zwa/LnVW/rZq+jt4q5xfXe2h62DAOMQ5vqw
cZU0yLLJQ/xutAiof38Thr7Buy5eSf4ZYS8bDzRmwnUtbesJurAMh2FnEx1xpMOJJswSls9MDdsf
gd6G+sMfYpo+EOQZb5Nx0vvce5vS4YmF0cdMZWKNztPbyqR5DXsPnW2rd815rjQSJ9wPJSfy9LTh
S0k+nWGilqzKYk2cFR5HaZx+TSTOFB/w0TArxg6MpwqWYd0wJ+LqEawB6LInNblNSpJw7qXkDc/i
Q1S69ZiwLz+kemWeRWJGu7hiplaSDBTZ5O6+brt7OHTxQqIdjCSXab0TC7y2QLeRQn4/1cLE1ZOF
ZDYn01EPUnfP5b7Kg+HTTp9AQGFlpRXutwaSr7pKjKckDTdO23snswKgONTesbGG+uiYt7CT+hPq
lbEpw5M0omM9AYEp0WVAc0apPgZINpTdrKymbB4bL6DIHQRnQM/dWkEh9hta/me4k0e7QisTl9S9
nDT9Wc0VqwKEvViQHivyGnHANONTqHfPbaNZL7XRErxn62usEPrObUNfwyZ/zuJvqYkj322nH7Vu
FRTkAuqcNLQWB8NlnAl4aRtsxisrCeF96EW36t2UMmZiEEISZt9AbFCt1ed1OYTu2k6Efo1Szv2i
rHN8p6O+40ibSCq+uh4hSauq6Jot0SkhwdixQVzmIs1yu1tvo8lwY0oIE/qKYIB03NSW3Ei3Irum
F+psW8VPgk7wmJCsYSuo/o2U+aEZ3PoB/cL7UKhF2fncOlrxDO1yWUbQPbFxRTxRnTZ2elUlmyHp
8i89MetA/EdtfjCs5NOJWXZI0WzonDgXl3XhBv9Q7auZsqTjfc2tJ2yrww3pz4cFndzP5j19e9jT
Rtw8YiClSNg6JzdNd2iJjbNONJJM81PaT3+Y8KzPbUAwRx7OTApOZK497KM0kjMiOym0dFEwbXOj
VKzW4vaBCJxxlAPF+bh7YM2anTO+RRrqSBykJPFUwd9cA0+bVr0ZGrvUsd8y0RBUlsz6PiuseS0c
spJohbanhBYMAYskDqVFuJ/c6VU2XeSbInhxtDra0xuLfCsebjjuWRDUMyrqjuJ1yzVP/wJUtfYS
U0IL3PqLQwQAy6Cyj6tbKQlsDYdHj0gcquYoPONirycy2HjGpB8tcaT9aFyr2DY2LGQIAqgRaAV2
Pz5lsnxT0lslnUU2fJ8xd5bzU2LkKz1S06WISAoPx/GhwCDQmZFxIGDIPGijtwVzQJKZxiK8Hopm
2zeJvlNp/iPPmXIDzYzOST7RK8P2tVKtI6+tSy6sPdqzz64LtLRmkmWnNKTH7pJCuswoDU61DO/O
4b4Y4v1SrB3dbd+Wz03UlcsuQNyQoqyDYfbOTkIRrkvLyK9FSWQNsPPIiOJdpdJHurrxhd8fU9tF
8ZPg4waElK0jC5+YMfTmKpcTiuFlUTY4A+RehS0vsEW1KtvYO+lD9o1CEkoJLU/PVRdXdDhwFTja
gsYHEZ6zJ9p6zlRCrqmmrQdiY9+NmLzsHutMRRhPNKbWc21i+bMLeoM6s+UWwOJWrI1ieDI92B+1
w+5p+SWJ64q3Va7mrJzovpEv5FkZNXKNa5fhmACy9lCEHoyIvuxWFYvtXWdBhotElbKq9A6aycK3
i1hTa7W5dqOs2KN2xMqDosmn6bx3WveSeyQs8sqkIRDU7k54QIruGwocTjv2ASvb0rexHP9wXCJa
G6r0m7RNPqXQuSBNKCGovblU4OWvc2mTd9WYMzHnQDU8j0gCpnuaQihKU68/iHAigqBpxRUnOkkc
6McCWAhk5TBjVps0jL/ECRlHQePS7ViGAQ7dtknfYiTst2YWFlV/YujbKlnPKozZQQ3D3q4NuREi
vBLQm78YZf7Fq1kBF723p/HWk8vCWB9MozrJcXzGUdH7Rau7/iLhZHPFTDeyYdHTxfjSRVj/kwnp
dF3sLMdG+eNhnHOeS8zBdFPA3JVJR1Ag1j9W00HtO5rW+2k8vXtxZRDNSwU+JQwIQh6nZQ1Vxlis
imRqXMqpfI9Ib+D0Q7Ln5maEjmP62mT9vO4XLz5EfXvnNvTThznggJKX13muXAE3iDZJNze73rWp
J2v50RoKLpQAjGxqx+FRjskJjm91MCrrh+HW/XZE6L0uluzzPCKQawwDeM9VY26mvsDs2WzuG+7I
nRIkV9nzNCV8473xBwV/gSRCxVsV9p+TRWA39t2VVUnUe2w+16rBfe9llbvvlpIdljsWthnJA8Ok
Ec1SOfqmTIhbTFDZbwqVmTt4Fc1a1e6+acp8Lw1PbSIHeX1SChZ2hk3kWVRcNIkA3WG1IiMaFgYW
S7VqrM+IYL1Ar4ot3l2ieYIWzzSaYTqAKmG6bxm3d+RQftjW9NnMRIr8b8bObLltJs22T4QIDAkk
cEtwAElRpObhBmFbNuYxMT/9WdB/TleHq6P6XJTC/kuyLYrIYX97r42HZFGTd6kHqnaqsvQuTagd
6ylTAZ0d1vY7BcoQzeFnOCOQk7HfonXk4Cxxk5lLeJnC4ZObK5+QDyENwN2bKwfnWJt2d2urGxm3
A7t4dw3Zjw4CKWfbYDWLEa0OvUXEKPfulpH8ascQBa5Vl+/1NjO2OiOfbaKW3266GNupmQj01lzC
0tm9y03NeHZIgtwluOaJJdYN+IkRS79RPsYERC3b7K5gbSsCQFF8cNxs67mFOrblPU5NccesMT8m
ZagaX5bMEg2JCV2h/u8MulyBAYJoK0IMH5rIiSergkmkXRr3elfv4ZVsuyIOXxnkHnq9zvZRimvd
sDjtQHsm1rncLV5xwBqW3XMj6A5E1BnF5ZG+c5OFvhKi575jmQAA1i1wak2dMUP64rTddEfj6jTM
WbDMLRWG3YyJbfRxuqlnouOFsjpfxp594d5xSCnuuXWT/ojndNVzXvFU0U/quA4EhJCSQ6DaOxLX
OQa5rHmrQnA0IRJ9D7C4Ce1+Vyk68pLWHALJNbMgCnnUFvfBKJRxq9zPQRHo18fqVhvY7hUEG5Js
9lZjOzgS6/XbXpzFUmrBjCsW5oYz7bMakUoKzeMxTo6zccHZF19ogHnPO029QoZFMCh/dpqWPIk8
eQ/T1QwYxp/fO1aak69SkAho1iDhsWgvA0LMYjjtU5yxvlitBbUGB3Lcd8OBRc48sqxwZH+woi5/
jS0r3lIKM1pkwQHFUH8RFYciGcwrjS60xKkwOlS8yTumu7hKnEoFAKegl2BE4CKiB57Gm5q9+p7i
PSBumoV1tRQQJNIRhFMsm2MyH+TEeS8ajTkYQwaDdDzirE5NtCYj+uMscr4xJA50mDWPE0dAk4YF
u68/UhR9t0vRjqws2rtTjjYlqjNVQn9S0eoX6pB2doG3E96UeUwNmMDehK+zU3p87+wYGbvHZqIY
yElpT2sO2Otpw0mW7JxMVLUy8ez20dTIC65rLaC776li3nJY2ozZQdEGOLTLwxB7ISJiWm3FHCeX
fLTNQ41TZxPN0+x7kxA/+wFbmzjW9qjeDUVdt4GquWElvzKxj4M8DTniK0mEUfMuevXlTt1hmprZ
b1VH/F33PmKNV8tFn/E57FFtxe52U0yG9SVLsBdwm+FkM96aT1cs1X602mbbYqehxay6KwrNfozj
eJsq/S0eOusz0t7DUOvPiWWDR3DCo2PShpG6+YlvZrw6SjCqNunwoMUzyBPWeXZxbatpGmJMoT9o
qU2sjKjIPc17ODDJG2X42Z9K6rg80gSsmvUEjoj3bLWKtdaoHu2kRcykZpgzbSx3S2qWfiVKFgu9
fFXZw0T4DSnF+WVaMQlNjfSAEBhF+/EZ27K8ivEIgsS+89iXTWMMA1tNha9oLOLwTb3i4miE54uJ
zlXXDQ8I5yswWfKXpDnj9xBuLSluilCjSAsSgu6bkv7DPcUtrl8PY7gxOxXtaeA0Nt+KxYC1jqm4
LA5aAtcXQX+t3NWKfdO22Z6QmXeQPOoLcAlEoPhGB9NjZXEbpwLsvp/64RX+5II3AoC+cH8NYJyf
stTwnmqBQjChTbjiNjKKBd9DeA3JmXLowjlqhGx9zQ2bpxjIlcbh7jJG2RswHHViuUyohW28B/QR
v5qqbDcuU0EboNMg61PRgxuCuP+41RgQnGaD3LPGcHaTNAXeUvPDRDUnzejsmO0kb46kritrXxv7
1zCAdvpu3YVK98chU4RkifzhRpyc48k7SidrTlXd3OMQ5GBLxeZDOlVPDoP/A6ev6ZjP4p6jTnSM
9CwOvBgnQUwUjNySBhC5ooY0bEwHvxFmi743TqSqW7Tgdq33YrymkUh1Zcn5iL0iNZlFEDr5OdTJ
WmNLDxJIuttUgKRztfKHq2FNXLLokJjViR0HB7DGkvwNs+4mYCp5a5JkZj9yHESFSI6HNJL3Um/U
aWh9qj+tjUqRjbP8UWPAb2XedDLWD/rXBDNYFdkcfINxu8R+0pFQ9iACPrVmjZBXLJM9Pa4c7im/
bFFcNT5JK1P95PZxMBeu7rfNSKB/0K+cQKz9N4JaKtH4Lr5VHwdcFdiE65yO7UsqApt4v0zoIx4n
f6eHpsOpeopdIGPejGyU7CarGk99FI2nCW+Yy8uGdttmG0mglmsFhg4qtqxC3NMrau91QhWqd3DF
Lc2DCNcoYw4NVMN4vfv+d2aDs/D92tyx8y73dYvX36teZF9dUgFMnh6bbT64U8CRmsW1ApxnJHa1
jXToJL++E2rf0O50xodUzCDamkUBJOEDrqNNVkn9ODeIg+OYqV2BS6iGDExT01vV5l91VSWsRbQK
rw65MuHqaNn5H1n1C3noXnEtdjHgt2W3jYm4kgGRh3FqfpEDYxfVkKoyUgvexxK+xytI21ykCCoc
MbYmFZlsPkQrGj2KZ3P7TTHWNZdoFfiErVh5598fkHxJhDB/2WrePJxAVGWHsB/ushVJPk/muKvi
8WcXe8C9zewJ07Thc9yj0JS0iDGSERK660dlMXJpGLgRMv/fj2X2WM4Y0pyktLcq0TcOnHDUwWqP
XRIKbFHcrag2Sll8a81RlvMu45K1mcxs3AFzqPbUXP3E4vJVieXQ1fJ5SfPfIc2pejVEDG8YZLBL
gpnyjvPKRzesKN7TqPYa6nLA64dFbh7mT5uwyIY4OqfA/EDh901NrnGc63GzuFi/6B3STrM+9Zsw
mhSyGz+IpnyhjVdse11X/zDf3ekGQZ0tsLIv34B3R6SUz6vwXI3Q+Iy0Xg7oE7x5ouh1EIP5QkO6
sYI3AptF4CgbItgRWdv9Us8vXm5Z2+8ZyaKq9myV6991f2ckMzg1t88+aBYEiMXpw5YKs7lhP8fa
ZGJlkhYw7fnVHCdnpyeUOU54exljRIdMo0TZ7iPxPjv40g1MJEYottbqrEWxmnW/ZnzCXYaCRRF7
HW8CyrYMeyIDVEXWpkGnX32T/7DaFXXvXDUf/3lfmrjpZ3RGbHXOi0iGSzvL58L7srvXNokftTkO
abRsfhAoG1EuPCJQpXN1C1q/lj77M+lwbDwc0I6msQp7GAhN4a4Ra201DdKVloU4yCphBXUpzZPG
F8cmNWtCrcyxspPrZuxbmESDkTclZTFoiHun597+i2OK51g7Tyljm2jibszFI4rjP+B5DduFa9af
ejLw8JbnIeMA7DxN6rZEoIg8+rY0CfkCueGd6Pqb+uXG94Xh9BQN3+kKC/7Qr5dqkyCoehLSOWkj
ssw8PNZuvxpccdXhUg/Rgpy+3+oG5k5SrS8Z1N1Qc18o0gGNEBu70UqzwPaAhU9Q2INx0fxiIkLY
WCvTsT8VsclL7JR4DlXPRKjnxLugkDUNLkIUbYbMvtMlaoMLo+M62BgzMZ25enAzmoxNJknF1jYL
b8uFVd8UGf7NKEK7g3lQJdFjZjaoEaVBmEFl9wLP48IWPidPEfITxxfiKx7bTkRl+za2BkbHlGau
kgZUCRKU9OsVO9VPX+lqx6bXO+62Li5s1h8gSThKt/VsFcd2EUHc2t4h4kJEXc0YWDOO5jgSAeZW
kMgRe5SeilPfgEKzsd8HUrP8CP4IYbsyGMY12N80XJMs74v+JYKn0cKZuTBxokmkL/QBX3NSLpWe
d0kc+c6BmOQamXCXBePU12QvN5NtBFEbwdMwLEXjANE7h683UmqI7Dni2Qj1lGhJH+0UoDtOSqM4
eXVT0GGh3w0hGSXOk2h4RMsiq6JOCXRW0XCsniAVbZxpwrvlUevjzq/1+mVhpNjwGn46SnvghNCj
MIdXnfXnX40L9bq2i7W2KLXdW6PH58mM+f7CSm3a1XoOjPKpsbHjRKHFgZhYzXYAKsVa13BXMbkX
5sOpYkK9/msx69B9Gy082mVBBpoLKjauYlP10b1OWW/oRada9Ne6A3HlZDzoWTX/cMeaklXmaF3Z
cmled+n1X/79qzH/MSShuZGUl/pTpb0zwKRNrixepwfqmXyHF7au4SrOHHxrjjPIs27omyVJmqb1
a7gbKeY/9itqELrm0atSQcyNDJOt9wwBDINAUSEv3mRM/pAOb6YsfvSRM/kJhXG+Bm2cO54puCFb
P731dGLTBMjybJUM1VzM/xrH01NGo9UplEN5bKk2EWAPDr0xvto2ewbLebVZQtKVoBRaAlRk4Yu6
EbvcdVPfztNom3shW1cOaAveDz0OhvmnEQSobXTMicT0976NgNUfNfXD0rVn2r6uMEDB41rhOYqc
oDHEo8KHc5BKhn7dZQtqGVMEOczXXuUTQbT9pDsMJ2vnQFHm6zykEW/v9j7rprOFIkSqNt7NVise
rRZSRUpDMYfd6Y6fZIcRYHyOhvHKyfaB25q7de22xQ/pkAlMyj+2wQLBXXlLARrRkiV/c3mSmh6G
VUhMFzBW0L1leC6Pi5qlX0JB8Z1oAAil/1Zjw+mpgl/JShceEpzzuzEMn1qugDjTVXtFEW2BpbMm
u0EIvn3j5fVE0cd0yHM84oDR860lq2ifPTep1vtlHD+wToTIisgYNpNtF2W7NlgZjUgd+7UpXeGd
TjtJUXtUFbeq0Om9dLRDazXhwc5UHkQG3cgodmuGTdv3ha0fdVftMa4hFxTuR5K7sLwMDjFyvg6M
RM5tQqd2ieOmT8ZrF2EC4GCSt/2PMC1/6vyIN447z75t9BSct8yfx6H5LB3zU0v93Orss15bhJHT
n6WBhaWaO9wCrjYeJ5sCMC7syi+5WftwP3xteKzoIuPGY7BLblJPH2DXWeaO/bHcehlxaqhSAyQK
69WDkBcY/ZduaIEyzPBokX7KMYrj2bZvKdm/bQd24GBQ5b6JmvT5O5eu5j7IhtA4jfbvsMKKGYvo
aHOX9Fsn73yv+tNWYf7ulcgrqjiaKs4+vUPj5ZGfcoIMRlEK0q72b69Wzi5VSm462kzDIjwnYCc3
zjK5/pDUR0sZ1Y5vAASRg0AmbOqB3NLcMgDNfDpuoeBNMApD4bzyJvDFsrIEVW1yP8IYEAFpWifz
oVfAyMyjwOwe9QHrjgaGB1oSB7y1CRTVWY9+kIAo13HKL4cy1K3Ob8YU/GUSAUPsiG8OIf70TG+d
PTEMHvCCbLczMiEyqDabxwil6amle+WIBWsm6UMhPG2yt0iqfZ2ZlMoaX8j39s3tZcFV6tItGNCH
qKZaN0Gu6xWie55fDS7YdgEPW0XRgQUqDdyqtn2u0u9Ff6xz/Sts6dKJrAn0mOfhScJ1egjt8hAi
DLFacUqhKQZeHkASaJASmByY12mimUZIeHJtSym0wLVFGv3NMgXU5RYqje06i9/ZsgtMS/4eLsuO
kDszuSKkRFcIw6+clGH5sp12OgO0fZiKT7N9tiRg337Eo5BMMBaYX+H8wf2x05UD4QmRq7KwuWTl
A+YKdy/BUzFQxsJQuEEmNLajDKum4AZlL73PVIZrPLytoZtH5o0j465SnCd9va3h0KE1N5V5dHb0
6l1OhHXoYtiwCsoGRhZnapKNjHHRLFg0NJp3NiorfnpjO8MP4h9m1x74rxngaxmKIFEQGClT/nLR
gxv9rNlTuYvi7DmvG+M8V1QUNRr3uwEaXkNoSmObgxK+xQ7WbmYChCkYYFArzSO3PDZpPSfYkCw7
gyB1nvTzUeT4gFpl7Gxt3MTFSCiDSnCij+nWSoafsrWflq4dfGT+bV2nx/BK12SBaMrYCN3Rz73+
qMMccMFznSpl7pxZz4KuJzEY5uY+DUemhzZtzcIiv5zx2kXG+Ki1kefHvDvqzD4xGM39JqwPqdDI
TwCKtycdYgPQ1W0kzXkTKeMXo19w5TXdySqFKLKY002HGrmdHrnhtKT1Fh+PSbIX7kKIZCAWHjYd
otf07lSXyFMt8xvxMx8pWHZHqQM24TkvquED80+xzuhCAo/emUGwdsghbrt8yT6HhtuWU89Jb8KG
tP4po6OLfQNlpBG4nLoql0hBwKIgdjoFmOgcuBHzG2crwvlPpcdTYJU4212vhG/KOIK76tYyYzbe
rBJ7M4qvBE83YdgJuI3mU5EPd1HpGhtLDA1lVMKvm3rc6lrFoJm5xRb/OjNozEj1WOwiLfpozYey
K5eXuqD/NtmJkaP1aJrGHtZi7StiJaiTOlqvHHVoNt4dvjEL9EY77QqCJpAg38t87n3aMjC6TLRj
pFzubRMiG+g5Xy/Wd4OSTOEpU7LBsbZEV3e6nj73jvHmMj4qRIe+gk3UNaqYZ+4lx4e4x6LBNZ33
ByYySz1YsRufGVNdRoyHNCDCK/dM4+w64VvsVeG27+SesEhydgSFKgUZ51XF7yio3xV9BFKM8/+i
kWwxmBgV8witVsQZwaHh1tT5NZTAHQ2Dt40r2hBzH+TGpkhORQvjuK3nj/R+6sUvK+dxnevype4a
pryD95lAYd/HXrOBjkLJ9mKsMmRxzheuFuXQ8UzgBhtoBia+EVnprm7OK4ghMdmXPUZhnOeT19AG
tTZbZrRiHI6OblOUVq5P4sQZmrXv/8UmG70fOqiFL66U3ZGObvLM6+n6+8M/v5VcnJxZONvv/Kk2
N3SAU1c2FkVEYecqLHx/MP7rV/+//61Axdh0XDwXLxfbf+UTh1QHQTpxz5yd3ti7rfukcyXMqnDG
bUT8v80oWEu78fT9q/i/fvX92//pv31/yr++4n/6FCEmLguJ3W+VMDJWmobmzhVDHsMZ2kXGQsKo
6nDmzSHQHIU8Ey9AoeL2RYziKwJLegU8PUI1y+RGNC6BbbIftaOXe4Ed2Xf4LDFgM+1ouuashIeo
PrnmgCA4M3btO9TCcUjveOcdWGLJLs2cSXovnq6j1kChgVFZ2rNOs1bHpBKZw2ZUuxF9co74/2kF
6Pf4WPweuI3Whp+fRAc9gn9/WDMn+kNZ5kBh2jun6Q628MAOGj+i1Oq3cwhZvRxRkYyUVdKSHKF6
KtTBisMhBv0M5TV0tuVkfdZmeJuhghwkV/h1iK3140+zdoxzmHTAMxmCOhJdaCbNlcXX1kstNEML
8+OAo8h0XErFOFE6ofbaF390qlmfRuOjM+bfiKvxdtHDl6ghDJlZ88FSXX2qsgxw0YSvZmlN4bfu
IaspBAhHbvbjVH0tc3rh7MI2qKtX/NDo0gtLwezm9xwXdi43IjKSMtslRv9YhL47aI+4iAD+mPbL
CF2bW3rCZ+ighczkl0KggB+YUPntkfkxW/e51GKLR422e6NPOmDNw5UYyIfbj8RnODjodsKJp4Ch
U9UCsSWKzm7cW4dkWQDYWo19GnrXPonKfaYkqOfMy41uKqZulYumrZxmd0+e+T7voVY1kGn8sHdG
BsNfjc2D2zX8gdXa9ldNKULWQ4QC20jqZyu4C8yqNyyalL3nbDTbpIDGOFdeSTK1eIBl+RST3mW8
bg7bdoVwasYkQY1R/O3OxL2VXYojIUrs78ippOYP1Nw7/OvQ0otiPnitzoLimUeA+Pl59qpdlxVj
INY73lDVGfODLoTHiVfCq3gtjKgwodotb1wUAVpRARV5YxzUYXuCY4Xne4Kvsn7/Rnu1HImEMun3
TMtRMmeHm3fxJrPsZk/WLR3xvcWvpBWzs6vT8hQyXsSHbz/2KecdE/np+w/ybLAhfE/aiOQcO9q+
QzMY4tYJ8G3Mm3xBi/WkEeHmc0My7eahmLwxaOIB2u4M1cbWZ4ZWJlP16pwlNsvZfVqmp6ro+XsH
NH16FSPp+JodnmSj8cbhPIzHldt/5u055H20MXfBtRagcMfBn2uObzl8tzS5uLbx1k126Vte+EPV
xp2VOocul6Ro8vepHfA0gt2RY/hhhXHIFDvtnwYr3uiLHp/6uOBWw8hMWALLc/5NNnk3ml7fS3A3
fpPMH/BCZib+6FED1WC7MKX62gUw9lTZzW+dHHIbZ+kjXVzuRqehPR3zwwjT6bGMmWz1S/4qXelB
LeS8zvVhJ5lIMZp202uRpYGuhfFeq0RMLsjxQHdC7/MKVJdR3FWTpwVkupk4tkRICTrg8Y4hPxtc
Z344Zp7dlQvVBf1ubuTjhJQTMXGsMXXsCbc+5OstapQV/XRgQluXyQNzR9Kh+fjs5ugceZ9K4l9M
Hara+5mSPsDN1VMC7ebzyVzffp2NVO8pXvaoXJTPePkcm5RNRvRd+TonUj/knEHyVd3HkcPcqk7f
0rq2aKuC6Ueaojktko4H9u1oYfUjz0qOihhnhA8YFP+IFA6UwpM+hAePK40NOwTPDLOd8WPwkulk
9QBVvz94NZVAo4luUCftpTSGAZyyc+9amILyhoqhJT2FnakzRqgfBsOmc4aBxveHvsagYusaJGQ3
fJ2yydmQO6Ce2k76nTVMX4VeSd/1sDo3PYTXYK5Io3ZW1m1hND+XBQdFkhPjZkCwPpG4RXZaPyzV
gETYMVn8bv02zOR1gfXBHGFgV3PM/myW66Wn/TKTDEzX+jU4ALhYrWsaYcI/lPoAFEnEq4AkCceZ
gXZjMfMc2ouLv+mjrpng1RjNSiDT7TrBBjS30sKzL+xS8XFwa/06KNzvsodaECXaK37FYgmTGybj
zp9okuB2kYn9qBzFrjkxB9BJvNZu2W+R41Y01Z8ZvZ6bhDg7KgGIteKKysVof7v1rvRze4h8MRrs
Ktb72DMo1nXMWPboJtdMNHfo5/kBR0bJuay/UANwbL2yegyl/ZM2mKdIxMuHVlVnT47T78IiFA0L
aok/QPxVEOHshAlOjTvZTSkOjapXEzhTutjjfkhR8GciAwu14wQW6+Td7L0Pa7Tbr1m9gb0Dx6zf
ok443JZGeytK608oMaOmVQSgtnXTXTiY3A1LDFsWWZStEUcxmnf4O1sEPuoOnBDdb5uoWsrLLLGI
tsbiPcnVAu5VrftJlrar1a3T7UenSXqAf1F2VFTVukXzgkbF4Cpf0wIF3LNp/mGnNzEl8XPZGsjo
CR26DPV5MljZZJP+MPM2OtsQEe+6zur3nLLrox1hKsmq6qnCI1eHusJfrHSusw0sZlz7njX8E6sn
dN8+13FN5W3LU1Q+OnMPttFYds0MXjZNjBCvAMauuakjEjAGoSh+jk4s62PkosGa828PgC9Ev0MF
0/KP2cRHt8XyzeXd2ScjL5QHmvzaEzU9shT2B4HD4onMF/dcMk2/7SgwFq0OFk64Wxkt/TmKbRIz
vXFrIebfppaxonQciMMVdN6xuXw3hvROHx8yM0YCRm67uI7+0GGXxr6sykvUZExXU8TUASwka3pv
fCiTlvYkoxhHrmOK7w8Fd8JT9jbGXX0ps7SGO5M4O5cg9eaf3yLkH1QnZopP0ssslvHmdvF7PJPx
go5msaCaj6lLHZflDfipmqTe5fSwHGTrQX+LOx86pGS9mzKy5yAQMxL7x06qdyLa2V1kr695jXIj
MkPcNZn2YvdwwNAByl0X/zGks26R8yvjoIE76oIfUuCWthkH9+S7+fHgclR1hsk1X04qtsP7AT+A
lY+nJJ6zm/s0OhkWIsAXNG30GCQ8sGhtaayNGLA/tIIjsSnQkmpCMxWLcaAVpbtzQ6h6/y3nePsn
Gfjfc63234FmAoM2eUaT2KApCQ/+VSjWxyEIdMA6gWMqQjyLMi9Dp58SEPMPvFz7Hm3qlAmr7Dbo
NjsH1AS7OJP/pSSUwlEKM3s+JzmOlvR1WMGp1QpOTbJEC7CvFIXvOgVlkbX1f6NQVh6bftXKHFKr
CpwpScHXJZyds9x57nJPkf3ojbOV4cOvDFNHSNCXHXpSHJh1+PHNUlJekx7N3rrWMLEv//rgFqUK
8qh/joyGuRY9AvWAA06fpQNMs1f1rtaNx1564f/yMoq/48G8jK5lMO8S0rV4Kf+KNwOQMZgxdBEw
NPlVD5Hx0bfp4GdW6sLz1hwUjiF5X97rGYLSQhZ6i4xvPeJ2BF2Q59WxF7n1yPxVXSX1HngWCLCI
gvgLYvcTDy5hnF4+67PSjpkHrA9J7jZlqbPltVe7ynF+wTZTJ8zB8YNJDBHLRfyZtzmeomkpaIuZ
yi1QBIRTEUsf+2d4L43+6NJjdcYSeutMcnpCNceOuTPnM2W8uoL5+X9+u1l/h9d5gUB0cQQ0HWKy
8u+OuNLqwyrGFxD0ZridYIfvnFAd6rHi203NmaOkncISbLrzoGNljYd9ynvgMFoAa5GH78OV/xgz
oZAzcPPvAFtqd01gRyAkCuaN/pddF9HV3TXTMr8UU3I/6QWcmAwvoxYWH2DlhidtFGc8PP/5e+Pv
/ffwLd+cs/4Pu7Ah/oIDlDMp1nJYsL07eX7EXop8uh8rK/mMa0UEMqoaHiV+EEyvxB7C6bSptUT7
Cd+RvaviENzmdSBSO9+VLsNW5qdg3uZef2k9m/6GtkDq5m1FhzaML6QrdY0smf+3X2V2DEbO6u7n
nqobzcy6XwNLpKPP5ZsDI2IP5X8dSZDKNe6XCghtFOnyI6yLYyGYxpWT/qp36UdiDskLp5v+kJOA
CQRwz8ccI/gGLxJGzBGS5hJpb6g+zhNRiWzTpwnFRdw5/KrywPIyNwlmqOigEnlyjLMZ31oXtncT
GS79SYpaXSYEI0z5u9oD2cZllgUhJEvZplMIDLx8G5Qz/B4YdtHT+1n184zHHSuoaT92Az6GTNoN
dTswcWnHRZ4uJpBdXKjBmRMkLRrsfLIfnPdmqq5Gu9i/WVoD1M/w7EB9ZMMOw03Xwz5IQwE737Cd
e2J2JC60IiB0CUmbkGEa79m32/2iEVEZ92qp1QexN4zj6sizS3539Lo7MyXlIga2o7Gt30vpeBtK
UV7wYolTGttF0FntfLA7rJhDalLZV3XWLueYEYeV8fGf34XWv69EtpSGLS1oBbo0/n7CGPAkGuiR
PPAQTAMd67KFtHmRw1s+mLdkpZmJqHV2iInmOQdEhuQHUBYLPTd+d+yon1q5ibr5s7DReal2ig5S
Z06uzzaT3nmmuo94h6lICvSrq37p3I3sVAH8Bw2SepmdVXno92H8gbEN0wbqqC+K5aJ3fGbujnYA
N/x/efjWeP1fwXfcFKTeoEtIy9CNv8onNbvRlt6UcbDI6ppks3k15yTynVxL7sEHnovSpLwmKp8r
aIkbMej9Mzeaqzb2XDBb1d+UIGM5SJPpjx1dtDB3VrHSwiZDZrkecH9HxYBzcDVCLtMPg/TfxtJI
AEZp+sJDVG89ZmJZq+4dKz6ZlR0gR2f7fAqZT8vG3uZmYe8b+6CYf20Xxln/y0tgOP/+o4dIIGzP
Ie+B+vg3o0IOek0iuImDwayH65xH7qVvLeZl5rsju+5hATV4aqLklxR4N0RSv41JuG1lNO0dqSPI
FV79kWfXbjCe8jnDxVyY1nMhI7Fp4DK6bCJnu2mHNy/5CLEp3IZx+NlMuh6YzUzOTRP6q5VSlNM5
PGkqJa8yV9fOCrHvM8aOq/y1ZPB2pVP5TYu6xE/CLD3BEe2fPEn9UVk/9yhC26aAE9L31S0HeX9t
GSHfTdH86epqwGZa7FU94w63nVcFrPnaASC7sl6+U5Gjbx3T4G3aJd0j/iELNqK6N5ve5mpYEA8Z
tUtPqgiokKB5bFzqq2JUs+1m8/LtLWHNPqqcK/+gw2O252Z5rG3j0e3r6tw37aNlrewaDFGPBZfB
2ltwHOOXPDBrPWtVTeakK5OD29ukKRYXMKx37vSGUcGoJyx57oNt9NlBczp9RdKK3ahhSCWmGNUC
B7qs3TvTVhqmJewvE9ayPfrHl4SXuCNNnW2IgJXAdvLwRkXHFcUhP6QDUKvaxUmsyogaJa7vO90o
6OByJeY7Q8v2iZmVNz3pAyyn2PcS7uXhgthtG1G2WeIxPePpVhtHQzS3YzfcGY1hHkSXsRS8crji
/AfWiD4vgs/qp21Q5gngBivXMnzo0lKHJcaEQjKSs19PwLEG34x6wr0B/u4fKq5u+DYvBpat61gg
jgoSptSTEfjg2nVr897bOdK2dhN03V0C6JTReokXUOK2mBP9mZx59ZDHU+KPDl8Zhw5n9cV9xSm2
sST3Phymzl3Rzwx46lB7+c8LKrTUf19apCmFY7jCEI73d+dubGgIQ4PU4K4jWK8hwmsuaSnA0W1u
5kV8DVyiH8s6DbezofIdfQE0pcfG51DKCHoCwp0GmPlSed50U5oZH2lyn/yC6ivqnJOgBVmwH2Dm
BpblvHUlkP56Li52ZQONnTWse82gNlacd/ceIGfPdisueDcwwvFtHfc9cCAlW2GYcpeUuH5DhvMg
RNODO3TdBoodXxchp0yyzNmFrAxGLOaHwR77LeQa+2KLgrF5ZRhMhqsfjM1Rqt3q0kPMwt3P+zGx
DXlv5h2dpE6i9vHYpjTFEN0u5u6tGE15G7NkZ5E2W3N6+yI+FVqvfkG7OyYUMmG0vJnmT+SLIdAq
puUVfOn/w96ZdMmprFn2v+Sct8AAAwY5cbz36HvFhBUKSfSd0fPrc4Puq7hXKytX1bhqIIQ73oU7
jdn3nbMPg4gbhxEuV5JhOAIPQX8iQW1zQt4NPe8SCmnTlwrmoynDu7ZIkNwwBaM1N53gXpCrsvjg
bediSsp6GXDaY07FhnyQwXvBRnudTjV0Cuu+mNFcMfA2z5HtYQdsCS7BPg9mL/TMnYUNezNDD7tN
C4bmCJOu0GH6hlYtDLv8rDKUMQPWpIssQn2PjH0RtS1KCMTV6F3spwTnDZUvaHF9gBYzScv56Llp
fROjB5nBVpAfjxkPlWQSJvmnlyIM8BJB/kwgLoKYjd+EqL9AOn9N6v7g+vxx8/9NzA9zWIbc/3vM
z20Ul/+A+/x+wl9wH1f/F+ofT9cFMIgFxcPc5QvuAzpBsFXa7jK0Z3TxF9zHMv6FU0Aw6Gfaz3+2
+QX3cf9FMVPntGEKaThLIvq/GUf/+BG/Ut//PlO3eKF/jHAczyN33LYdSEIG8s4/ppjBAKGaIpR9
KhBpO6413QbeCC/Apkyeh/Z3s6OU5n53e+Oh8qBLZB5QEWbkb7VHZKJtWb3fDmGwU1Z/qkNEi4rt
npnM+9Tt77KSooMxjMG5pAhyLLB02p66r0BeMfpxi40xAGIhYoY2Hm2OEOffaU5uylak/pQhZbb1
b2mKMMspXGYIT0V5IC81OuYG7VKqCmej6cTub7/eX1/R378S8d98JULnO+dbEaaUfw76sNyowBg8
6zRrDu5IgdM5zLQb7LLTodS0gywE4v6mYgAym+jZKSHM6bvGyIqYpnyLCHc+thVnqM4jMwRwp1cR
IgtdcSMAFOzpbFH99uQb9YPq9D9/doOf748f1IXtQoQ7YzbdceVKjPp7RnUQCWAlHXbmIAze8hrI
fGXShR/J8Mtbj6rabNwWw2sRA1eYqtqjR1VDhlTuK/GYw8FQiI5Hoqf8YUDu4ZSIMgayX7luS/pa
G3jCW4EBaZPXeB8qBz0CPc3SDfFRQllt7OxiZmjUcogvhpjvY6MmsEhTP3NkZRuwLBfimrmaleNl
6sNXS8yYjVEpkrz4Jvrw2alaC8UEgawzZCgchUaa0Nd378KINPGm6ro9J//nmVBDzuFaL065FmAZ
dGdaP5ipLXy2Jl49GmW+PlvfFeb3TSRxaRboW13Lz3meP0TETRlq1zB22RgSBJBsf4iI5F5kbRs3
CSbCwMJmFzG8zyz5Wg8jj2tqFLi0OSW5KjQ//V5on4QRcpVzWpuqXHfkij/5KANolgdcAChjXdXo
KTZDhCDD1p0TzfmnQlA0ViNErJYX0cqQpkpn3XPV+sQUl2zE0B+cBHEnRuePdHoae8R66Wh9uNHJ
cGk7IU65gwSFYrGyaLcSR0GMwyXN3T0Rnt/mGXt1QPhxqSwLtgDdtThvrmtrNvd6ZOYbexYHpyg+
5nSCdIC+g1Zsve169VbZit9yiCsItUSq16XoNpa7bVV0yT1cvXBi0FElKG6Q/5m31P4JncLBEBhX
4VR396n26KJ3WswtO3rxm3w2BIlR4zl3WsLjSB2OqGu2s7WPIKZpMme8QmlrG8DZgLY634cuZaIJ
xUXeP6sem3lWFy/VZL2jhvzuZHCvre7NcRlF923xo0niexHRhDHi+FalDH/jrn8FuvFttn3o8/DA
KOj4szbvQnThthVcqpnO2ahbb/C/UV2K61qfFSMHcYgnUjRT0mLwSTA3rQDh6KjkqTy4eMEtYD8R
jPco3KQts6C+O0SivYpKdWi5arvjcGpS9emIe4rD587Ln0n2y3ahPn5ohr2rO5D9CECWWR+RoSzm
aTMuSeBUb2jxOu/RRO1Si7qTnRMAhwLLJ+Xl1U2dp4xSqaXNV0kV6bSLkS1FSagf8ZH7XY72Mi4f
Etl84F/6FmWkNITZ3uZIAh7ZvbcuCqKGtyP+Fw4OAkgDBA1qW2Joki0VS06s8mkumb472Xe6Er/Q
Tb4reneFZX5oTVT5ouWE7jTYD0fvLu7tt4TfkyiL2zSIL2kNLkTVz9T7znUf3jm2/YlSj5gl68Oa
BozfCDQwWT+41NsTT0O6HCZggO2HzFK71gK5xsg52oQBarM57w/QSX4WHHkbF8E2vbLsGVbJnjYX
pjyJzMrW45ReZAmxmHDruEE31zjlg4N/2EgBQs1tlnDWYNBeZeYtACgKnNCa8/6eSPO7eEzvEznd
eKZ2rBxva1ToMiakVTtczJyu8boOzc0UpyYBraXlm6U4NUF3SlTUbLLgu7DzK1zNj95EeV9O43OV
SUH+KxOzYNDvfr9v2s7bQJb7tg+PDJA/stTZLsf31JRgVTiUSAk6BWDSzUTfGRPKJCv8Bv1+2szE
ymZ5uHjWEXJrJhRQ4y6ojPtlQ+I5b+lAV2D0vos2eAhltm0GRdpY0Pim675j2rkKXRhhJ6fxlv5E
/0bQig7atTaQKKEtLrN53MUes8SaGuyg6UQcIocuBcUERyrAC5FNapeMnoIBsX4SdydBbi6TSlqt
jRFiOB9udU+ditZ4Ne2dlRAJljrOjXTK19BTS1/+rc04hbmzRffqQ3cK5t1MtOeYihEMhV3RIUdN
KHU5RVNtqg7jPvWQp0aRd2kbkT9Mc3IaPPLRHC5vPqA+1NzmixnjQc2MYTcWYthTsLnNKvUSROOd
dDCRk2P+YiCXTtLmB8kN9YYu1A8TqE7ZUmEoWEE7u3gve7Vumrz6obIYkpPAPVUu05nIfBfEks1V
Bm5PhdvIm+FeWJRzR3R+zMfwCqf4dOTc/xrNjnhFzx/D/LtEGHEeVcJcg66Vh9AVb+ao9qXZV3sx
2bdLaxEKXo5YuXsiPnXYoFTg/MK1ZzL4m1PjM6f4sTEDKot48TaOaX9L6XpuUSR+VFrwqqLu2gyQ
gYL2KMhG1Q+mRWJAoF/nDqpwIWyN8IUJhsWETtqbrOtKYKyb3MfEHrea67zlNP42XQ5S4D2pYgLY
cLFJ2/ywGYgkLQGBmmhRGCNVrOK22KXKuaG3w/ylY1esWnk3A7TB2xxKn3kHCsH0GMWturNikLk6
vSUnDoaNW5kt/iCd7hMVn2vyOPULDYUfs6s/1SOiQ/4GlCfs8FpDKLiDBrbTyy1QLdjqsvwZU2fa
ZBDMNpOJJW9KDqHh0YGvl9km1R7XfoLAFuIEOTmgBRHuOne6hf7Rs4Yfc4w7oxbTQRC4HmH+hDlA
O8kAxd05ztMAXzsN3bNoiTLTNxY9UFnacJNhC7qct4K5/SDTllAKdonrPaaE6yHoXmfXWuqqOb1+
gcHHelwmiE6btt+Wr46I0JATOH0E234L6+7HrHEQ55H+BhcFkRZKLZoVr6GRP+agGdnRacWVxpuj
RLV3rHgDXOdHXxCxUTHaRjJTbggsuniZdsd09R2bNEnItJGJ1HyWxYQ/A+rZpq7LFxclBLXwm0jW
J7JfHzQx3CYVxp84fWL4eda68SmIEMnYFsrHAMiJ4W0angW33n5e/zoujz44jQ0htFD8eVtToihN
vUeCiH42ycg+PzovlRPf9/yF0mp2CFKObnAjmY5rnuKDg7iIIP0FkC9apCEosbzsruu/zz1yzjAl
kVQ1B1xl5k5WBKXYOAdgEzindiQXoR/ye7MkKoNTvTGJXV1Uz0M7fZtx5J07qhbIDkbfzCZBbX4q
8UzgR2gV9a5yrjFdwIcj3y3YeGhIK2Sfe3KKd1aVw6T2hjtAiGKnlQjt6wIeUiUIb1QEWqh8gfP1
RBJa2ZMBV2efCGYwdCLpkCfGZchH4PtYRmGGPQsNf/Woxdk2stwn4C0SSUPDz9jR6k31R2xbRRGT
3GUnB7x6HP70+hmXdEfyxH7GoQp2BQw1n6n9vIGoE19NYhbbtKERzHGI+Rvn9Ugj5qEowJkYYQzx
KtUOqYeltSqsxQLVNT4QmE3WnMaQZo+WNWAAyPeqXIhEo6B1rxMYCC1CP9WOdsksogimnrSMIrS2
Mgtyqq34tCMnpWyWoRqJFkaz0A4N8TLwS0n3kbNEBRFE2bGNFxOfOcXkyDVEPrY0Hs5gv6qz7mKR
+7q5rhmEUanFar1uHMg9xAte1Nt14+8nmHeZmkdGRoSmfL3EujYRN7x3eu2u7izUg4Pubada59pu
HqJwXkzmjgHxJYbYEFVl4mtgcRgrs8OsC7F8oPWF1pvVKO4KenD7esmEHHtFWXNdTXWSFIag8kPX
/TbaZEUWkRn4hU0V0MHpBrDEOOVKo+ruOPWBfqZ1okFtbZjAkR3dFiSahvShpuDJsiG9ry+/vMy6
tr4FvSfebX1t5AC0iyx46cBt6k2opTXYUhQxGyPX+b3q4Qr0uwPycNgBNyMlDOLDCfGefgm8LtzQ
Fptv8FgzYzLt6gBM4ujG1nxhl0GjqRnRLfRSY69NjsN5oCkIESOYEMtvchMFYbYbB6FAfnkeR+X8
OFD69Ef0TA+gvHFgk7u7ZwTDaA7bECyLCbmLLKstDSX73hZA3EQOgiW0SEBF94WInsTmXYxYIC8n
7boM3JpxOyL/Jk0WEZ+2k335zngEo3HoxVdxpF5a+P6MEosdBdr9RMWY/ow532Hs3hv00XcRIq29
ZlRkyBq8f2OP4RW882/UFz5nNaenHNsEl4fgDOA2o6t4inMMAJZWWQ/I7s7e1KEbsuf4SjacH4qK
S0WbA8pCD5G9z1yQ3ISAyazq1YUspgpJf2/u6lDd58RcXIg3gDMyqEcLuM31MC8avnxq9lgOjIuk
1BFJFd4aI+JfUdgn5vjWqemD5B7gttyEHDIMNYrvPRGDhMmfS4sLWIOK4lIYjMRwv8AFnGIUo5rH
6JLwbSR3fYYAJLwHfedQAEjGfRn34dMwF7/MmvP30FS+sehevCEAiIBorU5BITqDM1+zi2A1g3HM
ZDwMEVP0jDEd9wKUwbmQdwjd8gHgCcWTrHijCsN0r/KmW0v2d8hxIe524Xe7bKdTVWJfGJ3okgZA
tkYwr9tFnnHTgkm90cwBCX5I+7IT8jzN9fSEFwwOYUHqiZ2JBxtI1VOoNcVJ67vcLwWp2HUj78Zp
AWal1dxTmF+sh4krrqpl0evW3TTY+PlgNu/WHKjYkXcpvoNj3I3XzaRVd54X3AyJkR1ds20u4Tg8
w0NAz475Y56dO3dbFF3yoDCdXsWwVaKQzj1Tk4dpgpKSKBtzVmW9xQAO+BHTfj/YpnuKxhBmpwzF
jjieBjXlW8BohH4aJK7GxpOe9eXOIs3gpqptRNl5aJ1kht3RNu+gb+hHbaEdpF6G/6MB9DA8GdDf
GaNL6ttReCsETY0wE+UBksQ5topiH+XBDzLNqwdj1MnN6J3DFFn0QAybL8yYv/VqTI9xe9Bw+Zy6
Ir2YvQ4Chj0XBuIelOsztJpzFBF9jL6t2TtR8RrMRvrgoK8zAtVcBoyEtZ6D83PYIfqZUnyXh5eQ
qoyDNQ4RawvF8cYmB+HkyvGedoe3h6CHb95K7aM+M4837AowWCNMUqYi7RJYl7Z3JxTJVQgStfuJ
+SS67Ub3W5CbL73HSGacFRqKSd0r9twIMNvZIBFg7mbYxhGerz7Ct7xgYhlLCOoQ8TtW8P4BHfRO
a9Ozyovwng7FTWAiyIjxmTABAQE141YstEvlTgs+KU921vwy4w/ce3hzDnFCeqsrKL20zkhBAWHd
1F4sOGcXIscLdW/H+V3MkMbwA2xDBzlBc3I7szpEY6FfQG3fMp5O9qUq3FMAPDjtvFvUhj3X6kzb
hQ5qj3QW59WGqufCO5AoLm9sibjKUsWEMjFAmSmLZ7r6b/Qs9Wv1WistfoKYsqX4390FETEWIwNG
jPQPemiioA4za1dYxq6G7Js6jM5bVSoG2UO6zU363YtRfAvg4AcE5ekwD119GbN569iIcipo4NRK
91XoUlqT1vPk5e2xt6EjdFTgxizxjhXeD1+1xZVKn5VI6LsHgBXbIThPnu+21SUHfHKes+YigFHf
U7PcuFj/Fov4YDIrqD0PUTSLdS2Or6qaS7JWw7DZqGV1VFcryAvv6IKvJq1vQlafIDjYBTq1JE0B
v/MzjRSsCSmtn9PIOGdR/avQDPJLdU0gKsw5L+hQmGiUYxdZ07J/r8ZLejYDmgy/9sktBj24FdkS
5utOLeMPjjUi2PfDmM5ny2MC3+ZJTpqDM50BqW0jh6wdZhjAA5a71gUU1pexo9SRtuWAuC0W85k2
e//XakoW+UnvFweSrZ+nZbGuCRvZ0gZnzl+32ymLtzoEKryyC3ZDkZi2rhXMwxnhW/R45BiazHcK
DMo8pIvDhWuDJQ8QVnWuZU9qWiLxU5bQTtb7gnXo8rVZcu3fEWr8zmle+nbqOX977voC6+LrCX/c
xC6VY+JRifBVyBz06ym1w3gWEO785wsars5T1gf+XjXw7VF9A0fw9ey/PWi909UkqoUGa+yff8G6
+Y/P57lGxRQ4UgsRrDpHdSA3rRgd/+sN/njGf/cqXw8xRo7cuNXxkrI/ciKEM0Gu6y4oYxMjuoTn
BOgSD9WyubawNIvB449M1EMcQnORJYSQdeEE2K0onkLHWG+7y5YRDBg8i6zcYTdg8kZqdr+Vfbek
BmuPWeE+SZwFvlj2AI6rT4+Sz84up1LfsYuXZ9oabAgVE3xCccCsiezRa2fY62N9WAhG0yVrkNiP
NBYoAVQk71n6+1jMJ9UPP6K8xO2JtYgIyU5U5CQ4ECV6uGzRZJMh7OA0Yi/CH8s43e6frRQHqUqr
xzh2fkVldevZ9TY0vbvSCD/I2wGY2Kc3VGJ/YdBs+viuHlFMjh0w9krGJ6bdb5iL8w2tAt/Ize+y
IdOKgk+70RWx3otNDEIDGunqCDLoM81zk9rHCDdD6yzfCV3evZ2ugdv9CiQDYM94LAbrOUmHp6iG
3NkJF8QfHQTS7KjwZsMnkuptWDIzkqJ6VdZPd6SSaxPumuv9UeSnftEM6Wog8Cpqf1ogNyNzvDhR
esm18CCM8F0sfzMt/6oxwWe5F8em9d3YEe82bFvGf0mH26fDtUo8xCO22cswenAX8k0KCbmwrVth
dy/46M2IYnpWv2AbebDLhrRFyzq0sfajIfgGK0IMunx8dI35OS37kTCYItoor7xqVXOsNBLuGLul
aZCeQQKFRxLBH6qFa94HAICQi6U1zMRoYIIcQKttSFCrQzPbxnLRIWUmydXEHitrJtcCUbXrZc+j
6UJXG+a9e1EMtoBjQgv2qEN49WwSQzDOPvlqMNO0+qGtn6d0Gn4JpqY00lLXfJ+0YQ+Y+WR0wU1t
D0ev967bouY0aS7D8xvdTZ4ARuobB4AXTqVkuq5t6DNtf00eNCSeaeu17/3QWJQ3tc/BIx++Rw9R
htYLaPZKJK9jgOM3DHBDuVVyocue77wBdhhFBGIzEFW6svpemjkfGV1Jz4nkYCam40+QbfdDLW34
OWRGDKKGTUZ4EpELCYHjCQ6NiiYE5H8SGiobPysOn9Ql5tYqGciHy0RGljg46/yH0obRn0UPMftI
LBtBdlpByyFtgNgkfIHVQJiWNzEXZKZ+dnsyPh48LQagM7s/nC67tRyr9cUYAOusc3bG4J7oZ3LD
ijT0KSk+uaird4Q+PMfk8BXY0JiUnZhLyE3e89tZugeRiSQSQALBtkIyypE+X/Bf/izjPciWxzLz
fqGJqXdYqs4e8pWNSQYuFnTx3uimhIszAmfH2mZRUfUFdoZ5gaMmuoV9jPq9eC0zXPeEf1IIwkC9
tRvZbfQRSSqnlBTWJyhE+k+YIFzYe/UF5w3yuTB9Q6tz6pCqUCiCdMtXUBWajdL1PeMitxfLsVbJ
nEnLGWHRzfKP2OAYxipHy1SZu7Tl+oq9+4kdnjONjNi1VAskngwNVVKyqzOqDGrm4lgWMQMhUqLH
BaUVJ8T6Aa2hxEA00YBpo52BgyhAsjmtAq5mjsMIIbxCKzJJMJD6pIldFnLlzkgaL9pvDeWeS1Om
0X52TWzqoxq3ZdoQ4t6AJHHTN4gCBADnCje6qh+DDCCesrLbtJkpN4G9Hx0aVAPHlXQo2AF4LxFa
18sXCV2f/hcBm8xW6GoFj701vTe296moh/BrGO/uIVRY9cEubJJ5/NnSh1Rp+hBjkHOGwiVTL3xe
GtJ0u7BttREEQ5kd1ILkWM13TgqTZKhd5KIBQ3ojnUccP0QVTkNyMl2ysbDfgWxslz+/deKtWzNS
VybYas85ZHXAjNliPjiakje00TPZ+h0czGHXy/oT+0RzQJ8c7mqiXWmkkbbMLigsen7Wrx7ARg6X
xO6123Ep2ONtTPyiw6ZUhlsyROSSGrmJPO1TRMlVmpWfaqmnC+IV6H6o8nINqhz/AOQNyBqgUeTR
G9vqFIjps+YIUpSdNcN46SF1ok9EfTf+GrFm+mmBUb5UoBNp72qUvlN2Op3SqS5/pZQM9lVF64CK
jN9mwNHtuYD/hDEzZzKzpIyUE+BhYEcWNdhNF9vfYoOucZLioBbZzs5mKoIJkW4e5O1ZuZ8p59BK
s5+d1LjkM0cDaMdbLe/xSxrWRwu6dMPxrXxs/DdDBpqtACXpB+CoyPPrIFEBrARIueVo59uX8IQY
IiT1+lNYTzTWwF57KudENbFDBLra55724HJYAqKBEd8ujv8i8A6j6RGGgMVA+6lAhFA3oLPT2QT+
GTmysHysX9LsNkOIuoUrJzYq9E2zEtddVxNcVzm7tIPzU9S7qgOFTliFp+N4tRIGSQg+PU4J4XFt
+P9/Vc7TVP38z//4IGIVN0JDYfez/UNk46Hb+B9UOWn2EZX5P2O3LFjivMpH0/7nf5AH8S9Cstjz
hAm8yLQ9pC9/KXMM3fyXrkv0gY7QEegsqph/x245yxYU0KhhXcr//4zdkoZtwxHB97I89/9KmUMu
xR9SDu4wHfDncGhQCZHn9YeLRvUp0nNp1Gctdi5ZSSl8mBgaO9BbqNe+DOQtVyPIsoow+W2nPabE
hfllR/kxSsl1oLWOFVjnNAHP2B+nFIIezRpIX9YJyZ921rFinC3rXKhQmYzpTtFQxBcGAZVup74J
cssfVPt9rAkCgIg3EIE302qct9ZkwM/0OMKl555nM/fOdBf6bRIxqBGldM6VtF8qao3wYQk0Vrom
z32D/Xdd+1polj8KLJqTHm9tB6vquklQ0WReujypHkoHokPY7GEqvni0A9DchX8tQjg4gAWYWqco
1yF9cJOhLGxxpEH+14PXDesiXh6yrq2vsq5NBcM4z8azOoLTydWvqFnIVy6hIZQl8su6ACGXX9Qc
IEEG/S0nrGQeosvz77W23OapE/m0CXvKseAZgg6kyDxnF3ph9Kg9T7vv6tjZl8EVkBEYYo2kVGmG
xeVrkRh97EuZ0pNMgwQoMt32LSkjVBtsUV2ICb+iMTzvmptc2oNfN4gxi7SMmQLld2JwP2XFaKSn
fbGTevaWzUwOo7h6d13YMd7k3AdDorZ6JAFkJ27BRblgFhsC9XW1b51LyrPZZ/u+1lLf8Mb5SE7Y
FeFHMBBU52ytsRbXYSuM63GYLKgBLV1jL5T6PlF4kHGgnTTXhMnXhBhQOiO60qZfZmEU173HrIZP
c030F5wS66ISsyMfo9slrfgOKLjHVCzpDyOiu0Zw3/uGaoOtaZdcFpSNGb4fXKZG/eNEtXpMvelK
jsh71SJqDjU7uhaEz3MJm7P9gNUL+JJ5hKKe3wBUVHBpVH8wyR6zuH73aFDUMB0scqVGCx0OLmx4
B/lwVWDZxH9Hzgw1uIs7lvaVnsXy4LgELC3bvGrg24OXkxMAzPWGB8hEuiehtIPBn35NLIV5bSyf
um2iFzCy0x4M437dNi8PkHF+OwmbwCx9fpYh0tPWasF1psV8BTdtuhpkzPdhZwcPZZEzt+F+nrhS
D8acHOypu5bdkrHeLFPRhOH3Hj/uP+4b1DeM5DdxGy5J7FF+0YSnHydN7cE2kvKN9x/joD5ny3yn
Je2dO78WC/QYkyAh9zp0mlW5bli8cwKPfL0lRlpBKdBKSoOkG0laMuQxB7ta3c92+DzGjBPZN8QF
ocNvsM7IwUKUyF22JALquMFjqOX7NOxvVqBtZ88VgydFMkENFGUjqaFhHrtL0dacl0Lyrnfz9xWh
OoipP5YeM4BWMEQuByM//15FGL1VOE6OelBls/+ZuRD5rMXzLZYFBD3L5pdzPTrEBXW78wrPVD0B
8Qh+j+tdnmI6ZRhWv1MmsjBOCQTyaAMTcqqcdKeZtehlmO9IxSGvhQYNmBkBhRW3zmc69v0uMkV9
TpbFSutc19b7RhcYb5ph0DAAATYBNT7Q5se8lfGx6r15Z1VNzZTR+zCVl+2bJY19/UhzHn4YsTJ2
v7/Jjhp96Y6av1JaAVJugf4PR5Ky662wZ4MxE4oar4AYQexKywAZQ6QOYsg3w5KsO41MqQ0A1uq8
8mbxD2CjCqCmUTjDdKOf28TMjxC69zom3bioDyjoo32uyQkXdftsLuCH2nXHvSiLJxnwpcf90prX
BvJj0EsSgKwX9Lc7fsaW7KOBwvxGTCa9qAb4RVhcNX0d7W3m4YXZezgtfKMrbKBTyBeWthpJcVwq
1tUV5doszbR1jQE4KLgYxnKp6SQE5iP9t2UHmNZO3LLWlOUDWUxQu4y8OMeuyevZBLZCauuLc9At
Fy8cGAROJAhbHaCncQKVRlPwaUC1kXeXMS8JW3M6i158Cmz0O1Lc8NPNzf1aGa2HxsQ+spmab3bz
MzRgWNLCmzLAQlxFHWK4OFILDx36aESmH7nyF9FDCh4Nj8yAqBJkwARzfXQqwQUBPm82QdLtnDyp
jrCv46Nttns1nepicul7kVYAlovYNApWoOysV5E9DCgpTn/87evNPsaiDx87vJ4auMzr14DRzxc6
Msn11rrQlq/DHiVhCtP3YSGPzok0z1ZvFjubSsBvwqjIYxzwdeRnOntHuuygKXDleZopXQoqvEGN
8j9aWI3zzeiY5ZEZ2L5ZiKluoa6GhVRMkxnJg6SC13mJsQ0MZKKxtLqzCtGLQHVIDAXNmnrfaMeU
sRkF6H30qLecIIgNDREQDjRIR6c76na//eI3zyOdbMbrOpUWOwNo4kMprU5RT8Oag+OM8hQhUBwc
M8m1oCJGu1rIanKpyX0t1vuaubvXQ9Xu19PbujAXGOzXTaar1TmPNWoVoaO2URlybe3IG16O/lA3
OBusq+vC9WyPpr6z6C7aK2T5zOJ1GG1yDAbKyCxaA1WEaOCWLmBpglGvZdQSWFR48aYR/a1Wgaxq
KRyu77ueb9fP8sfNOdC1QyFzWMDUQR3PN4KWbkdaSQ6gemJS7GavjU39fy11r4tGg9zU5HwjpR5a
V4YDw1a09q+c8ddujLToIixtOxfVeBTFkwYcCfvhsmdG4E5LnJt045fD1Guixey3yMVcDFEgPOiG
D0FNK93eJD3taUJIvmU1WT48MXZrDI6O4MRcm+mloxx3GKcZkMxSTM/niddaV1fi9brla7ORH5uu
M8HM8divu9c1/JXVyenfgXIt1eLEJpeBc91yi8Rcpn/0TqBd/fvm7zVTpicTUnBXy9CALM7WMg0B
j6/fY2XLsr8kRJ1ZhQNxhr+4AL5xtpJMv0qg8ixpnqe+0phEOoRsxKr4Gee9cTY00zgT9Ubkmeeh
86OEvDJ117VkoesW8VI4XlfXO78e89/dB+yV3AotRAO/vNbXgrQAdTTAO37d9cfz1w1ywYKta91I
dqmmUTxZD72qymFzrqu1koWBbhUrvCgpaMDQ3YJv2te0e47jAnP/uoR+3VzX+tlC27xuXm+vl9mv
mzmUPNJ6IL+MKt4Uhj7u1kvOSqtH1Ivqdb09LMeRjbyYrNMBc5DhqfO6cPURfIXbdu6xrwd/MKvu
al2MjlNuJ67IJBjEqHqMCpiBcNBwepyiz9PU9ecAMWtzjPs0OEwIuLv6aE18G5IAAKqsyyrAKC6F
IJ7K85+b/vaouEsGfTcixv39qAJaXFmdZoezz65YLznL0bCurYsuB1z3e0uVylld1nuZtSABWVfn
5UAhE68kon5ZncyRw7X5X68iqHX7lTP22YUMxnRb1swFqPMvWpbfL/73e75eMoghzK+vuN43NsI9
dY6/3v3Ho6IpcqffW36vru/++4OsD11vx7XDo9bbv9/x66X0BI+t8GRbXBwHdvkfr//1KX5/7K/N
X6/+f3BfmV8Sp9ZVv2cidJqDaWqYjy40bCG39a6pzPmoDxTJCiQgM9gRsAf1jZXoJMCSboVJsnhJ
YkLWSq96SSuzZzA72/tC6dbBCJy7Jh2rN6bCvxiif7ROVO/mSCR4cjXyZwQPN0qoqTlaGXK4omfA
UPq2S9LgLD2y66IOkV9gUyJrqCdnMQksbdk+mWXMlcYlPWfmirKRff80D+6w7Wr9FWccsneoyYhV
L2RbX7QoVmRIkMRJ3Qx2LY6baeiafaZx4ZMQMIYp3dWMT/2xTUhSaNuGPAJ4xr2qskNVtD8RTMeL
7Bwald5/E+1IxVK+uUlL2EiVkHjr9L6l1H4ajXdTA0rV7/uSDraoKY/Nkuggp4P7z+FyTJv0TK29
QGVmXXCRd5z64m+RSyhsFP0Ypu+we8EwgrrtE63fh0X02tLOQakanayaCWlB0GZomgezrW6NKmz5
qWoQ8mH3Q2Kar3TPPoiAikQii32omLmBBnzVHPnD1rZKLgWMfOLaylOXZMqHlGxEM93bCnliU+Ug
ljO5izLzO+27e4/SxEuff6chvusYct1OXfaRE6ahkzaxNWP9rp6cCamAKejsOcqnDM2Mw+qQgMn3
2XN1GD9ecypTJKR6BtU3MckXYJZ9GBUVw5yQFrAagFNoQRw8t/3Q5ybajip8QQCfXFIaTz6Fk3Zb
MX3cwZAiLSoFU53bu5G69T6uSAnFbPWRsKefE67UoG37GesFqWmj8Rw4S3dBaNDwGIDmjFYB+BqH
sQ3Ogw5cP6JXfhxC49EdlHUgm+YU5bX1EFvuo1tlN4MHVi4JQXG0RgjaGv19PQ5Q8rSdRzkD5XkA
a1d6B20gNS/MuyviK4IfWt9c8a/2KX+TSTOoxaDPCQ6CYkOxltNkTDYGqZbbpMS5Y1uoMGb91ouV
fkrD9r/YO5PtuJFsy/5LzZELjRmaQU28d3rDnhQ5waJEEX1rgKH5+reheE1K71XGqhrXRBlSZIhw
B2B27d5z9mlvTC89m3qabgP8tHhucvQz4HiI/yS3KazWAiG5JrvYqgCHiIHhg49QZDfaDAl7FJk2
NFKBtOxGdd13eymyfIi1x6F+NcgcmD3GPrkDmTkFzScR5VATdfJCvuFiIAFCZAdZehK2BgauvQdI
belEBHUOsaiU2bfGkd+lkg/CN03SV6vXmiWKxL/MXPlNb66HRctiEzVxMc1Lgidm7Y2cIoVdtfy/
mCLnjBaY617JyoFNAE8rs+7dqld3U/lFTi9oJcUUwwbPNsasfU/euTGD7KGtK1xvo6CBZXzO9NLL
JNzlMekyNa4GNyXTrYjcjjANQlGmTCXrUqtPtJZyE4rgUXqNOjSnPlViLwSUNQRhJFv0IxYoI1/k
wyGvm7yZ6WpR5vk4uxe1pw7PCgUSwuD+J0VuuhIjkcUhi1NVaPRwOeDknqlJoYKbAiMFUqD02oRW
tyX1+r3KTPYALFIqpqeOxQEjSEMR2tH3seuyZdQVvsLLS0FdpxmA9kM8mI+1Z4Q3ZBruYg8mSteI
U2Z6zb0xIlBOrSEDfKw+hw7QTsgaRTB3gQ6EfOFajJyiO3Ut0+EOw6qLv2A/wFgcepxUASkSCNzM
z8S1T3JySDMeko95yEmdjs11COJ2hWcl3JWBvhAT8+K0kkkL4JEd8ewccV+0zr/qBIWlH7TeAal+
KQ0e3/qDNgWfSTOoABL6FoTjAZ3rkxWjeGEa9dlXzL+rOcbrLhbEo3BQaRMBC0VxA72qR0J8Vk7h
7qHKP2jwWOgiXaz1UQd3m2ylXTChwk1rqPbWXG+T8aOPhvfRbwiCG567KL+hf4W/RyETSPQzks1s
Vdho71R8mozxtrTd75iegAxipvIQNmp00g1zvMob/M1ofg1xbW4Ajn/5VknKjSY3LvD0rpx5/JIa
DqCq5ys2SE4PfgwRIsKnPgYd80MRbg2rYPSa1eWmdoCJB9RHG9QB3+th6+cVNqpeAxjsOyrhFjkb
R0+frSrfA2S+EKTrbx2AHwRQEAhkltYnAcs1nMRvQjT4vyqCKiqlv/eK2YkZ1LwX0CyT2CLGmwQY
+117KEjDmpAV+lB1hffR7cU1UskyKcQCNE3+itmh2zE/CQqXmEojfhPyMhfhdax92tcDHGwR9m/C
yQhXALzZDvLUu657tcr40ppViYNS6B2SnCv9Zn+XLjS8KGIASWQWQUVTfc9I88Au3GyDTuxSL3G2
djq/IiEBv5x2LhM4u9zEFI2rgXnuinR4XB2Lx5AeuxOPHwLMOHK+pUTLX7ARjtSM9k+7uotgZawF
4aKbUUwshS+kBZ/URx2nz2I2ProgaW7GsG/X1qyzI8fVK9YyBHLgmh1tXURslXtZ3xaldefPbbcp
g7TZaWPczkFXraMusrAJshjHTA977TyDDK5Wfcy+TAPhQRjOsxeyQGZJbd7XUdnv2zJ1aPMYD6JC
EF5gFdEaVV/fFQgVKsyVYwp1PA4wonfqLgMTaHuo2sd+PidmcTdWxB6n3LLCw6AYweiHXUPig+ed
jDKKjxV49oNoc+jMkLwheVD5devI857rrD31ZXznJY06VVp8X6QUVg3LWyRwOABgwOigFxjD5XV7
gF2hZZZIIcMfVjw+9TPfo8GcDvU5xgb2sUWHoYpN0FDBavvBks6NjNLrDBDVNpxuayIF29bwmDYY
0DZCl9/zaiAisCGcNYZgRPMXJ430iRzQRKvaS85uoG7NqS0Yz2E6cLx96qN9llX0kzMHXXx4l8Fr
a5QPQR3plSWSiZZwDdgCCHO1H0ovR96VUD6ZZrDNbGdX98MDp1w2at66llCBWkiftieY5lFEJtKV
6YnD3iN+vOw8JGTMoBMoCGRhNQ8u8XIMmYsHKIVYp0y9sfxsvkxOfW8lpnUymMkz2j+ptCNMsa37
tenBQcKfWd8HuqXX7FvbOUJDQpYvY/imOtESR3uVUd16nPmMbwajUkbZI/w5/B3rKvN3dJvKuygJ
vFt4KmNXBe8sR6CqKeZ3zD+Dbd6P1lW32ak1zRtcHAoKb0SAhS4ZweYJExhC1yf0qZU9YZyaxjvP
MYutiYV2Qw88WROfyxR8QQMJN013Vn+wwYYQPVWdJpV9oXNMGAQzRTD78keVis/EoNbKPUTe6I7p
Gucm8GTAktkA+RAfjl3V7tbN+2M9mDH0RQteA0sDC2Jg3g8kZsZZQ6CxL494PzZ+PgRbyiSDaXfG
rDVk75Pqmom45eyFMKXSNCgDD524YapkD8llA1qqPQ5Wm+4dt82ZZBPRinjGRcGz7uzE3VVMbtg7
vvduAbAiZ1VObCwYUoXnFFkGhVb8lahLSiJ3wf5KGUniX1E/OO4jgUvWU9hamyEa1C7wvXrtZBvZ
NG9K0zjvO/tF2BT3gefcY7J/RcW+oYF3b0G149xXdtvRmgnQITcdXeH8UNmGxoiG7NfkG59idOVW
GOF3q/tDPp50nyGK9wDaifEB0SlZHogiIRbfeH2MGqWw7zoGnevOHH/I0p822h8Qh/T8kREaIbKs
+cX3lnNBaBOJtAhAEP6gF1PvBL0l2CTnbuPVJiUMczEEX0WPPqSc2G2GLn+ainZce0nx6ZQeMdl4
nTiPQTO2EmipVWPfNM1PcBgdmKKQENWsv0mm4FC1+OVbj5ZvhsDtYIXoDlOvhqkYpFtOOUi8e4Ae
TnHJXX5yXsl6HSjkY4Nza6KGoOrKtqgaU6zeUDcwK773rP1rmG4zsbfuW9ulPQuej4IQF5dFEIk7
dk/Ige8FZLSxmekxYApahzM6bGJwnGn8mMqCT2cHr7rAO2R6Jqq4xoXAizUtjSfSivphSyPtBK8v
5k1FfKZoABV+cMQ6vHxKexXJ9JY8Ak9jDFMF4UAnnSTfJfp3bHooqaX9MqTDV4sLGoOe3BEE81NM
87XIlhsIEoB7xrFNgE0t2mk3EHsHoAcmTBG8ZrO1rz39sy/GZzuOCLYWe8r6jzCLcawHFMtl4D6Y
UDEJJnvKUjJXcqODSdnvy0pOm3LeyczEAo5balUB09xoZ7xUQG6rMERr7H2Q7Yt3doiC7Vyj809w
pL8gWlbY5yrr3Jt2zYiyGU+duDIaijbuTDpLPBfPZhbyPcGH45YRoJxPt5xd6ARJAxfgtmMVDmjX
mF3/MmNkvHJKsTEjAJ3jK6sn/INlK3aw0X8wt/2KezwFaqbxGCFdB0/1zCrx2TA829UF7CkdNbwY
MVitgFU7lD7wfZwk2tBsopG/SZmsr6KO0UIg9TYwmhc3IiNmkxqR/8DbM8g645SCUG/yGejlyac5
x/PKK+Qb4hUigZHPZcSdBskSYkHTj2dSeWgoR8bVq0Tj8i/nBCgczUTVVl9ABrJ1HE/ohKfvVtnZ
a/I6jmG4XICpy4MVt/2KSBaSBb71EaF2bK7wtPtXp3MeW2wdKOLvIWHdBil3qUgjWqkFosqAzN6O
/YmDfNMT8pwk8XPkYd+uQRs6UebfxFO3AAliTshxdBfYlbWPC7iOnEKpAGChbqERlFTg+A0h8+LJ
IUcK5ZOTBxP2SKr3fiz5QkK2SGF2m6GSIH8jZjfxBFffnCC6J1iazhkdhkQaGav28AFlELA6YWmI
wZiR4TDPh/QFXEFsW2+EQKBNVNh2SAjGBy3WibbUFfqvlxsMSkb3YjuePC2YY6Ru5JpCgWDcf6L7
hPsflhfWC7O5amwZou+fk0mGl5ZAeh8xnQb5A9y0Rbqme6jXtPIyduSp9nZWZ5pbnWVfRHYymGxM
EqnKaKecONrGHokdgTMgQJuwBBedRSeR1OAcrPCulw9Eaz33w1cQ0/V2redBNj0oCP99USV5Lruc
ownnqbxDmHNaZE6EIokVwIv4+W2eJmuGX8e49q6yNonIrCLrXAL+J6+ypNoUVA6IRseqTtYWsjeE
uN668NVdbDAUbDLB8pDeBXG9gRjx3YpITMc9Q9iKxcrHNceOX20bZuYW5WgbmJfljIqvM1xZodXw
QvKRRnN87fsWizLc3tSwbWSykvLbJUGwxvremSTGDPmmD6J6C6L4GVPZV1dUX4umRBbJrS4ra8VJ
JeQeqyZ5idFMbuzEhzmfU50b3zBhYyPGGHjxkh8iL+5kMcsjwiYEntSd2FKmld04F1MZz5ibmRK7
4CJ0aK6slyLs4U9VmsV4LuGZxT8MHSW7JjuMnO5R8dZPbJoXp57vvYjHs9g6y30C/hGQuO7wGcEg
rHVjY5ePeFpgpxMRmNjE2dTUZsGDM1hv5OjiIkH+4rjHOiUxOXa8RyIDRoLKLplEYpCDsE+i+I5+
HA7dIQNYwPgUmUWjhid3Sp8SPT+MY3IfJdMx6eorBMIdzH+Z2W8VHyGEY+01P2pIJ9FAZCX+DeUY
53HRWpezt1sOpjOJVLy4FLSRdUvq84cdOs84cIhlmft9nzZfaey1WBaaGxjeRKgaz34wHWppXjQI
r1WbLHK0kI8LOR0XsL63uVtOKLYYtEF8Pvrz/NSIMT1YpHAxuKRA5FS69lJd7LqCJ6YVZbX2Zbvp
5gBUd/s+e947ekZaCNbFtIqvXgXvTt9/L8vvgwoRTzPgKIh0YIx03xgkvrnll83F5nP9RV7QYy6r
p1Ijw6djibGj9L4HPM97lfVvJQU2GVIsScQTZCsQ2R952h7b1nssE0ZEIqdRMB7FVIIqrB+lJOKP
kGfPUo+DV+xiJHebyg/v/RFbLzqOr8zP7oPoZSAmz1bGOe7SY2/mP2qTqVK7WFyNfodkhNiRCNxp
q5sCZzEOL9tqXo3krp6Tt6xTP4vo6pD6s69rAiiizr9UWHOqPr4NLQQLhoOFRn5JQs/XkViaVbYD
LdSu1szQ6CJRaaM7R9AJDv7VEQrz2bd2jIxj0U33RshR0MMBmScPc7L//4K+kjng9DeCPsd1F5Xd
/1nQ95qoH1XJNOSfZYD//l/9B2vL/Ydvura0QDdRryJt+09FX2D/A1W5i5gOIhKqPcm/+g/WFoo+
37HhxfJvbM9zuAxkCl38v/+XsP8BWNijQe0K2/QDrvD/grVl/Q6WEn4QSE86Jpsqf53lOlzDP6OZ
UADGWS9j9/TrpEQyy3grugdple1BNuO08ysdX4mGh0CDx46eCwZXkzkjh619L4bLP319/wPnyvod
LPzX5Xi2awbCkiZ+cT73P18O1gK7tutCnhxp+8zV4PKlNmRfr741y4+gxjUt/YKEb13fDsGQ3/zr
n/+7uvHff7wAAUpLDT6J/QfXGLrirAIIiad2DN8qX/ePkhOU2ymMHSbsnMHtYN/V3VlJDvP/+mf/
gpb+xS0/fnJfl1vBo8KzIiWcLFP88dnbeIijPrPoYhaD/CCuiDzOCZrehCA+bRP7yUijE2r4rPLm
G+jOn26Rk3KZMplSots7ivlNFHM0LQZ06n9zcb8TV/+6OGhhPG++SVPvT+Lq0GSafnIrTnmoWsID
mzeZN/WuoYW7K1SC+VMhWotEtDE4zm2MpECsg8M70/ZjTsr7ETZkM4z+7l9f1y8k5R9fGm+DFZBA
xkkU9evvD8xIa7/wxkScYqSh+6jhNKc6upRIp7/MLIueyeXbO3ZubNIZOITKtbzJm0LeVC1E3+yg
UmEfHKVpSDTTaUIwj2CcXXXwovTWtOg8aGSGffvocGqkQygIp44SqAzu+OnGrXvfV280yL1DAIoi
QRqHvDHCgd4FzwYchwcjq+94ybJLQLsW4DQtfDOlM2rXEJmm+z4Kv1Qp2vuwQkpE9p9zjFPvzXDt
V5ON7fyvvy3rdyj5chddk9fKJR/Rcz3xJwM/teKwJ9FLnJKqWrJfcTK6kkTEjK9xBQ6W4NWxSddJ
BdcU1cyPinSW9f/rhSw6Z2TO2Nr51n6/bURH4eCcJnGSPhOn3owv7PXOw0yAaG13j4hWaUcC4BeY
3buuOHY+Z8d//WX8zlH+67tYZNRwBk1ePPkHR5lKqjUYp4iTpmli2AfhYe0Z++koggCMTAqWs/67
5e2/r7ZUuoB5l/tgsSX88bSaOhVeZ3NWd0x5GNtKkgVmP1aRf1eFhbEjc3M+LY0bu8MOl83exSTE
tW0s56Vt5d+8OvaytP/+6rjmEoVgQ5LmRvwp5fZDx9KzYTmnKuvOZGc4ZyfoLj6yGNynwYPpTz+k
ZyQbFB50ZpJB72ZdXixgJ0c1A1Fy4tq6sGcBQUT0djP4U74N3PzBMcEUVFPa4zphVu531blo1bTL
iO+TFmcWXrf+b3D7f6Br/7qbgn0MaY9rCvvPJzvEnhGiDxKngQ7jqZzr8LZdsIFyjMnETk34VYF/
rg1lrPHYi2OuJJKxyX13cCk/KBBwA+UcImECbfzZo3c9MLutiC8+9oNz0tKGtqiIWiNLbuMWFp1G
5sJbY4q8XU7M/apzifyQNZ28NFDt3yy/3v9wq8hqCkSwPK6e+cfrkuWBOxZZzXOTyQYMDamspsnl
DmVfnRq9nN+rv0FO/kJK/vl4uC5iasujDEHO/fsrSmezJbyicU7JL5ZsFE13JBTdWXWT0cEgMCNg
jrdnBu6ffv3i22vhfmZNWfzNpmz9vvew0Qt8bqYXCCoU77+/qUSIV3nTYO7uwszYJZb5KHLixjwm
h2RuJuPeHlI0e76Pay6ijLaBdaC8b50Dpv1+DzQf+H8bPTIYb/9m05a/r6jLtdFW83DSubzSwllq
uH8uWGoSdxYkanDTBMSuG6RnQupP15kuJBsFrkPdpwWxRP6Frrk6WR2po0Xo3y77SjTk9tZu6Ogx
hDROg0zojY1ILnXkINtqIGPIYN9WPMZlKb3DOPhbTLd0NyIcj4yx6bZOEnfVFJ5Gq5dnUpejC5Mb
6+onbnOYOjydowjRE6L6i/xgWyr44NAVdir1zf0Ym8yilw45uuxkX2TjrmmrYkt5lGEmSuxNmlZb
C0nlQUS1eTcQbkPi0b9ehrmFy5P0X0+apPT12MN5cQPTcUDL/vF0l/7IvLNwxE0UWTl2NPd56XzB
JCGSzSW0nC42nRZm5vTK0KbjvFyShDhLU6Gh+goXweyveMbGJEw28bFlk7Y13RQOBoDUcFc5U5+b
pBvSHWXXeyEKEKgZ45lRVL+0DTfTIjgNPPd+HMxkn2cZ7WZkqRtr7NZZZns3pY+qYXCHaxORvFFE
2uZme+omFiCAWhS88CoFfRfs9EuUUTkh7FoEBb9+P6ZwBdSSm2y2DptM7RG1FMJ4dOY6Pho5Wu2h
dipSmLFc+0kb3AzjIezBRpcYdIksKk7oF8lzt91uR3nAIzRkJ2ZTDvliZFagD71H32zsGwega1K+
5nWmj3NcPlS+fGBdI3uUsqjN9TvphFuSIdVjbONp07EJFLPBS1a7bniLY2XBloi7jjWU3EgsJDg3
4q1r1sOR+n/fpLE6F8qnGysjnGWgsFagr4MzJnQAkaDmuHs26sSyxw4559i2R+a9JqOmG0dZy0Dv
m2cSNJpEPcJIPRJs1+J0z9+JzfvmyEM+W8nW6juwvxpEnxLEos6D+VrpKDqSXPHRd2RMM21jdGkg
xamQeeyVByBv9EwDRoN2bnZVSXtJMCg+Sn1Nese9qCDdzyNCypIYZgJtvcchmoNVhdi8Qce0DzDR
AJmZntMyGc5j6hxsacZHs3B/lojldyoOmm3uKZooVUIkr9WjTwBrf6dpIq7MPsEcrOL3rJxuhV8e
ClwyD57NPR8cCvmuf3AznZ3DHG9LJENARGnuUcbHTyJrvPsYnsrajyg8iqLdDyMJTUhUEdOX+Rdu
iujBwOYdmna4HWRWbHWc4wrsOopZbIuXkgzsGplixVqTMPiEn1PQ85p9/9tQM8ZKy0uTDt4pjEW9
p1DtyYAC9WTl2tkwV22f6Flug7be90aIkUpND34R72UVj1eDFG+nSCRtd7NmqFaUMNuYZXWeYW39
mriBudyauZwPPGtE8LY99YzFvXGAgq9iu/R5lfJhQ3RS/dcT3pYmaCQQKE3AP1lN+IWahzHtXH0C
bp/xJM3V3eBXV1Yym37xHOwjZxF8KHO6CXr4Ykp9N3g1nkPnDTHTQ5Al9nkeqCwcTtL7OhbpaSj1
xejx3TRT86icaB/RVb/r3A4XOu6cOS2sTeD+TEis28qCNrYyYkLCMl0di2g+KZrJ+CMJRHEBJd9P
afMhkGMdcI3VBxXlH6GCCZ+6wVWjPbjjAzIJT1sPD2v4IYJwOi0dTEPo4RL1lont3PHJo8XFI9o+
eYokT1iZ3DDemYiopNMOICrqe++zO8tZxwzWFDGtPoW38Jz2VpXZZoYMcZObJYHRzVcwWMYll+pD
ganHYK4Zfc3fI7Mcbsp+AhCROdU+S9pviXnM88Z7xTb7Towa9lkZ3yL1pFfMrH4z+UF2CUlVHwaP
mbbiB44VKeldwxIIJp5doScIVbTwZwzulllA7Axocq5Lz0jPVWO8tByH93LwkHABgWMhqH4Qou6s
UO/RfrXquzqLFGF+2bkAmnmxY8Sj9lw+IlgKd4DGj1Dh3mM0NlsadczDDC8/Nlps4IS+Q6VN+wJY
X6k8ZoeYwghXHcACWe458a3DpELoraMCbrsrQ9/euZ3u10K2Ka8dyYKt6jiGVrb1VKL56Lzoqbcc
oiDy4rkV6Xg2rCx8aYT4CQ93Ag46ZRyjuRJd9s59XteQgl3w+n2QVVcnZEUiA11vytgkdMMxUAx4
SM3afKbd3byOVGgM6qP20Pb9eC508MSoIuF9w+Y1WuJ2GYaMovA3zUgWkkMU71N0Hk1NdS1MSKeR
eSVCJntniLQerHTBmnKmLkZ4XwoZuwa6inGb/1zQcVfKvxjzpWVkuvt1OCs5Ge/sDsFUCswV9rCf
VPu2L731YM9Ip43HWaHNwoTTHANWp3vmYl3FIN0qfHmasvmuBDRBqlGpd0WRtFszVU80xxCGFkuX
Pwvew8KtHoo5KNdpl2LmGwamY/bovGphwQlK0esbLE7AB9ghbPVznn7lAhObWIY4wvF0y9UywUCY
uR84M4DcEBNpXtnIQ2LfR4aa4D5zlghskkNpN8it53ZiW5f5E0Ou/Oyo86Rb4xBUTb9BgxlNJ0ag
nBbr8U75JNlC2V7HKpRnhIzPQWvBDzM0FCpGDvuxJ8pDZIskg34t2gLWFLf1yZEk92A0PYc0XObV
mad2djME3xo1fdN50h7GQvR7O2jejIYyO0IDs8az4m7NKCs2ZWOGh2xGTVIvhwtfDOpzShcLugdn
lHAEclJHukaNKL8KRj4b35DOmfjQ+85tilsf+xVOs3rcFb1/1rpr76nD0RkEAU6TUO7gycYQXMDW
RlYLZJBBozeWN0bM+cWZttJEzAgADHJM6QC/8h1zOzBlPg7TyOnSIeUzMDRZwpZJUH29RhcHyLsb
x7Nu03TbpTiB3KGX1EG4fpSgf2M1fntufAM7zoi7U9toTmc93LAOm2g2d4G3sDI7PWzcqtvkVuDe
thViGb1gLVMRd8fJtcyTrfNr0Lefje1M70m0FGD2nqhb4zIC/BBZ2l9V6CYYcDIskzq4po1Do2+u
IZiVWOIWnf0Gm6DL5m+nu24sWzBXLIsR9uNDWBXjVkOv2foKtiCmalJJnSLckcJJSGJOwwESoSG3
v34iliFESi6xLpl8w/M3nNMQ3DCdPIFCNZXneNaIYZDrnhGYOgWjwa6c5DGOySEMeze7jL/kx64K
eN99k9GaAbbCRUQzBz+9zoeFowfSMwUpKO4nUbEcdwWEnjAl1Dowv2dGmHAkKfDsGbDyik7uAnxd
cWwHu7p12i1Ej7Pp6GtJABWKvu7NNgKApCdj4vkurPqnkOilA5u3y3blKhzTPTRA9g7xo6qHeCt0
8a0HZnHQWcIyXUXIE90HUqLHHdY+1Oll/O66p6UZNsZOvPeqceKU8gUIiPgfu/jue/2rVDCaTXfn
JmOwqasiooiDoDIkRLXN6nHklWXaXJJMU78rv87Ir2O+NsHqjJqxO+ZBFO6Y8WzaCRpfGCMpa9pw
rVN1MWx/JJ1rV/YW0eNPekAZ0Y7Oi8//QmMMdyBW3wmoJKwzHo++bGBOym7iXlcfgBAhA6WHfrJ+
yK22yLiPzfxRT0OErn2R79biULQvRp8gFcuATCYSVE8rP+2c6GTw5/k2tRqCbHMQJtyMSvySZdrN
qqptUGSjvE6axNWh6YjgyTOAHzU4kzI1uC0NUP6pgjUdlfeE9KGJxB9sofkKHVCEPlAKc2KytdjO
2iRjntucmxGpIGGF6UoNUbspczQBBcBv1Veb3BQKC2J1RWzUbTtQoyCF+Cq6x74GaJE3tj4iiySo
yhSg5JSlwE0NOUmwiwV6Hg8Wzu7VrEmVdSO5jWXNYadTh8nO2GQhxRtaIj9Bx88xeIBQUyvsxSlY
cEg9KF8sY8uhr+qImUfhGa/TAAqIO982GbjF7K3PzPciBtgv3NFdd0zSHUlsmNfu+xBtnQ5Y0Dmp
bagRkaQqUDGM4BFrJj858R5Q2RGoJkKGq614YWO4oxb9FOhbWZPYuSNiw6g7h40wvHvfSJK9rXAy
tsC9y7l5yDFlL5acZpv58Y4KfTV2SLrB+7CEssp5Jhik5uckOWI4OPlYNl/bcEDgRStJAgHadhHA
FaQZj2bMalEsikMC0k4iZZxWONkjpwrCqRSQFawKay50X0bOxDoGgaSv0V4poHRsWsEq771iH2af
fix/DiOu9tghAJQErj344ackbKZt1sRsBGm4LaB0b9woOpuW0+ycDuuS9jVT8iK8L2psz/7wUFME
I+jqBGfK4Ic2WCp1S5uesU+0Az/t+saPkUBqR8tHsJcMkofwGYr6p1OjVXPQFTWguTZtk2A5tHdj
QFi35VpM9Csqx4rtR3Xkhlv9d6e8m4mPWg0BJJ7M20YGkRkzcuZMOuAAyEGCHP09N3CIdmWkcAx+
ZjCYyF/Xkrhz5rVGs7VwGp8Jz0BHZb1pW0KV7/JzRCEIbU4fSg/HKNxZj5V2jF9ntP7qSgKtXocD
aJdcqHvb5u80QrIyuJAjmMHqpEwXD4wOgfat4ZVjfqhbkAE5p3XvvtSxQs0g4UBYaPzdN9laJn5F
QuoxWIepzZg6xfiCk89YDajGVjy6gHLS7EqoAA5oi+O4oFkFRFOAepkrlorvyTtB4wod+viRE7wx
GqThFT5UcciMwUrColLU+Qs4x2xFjyYfJH4ZPSBjwOKZOf0qnGKbNA73vKD2d4Ulkcx7r3ix1+DV
dNRamBLhjLv6o5Xfcrv7NIKM8gSvNFuYDUR5E2FeUU6CqC5h7FvN1jlpgTDEZtdtjD67EeTbe0X0
Upr1lxWxPPcjmuYh4DgMJK3z82vELhfaRUwEl3tndFNNti7aZNrTB5JeI6y0wcOAySdXpT7TAh0e
UVxZW84W89ZeuFjO3LRb6ZcVu0+Wbi2cdI5lZeRbQWkMA/FOx9O8aUMHx4/th5tY9/nBinyPFtZo
7nqjNDY5jsh103jTzhsSez9WzU/ivKyL6xLPxTJ8g6quQtGN1kADPrXNigxjxABX/p70+uuf8rGE
BxwVd84Uz8f/+nPVEeRtzBPwLbdKOFGZPgog3otfv/31C4eSGo4YoTjb2iHzocf7iIZdd3udN/G1
dhwcFV2lp5smHI7d8mftrz+buvgzLov4UCHUug62cYhMZcKcjKPrr1/kf/6T6yDPJHmvhRHgPzuD
+42QWn3AKkzTKVdDcIwjAxTC8ltvgFVWSx6hbF0HFnMCOAGo/vL6Pd9VdU8gspHjr0s0roAUWXnp
aX/dG1m4tgvznVMx5C1rHnZBjfjK5RZaeFKL+lOVADb8LO3Aaet7H6hayfnHqwQB9NC3SRulholR
5E6K/RsgzA0fSZcKrVBGmrqhLi3x4rHuUlAs6B56iteN5xqfUrZn/JGLXo7+GEEcx0z2j2ka3fZ5
bO5FFe/4a29pykTrZOY0F1hBvloxpSVSL7WDFQ7JJ9U4H1OiXOSu6Vc/L2QE0fACLT3GmEg7o4kR
1tGlXtMSpZHeeu1RQZx78C19BvEa30HMzAjtvQyi3I8JHVFHufq8rJTDNDns3GBvHWTjJyMaJA0R
BQkt4zRYzURu0vTwT2Pdd2dfNUgg+/JWzcl8raO82rNJjXvYAzXe9cR4kL11EDYWPA7RhGWYozzl
xfw5QXx7ZHpx8ewuPvt+A9qlRlg0TmFwC/SslKq9NzMvOLSUFgR0WN4jvNx2E0aWJgclK05KFrdK
SjbrKB8OaTEVhywjyMBE/kt+Df6aqeYVBUx7YyZWehzBohkGACzVwd7TKk72KOuqO5NWGSl1FTjr
QJ3DdN569vBaxEa0Ybwhz6osH92muUWClZ0XiKdqPPcy1KA7fJtLLiPb37NvDnu3uQMb523Jkrfu
ZfyA+6AhxC2JSJUtrn5txd+retf5I003d0ExNrgEyVbQW96WNxw9+aHIu3mVjyiVSaZpD5X3nHod
yzsGpcuircusateO7ANRn7SPeXrMbQErOIbthVPjVkC/OsxE3tEKZHcFZ/oeaO9lthG3NK1VnPjo
8b4ubL0dR/jlg3NDoZrtW1+4nFCEexoBFnscbjMRRJdhurNnx+NtHCKIdOGSMEuAbqL+jb0zW25U
TbP2rfQNUME8nIIk0OBBtjyeEHamk3meufr/AdcuZWXX/qP7vGPvUCKE0GAE3/e+az1LInVj4pTd
YMJ7AM3FFR9kbREUL3KREbMzppoHh0g4oUwlDSXZWUJR7VAvN2QapdmpyKifgJHdtqMVvNSl/yGY
cgSO03yYBrU+Ibh4klJNOkojYi6dGt2hnIUnaFnFg6QoMDNNEyG0pDrr5FMuqmDf9voNlaLgvmsw
vWSwz5xECSoXn6Z4Q8KWeJOqsXTTiGkBKk61dk0jkrKzrly3GXKtvzEfcdBALNabc7iEYA9D0uwi
esAUrBgCkAzFyAR00rm31HbPpRDUwLgIWbtC1U6FPyrbTEfoZmVqDvZ6pBOgdAPVkZxQD/MilQAk
1ZgyxoyQtMiLaVsx/fGGQb9YvmJ5VZ1NG6OobZ2yKHjlCnQZOUoAILEUtDIc/zJm+pz6shMC11uO
44dwll7F8TXG7wXpG8IltphTIwLWNAysIVMJFkRAqLtRkNZFnLBE5qHbmoyciF8j75aTnIyrETOi
VxINOcR4brIi/BkpBRfVaSOr+Q3tfAJZI42gRdXadPWdxYTMHsYJJmGVhD8UPcR6IAgTQfQkD4W6
5ZkLAUmVO30vBs9lD95lveF39DCr8Q9VMDmTmiO6LpFSy2xSo+8GavbrEupjavhlDOo5p25AEElQ
HEUm/aTHIbAaDX1iXE6aKOG+lDTDGUt6nwoOo7ED8ZHRse+Xphzz/gGmT1cIqNqhAA69RC9oRHje
52R+l9RPTOWE1z07ipyaxUAYd1YI818JDdTDJGo3NZMQedIfp0H/AZ1fc2J9Pb9KF2gbmttL5Xmo
4QACvakgOY93URxQkyKzzG/4mhXoSkUHxixQOX81ysDsv4sPodIwxlPQPofdFw7OcW+ozVGYB3pV
DNU3eqbtoYwyYQiKX1qdCEfO/h5VuNJWOnXyEtNFVQhlVFcGN+/q9GCW1lM5k8hB3LJtasFXp1b6
oZh4x6MmxNu+5ezIlAxbax3cSHre2SXscycWYkZZOblLGRB6j1lskBokY3DmxOLlg2qsRpVpVXpD
oSnZEujC4JBSBLnD1rPSC/JxSIXHsRaXCohtCAH5YgbFfROrEn0y8NqEW9hWWr/3zCX3cURhXUo5
RfUc3CQn9HanbrtRq+y5EZNdlxIPIhNuPQ1JhaiFMtgkTwemnbY6xfO9Iu0hgTYuVX430NWHkpaW
o81dtRU6hCWoK7U2wkMcAwCJVT10M4E+hlaqJOYMe/iTqSMZM4VNQQE8SMy7kNY3rVpn+3Qk3WAs
fDfERE1LwXTCDJuJPP6gNCcwW6OkpzMMpb5oBMx3zLn6KVIkylLgCFO1lHzGDMNf+WEkcngbjuc5
nFRvTsR7KShbF+UMsUq5eRtl6uKVCX2obKRsFENHjFhNG1uCXyzXwZZiCE5FcjbCGRR8r3d8NjNk
VIe+Ny/1r0rNuh3eiDOYJBLoGTcjVH7RuTDsgoFZj6R6vua/4VAhSEKyBofiAHzCZNbsgvOSM5eo
tUdjM07Mq9kZzZREJnuxLM6QEfydVH42FMM93Rq8IgQQmekPgQruv5X9n7UufGmBkm57H7QCA7/3
CD2PLVgMrtWUVlplMA+KQuMgViWafaq8IRk3omzCJNf9tyHT503cEw851lQJhgZdA0hbFZ8afZo2
M7xUVEAVKc9+ELxZ9ULEVcBO5roZIMqOJHz7EWcFZqtEb3JN9GmmKj5gxgruVg5RBr0pzQlFvjWm
+LkNCcoakvohrrsf89hyKP4aIkYLFW0nGWbpkQhogzPFDnf8zoy67Sy+znVECT8iLjhNAk5D5rSb
rR6FdKFvjCBLjkzg9XH4YS004pqO9GZQEyeuq8wlsI9hOqS2WHTpCHPFS0fEWdJ0kihR7JCRPZEB
TqYRtkFNBz8TMbKyM41Bs1VWuAcyvdokqX6eBfV9Enud84EpH4DbbyddLbaWrNQOdedhM/kqJwvQ
nfSFf2nxJG7qGiqlPqmaS3Gakod0rFRfcWm+Lq6F6icSMX4eZvNT9BuoCC3WpzZGVo76mMANikAD
83HLYACONbHZi+YOLPGTkBVni2BpC12617TA0asS3+Rq9OrFY7wMJCl+1VweInqkVLVpxGF2dwMp
fhyZwh+HYqOgndtMDL0PCuQeu9QJwERZE284rZLGp1fqQYswWqnV/GYEbfsUkzZ2p4f9XUe6/Bko
jmehyL6k5OUwCvZr/TSknBN8LM+uLNBPHkQG8Zk69ceBsZ1sBCj3sz1Cy/LUVC5xD0+EhH7oKW4i
EvU8UF3GXYl9waJOvyMdPN6JKROLTGb6JDXpXTT3xwxXBb5f/kBp3l7mQPCPoZqbJ7ULGV+ppCzB
Ppg7UAClwUCpzHAgJRRAqd8zO8pKmWOx2haNTjt/wjhF34Djr5OeUn8YcdcnmzwBtN+rwSMeuK9O
IKmaSXN+kxXjrdaZgzvJSrUVy+xHPvdMMeIG+rFgfiDZwkpUKuKzHMy+00bkNmBJIWIYt11iVjTc
x3sQQLTFcyovqvVSLM0OHNPvyli8ZEMtLU6NwGNU+kMu+DRFT4aAuZC+k3lu3DY28m3R4mQodOle
DErRzY1s3DACbL2oFHZSv03DJMJ6DUfIBL4BC8VyLEpNEEQKksH5K9o9L3TRgvxnYXQ/1EpM3NaX
CJnWzZMS9R50/nRfm2XpFApYxrBQXFlKh62icYWmh2RiQgcE24VlQKAhc408MVMYt4HiDKLZULPq
JBddzCf9aOJK4+psci52FTMFwasTuS42NfrDHA9MTK5flgoQNeChAGrD86KVdLhG9RxImavjArnN
qgTxQr3RIs5uncrgh6ACRltqhZHAqloGvZLbRdZDV5MY4Ac4PILR1LcIU52mym6IDQrcaUoOaHWC
bS8YCy65oy1JP1xavF8WdlzbJ8txp0TyG7BG8ByII1J5LNEZJHuRM6djRjRFKegmWpvu556j3cd/
jmGzkRhDUxHcNHHjQVQKD8oWD7mY0s+Mxyp8Lglka0WGIgWdG4cIRy76c0K9wOgnLjW6stfyAACT
WHdOPyOPsma9PFoh2AqYlHlfv9YGGRv90htURQIVND/+NUUT6YCD8jliDfM6kwyGFLTLSI7Hpm0m
twqqlNwJKPDmiJHOiPCdCUIiPPqVayZ4+CKDjqGKdkQ34G3kXwahasFYqqcC9DMpODIwB/DDia7J
wKd2OX+lO3AjhH/UXLxRzziLT1PojIju2UCxFTPnRGetbeBVhHrJERqSqUgZFIK80KKvkNCaVUyv
G933lMLs9nHChEpgWhTItMQFdEqgyZdKjhFGuyhj8hkY6lauE+tAvll8j4jqIqJKgxMi36aDKuxg
WZH8J1e+K+EO1F/lMcM6xVgFXmfCHuM3ZtkmV1dL3Pm19qsyc2kbY28gfNTLoiygAxItl40GJbU1
4FvGUJC2rsq09E5revqjUnOScXIBLwqQ0Hblqdfrm77y251STEe1L9LbitgXfG+SQeUAY2aLltyu
p3FJKgBQbQRNyMULBr3fV0/GxE/FFNKnUoR7F/oD9XKxOUIrkTcFuoyN1mvzbcc3h56mPagGL102
JCACQSGhciILIifhEV2MF8itp1iVzAxXkBwKEjWtB+aucZ20Nkl1GQc2sqtFNW+HMR2UCed+LGXF
doqN6X7QRAadfmNuza46oVpoCUOZ7wXAzFuFWZgjyyXCBgMkh9Wo2W1dSpPbTzrYc9nAERrjhoKR
7x+S/jl29EaU74yCfNLRF0nDGVGQhL1hd12l7GSVsvs00skpe3omZtY/BEgFHzNLPiY131slxf7B
Fy3IuN22EfqXiK8PrwgY0XIGLxJYS2zAkzbHn1IXeowLOy698e8367r+3x9Y1wmpWHFFUPATiYmw
VUua0QugKwpAfBGMjAV8XVxXrjeQlAhObfTB6eq8dgskmv4Cj4xl8HHCLIGPW+9fVxqCWGOYXTCT
6+K6ZYMh3w5bmuxY9Jl/D5wtbD+pgQgue8vy+egXXCYTPJFLvY73BKbjr0Uxy7M93gMuINCsrjfV
yuK63jcmxqERREshJnWt4uOBlRIf6mGqdqpWaK4gN+762HUD8Tv2ozSdhpbM9+eSgrkBdrZ8xPUG
tlKNE7k/9VUUM6xfyHfywuFcvnYwkfhck8kzFmgZbdXHKlGyHTT3AsQ+2j0dAOX62LpqMJVi1wTq
o7pExCRagPcpSYo9jmI6wdtgztyCADuvX+CK8Bk/9Fn7uT49Wf5IJdYeV8ovjapQPcED7AgWkodV
Zfd/TO7L/5/JTezoonv+ewvPU/sR/pt75/sJ/3TvgLv+h6iJJqYHMNqysngy/uJxS+o/RF2ULU2i
HWeKKprdv9w78j9EVNW6SYVUlyxJRTT6T/eOsqC6RRF5N+J3dLWy9r9x78ia+e+Kct4aZiBFVFQR
ETeQsz/9O0VVRGEB5fdGl2BbMnHg4mxowAZ/W9SNDt9iH3XV4Xvxzw1U+lMUXTCxNclMmJox3zMQ
RtdNN4MRGJFaixSmLygvU3JacrUjN5+E+9CQBhQv5qkmKONAQ9qE8jL/wrga3SOBhDbC1MltxmTJ
vqIXJSwJJGQXGY5Sy5MbGwx/5oEfXBi/hcL8SpqegR9yWBA9VB6TAWlv1lW7DG2wg5GACXilE19F
ywLj8ICVdP0k8Kzz4m5dhKBnzo/roprNaX+E1jTg90Q2GgqALL+fEC0gxu+v4rfdrM/67Vtat1pX
ijqFDy6BOCWB3mzX3y49FL1/XRfRo6UEC4SX9XSwrrr+vMXlBPef1qlDSyNjfSRV/b8W1RWKu54Y
1ofWp1/vruuuL5OvT1zv/7fF9Ul/++rrjq77DaJS209RPe5/i8pc6mJr1Oa67vpAs8QdXe+uS4FW
AlFcF69PWcMw13XrU9a7YUrrWYxS0A//vv/1UUnTyXT/c4/fa9cN0J3yOusiPNh+rsLDeueP93R9
vXVff7zUejdcDgpBVnuYy399nnItAK73KajLTl7SsiScCSJovt7SV8sPgxpzdK6L6YIBXWysaVAX
7rrqe8N8eeC6yfc+1q2/N1oevt797eFkZZl2C0/7e3Hd6o/drXf//uH1JX57lwGhQYRyRBCHrTQn
/WXBGCfLR1m3rAKB8aQFyGtTtxLpU+v9NU103WjdfL07C2F8GB7WteuK655Ax7GT9f4aObouXZ+Z
ryTl63NMgUpul0H3rUPhTqG5f2gxHaZYKP612Pk5AwkJgPX6+JiTE0rjTYQCEhAiIiXKpofdTmdT
6GkenDOcdXuJptnBN7uGUkpzMgie3RmtMHkz4+9yzmF7mAuc8ntRWsjMGt9mgmJ8oRCvi+tasv4Q
DwShu95bb9Ynrttd7/62y3Xl+vC64fV56zpfTpgjxXm4qwJQuMxSi89+oqg7+/WRCqJyEHMAI7pG
GdRP2/eVGLveKA0uN/s3KKxEVORSvEPGsNLEF06xapADQLQvVa3qlqTzS6HBc5ZXUucKp9a1U501
E/YyPr25fO516Xqzrst1hURZmULrSmWeV716VsFKEmrlRY0rKu+YA72wrhQ3CIeRGSk3KYkQOwr8
lygbB5qY9O4Ofu9fLF07NxGthLJuQX7QBYdpVZEZudzN6or2IZ9CxiPhTEvSXiwPpEEg78T03MfE
qCyA5HJBJRt1hRbY6nZtVA3ETj1rSv+hmNSQsiaojlHeMals6sSxrJYrhKj4OwRKRPeYjl52orey
mi2xag7aottflxqzVj1D7pyV/YrwPtxqOvqgFVOLRY8g6NLEzr4uXldGvXinDBgUrmhg2iJAXJcf
1PWG+HNpp2Tq7YooXm+SsKahm0t72GcTbDTMegchuKvEVnD1Wi83QjnwE5gytPJ60DSOAI0pr7t7
2eqH7wNRWf5y18NvXVrXkT6EGL8Hwo4P/AhCInXN5VdQklx+wK4DWup6f12q5G7kxax6Iu003QhG
Px6S0lj+wkrJCS8n2S5a74cmD43U8ZxkkEmtxMSmbhu/qzYgJhBXmQNTNHFWx8P3YluhqWnI7pgp
zQ01xo7aJHq4FNGrMDo2w9zCuCqZ3zdVtwfOyAW5i03cKY15aBRq5ZGZ13bRKpRCxxkYkRHshGQT
jluYI1Bb6pERjSdN5wYyzSPoT8if6NTe8SSB7yBOgnTE+Tn1hF8FNXtlgydflMl7d5KfzNkTAoHd
MnhFrFaOm5pAgu51+0MpbynnYq2XQzIptv0oO1uMCFv6QVpAlIbhgYGg6RxQXKeJpv7s/I+e+EKk
KZg5QF6Tfszc8XkIN7WwFcOPTDkRFJTTJxmPoIPTYAcGJcZAVryGYNrmLyLBY1Q5ZXiAcq8F+16n
hOIkwLsSByHRjoA7XfVUba/gQQtejC9YPJP2BO6w6NC9eHV8U+jPIQTK9OSHWxNSENP25JSHEOn2
peiZtH9a6mzUM1wE9nMHJFRxG75OGRwqJxyVtxXdQOzoLMIysKQ4wq+xRJKMPG7oIAwsZSH26Jd3
eG0yomUhNHWnyXzIU3foXjKB+PHgvmx/6r1bH8jISzZYS4gYAKEeL1BLVHD7UKCjj1WlO7TZIUge
jJQGjOOLt0F/0ElXRjNoesoH/UcbgbDYHcpkLyMbR9hWOYV4G1oOGLWQ71e5RMozsPXsfqLuJTNG
dQkzaX8hVRVf62e0q6PoKb8ILpQYr91JN1lDRDmtia0ebjFYFRYICYdJ/XG0tsNdAErqqb3BzWgS
Xoo3YldQjFx0rPsRUkO4z2Jbq7+oBhCcEhQ3JkEkkVcgX59PpvwZz4wjDzMknYYShHWm5VfoLhO6
cKYgd09CbBwd+pnfhWKTmgoE/lcRPKvNzaK0OFK75PuGDS8GbsxnI7b2F7hVgqk4hwkcpmN4WKJw
yabiD9i7c3lEtklCsPYznLfhiBxsY7YH6VdRn/NkX5KEIy5fGN+TQHiE30Lz2MiUnU1sULRsnAVa
Qrp677TvRXfUgPcA4oRb2TqQ8AHF5/ENvQgQwAPWHfNI6R1yiXgqHzRhK6kXKz3MoqeGmwbohOfX
0MB2aOzSeUuYRd2ejGG2G9K+EfwivCKPerK34/v4RJkeMghMN+3cyvsBFVffn7R2N8U7dBuxHWA3
hunZtfthPiIUk77id13grSJla1wZ5qT8MGQnQ9+JF1lAQvgm5jeRcRe9atSXZ1fvD5LOCNzJ3izl
0PBTCBDO3pc1xTl4GGNmzzi9+NXW8V6MoO6GG0ndIfqCmUTO6jAc5WCDBA5iSJ0cWJYmImWdjmQ5
AfXXJy6HJKCzJ1068w4rQB17BNvNKNZ/AlmxnkyiSbbKrQ6BDf4O12bKp4DDfdoVu+EtAZoK42+y
u3xXZi7TouIVbBNoVLRCir6hgMNeGsGNQwKCNnzntxzMxo11qxwzN/cwMwgtLFOEazZydhv7CbVo
Uk15J5gEFNRudC4MGxNqeexeNeW16jwDJKjXPcg/fZL2ao+3BrCQ6HA619S6XN6T37hmdpIVujm2
5QRPJXR+R41cxTqmRxFzrAh4+jGnzi86FqdilNP9cCJbJ/zsotuZfny3Fz5S/lxVK9qT4Dbot2hs
yLaBg/wpf8luqkN4p16EbTs/UPOcyRqv3hXlbulB0gPRc8ZwWA0wmblKirH4JKg3tX8MKjsrnya4
7+YWuIqVnvvQHlEHnCn60WWE4IbbbEq99t56oS9s/SieyaJSvdFTt/UjuMdS3Qfn+Zgg4pG244tF
XxgTS76hk9zj6+C3DA7gVVQOJBtEYMwwODZIEYlki6Aub5Il3seu+PVhGL5ogtPNF3WG5X4emJQ2
H5ZILicXBviOtqLxR3bYXEMIBrgXGHfxeOnCyzQfTFOzW8jT8QHTmqHTMX8MYthGbz25fcwn6Ve+
ZE1DIMKNHNz14UjrAHDQDtq3CPfUfCBEN628xCdbyOs5s0QHyAZR9TGUJwkgY+LyDRG0XZvo3e1o
tHPTJheZaAwoeDPLsJN+mh+8y7vwFUQCe09wu4NusnHCAIgOL7pTucMDdSmS/mZKpOCIEEIxz97Q
AcJp2n5Khl24YU1u++YiVrbu6AfZEWyslA4/9R9a7JQvJTra+2Rb71Waw7t5F2/y43Sv11vl3fdw
w5L4aGw50rAMDo74cwHXPQcXCFXio0Hc+pZ3Ljn8GMIXxOc+TTdQek/qvfmTMvBNcPNVv3SCrd3G
rY30Aln5lDsCRyx3hK3gILV4aDbEIXqZw3dqh45kE+ry8MP+Iqf1R7PTN/uQSIF75Tb35PuJkwID
gCdEavxi8pf4hUqxlNn1i/bQY4EzbGRzY7n1LxSD+TdMb9gUaFjT7/GQJS5SWv/eN7a9/JRGNHDd
tqFp4SBf1QC8jQ49c4ZQxQaFdzBs9ylHXOiFrVO8N255Rw+cfE3RDZoHpksE1PuzE8BE30YHddM7
1O5lzQE71+e384H2Hn2ZT8tGquKRW9TJO+llr3ab4d0HK3iatoFHp6O5FX6Iz0C4cTI0HwE/A8Jo
zpqXncWn4AB7AuxUTj8dyextT5rUUwFy1M7c6Gy+EYfIY9JLBtwds+UnPN9gC8obal5Y7GG/4qox
Gbbhg+W7jTfRGXOXRgmer/0FuQPHGSvEJ+mC8aV/lJ+b23yT7/p77MhI3u6TIybCDQf7rrMclS/N
QZ10am77+3rvu+84u+bTfKpulZ1ZOYGHP+9khVvExV4282Pj7tjb9aWF9N7bu5kBwoS8K9yCzbSZ
6Zy0XfjW4vTkg09b8+Af3psPHFi3I1Bg23QZfZzkQ36icwkXi+8xcfD/bCwbYbkd3/gOvLdNvilu
0p21k534vt3rplNektvyIrxGD+Om+4gvaEYuhi3+qp6HbbnXbNyQwM7fghedBOuNdVHg3UFRjDfc
QqepN9KOq8YLZzIOHb5hjDcpObUOR+yIpApt9f38UJ/M0Cn3qO89bWOctEu5MTa+k7vWfe5EOygg
PLfdhDd67cxvnQMkzxYczlCiowW2/iYoHkgtLi5vGZ/KDVwGJfv0yOHwHF/a0/AruTXd/lR9pIx6
qHy9ir9es9vogfj0X+Fb/jPzRL4JzjHaEZDxjSU4qNA4fz52N7ns7Lp38SkCOI7nkD98w48qsi/i
V75hQ5Fe1pNk0929WJ/dO2xBcHLH6px55of6VL9Nt5wIF9r/R/2G6MoZbuHjjo/JMTnKT7rT31dn
9QlZj8OX6so33DrzRuAFPsvE4eyza5x8Q61QOxkeYa+H8HU56DzhZYRtiKuKakVrV+8qizc4MFg5
2tlZ8vI7LomH6otjtXhKc3s/H+Nd8zQfA84x7UuRbIsbrk7J13rcty/xHQlz/D/yK9qMx4y/V7xp
W7vVD4oPBsVBeezTIWJO+kXTqn3hMX5MeB906WgyR+GrgTTHBYuvCWEZ14zP+TN+xEqLwwyAJN44
CWLr5Gr0liG1PwmfaAKRgznabtzTTuPXcq8f0CztR/4g0+34s36rmIHayo7jPb/QEFV+4KBCuPcs
3JHmsgu8gitSLHlADsTnQXlNXHEf7KP9uF009tWO5NqDcKPctEW0NR6yL1qpWrMJrZ+ohJFXZTKX
TPLMXkzD1q1deJ4eRNe4m0/ddE5u6iNDCtw4/FbEt8IhWNnz77+i87B42bDY2NK8AUMQHOK76Dy/
jOsJcD1LoL/hpFKhdX0qvlDIcVJBxP9Je3jpEBMxzPmDy+DncKNzInim97sZ9xJTtY/2rjpYn1m6
FQRnwNLrmB8s1W/hq3bq74j25V3Pp4Cu1UMPub9Gr2H3j8aL+FTfJbhwUEOdl/HBu/RZvfMW40Xf
sqm++uk0v3BB7D9n/oykw+bLyZgTG0OE4YZQ7g0ADxt833SYtp+9xwiPueaDcmtuQBlxrggdWqh3
nEu5TL7PhAVObvOUgvi107vhhu818UQHDdiRoGzpTj7gMrAZAjnSO9Zb5JQna2vu+eGrJMo55bba
5B4qwo3uok9zxdvCwwegXRCj7srNRL3KDjmNPQfeZ7gpt7gWUTV441k/wd7jghff8b5HDBqcJOmF
75iNvVRccT6Nn/NbOzjaT+lNu8NzvcGod5u/lEd93x5DgiQe5Hg7GMjTtlzS5HuGg9RhOGifCL/m
9FzvBwcf3ZF8BxftqjuzZ/cerPADY4rhy1w+fXDoj4U7e91Xz3nCIwXJqRzJi3fxY3ROztox3w0P
OzIvpBf6w/xaR2EjP/X8Ms/8Zv1naov8AdUvhaTcaCs+Tx/TR3lfX5KH7LY95ZwFjR/WXXhBcn2H
Imfek2ziImA+i9t4E799xhvhAaowP2fFW/7TRzsc7Ag3ybP8kd4jB45LkM0eWQVt7wivi88BuTxD
KEeI7FczvOFKIz4DSjbbHePig35ItogRKO/umS+cAUTfMszkqJWfLGQqO87TxbAfLxjh9mTr5vFO
NukXf6GnQmV4TvSJv+LCIL60F/j8wQE8Kf6B/FI8WC+8ic/AZYAfxz0eiqXa2jOw0mWDSO6U+dFa
diOnkGNrye1Zb77XES2umLJOrYD6k7m0HNclaWkjrEvf1ShT6nbFEJ+ZhVB1WtOo1pu1EnW9uy4F
02Da8gBEeq1Cre/HFNNDF8IoHAzpMRnmEYfDACRnKPdKOThS2xh7aWAs2EfHRnjvKeaAjoc5jXC8
R6U34TMkWI3viLcfCYMnGUvcoRjcydTk3ToNmAAvN0xddFHQ90GlF4d6KeWtS0jlam8mIkJeiBkN
5mpGPkv4FQUgHOrrYgIflKvAwOmS1PB9HuItiUwqmOZTYCJdBDpOhSQHczHD9MEEy4R3juknTUp1
j6dH2kU6FQdpWTXSrz+ESx5AOyWfUqtTfVmMRCEj6pKQ1V0xjsugPHPwct9Mpc4waHnHVLWQBIux
iN4ziSy79WFyj3NxK9Nz36JNuKNGi5SjTjlx8p6UQKltrXgZewMNUTJBglw4IK2xtEfWxW7UKWlE
asnZdOnWrTVeyGv/DAkz1mbdUFXHzA8yMm4of68309K/k2uq49d1JcZHrw4DEjmmnpKKNNSHttLq
Q7/crHfXG1RqptMPzMCumXV4SpAYrfd13z+3XYaPe6nLftdq5cXiIa8RmEOoC8ivkM/ilKbEuVTK
p38taR0Bd+u69eaPu+t269MSoaSNAhrlXTILCt3NVyI2X+IIHAH0FrpjnFGCyHUGDi6cHJk02/o2
bUs+10iR8kBsMCoESRnduIBM7e+HjmxcuVM4E6l8e+XSxSHbovpeSkzrOOdkVhGyfl9gP5NICKTK
mFWd0R8lpbvrcCfselSAh1lGV1BRVeevoT8bMuqd73vrA5ZoYg0LqNn/tnJ93vf9dZFgcCs3yiM8
VcqtnPDlGsUDXBTqxzhGQnpj6/K6er3Jl7SvNfLrevf6aEUg31j1qbtudl3/vRelqwldvT6kD/nZ
7Ix2V1Sgq3q8Jw64Pu0msuiC2nIzJVQZgFKPqs7Xy2/QLzi2YVSAf5HGtyLVEIJYoNb+9di6FJRs
BdqVz7A+QYF0h9Ny2Wi9qWSBP5ra4G4oyl4GdcH265OoXhNkC4eAQ3/ZfDRStvze1XXt9/31CetT
101jI+EyvC5e9/e95bry+vTrc753/+fmIyLAXV33j388ZX3BYdEeDTU17eturtv9+c5+u/8f39n1
pSsNt6dMKtP3U9Zd/vbuf/t034vrM/3rd/zbK30vrht8f0CrY56pp1Rtr+/5b7+T9ZWNJvrrj/fb
K18/5x8fZt3tf3sH15eY3+dWfaJN9wYX+59Jc7NGcNx688e6P+7+p03oAVDXusavrdtIa9Pquvm6
dN1m3e13CNx1m+vD/2ndny+z7uKP3X5vYyjzQ0u/bdctn89ce7FBPBWQPOIDYm/SX5fr7froH3eN
tcPJ+Tn/3tBcu6jr5t+L6/YFtSbZ1IAuLy/wxy7Wu+vNdTffm1zfzd8+74839re7Wbe7vtK6v+u6
cemC/Z/26H+ED0b4A8rs77VHjwvR97+cj7pIo/zj31RI30/9pwrJMP+hsSssrlAjNQCx/xIhmco/
FGREuqqQtGXK6In+JUJStH8AQ5Q0KNEL2petriIk9EmkjgH+1f5SNf0vEMKy8gd8UVMtQ0MlpRrs
VFckRfwD4AZ8IcnrOCq8umgD4gx74xRV3SXDUUz/56UeemZuDZyQmlzqTQj79xRPx55sJbvT0Nbc
YYMsdqrpZxhzzz6xXhtrJmegEKSDUgTjRg19H1rj7VSXtdeL1o94IWgJc0LFZRRAAqhxaEcRpQE8
usUmuDWzNH60EnAYda48TbSBN9moICCfO38Di2mrTYnitkQ/bbTANJ20NvEcE50GO4P0QBFXtq3l
eezJBfz2crR2YPu1o6XJOCOY98kSJmveqF23yNjBZ+X7wo9o841LN3HAXl0HlpuX0TaZsP35bUDc
9KDfNgRENU2ZPhoSE0RwZTqegNmLhL7YVJFUHkWqXUo1mPuMiAFXDscnKzTJ00rj+iRobjea0bEc
Zd2ZrKGhBDSOdFxoxcexRfRcpN76bQwSj+PlwKDgZ51MTHcLsqV7UEgLHV2DxTMWtqRr8laNmlfc
m4B1hPC5TXMvxgCBQ4/evlVZe5mjinhcQzqkSLFrkhAczLdAwIK9EUnahcxxdVtE1T6XKVjitM5O
AbjkDsH/gdzywIGPAGvkYyboL8OBYmnWURGwp2OKghIa5x6IOARhYmregLEKeiMCzJU9+C1B3InQ
qHckt2f7xqIFTAAc/cKA1rbWCUdmX+khTNroNu6tcSta5VOvh4iWOwC8M9q1U1oWZBSEoH5IpgNZ
PJFMN9gkpAy7euHtzoX0kpdzdRJr4xmLeQvtghL35IvGw5DAtukFRgYVOFgIEeT0dBhHp4H4aZ08
LLw+2rOP8BhrkkIAEtSAKVJ2FQ4AsyrDbZXl9yJhPEcGTEQsyBE4xVCfF9ISJeVWO9eGkjzwhQKv
0T2oFMOlFCzQh5bYEuVC6kfax/pmLpm3oSQlxzyBCBnUPyU+ri1jPrsHogPATnkrAcR8TEQPnlK/
z8/CAkSEKNU7+Iz1lzDScFZOmpeXtD8KI70zCF6iZ1BiNA5oBZrVdJOFBrEB/YU4kvIYjtmDmcvb
qGsfVYsg9onrgRkG4bEEvGU1vrLM9jSPcaZx9kvMH3IWILoJPJx/9SkaR8rqLVYzDKL7GGjjtkVc
6aD/relrds2xFeZzVfSJN1tJdZx/xkIxH+AlNRxA2SNxODS/oulcBP5PsEhL+5I8bqWjtdEENNDC
iil7nOkRGvf/x96ZLDfObNv5XTw2bqBvBp6QBDuJjaheE4RUUiHRt4nu6f0Bde5fx9eOcHjuCYKk
SFYRTSJz77W+RcpfhY8agvqAciLv94qGO14PULx/OKP3VEV1dUkCsksqa8eBEr2EKR679whse7/Q
gMGhkECKUCfPYA/XiuV592Oagxpnse2yRBj0Ib3kO3gBjn1X2ANNY8OlBhuS6mHGOissoJqeAuWL
oAwa+AUza0zqO8Qrwm8Gvb6wsl57bbX1jFw81foLSVKkbIAAyFUtOhPgDRXRo7IL++zK7OuJIci5
9r38LRoDu2IeNJQhEbXb2Wjfz1mcWVdiVJOSGDXVtHdxRYSLmxTke9rVeQgjB4sD/qDUVXDgRbSc
QSYqJ9OVt6ys4GRGNhyqng5KH0rDJ+qMKljpRewf/UNz6KESk01LXcjvxk62IdWGnRKmyT42mnzV
mvWPI+H8DoRRblpVEX4fu9l1Q6yle9fXynMaB/o2MpJ2nZUFtR4baEExFtMKgMJ1EvHoT4PofGG4
v2HlvdSGQIGh5dSjFNvcFa8jK9rz6M7m2yoI+H8PF3YtwaBjdqvyH7zq8rmW2hwURC6nZ+1Vk7h6
nB7kcrB2d/t1G8bdodbAJSloroCOqcOGREYqWdwEhEvT1Bl/gjJHmFo5NM80lDxtU73GCMpIhalp
yPIeL8/f6gSFkouniwXm8Jw7KvksQ+uwngvuqSTo+IHyXxO+J1nA0Fby/lemhdlaRz4g67jznZGk
qyJNfUNzmlWWajtNpQsmDeygEc010i/nZsC41fG7+KAdXspxaLAlYf2KJvILQxb/W/7r+8ETh8pN
nHvTVIarqwk4KNNhqG31KB2CvxB+tT4wndrHNp8xzJPWOZnkgTfKqxmFz2OD99IqIe6NNEPLsf+C
1DCsof8OO89uMhwX1Tumri9XpMFDXR/swexuDTmEY2I9IH6OyGrTwCa2HY19O7Y2I+iAdWNGD1hM
GOJGLs06M8KNnBQ/T8wTfmlAecBitloSltgVtTWQIe+YanBw4Bw3/pRm7UZVTy6WkEvrxBh0yhzB
Sh5/TZMVwpmwaAaZPtgSb1eoNDocbEthY+XnDHfUGkvwtCK4OMP8TrHAycmYI6jAwqcztnR2Kz9w
8CzDZQeYYtSvRmuLvd5GGmEh+BrjPv8k2mk9tF58mKaEVi26/I1uDZwlnGDgmBhgncY7FOUV2Cx0
Fjw7GfXXSYTTvpnM7xGr+2mKaaemBs0Jrf09Zq72lDd7tcjeNKcvb1hgX4tq+kVtCodtyzmTjRGd
Kau5YHBKiTyO5yKkohw1Wb+7dlLtqzTscbz13Saw4njtNHSOPWfKHjW9PSQBcpuI8XtLcJl+DfgB
Bvl7D1gS/BhH09tMvB3wLbo6wZ66A/rNzIcAqE7Yviad+ehGw0OTa+Kt07V1blUEXcXSenID5Zlh
Ca2raF8dLfwWZtes7SRpzk4ka3B0LTqUtlD3yJ6LTQKG9dGM+oKYO9IiK5UxT60MdFAQ+N4Ge/zQ
x7Y9a1Fubrz43g5187NTCcHqnT64a20AxRWIPCF6hNx263xC/nsLQDIIdcIvDcbnCUEfFVhc4fei
nsynzqlfocNwvWhht3XdKrzBE+5Rjwqyy8dU89tIMUHrDslRWsPNzLruZHR1vtEnpdzbIbmfgfgh
SYaQHbuOHwluljtcy9ohkIZ1iXv2B8ghGzibLvZGJQ5l0puodWKGxvS+18cf4ar3jnBw8A2k/1pk
Gk1VGe5g7o04/Ij9rUcNPB96KUBhLQb/W5LVFFVFefSoYD15LSex5Rndr4GOQmlXt8jFiUQ0YHMg
bsxPi+KRXYULvYmIXGsNubWDKbs38M7fuVX8GYWODUTXlRwUC96qhqFqiOjix9d5ntVl01ZPA3vn
iNyiaVU9c+/d2nUI2q2iZyVV6ybL5qr3h6Co3Q83MA3mu5P3ODmN4YvZAxoxXWWspniTTuDVooAA
OaRvZouyqcwNunTziZNASPETTMcEHmU0PnMEV01vbURr2vssV68uTLWpeTV7q/42pPce6GX0pqKp
pi5VcoOLTVQW2AkMgYgmLF4GN242pIuQma1Ykd9kMf04axLvwTU3ohPksOEnLAuMsGJ6HxvjUXGs
rwbZ/y0HMTma8sR4xAiCkHGXmtW93bvRReO0XA2yb3d2/2b1Gi1v0NprulqlD4yp/glajiMlEvvi
dubdJDJEe8pvI5DiDi8dzn41pvFikwE5NHbjU+LGWq7Q0k3Rqa7zKYiutrnJwkh5caV5ZB4H5M8t
1UsRKILyefJdukkCj1QbkYwNrxVSnqpUxrU3Tt570tWnoOK/H0N831sIGofIfAlct107qv67n+Nj
mffQYpAI4owIMj3LhG+D2M7E1uVd3nSEoc2JZboevSylfZYeiMkKVF/W/Jnlg7BNJJzqDPYXnkAE
CsFj2WMJnIoEDdOOgCqYt6oAQlU4iMyGb9dCAxbr5M+mVQtuww1eqOADNiuN7ijDkLyGecP4jKyi
fFCAnm2KdAIvER1chzNOj+1zoXXdjgnYadAl1PwSSN4iVl42/axYho/0rhWVIHVKQ8ugzkQlz3TW
Y+13NmCNJKRPmHY6oo5wAjY6htNGddqKQITZ1hX0cb5JSpyYVRm/aiRGbGVbnZXGiXYaZve1QLK1
jnRqun0j70JHotIQJmJFa2atqZBBdDcdjz1zS9/IUC3jsfkCqo1QTsYOSiziCDGOPJGCA1LWjVjT
TRTadYqd2eh09BHEQ2WhSbNC6R6YnkyVc8PQ7Dvia+E9t98CFznrh/iSWWA2Ae+B3NLAHQ9peAgU
y0TacMShre6S1vYOYWmKk6aAP82TeD9ZbnxxHYStMTrcMIsd9LuOd+qm9AXrNJ3mxIxuSZ9iDqWj
Lj0myCKJb1rm7Eqr+plJvY9KjPe+x63gw54WqySIgURPHcoChcbElKvbJHTfcp1mYNFCQ/Csley5
JDH7iiNadQwdRvs4xSATSCl8j4diP9adAOeYvsnUeTdje9eWGsI/8SUs4LBJZr4q9QnrMKow2uZB
pXVrPeam1QXTRbbje5t42wklktqnuHdJvdrAZzi688gmVBg2andgYXKX5DFdrXMaocqDHzfjoE1L
HXc9q+JadHDoBjgRUtF3zYhLM+CetSL6jekua0BUfLG9l3ixU1oXxLmqF9MenCNwWMzh5tGQ1WcH
toOMWOumND2h32qp+pDqEiDsL0mPZR+CIdfuNZfJa2CU9tFDuKoN6pn0ILlhYr98UTEN2r4qk32F
3s9sSm4cpUGjQaUH5EyvepjpuCC5jkXtsizs2mANqxqe9Xz6ySTrWQVRPhBeehd4nn4IaiAxWTbu
xszYp1VqH+uepIMkUS5dP6xbK6cZOWaV72QVgkad30R6KwziVO82kUfAqTrKRwaeh0gazHEyJpFZ
oBOpWbMc8Y2eeL4+u0SgcO9CxEfjpRxi7QBQQjlKzNV3tRUGBwWUnWTRW3uz9UtKhUVgfXYHMq+j
BD3vmJFOvvz+TKENaS3J6a51NI3KOsZM3o6ekMbO4vtK3I1rM7QQ52rECo7zmObJ/tGcsncs5Bdd
RnT0+37cFMosS6vBFVUF9DTP6bcAAEgUFCHEix7qeBhC5RfWTtWt534IjI3XKTf0ibEmb5qrJX7S
os/rHBqDkPPUqZ3wXpYxKuPmRbVHIMS2OGEf+s5cFBhul5tE/ewUlbkywbdEbqco5RwTNkJCDI3Z
0aZVCaBz+khspDb+9Pl7Uw3Zo67/2JP3kg1RuNVnqXaHPiGRBklzo6vvUnHJRgISddshjVspDjJt
NoEYtLvYQU5XoVIRTJkm3dm1unuNQ+1DwjXPpYWwS31vqQEeCxd11Tg5q1bKeF/0qymAviliSA2G
9ulRkcBs3iI8Gy2fuEdWMWM1rEP9B/OMdzrL0fM+dCplLr0xCbalpzIWuuGd3dDF8poRdaNOs8ga
1ZUYQ3MTtrOoxugv7SDEOlJjfWsFiKeiLL7Xmeqv6cqGoN6Jye2akihtwOkcjDEgNN3SvvsBT1cK
cHpbUxnhvLTvAiUkD34Oti4Mrbr0vCu2ime1bGMfAACtNGvaUGi31j2gwTUoYcdXTOLInQZmgWv0
Cd4eXW7IHKSNXxQGbXxUMSCtVhWn9b5OB7+c0muSV7Byi5+KtS6CzRAuN7Q9JR0u5bNw2l0P6ikT
9YunkM+ZivTaeERJN9GHLmZBgAUXNpvDhjLnGcfPu1lQCpn0M9f1FvjWMRuyn7LldICIQRhRNa6t
uifIFmVyFiSbQR83E5ZlFB75p4oBvarsx4r4HHh1SAUDA9mhSdajZcrPMUfEaXCX84yG7vHEeMUy
zrEt1L0w6QgfLYaCOYsxrQrWH5H57cbim7ohrITHIcwkeQsGB6h+S+zknSyKn6Y9mDVHTiOIy3Tk
zgqsBxHyg+su/Sxg8HYDeqUc+TOeyk0ilIPTBkAQ82+3rmDTQStIW+sY5A2JP2jGSYovV5mKPLxr
1YNJq/ueRdWdGivXsghWVHsuYT3nUZaPriihNbXeNmZ+w+ToxjXShuUD1MMfW0cz32j2a9gN58Jm
51CiqOPyRoHpGOnKVxSggiDOfVsmMe49iUCGYX4mNwWqD3AiQ2pJadUwjWvd2uhXBkbczhTMWl8n
r/419eZPPDXPmWmjARhAHvQIO2x4icOvKEiqjVaPJyUyvpShepz6DAxx9N2p2s2Z+o3qEY2R5O9d
iuYzLqgfWUmOljn9JFYHjV4/fGttsQrAD3TYi7hFRWd4YtyGpHHwImhTVqg9GzZ2STwKITAgr0E8
WrbvRWU99awC+oKALwbztEj2TWeukQSsJqHssszZCKeg6mrtxapQEGYbsHqTUotpfBvwZj2A9dq0
Ah8OWqCdUT3gQOKguRFGtlPJ4kBDplSEVgJ0cMsvysBXcTCz74LAC6WuT0bdc2NVEzSVMMBhsY6n
oq2+Wt28C6zxUPToBuMhf6EximVCQ2abMC9rVeqeRfozmodcCTjD03l146JGM3eEZn/D2X03OwQW
QHdmuIiLiii/VJgRFOOamj69pJec306M1NXjnAqJSsXjFVRI9Ga0WJgE+soKtuYcktoSGjobvpCk
RdgaHNSrg4lGC5Jgs6olc2thKWi4WQUFsfmSGM8JicKeRf0DWxqpnhB86HtTDB1+l2bCMirxnmuF
cN3Mnd4F8AX+KWOCkqciwaPa4vWChDXj3FqI/Suq2tKVvt6S4GGIXD1Vxc9IHczOSz8y8NHk0lX2
trxVU2YSALIS1DiQ9hL1hF+XIyJvjTeAjXG74NB64hTgwmRVnm7TiWAPuMaXDBQzF5vKPolKMH4M
vZql2UD/+13dqcZBEx2CzmD4ChPxkeOVqSNxBxSEZNJgBoVlPXJ1UAwUT++wr6ViD/ag23UqSsQq
CDcQjaOdUlOWMkuuOkXqwOxI25o87njAmedFMUSyaJSUqoJivFe4rPQUwGKUVdRkNWvdOEjkTWjz
qyGTTDwznLB5/GmjAToMKrnRmRcRqw4ZCikgmeSOFSG9sez7Afnz4K4mHYGeYWUU+B2YCS5zIHxO
srOeQ6wTVX+2Le0zT39VQWc8Q+E85HUjV3qgxnek8IIudqz+EBe059NQTRmu660mwYAEkc4cQ6Mu
aZi+wHm+ybvY2DY6Lo4YhDas9xYlEcXPKupYqYcK4Ev0m7VV7uuulmfrMslfaonUqZ8K1IiMz6Yl
wM+QFrPpu+5phJi7UpTbVOKFARfksqZATSyIh05yb27s9KskhaEelcmw475o7vVB4jlpk2ZDliZB
I0H+MlKFq8PwqfRSCy1X9Jq0s3W1Ny8dg5angS2JbO+qVuaTJkCx6q6IkPEiQo7C1Fi3nXUrGyJp
RwHcVSbdFxqep9bGPWI2IeNOSF210MlhaJpHN0U4KkFiow5OQQixmDy0I0naLhUgtI7cIUoK9dt6
4uokARDJnakyFzEEMXbQYS1CjFYj4eQt58F97U0dRicdDFLOHMV1f+exl61zxip7wr/WVZg7KxCR
UfyKg7G8mohPNaISUojRvoT06Kszb64r1pGnvjDBrddO6eCaoSbCDCT9BfZQXxX6c5g41SHxWIRZ
XmZc1HD6aKzM5rwmar0T9TZLq+csIHLBsIJ0bY0pi7weD2QWfJZyAlam6Wg3Da+jKoWkIuVrk471
dtWhJmR13ssfEjuOg5F99y0ubh2F6aTY76adX6Yw9O2CwJvOKFZxN73lDZlOtpc/Dg7/KfXBdQpG
Hqr6MHOZD3/oTv/o5pQwPK1X/dKioBASd6wAWd2yqqjS2ZQCOsiUQNvqEMB7PaoIoqJtbOYQkwmI
0VBubRJIvWYLI2wEz1Q/BpR0IpgeeGJYwKk6rtc+IK3XIZgmuDAtoPRPIDJlTDT0sbFxZrVxo/es
NWOaYQkFBfoQt7GG2kUqJzpsNcXQgQ3FDH9n47c11idHDfSNVtL2M6LypkNmI+4ImO4uG+NzmdUf
dd9yxqbvFtNdm/gHaElr6r8gg8uRYpgTMSoj1J/XBsbkM505tdmrPdA5JE2COZda/cy6P09krFIo
dxlAXeSDPvSvdBd9ki02NRFZiid/T+ySzjJ/3CGtNwDEXm1oXxnnXmR8GkHj60n2jaFhCHHKjQh7
Nb1cO15/r5M8YNZB62ed/VBjf5sanLxhgmsmPFVR89E42EuK5oVZnrmNpHuWg3NS7HgTgnyDv6ul
T51s30orOM7fVVvJKS9wvFDja/FDeTC7+7nlNBw17q2R2e+CKCfd5FI5+ZunwwtS7Rue1U0b7OCT
v+m6c8+RxDW70cd8Z8XA/XB3mBGjj+GPuQaYwgPhy8yEFEc/ZZCq23l9ok6YVieWOuVIcjhDJWCt
R3ecnqImfxsodLQGECGnu8+gYBk9KnXzib224So9EIvtS/oh9eBdrF5e5uMFvO4QZ/GFf/KsJmvQ
2g9wCz76kqrWFCMRtyVr7aFHgQ45Xgn2Qd/voc2Q9JHikqoz7owmtfXSqMn3GasHO5WvpHywuxvu
APpNt11cBtaK6NurTSJIDcyGdvZ7bBnNqoBu1ngPuWafq1FATRu3tkCTxrR41VfWS4QhxZ6xZJKU
qVqS6p4oT0Neo5LvH+KYSpVCvjesrBrIThq/DMrwTVcR010D2IwALUMi0XXJxSpByw9tfWem9A0a
xdyIBLNa2ZmXSg+3sRTfRUrDVVSlS5nshdozGm6tJs5ex30Ap+VinwPzg8LWXToiRcsHitZdvFe9
cJf3OlTjiYn+pmd4NOU1tAe/5RxRtPEUmRoeRHGA7fGkx0y8FWM7teMuacp9EChbi8SrwKbrUubH
oBzoKsG6cgEqpEC0A4rA7Wzm82BamwV9G8xhOsL7LMof5xO/VeLPIqXqwT2t6M7kSaw7o9rUhvOW
JuKuVrwzqRM+YUXPNNrf+qTYxBZOhKFluKrUV63HRKaOv3MDIv+QNQ8jl/xKQ1+3InYEvbyW478M
7olNOsBY22Edh6MWPOlUH0rmL0Wmn4coOudx+Un7+r0Z3L0WE68h9Gzn9L9yMjty2p6mMm1qJi7k
8BzdVvmatOZbZubzqLvPjaDuTjHiO2/tpzGx0enrWKGqF/qYH8BuLRl8qFbwYE7Nb5IRnvM82SZW
8kDP+dBn0zoZabSir/ByInU7YJXVky3khibVNvLSL12lD2wbj3kY+ZElf1GG2SOsHmXyWSuwntLm
PeOqV/LyXor4TS/7975VHELS4T8kzj7Jsus0By0V9L5Dvd5WCTcgHBlwYWBOxeRONAfXDp91Q7sW
HBOSn0mmwAzUCxKDUD5mzyqdNJv7Z6Vl13h4or/0E4wuaX/6uUmTj5Qsg9CJ96kI76NpOLs2mhMl
P02GeVcb5U/UJes66e4sRb4ZXFQ2PClYwRmJAqs2UR/SJnrPM/2Y1riqYxa4ksGEC+zVUqx7K4pw
4USr0qlWIirPAgK50dFMUdv+Agrt0uuoeifjrGQa5Wful254bILkHmnvE8Wlx5p7ymqiI1KQGhtC
/m8LTm1GT9BFq9Hl8sz0q8TLHNygBRKTtw7Rqq1t2d4RgMvqq679FKWzc7FGklE6C/GLl49iPZ8s
UJqvQXglo24rSheKOPUrxhmFUgmJgusgp2gFXSiA94l6ogT0gx0nvABu3Xtt/qTBBOqgPTuFZUDp
r/xWLS/kMfrSeTTi/kD4F+IEKvyh/maNuUGuDCUgZ3x07Lka0xPGYNWXqTNP8ahfPaX6MgaxD7Gw
imy6D+iikt16zpLmI5PRrciePCFQ0DvO6+h+BN54AI78q1BKOimafm6b5BYgQx2eew0bpdx2dXPf
N82bMMd3R2o+GTIvYvZt5jhlzab9NerRyaQKTltkV6oFXUyd6ZRRF4eh1bHfhvsE/BmtMTob6GIi
hBI90Z4RZushKU6xmIgSYY7EiOGTMsDCDK+vM+ATQ3ODoU/LgXQqgGbNR40w2U3naM90t04etlTU
AUfWOPvITF/Mjsu+n0K+fbpTKT+QhbDPtZrTj8KTZV6Z8/6M/D3QCAn1RugXF0Kmnoq0hn7wMEzR
a9PXj7ZlbeccAboDlMvFmoBb1nXlVlEEBWqwArZm/p7/3WS0H1SswKISJ6FRF651pDrzP5iZ2qOT
WdEmEt79EMqbJ2alJGeKiJ71TN+2HX7cda1NJ0sT4Sw6Zh0iul1quXeKoP88v2nIqlcJ0Zgz/kdv
BH7CzH4q9PJBiq0j1hgD0iJ/dJGUmHLaJJn3BY21YlZrYekgcBDLxcQCDiFsTGV4IL/Knl4QX+9i
qyEuocGNDPnDpCii1BS5mewAudcpMDeJcsKzUKyA2Gz6AX6V08EVxxupmoegby6j4pzG0DiEot3F
ZN6bb52kiD0+dVO0GSJgGa68mNF7OJcy++In7t0vqq0H2NbIJuZ4cOer8p5p0ezDIP0JTPcUCBCb
o10dXLX5JGvyFmQYcqQ4uDkVHInTXKOVozQpqasMkWWW7CjhreXofOR00zYWHfI0LY5a0rMrE9DV
E3ettUMQ38ahrUomW4Z0AdkAHah8DYqduW2mv89DZtgMb3ZW5Wu6PxC4movttsbai9UK+sbe0xke
UU2crBHwIPOJY678iWb+/+i5/xt6Dg0nmsv/m/xz85kU7f8m/uSD/xJ/evZ/mKaLHM/1DMsyibj/
R/0JeA4EnekS301jTLctSHf/iaCz/sMjNZmGkEvgLklCgOv+haAz9f8wXYvqs214GsVkPvX/oP7U
CDv+X+N7iWYGjaeqGpR7b5aczuHVvz5vEQlC/+O/af/dU5u8DUDD3sUYmgjtDEof6DHNFZ3a3UCu
GNkIBP8wyrJiHdfqGByRKLxNmXIlWcahoa2O67ivV2ZnO1u9w/dJvCNIzdTkHh7211DCtIngg5rl
MaihIExqsBqNnGa0mZK5IkIfchzlas8CskAIR1lkt8bmVjw1uxBFAYWl/CyGfFdV7lWbrw61mGCq
1BozO6JqqT6/q7Xz6HnFM/2LMyzLX0z3mOKZDJMzUSVnVhQMiEnyeyvRJKVb55R4MCJUPbkRqfVl
xKTxTNzKiBuuVLzd9H9m+4zjl1IQKWcVlEBTH+quda+xokWXv3GzHsOmkv+GibZTzeEugkRbdv7U
yCtoHnAJKfyTAYRLUPzuBW+O0ggGrWk+yx7slUxeFGcOhzb4zVZApGzfIGyktpdIeoJeqP+aNNMf
2x7FaqXfqjQ5urb1CE0bbEZJ5TiW3satlY/W6p7KKv9sUUq12aYZ44NGlORaN7DsEGToK0P9TOQM
gp2exRk3EAtBJHgmIKKhfVIc3ODa8KLG3akrKvDyfXayMHSmCXuhYbWO5qa7onfBUauzxCXIZJ+o
B5uicEtZ3J0QCmsyuZ+Y+2JpDlLAbNEnSw44VGNE2c9NmP9fk9C60G19NGW4tecwlESWNC6iqIYQ
om50ohVQkYY4QBXlHCQIwiJr+Kqz5F4RCpyKFL++N93S6Fbav4hkJVEl7Y8tO2Esi+E2Dihgxy7x
vS83ie6UslbXpQyerGG6Co61DmN610fdwVIxGBMi4Rw0M2FKQLBSrY1Ud1PxLI3e3Yu6PSWlXt6V
TvdUuCaBC6nca5OVbDuHmb3VNNuGg0mUBlGcY4z9Ph0IEjOWPk1ybxcVhkTYuCZqHUF9gXjWs0Hq
AzMbblWiy98yt3xLUJ6scvXFdJLXMinTNQqfboXq5yXJ819jd1K9/KRnydYFYY01d9JZOTiIuoZt
2RaPRW/fpsw9FMIEelX2xzpUN42dAcQKg6tt0abIz2QrgMihT0qaGk7cYm9NMNQsKNi+yi2VMLY7
kO7a2miN5PR309gRyT05PzFzQ4+bVgJKPu3HN5qU0CbokbrtDy0ntAxQi1dTilB2rLLnsuQQIV0l
3SVca5P5Xs0FoFagO8uRtWxKHJp5ZzykbWfSygC8EVE6r0i03GCB23g1s1yrpRGl5iqaCQSsvRMA
Upgf/X1NqViU0hb5h8K38PaWp/DRi+M8GJPX6r4tL8mF9wf6DB3yvz9WptLaZLJm2bD87d++LuNe
bJYqsCUdB+LQt9qeE/PPs6RmN/laRC/e0Al40IeAJgkZb84qt1q80UyWjq6MfpHHSJNLqlVN7jDS
HoK7EdcQHBcF3l7E82yfViCGPTCdx5CYgT+PeqO8AgSnRv7PS8s74lo/R0PkbP++n7XMvz45ci/Z
TBY4FeIGCqQROLdK0DrZ5BDdGelYspbXFtji8pZlk4eBdQjpos4f+vvJ5V3RYuSKCuonqqnR6OEr
/3xTu3zf8kIXxbfQ6+qtW3N2W13x2GBy2iZ5ZD71mXI3jgTSJPEny36HvgfDjWu8UzYJJnozXhW5
u6pwqqs2Tw77djDv0H3tZNUSA90VTwRL1SepC31va/nZnt20iERC2jV5dIiBDDDtQt80faJJvaHS
po5KmZC6GOA21rVDFZ8xKaDTGLunjJAzP+8KexU48GMI1nVBPOnVXg+L52aW2zqGeq+UJZLnuHT8
NCJqSLSk1FL3oezgklh8DKY3Juws/5T3yXDJsVLqaTcMcXsuyD5IdBXc3dR8Vo3m7JWcKX42Fl/m
gJW5Ja1sL4B2P0ce1ArbSfYo3my/VNwMcFf4Xo3yJxeyudlqUFz1Dsgq3VdHaeXTlMvoOBX5VQaD
AoC1nXM7Ej8bxS2LiWJWGlgtpbBjv3HUt65l0ZKEFXg2jxtuo8mN+JblUJ918VBzdm37DHhRMQLT
03LEMWMOCS4IYVZRSuQyLokDCVGFm/DhdzZ67MWFHM+MPAB4Vb5fnrvdOjY67zD0rprtF/nSskFc
f+k62v+LPXqIVBxiLVl99DbMucLU4YEzmwYCp+N02iGNj/bgzVUGF2/qJCMbTZyHSGi2Gi+bYHYx
xt7sKvz7fCxVfVfKcUf4rT6tFxfysmlplHclfUoA0Tb5FVhKsSgosANK2jCwy+BQ1/88Wl77+9SZ
yhclR0KkOnzHghUcc+7uMEt6P2KusNdSJ6DEpOl/oINmSUJYpIO0y9oIFphNnnyZj9EhnRG1y8bS
DBc13vx8sQq7hvVq253rL4Zgi1kBDFNMGVWI+3ne0D/hwPzzVBN0QHFOdOjO7dlMq+BQ/fOQhV19
XJ4rvdn5cVL+MhdQts3yPmZ/ckayG9IgB9eajs647ydyCWf5VTF7yr24I5loPq5TNg+Oi/ncKjN7
V0GWWI4yaPYNe7jcd7Nv7u9RXkzozWKomzfLH9Ix+UGSgCCG+uK/GeP/i09+sZxPWDPWZCfD05+P
+0KrXDbR/HR5rcwcZi+EdoTbzK6el2NvarOZdXmoMW+gXKI0bzTASZt21BI42FeD6ARYe4BAMcxp
pC77cd5l07xpMW74kpwvrtz/fG3Z32HcaDtrgIo2w9L/bhSVXfz36fJoeW2y36sibg9uOyMfl326
nG7LI3SjNmotjEnL+fZ38/cc/HsiOsRBqzNZslPUOdw9dS9JXhAtMw93fwkC1kIWXp73UVkyPlU/
/Yxl/3Ps/lyjC6x9eRjlUBz1BOPQPwfOWRyN/6djiMSTGbwjkaqAA+iWa/bPlfvnsRWXv5w5Vms5
MH8P0XLE/strTu516yrNqajNl/By9S4cUHs5dsvz5S+6AmGtotG6wAL+XLx/4QF/kAIRcqAD0z5o
kMipVssls1xKYvbVL4/+vqaFBHs0Ol3vsKipsAEClDDKnGbYNbOz3pzN98vf/rxhfq0IAZZ2lnQ2
C1IUR0RzdFRGxuXRf3lNqatwozB3h7roTpD5WTlsnZSM5UFM9Z0XTUTIzANHx0pneUSkIAlnXv3x
FwLx94hmC/15eV5Gub1vYuXPJbhckkUjhOqHocZIaSWuT5sx3NfabLj9M86evb6K/1x5hu0YVJdi
elbz1Wg31HqIoxH+cpnaVAv/9SHUbQ9I7mvYExzovLLhIC1X67IJXO75q3rm7yeS3jy5sjm9e5NP
L0f63543rk1TNVWZeOYDNag/R/gf3Ku6vJh1gFGTlpCcAUjEcoQXhMLydHm0bJY/LK8FBTqNvPL2
f4fLNJhmW/+CRF8egpN9z70Qa0ZCAjFxyxk9OX6MPSYIz9zlJwzGMP+w5W96WE/+8o5B+5/sncly
80rWXd/Fc1SgR2LgCQF2IimK6qUJQi36Hkg0T+8Ffq5766+/HA7PPWGQlESJIoA8ec7ea1Mf7a53
r1+iDvvfP3t9GOoqEgPdVj5lVUXRZ9Cl+RawdnkjFwv89d7fN//puULBarP6+3vCfPnX/KeXGNmr
rPM5+r2+THb9uSBUD5ZlxNt/+bH/9LP/9lwakfw2twaH4/K3Xr+qZs6HM1jD+vqoHDvPbssKXU33
rQ3LclRonD4mAYx/buSCXfj7uQHjF/WiqmxUJoPbccgOudLnW8NePovrj4UTQAn6ibzM9YevT/7b
y1wf/svPuBMZJIlxLJY3H8Ej1iKYLNfv+vNyf75XVgsvWfDf0AyZbq9fv97Yy9/756tyNldqzoGi
mAuYg9Yo5a6mQotBEk6au11NJK2URbOTWkovf2EGx5GgLCiK7byco9pyM14X98pIuO52pZbezA/l
Uhsof6VVhJHNHxMG+WujmtY6uLIzoi7YiGpgaAM6I8BBx5wuDorjpATN6t+s39eH/2IgZ1qvcblg
OkyGFzkf15vrZft6t7oCc8XUXTDrdhvUzd+5WTVr/u4KwjQ3V/L79eEf1nxSPAkH/D9yw9I3lysP
Tg0CeahWr+/l+tT1DV1vwkSztzLPtp1rjdXuGrFxTdOIl6VRuExKyOxqbsKltiBayl3ksNxFFJd6
/VhM4ORirn3RUqXg9mpvrvfaLo9ueg7E5QJqZeqbNeD96ReMSXtlmSw3mkUwUtz2u2659I7Lt17v
NbZJvzmATrRcuOPl0g6omENQW67Y18eDmdFUQlVkdpZa7v5m+xPDaXKVDF47OQ8QSJZicV4uN3/u
qVZ4s7itcgOUZLJUQ6L+Z1gKxg0EcHN/SmqLXr6+DDE4gZY3fr2xe6ZcRUCkT7UUFXRyed/qUlCU
7OUxfpB5gAMxyAkfZxsHF3UT0QHcztkQokZezsZJCe9qqxw31wPHXeDPyLa5nl7vBghIl2nfsXbD
eX8FGqj0sybvevfq7C/oeW8LRKTGstcdlrX8eo/PiHXh7ydVGSl+30CNvYYC/H2Ti8TZzq1DE503
d7255g10IRKUriW2rTKJABwV5XJ9NbmUFNd7f9+Ey0Haae1Ln4cQK5cX+hN5cL1rjzn/eBNgmtFI
i/gbNmOHQIb9LmJSai01+PWmXurOyCJSNMESR9oNH/D1C0qJbEF09cef3JrlaBNujh3s+hjNNHcj
3DR8uMaHLvVDkYdoNq8H3/UmpkeokiUW/tLsq9c6bU5eGv/XjIZrX1fFeOOGYM5V1UzZ7P/1mAHv
sEsr4QdNirUy6QaUu4sDV6uRc1F68mxMPt1aWMUX4fbyhomUvAkDbq4P/9tzcKQVjN1eDmxVJ9Si
RmZ92wcNSC19TZ1DowjGI562YDPnQ+x1tvIgBd6LWA2cTaTbtifcsgAyjjarmvN6MzFaXDeqmO+0
/B5ct7MzoT5lVf1QtbM4IOl/nE2Ymy35y+hA7Dddm6Lj4nRuylm963utPGZEtgXiRLmdnPpJNQ6j
hqgtcTghFqWSNnXrmFzcTKB9opv7LBCY71NZFT5CzvsE/QtdmM5YSdW5GVIalWMig10TzJc0mGKY
XU53qAbCeAzCs4Z6qRYGa4PLdvRnWzn1DtuPqU3qne0gXVEGZLXu2DKaabPbIiAWEUNvsTUnjmi7
tvs9qumdGyKoC2vLug2d+ZjEvUIreHoZDJccN2eYvMIZ4H4qsD50rFx7cm7PdLbqQ5Mg9b3e69P6
pzXAIll1Wx2N6Frk5gbW9DHyQ/qcZFoucre+gYlu1dpNEZJ7qgQoHK3MjG+zLF8geEG5ISwTqzs6
FcMsdwlT5F2Bon6WDoMkzN9GH4vNpGc5KaEuRplCHbZhhlCfGZUXwXyiDRK2vsXQxmuccTMZYX/U
RaF6suqlb5gE/+G2RR+3pGoXzRKnjLo1ojdjEtNJq/BiQbLNXKPbCgeBUEcjNTcYtcflwXB1Ajsn
sOkZM3GmbS3g6Cj3DfjYZiC/Sw2AALm3gtGlXwfGo4X84wQGK4FLPj2Nqo6zISk6nFZ4AKpoFuuk
799LkzyovtAyr6GzPiXqp93SxC3kN4o1bVXNKh1+dzePMdRquz8VrYlqxBj0TWOodIKz5L62tWaL
E6/bBIsZuiCg70JW16oZiLKc1UL386klno6VwkuZBMsu1FeZaxFAV4beWGMVsRQoBwo6cscKq1Wp
TsYmzUtgglMIjo3Sf2NM+QA5W5+8HOTbPKAUhiwMJdWghD3OSvKjamQ795R9eBiKZZRJwruTlyfD
UBJaTfziyjKUFcGQ0S0a4olaFoK3Tgic3/UMM2JR/3TWUm8azDlTNpiYiku/TwE4NnrIat6phCCM
8FiNrtuFiIsCnOi+UWJ6CWJtbdStS3AmqrCiFedAzQ+uYqfHWnQ7Naty0Fn1J8klpVdqRudfR1L/
f3r3f5veGZoJZ+X/PL17/Bk/2v/CbPnzE/8c2xn/+NfcKMP5G9rCnOQftoGCTIXXcsW2/DW2Mxj2
uTZxUtBeXO06m/vn2E63/kFnxzKFqdKKFa76/zS2s0yLEKqqzKawLPbf//N/WBocYVMXLlGH/EFc
Itz/OrYjc0KRdVki9E8aubNb+VDLliUgJAq5dOyTTeY1kl08zCFVqTtPmAFc3GOcXtOSlpxxSQzm
EnWn2FiiuUcO/IFLhCBz1SFTcSYoQD66JnIkxlOXyhIPdMGPqOX8JpotL5ARdMHZfEoVGLOpqrdH
hgofBWJ0BcIKqDaG7ai64E8bsXajJVje+opVQ2QbvHwvc4Fl24yKI+svqPvautT4KnBRCiLOh8Dr
3TFeKTUK9R7rZtHO20GkGzo0B73vQj8kZqhRvnC2MUpKdbJ4G4epHu1gBxT2UMYMBzScRM4edbZK
wqRWrQWk0Z7okZxd68wsnjdWbBUlfmxdO2JRMVcDIjJaRqR/D/Gob9VwYoCUb0TQvtdC2/SNeeyv
knc92mMP6hibDA7wevoI0plu4qzOD+Wg8AfojD8qGeon3GDqwUlgEi+PaKnqp+s9rbEN2KL45x1T
u50n/s9FGeOUBxXCuzDbI6PaEXYjhPlpnDVft13lXFhleIc+Prwra2VblAPw5clI1k3WEbNq1epd
OFvUKzli6+vDvgzqu8lcpWrsbgx9IkPBojXvyJZ4YEeaKyuXEUO/4CUMCuWM3K7a9GEsPUcRwfl6
g2pQOVd6+SCNz9wdnV0wOx0en8xGuBOSQ4AyaluZOc+pDTRVfOC7JFYSnBM5Hqw5bUnytUoDGaCu
wSEpQNw5HN5ep6TiOBSOc2wmZNjKWB0sOTpHVBmNn/E6fpzJ6G5snPg2HjKs9z381y7qe69R9XGb
DcWdi7X1ZKe45topjrZTGLd+71jdQ9FY5kVTb+lQAyxqnlSl5EZ9D405eLg+0Cl7zaGUd8QarjQC
7J9kvuBlceGzf84OhirpSttt8jpXKDzh8eHRb43XsWynx8DongkElJ/JwKRhnE3zIpEo3ZR1MaJp
VwdvRKNzmDimmcApP7WtcACP1a2sNZMAbFGugW3SXcE39qjbxq1rM0Sw1QHmRqM/4DubvkWd78Oh
Ak5bFgGljh29lQOneOZuyU5F5CVG+z5iuvKuUUQhpywFC7VVrUPViTbtYLtEW8uZFjvWnJrP+YLH
QXpxKqx3MYf7itzuT6l3XqBA6Ri74al1ynkXRSPZpa3RvqZzucaPrp+tYIGeD4CKRsUC7jQN4TO+
DhxAyFbXYnTD5zwlgUNaobq5ftUd9K3GVM5LTEdQY/fTi9NqL1OqlHetCbh9bFAWiMBCyty28jv/
ULQquE9pZEABqQ9ZLt3bdsSlFmo2kR9jLGB26LGHJL56jGyEQQm/OmupHutklhAQmvbGlvqTq5sn
mgLhR65gi21CUkNLTZ1OURqxSufE0gtOtkNdGc7NKJD7Zpk7PpTkwz8Uur7rLUA+Q1vITbI8D3YU
PV48aevrd6CZc3EqMOZlm+DRnJwuKRXdxTK74VTEZIX89RSfZUrJGh9i24aSMBbVC8YG6LyiVDBz
8nCadGqPKOCvyrFuDjJ7gWFyDhglXQinT8lQoBhJh3e7FvOJkr54bIvsNi7a8Hx9NIZD6OsR5X3K
OUFPSTxyBYIsk0/hcYpT9SVXQwQClvU4jUN/11juM7UymiM7Q2yoZ5eOvUYxtJACbKyI7PHzk9mM
2UlZwq6MPtkIzIDpqmKCdQj0R1M32CLFwtmUTmA9VOYCzc2C+idyqaSSJY7T0X1bIRhlztLiVLDX
PvP5KYz1ZbR1pqBA0Vs+h6bSPiiFlh96lks/D3DaOIyOd5VtnENVxt9CaGdBBvLXuOk1sOhOOL0o
ZmHd9O4yy1ge+qWMTL/pa33ftCZ6XI6qLNLSF9N13YMzW4i+8ly8orjDIMfhRXYV7B0k6eUryBnD
aV7ZNwYHGumgkKvuVyqcT7qtnashl8+2Am8MEme+b2SA6s4lt8MkzBs1NWR6tzXgS3WO4wtZm3fN
1BZwOzmF64Lsot7NC/yPTbCzzah6dtBueTnCgcMYF7fEqrpwhYguikInvOFPTp4cCzprlE2veuDi
pTHD+CFXy/4iJOhyU40e6sHkWh3Y1Q5IUXbUk+6Y1kLeYXdVOM2T/qWxlA0MN7q/IHiexrYZPLis
kClIWH/Smxpcsso7un4VVLWTKlQE+bwPQ5XAJdtp5jvL7i8kreK2vz63PMS/U66rXH0GAdCdxHJz
vTcU/D2DtKJ1NyKcHR1doiPgHm5WsgbYWPl5FGBZDll9x4LLk9q0ti9iAGWxrld+gux3lQO5uMsI
oXTS9pf2nbZ1ZY/r28T1QW+NZdDObuIiCDcaRDiqe9Pk+BE7I8xdjwMfe1j9ZtjasE/jcBdlar/P
yxiRbcLCPlgLxdUJjhV6FI0871sdtGxzlytdflG4ypJ7xJRdsX+0mYLIZFHY5uo8YSJq64Nc9Bh2
rD4MQZx4WhJo4I4D23dE427KFMyyUb+Fbr6FZ6KvR5kOO2toPrkIk3BQK+45nIAVoM99qZmjn6Q5
fpg14oC+6gmxZH2gwU74+/QQS9xTukQtz+6BXwtHAoxTR3bElzMlj3MCfGpKvUGJAPY340WzsJ62
Tf3L1sLr+0b1a1vtVm2n3SkduABDl9/GOO2zBlVljucEgbtVkzLN/pteEHtbE/GWm+NXAWrQqJm+
ceyx3gxxRbRIlPiVW32FLdRkztZnrAXkzkCssowCF1K+dmP32aj1Ly1XTp2j3ipqMHq9+SaqaDto
4tKXtHWSbIAz5WALrFGjxLH9FPbtc+pYW+K1mS72mNKq6SetWpvgIHD43fhiBdUX03npuahgKTUc
Y9Cww6s+ltnVEEWXcCZ0xtqogyrXhNO9l4C7VsU3E2MO5q73oPghF+sD0lcaDW82rI8BEbSVWa0n
4/BLT5c8ody6VGCg6+wrTprX2bR8vDGkoTYYyOP8GGjZTb1ofGdLeyk79SFwEIj1rssMkvNJ/R0g
agzTczAZ60onzzC0kFgrN6HszsGs3DTIiDia8LUiJ5N3Yys8UNeMFSLlXhrKxyLxUkN1jwrUTxR7
NznlLuVKvBL6+AgLEryJUuHrpHe9QgzA6Hr2ICjinMru6Xg86vGc+zMEKbpotc/Zj4hV2F82JveN
gNw+EJFU6xb5AxgoxwFCo23Yx5qoxdCssSjAvHNZ66HAVfW5DpEbNVF7pH7CQ12unCiYVqM2Ihwa
XD8zh9anN0Ifghh6lWz2yHXOrYuKqTHovxTBQa+5t5TdMa7DdR6+4iUobjNXvkE4OACk+SoQjG9b
ZXpUOR/9rhmgyDvGLtfn41DVAT54TkQkiozOLccr3OlOm6AKGUlaeJ2A+YezBGJE/zCl+SFX8fkV
QiWox0CUFgCA5lBndy+gos2h+qyWxm2qOsVqdI14XVvJ21wb7Pkz3ncrQs9F1DG7Op7jVj63ufFG
Y4Iej2a9QQC/NfoA6BrasdUEasjkHDGU+ktW8bBq+xa93JOTu+/EAn8m4psV4C5oAD4YFe5nsERs
7n9FPn2atn7UOwwyapE3kM/6u7QlI27KbD9WoPwY4nnSzB+JA3yK66NZ/bQ4/ry8JBe+iPYWSujF
w/sVWfEFIgJRGFb1oSHQAV40sXxN2NZYi2RcvSPAw/NYi62wxl0ZRScK5ldtkC9hb6GgtG9F5V4y
7FEY8Bd6w/iGXftUMt400XtSGmG0aKJvOviA0jgAcRsFq6xsN7JPCHWv7HOT2ihgyKmxEFEwjnQy
vxTtXVCknJRNwUEy0x83gKYPynCnaMldUpnvlgpwjPXXVmCQlODWN7LtkTKbOwx9kPVAjpEblTT5
nZRBte1nIp1CXAhNnp9Du+eSFQF+Bn6h9FHo4/PwK/FupshC6nn+6cWA15hWX2vjqUgwfwaBR9GA
r3W2050xxOc206EGafJOwEBDQ4+VoN+XipNsTElWXoZ+rxjjU1/D/e46kubsmNQwsyZIsMbNo5Qf
ZUEj0nRGumcgjW7Z72OArohJ60vSUmz2x5rgf+CCwzuZCSJAt43unCZ4jMvmN51aREISFICRbQL0
wV/hffIgeuMBC2P8mJbGSxCwtIdtpfhKMNxIq803VFnt3nI5pAq3H3ezXpzNumNKZsKvggeJvXbC
mQPNqCE5DsG3qxCDUSfqvZI9xoz1VrpVmX5mIFjtJRCjGjLExNUEI//k1y4JRVME0M0WgVfLhPD1
kQSb3iSAsIvLtSWKs5OS6SYXIx396EPKp3ZQeKdtF+0nQ4brSs3OijLofm2J8zCIFg1fvrETF7mj
2bg+krnZF1z6sdeM73bj9Hv2iXsLUwdUDzzpOPve4qTUb5qcXXzRqrj1m4aTXAEu5qLpwweRUBBP
G0hz9WvLqLpr0Mqw8X9I81hC0rA/dMMYvLDk2vdOg9D0RGTOu06wb7b58Fe1QShOGTuXaAo2bGuF
Vzfinik4m4nGeFZ1m+WyyVDso9LA+XGGSXeZAi7wNKpPba9IgrQCQZcOJKKKzNftbogaZYNeTcpT
y3xGkW7sNy75dRkCZiyop6FQf9GYZixlcbGr0jxca7XJxjp0N23PUK6xmTfSOl6mlX89vj5puPZL
qs/O+vr8kDPjQ0ny37/v+uVEjW/YjdXb6482YE/KmGbEv73k9YtqQEVojurx+pLXp4Za+sheF0Eu
C21ghMWBmXeLpQkZE6bK1rD2Q1PeJhONpGL4iXKK2W5SX0eda8u+VQD/6Eq3L9vubHYNfggdnF1H
0E1vv1qx/Eyr+cdJpp/aQBTTT7guYRYaw/Azp2huyjJ6ZBE75JFXux08nHwZAUHYgBOo/0xQ2FJB
9GalncqJ8B75Pc+ls8mgXyDR0I51hX83LrBC9AbRQ9j3vVZUGldOUg9Q6ROXODHsvd6bM9gmcqgd
T+/RtfSDihCGL15voq7LN6ANnuoUrRdxGB95BKsHbuRODiaJbZWzykbycka9IzqqhFOnmmhrr9nE
f2JXEcgv6jmyiiv2+DdVjyE7u5Q4trZtAuCnaKG+BHSTJgxNN6mdAamyqM5mPX/JiFEnTQ+dUz1r
S5pN8j4LWsvSCHW8QYb250b/655N/49SKuQkHkEcCamn+2mgo64nD9lCEmoxlznWt27Tg1MfOj18
ZgRJwFzuw0s8uVbzBdfvyYnHHcAKSx9vc5swvfzIJGatK+SPaLD0kvlkaEMJIFk/hkq9NuE36j2B
daXc4oFmP+NnYOECjg02KYs8HTYSQ8S20tcQHVN0rZcrY2xCQWk7685V3mstZGVwCoSr7nc1iX1M
PspSIhCpQFhj4Dtuduk16+AQFd3VF/xIp6oAAwabB1EG0xfE7cBP6P1R4tdrC4tm3Ufv2qyejLrj
XJpDuYi86aaQRJyY6p0o3NqP7otUD3ZGP9y6I549hcCKOdvMrXmAPmiD3CTO4miqCX419L99rbHu
62c9SM7pQmAZE+KtG4gPkg31SolT3qbDEVzU2WPZ07gsM8KmYddmj9NEOpipBy+aIrf46thfMG7U
z6bTgEDKus9AMNdqksDykUzc6cneUDttZRrVb1qBksuUGzGJ9qB3PZhHOgIC2Zoc3fK24sK/Gqla
LFHu9WKcVlklqz0u/PUoKrAz/bHOg6eyslWfyeY5qR1mCNV5Mguxbcy3KQgeoBEvjvTopkzuegvD
VddWjscU1qJu1NBbdtu8mKkvieEdyvwl6MV61AzLy+KIDmsUP1bmts8dRFIYp2lSMfwQsCCqBjIL
RD7hYt9tbFwMrTk9Mf7mOiIbVFL1W0TbQcxQPAWk7Kb9MkvnpjPTep3EyVdS5oIQNirWdCJEZjgR
0/I+Bn1zY7QcnEXYAOyodjA/I0i0JgloQfQ9TUZ/G5tUj4yTxpRlLBPuS5JakCf6nkBCyVZmSbQo
htc6i7FVZT+D3b5o5rRN0vmrg4q9wpFdbiydeBc9GEiRecj0Rkf91SueOUJPURX0FKkLsxy569Tr
mE+sgxrjf47vc0c9h9iFi266yLBS9lr3apI3rHQvvRPfGFGFLazeq5l5nxRYhVVHux0QKgLljQmx
lNZvoxi4loM1BoFzWUO1zoNThkZ3NRuTQQ8Fu6r8qWfsackd4KWXDA2HX1TYEVWyvTeDzRXNInpV
DtHRlUH41lfll2ane6NVjqPZn4PwmRHhBXTmL8K82qtEcNHckYQjShHkqQ9EgLyYVkJ6bPEQ6phF
soE1Oj3MNUBYRn05XAtwkR9pPcE0iJn1lQakmS7t3yLTjbbVbH4GiY0LElu8l1vlYxSlD/lc/UZc
KPS5/gVi5alBd8kW+pajHeGZOrQwP4lw/wy4KGha/itc7dT1FTk0zvuUVO89FAWuU35rFnhMSnr/
UivzzQDT10lnkn0AmLw15pjs3Hl+bIX2kNWeGZj4EJSnUh0umRDvBNTEXhvjqh/QrfAHzieI7jt3
eurzTmzCqbwpllIVevBvp3RbVUeEbgQG2tL4ow+1s+nOeIuAr2hTsSlnZ4PKCYLPHJ5Y+kiDDC+Z
hife+tJZwirCqDmC3wzttqd6s6fitpwHaFbhBWLFvW1SlM10ilHFCKv27SG9M8uB0KtYOY/Q6FqL
2EHXPMUadp7YcB7qxE68ZtpbuCfp+Aq609rboLr3ESPLUMT62qE2VBcMz1ATe+ZkvF3Ijfy3Yex6
+kQFna3tkIJnLsfL8i/u84rUX7fyoPRTykcbvYu+IHYXi2OGMoe3EL0lM7hcJvAgETUMlon7pI/a
abB5UABDbWbkCzZwvr2V5Xci/pKtNZ3MOHJXlqW8ZnH2ZmDWZGuFGWlOn5sQpfbwNBRMnu08Pl9P
pC7j0K9+KT6e8hiIUjgSc0Y+1BpHV23DPxoml267ouuegyef3pmymtTxxbF5U3pAza7At6AjxTKZ
ziddY1/EDJXxGK8lAfhyxLCi157OtGsb9epnECF4S6O7eNA+M0dwkXfru1AjCVqHHj6VFWelzj+w
SehgL9vtEqwaqVja0a6Y02upe8unv5dFsQSG0Q5RRhUXuUnbaJGih8LaTawdHkY9DF7WE1jK99FC
VOBoT0FEg0MOv9S4z332gNmq3MQTOpMB+C7HFtIWA8QcYyfWlVig3AF9Rh054Y8D+MCm79cabHVN
kMAmHaf7sOL3g8LvN1VvsqDq+icK8BrdGxHdVnCy+v5pyBChtyqZmrXLBBzaP7CRg56RGp7ZbLSX
BPm8nyxartSlLc0nVawiqTF0myHi1+UmynRGh0WY0KHT3mbtIx+S54kRzCpPA/oMyxWyJrRglB+2
gXBJDBFcc6kdRUYdmgl88RwqzWosrY7raOePAWurHAv67jqoWsiCE+uP49VQ0xl7beweJ1pjkehH
upqGFphqAiNg7lddBNQhCu8cJbLX8dQtrVc4Ul0kNkPmaCtyDsCII7tvmwZyh/syI5Myhu6rr4UJ
kWqeOOfCs5O5l1anS9oZD109vlSGeytDZhlZrbzSsbXUAsJsVBa7XKFFaUNA1QsWtDiePuNo2sUz
LCW2eb+zvWRrSvaszPm8iUgAKF8sBIObrOmvu/sg/qRt73AKIWYwgcsa+hvpMyzZWfw9CnVt5g4f
XJSm67nyZKg59yu7JWI20svnyOzXZccfICMVY3lDV3l2+zUu55DQCOH3Loe4Vi7TTQn/oM7Jizel
tek094vy5imc2eW2mFrCfiYTIJt+x6j7ygl16GKH2tWNdWDlNhvIYKMW4Hu0rn/WXPZPfXseAXCn
wQFEWQ1GbDgrZWT4vWQQ3PbuKmvSJwfe2iryKZZ689ax6/EgVcAvWVhqxyiHPZWEQfSsVjqUiSF0
10zYiKhsP8yZpLRQwrEN5KkYzdg3BZyEjoyC1UzyuOBTsha6LzMoHOguvorxUU2rkxNyzXNLNmhp
NO0dt/owdcZJUbjv8pEmlvwRlQqhiX2Tlugr1L9P4GGmTVyrdOGjZGPZ1b5I1ZmQAEJHyvanUGoL
m4yxMenza9Wz1jGXRudBMy+OP6vD2OZ4tiRGKMAEVnK2cxgU6SR++lbQ/2euR7oB3KnlCpCbjKAH
eO9TvsmJEFtJmSOYLkijq0DIFLqLO4f/eBPKj6KfYuQ4pHQ1kdcZveoxsV+3rXNhQ/sYBcMHBEpn
NXVibYAK3naq8dbkzrQNup443rF5bzP6W1oM7ywazXSt9bjvJg2+DBjyQIWsL7jyGQrACJx3coyI
M+WYTJmmrPWAJZ2SHZWng+SwamxK0EzscCjdTEC2/VxCo7Dt78FU2cE46krrDViXqmb7iQ0uXrbJ
d83IzBsK8nPhfa50OgFeA8BtBRCt4TfrTAR8yZgLVGb7bsEQWI0GhTFMo7XriNjTmvk5VEhKzXvU
m4NA9GYXYvJ7dfzqHZ6ygFsIwCCeGMkeG3KfxhjPjved1UPijpAZROVBukRVAL9aBfjfPU1roJgi
2ql0RXq03O+n1g38SZvx6NVFt9aFTS58rC6iAopJ6yVwjIs5hgAvYrqEQhPgmIq3MiSOt3/uE8hP
UelOu0wG2sFotgiF6g3YQGrbR6fSHV9ygbnJZ/RqHfkIjPXB1WScyUyejF3iKMSyhKa6CQB/bPqR
Raaym4n1R/uJ2fx50chC61qbpoSMTJLpkGf7dJqO0dAOuzybsdqa9n4gG4OrYbOnlr6UPcOeZIhO
cPerfZzBF0rRRqkZabGZBkJBUIbYBD44+J9Gkj22Sp+iMTPiTdFSIpjNuBFooFlgusZLbDbkc6u8
lo1zE9dBuqkqv63LA5BWcstDGioLiH5tTsRiyEwCbk3hl8rSbTdTN30iVJ1PmSp9pmeEDuf3cTjO
Xg1rIeiJMA81TgxEr2WZpMciiB+CfqDwQGlOe3axrlrgjTVSCKN0kzCdXHVNf88+dtOrqrvWEia1
hA1kN7IgpDS+afXizioYLFTss1eKyO4HGbov5EPSwykrS/mmOweP394CmPa0iWWGSIJzoAvpK4mM
t/y+j0hWXDVBFXZEe3kjVi2S2YtPUJl+2ZJnPEcO11jF6NYTHREzTG6tQr9hCb2vHHsvkWD6VtcT
2WqCGkts6s3ANjHvOj3NNucL/U+xs/qciIooEWjyyJAuUXmWesDQgY7PwDwydLTPQgnbQ18p5xpq
b+Q4T2JCLxYEWXpWEnik2abiLe3CMoz2bEsOmOIBRIS0Q5BG7DF+e0iOZi9R87upn4+GE2c+w52V
2rV3eZMy6sCFq2E3YXXAhesgo2O4xI6pceY1MRQPhigMMnjhW2A/B50WhIwSFeOpdst7GXU9246I
Lac0nuKA+GFzkREydNzjV8b17g4Y2t1qo7bkPQTFfJcpt6bSoVHVaRikyi2iApQfi71wlvQl2MMh
3okR/c7KRx0lT+KVhv4hU54Hc9obGM/8IbRsT3dZetQfYwCG0rUZlmd8LvSCmDj0HyqbL7tCIYS8
4SIlLHM35ZOcjZHKVeT22rTBvzKNfpG6YPxWGJtprmrELeSsT9VFTkgJo9AF6JbD+TBKW9BHEreR
uwQ4qVR7ehGd8iZzbpXUgaVsIYIyUlpr/RuxCPF2gpXDYR7QqDhhBXqjO8hOpAMRa+teqvew6DsB
qoN0HSYf5m0me2+AmYAvZufkOTkRDJcVr7YlTDKdTjbL7QFtteZVrfy0S5OUZrMufEO+cm2vmE9q
31orai9xEjzXhirWuduf8q0IpD80Eb60omXPS/2b9nLrZqB4asrYPmZLRVO+NpBTMrMsfPZ0rrco
jNdayhXbQjzdSBrfxC2wPgekcBkFbIIkzA9jRb41rAEIkXW+M532N9QS2lzpr1k2grwAajxpG2u7
jm/AhaOLQJkamZ9TPJxdS7nRtYRULyxDIpZPXZk8/C++zqu5VSbatr+IKmIDrxJKliXn+EI5kqGB
Jv76O/C+5/irXbvOi8uWrWhoVq8155gpPAf+ZSk+2eFh4t2YvXqdkjflKAxr6FA2sW4GsXBLYi3K
fFNNOod6Pyz/pvRWWTgPC/Q/htFdw9MmfQaapG0Vd5k9KiSnoMv6ykW2XmWfZsyURxfVfQjXAdnE
S8f4HZ86C5FfQ2lJ4z2VtO7OLlG8aK7hBX4zqHpcQnB1dnc2XdtVGHWPrjGeFgb5Npxo1w19oUNT
LECL529isoiUF+YRQflnKEoqWmp/6lvvvhe7GLnztkoHzNr12fcXyFASw0KIuk1IExdSuNnuvKz9
zAB6s/mkAs518tG62j6iMPU3hcq2tauFF7lh3qEcBTyaMSjUkfzG4RODqWZLs4L/jYIrWUF6yVrZ
4AKdApuOxjoZi1fhuYosBC5LXjyy7vsXKdfxdZenO1n0LcJq4uFH9pOSCBQs8+0XozjouBbCK6CF
q54+XTn5OYYHa/Hh4gtj2EVH016LngOOh2ZlSFt71xyFW9PpsP07Lc5Jr+jbT6RdbKJygAimmNRu
sshyZXwFzMLUdlVCsWkYj7OufTbRaF+0sjo0up/depcgosa4PLYR9O0qFfQ7ozthfYk8ba+rdL6J
cICTsQvaJh7P47ziFGHH1UJyswYnW01ihkNSnwjX6CHkggDzLKmvEzxDq1ooMKtt9eR4uv4sWue2
sZz3ysmeowK4r51O+pZVrXdvHRqsOwtfMZ5ziLls/ZmGlco5iYIFMgN8TpsJDKILKzNyvMMon7KW
oOUfB6Pu1O9V25NHK8H/hN21kpZiYaDErJZwJ9losPgUqdmRs4sVEsmpldGmJl+91PJziNb9YPTT
dGW4RH9FCpNp0kDUmPUrGgf0sNN518CSq1mMCXOqsVUYREklwC0VHfo1QAbk8UNLgT20l1WShp9x
wYhtrOUmFf5OE2G+C5kvBbqpbbp6HBYU9250wjNmM65ZFoeB16fnaRJ3RhVat3ZeHfwBHOMYGXcJ
s6j9uORVTQofkSMMoIHYfBnsX5CZBTHEDAN9NB4MOoSO3c/bLNS1dVYOxoVpeW+ppO0I9TLfTgWI
cycTKxIl2LWAuDXsDrZ2IUv4ZHSzfT15NOY2Bsqn3lpU9ruYlaYUWhFMDR0yMnJ2cCbatZHbaNay
HEJw6bcHdCA6S8krjBeimIdS2zJ7B7mBXQi2pws2MdGv27rI2HVDrAUQ3Tu1cQWndjMU76HuZI95
mN8kufXu5PAqZKHRjO0rutKbrPa3XTzc5hwKKGoV6eo/u18NFp34VI160urO3ySi3IYufpG8Mh3S
MiiMZPMpooLC1Hdb9oHA35TJlbK/GCoJm7OODqxT7KbK+IlcB1ZfC2lfQeDXuOw4PxNPlWc7SV5k
xXW5oF2daGW5ytvsouCg3luefaGjTDpYNbX1UC38yo1L4h/ajPnVYjMMm3ItZJpt9IopRqKeQ7NJ
Nn6mXlqzCdchLbw1FfLX0EiCCVpwFD7u/MBPaNrVJQVyN8Ducd1toXG8zkMHgRYhSa43vFiz9NdR
kjS8/pQxhHuULDbuQq7sa/1Jp7oPXCC9egRBsl7axHaVyKCrFPQFXxHTJSZ6To4VOHE3rVwWpz7N
wovJAZJFZMVDaTrkb1U22lnTIgNv1sqtjjsNSWdcbyJremtU8a3IT0Io5V5XePJ2wp+dbU62yRrh
ymOWUAIOc/nYESxOkx34WO7Cq9VrerwmYW749u71vp/3dQDJdILm6yFDaB1CprLwEPvRyBu14+OP
IVZ3yMb9+Y5+CmLNxdf+f99msnv//5banz+clkf4vYukFFoLLBHl0UjLmpAfHvHnb+SvF5c+voc5
/n+fMcwkGryfn5Mp5lc/d/jPt7+P/+c3DouN6R1+X+5fr+LPi/zzjFzv2nnz31sibMmBW+O6Ogry
3f68xp9n//NCfp7NxBdZ7H+fWGoZJcTPM9aZWMzQyzv78+A/3/58+X1Pujtiy+05SA9+/xpBervw
iiUkvhjNg1r8tsbCG/n57ifV+K/b/oQc//5NisiKrtqCMfm9T7SYAX9va8EUj1DJ9z+3/yed+c+d
/3W/nzv/PoyjLbIefOZrQ9BHJ2XRMKgboqvfF/InU/vnsf7zbdVyrOIe5fX8PBoeH8InRueBDBG2
5n2mT1uv0684C0sCGvmSLla/ePny122/P/58Vyr30gV9Dan8f+76893P/X+++3mQ3x9nqlD2Phh+
/vV3f93282P+E6P8r8f6ue1fdyEyEYdZ68RrOiC73yf/83Z/3xspYem8/uth/vzRvx72561ks3/h
t53ciQWe05aUZQZWWHZf/OiGCWO05ctfP+qjwiL9168HHf+nt039peOik7P0c6ffL3/dRjITbMrR
dta/z/DX0/ze96+n+tffGT7RZKg6/+fVoi8ETnIx/9z8cwdbYnz9885+H+A/v//rSX5+/PvXml/I
/UTK4j8/gt+H/X0d/3yYnz/8629+botRkG0G1/rqks5eo/NFRviDKSgHxejDKKxGXUdqSLZ/lovB
etScFl//KTblw8+6UC0GfohI1QH2oQvbYek+FOCmM42WIls2YWnLRQx2h2G8KVwHO6a/zXFChnR0
lu/o1jU2W2whNzi+nR3v+Qz9Il7pXnGvk8uzJ4Zjl439PfR5Wo4aLU0XO/VqhDyLeiHayrC/ao3q
hD8XZVlHzdwW0/Uk+0/slQQCoCewUsXegzksPUBYr/k0BTq5brT89HBXGPqnn4/3hvQzYk4RRRRj
hbiocVaTESYbs6BKirJTsWRmNYle4Z6R8SXM5uIULXOYCmDzMBXnwkALwBAblrkoEQRQCjNFlxs7
U+GNrDsI/5MLWnXW8YhDqZwhuViC7eroPlGasLVRQM2GlkLH9NpoS0IPlRgz8L5gq89nGlTsVdjp
XdmmQRCxMWmbUANSv/RjMLUg9J8fLDs/lFKeUOnKddLC8RqAxlRTvoD+yaLk2k6FchlHTKSApEYB
O/aKFByQ+N0lXQn2GCltQE2v2iCCyqxbTAFCZSfboeazc5S1D704vgd3iwsTa5wWkn4k2Zi33nRF
pMx36/LBeL3/wkyd8WjvY/rLgO3kPE6Z6heGlOOO2dml2esxoqeUfUsTP9X9dxpSQOo6FcFICtcu
hN6uSbVXJuNvrfF2iS34pG3a6bId7A218SO15Lhta72Ck99+usl1ETG0RxfIfQWt5J2lTdOtueAd
ukGjMs/nNXSa17YnfIDxfbEHHJghRICL783GsLNVvvXQaGxMmzceoWvcZ97NmPjN3mt50eOM5jPC
CoCpn380wCqwwdCxDAvygaczNuBcUiY7+1j7ViHo62Y8LUeQmQp1ImL4ixE2ZXLLeKC2X+Eph+fK
7D7qwhzXJqffGhlgvxonpHJxTOyBrZPZF+KuYUwxBA3eECBMY5Aj37LsTNvNGUEOQhEsS0OWGY6p
nsIkQ8wP2wzNWo960OAF81wCJVlQqrkHB9BPF03noKPTtkXUhjeToVZz7b2DebNXkR69Tb22JfRk
AV1TlxnWiX5CfIwhTDt+/AlHKUcfGNPXHudnvybPSNh7Q/tyfTimZmIlB8vQiwV3ejMr0getKSeL
iRgIw8Of5l92HtV3pdF5JY1vVWvZR1YTaTXXFMY0HgHjeo/xUkE7KYbqJid2ANgSvRCtupyXOMNB
kRmQGMZVBMRrUzB97fQ3p7YpewiJ23TNXZvVD4jp87VPp1L48sVQ/ZkZGnEfltrCsXus9NACaZXS
GcfcSZOmZ79B1tjKj4jdURPjjtSN9469hPDVxq0gGAVAU21jW8tz9khtUesBhO8LyzOIaTK6vWEh
uMzz6Qm22lsY1Q1T4+oznZ9nMwNUhjpUT/D4tuaDV8cPPe6DY5koYzscfWOri95/U9h5A9pVRLuC
6KwoyEVofpc5empdvKSDc0aX+dTnoMNN/qwwhpOlo79Ts51ueiQtSraXUNoAQ5bA1ONYkGlbxvvp
XZBlEub3Wdm9Gl3JXEhN1xD24FniGRR0EjFJsHbbDMJq+DFG2dFgbYYg4pjAlN6hjkvfgN2i/5EI
YbBZHOSIBQubFqmw7BFjnZrdxe/T4m6W26aATY4aRW2G0E/xBbsPIAcCq+xYCDQ6Dnn+TBhyHhg+
kXRtQzuibYsnCXhr7ZCcno9ZEkTZMAei0WnIANvXUdlvWi1/FKl5049Lc/qpF0x964QcjRZBRGJ+
Vlr2WSTmR1tbdDkaVO46FvvOLXDMdJRrBEitEwMhjbdEDcZT9GygUhgLdJ1g4u/0tD7XLbbkcroE
AvhltTSsTAD3OMK3fov1TldEhIyaWICo8oq5FUAh8jEsN2LfGo0HaNUx/5EyE2C5a0IjHCUi4tIO
0EauyJXFPJRXsLNpbFnugeiqtzYhGXO0r2MvLwJbz/ex4ZIcFioVdFA5t8IbLhST9UgQ7Fpz1d10
VoqufeizQGjMbhD3TegbyjEILe3Dqxnwhf24s8j6sacBjRJhtky97+Fw7VxVkPhsmztnHk5ZXD6U
o761jRwheow8ZKrzlwT7fqVVz75eQSpaR7G3cmR9iwb4vnDyx2kmqZkgg3siYj+qUTyZFboaWsPw
vrYiGk+zF7iAmNdGi5TVEOJUSWQ0FcZrmmtuIGyYeyEKlUTA9dRwl6BUe2Fq/0rk/L2Q3eUoSEbQ
BwSu+b6185ds5JhIVbs1O2oDq7+MZ0REEz43vaGpBfPzOtGawGo4P4l9cXLgBgj5+pxZXzIIJPYV
Ye2R8zqp8TVqmQm6OZJQj8AZoIgvbZF9DG7yYNXjC3FPXylD2j6ydnOfHDq7uGe+ykROr24lrtIu
0ZiOZxj9+TxI1EOQUs1Jv8kMYuIKDK+2H721XnuIOmw5dDfB8hKZPCj3q7XbmagLBuedQsJQ2oyf
dOQWGvlLdUlUfLh4hFR5kxHPszIQRmwwRe1G4R9eipY4iZqxZjUypsekBpFhsitA3lybNZOoxo79
coig3XbN/aKjrmVYrsiIOSrnQy8wHunDc8eLOujyiZideqVP+aMP5YCV7y5pQrnqOpePPjobBLhW
jrlT6bAfq3Db7ltayC0fC4sEUokEy9VqYEz4Gk8MBjtXnhNvUS8oYmraSQSjf0l43F3eAUlnKIRJ
hbOXRNOvPB8vqmxw1gRFPKEKuTR9dd15+drthhupolcHHAhzCNpQ6ZC/uL6P/gCz57qdaWpZNr3h
mWMjIzQUygFlQ2MQsKrGjbdAILEX2t00H4A5hFVxxhuA2gYzEJ4ZTpfuSSjacgAkoddH1VUODnmF
y4dP00bPaRXRPbFp5M5hXClUPiC97h4SGvH7JmaqgqDHxbWAxwDdeRn1R6Rb8QoN4ys2mIAll0wO
wB9u25+sxj8pgP1wG9DS5wmeL0brFilfTO6figx1KsmbRK3NAN57iw/Z5WN0XRwEBSqroDNd2K14
2OmzMFkt7tBTk/CSIWZCQ71y2ia5Vf1GhULdc4GjkrzxP/Wx6y5hgqwhwTh7jwhVzZ7YzfndK5rf
1TRpCXbZ7rVp/W3Ue0w1konfIpkjeGzTMBUhCLkOkM1z8lCE1WgC64jxGbM+BKlFti/m3jsAUHuC
ZQFwCGlOL9GBUxtPA6dn1XMxTIi0qHZ9NFyNfsrhUie3BstP0Haca2GYMSasL4lv+yb/l/a4wbg8
sx7C1jsjOHk3RlQpc9NSemMSCsFzMO49dVF9FBSLEU02ol3PlCCrtHFOZpI9Ums/esKSayciwm02
xw+6UgxbPELwPJ9LjZiCzOveIoLzUlfcaBADV5WokW4T6iSHtWjo3Tp9wbRJkEoIIc5dC3Iv0ij5
JuvKVkenMkBqOCA8jXF4cKphY5jOSGEFczpx2QeL7hobKsNeLbu26I0zc32nJVbuGLNd1YSxUdAC
4keXa4H5DQyvfEBB9M5OuV47WY3s1WDi73LQaN9maL4lVXYIBdPBJAbQYp8LqdtrP0ZMnBcUorMT
IbjLvLWPKSednVPT+feAvr4Y7Vi+fZmM4QbJezDhlF5hNdqoPrpOe9tGRFK/jE160ZXz7WzRcunl
a21rqFV9RGPQrB6kjWR0lOGDNyCgrfWIuhNTPlpZDOAeWg4dhADiFMYr874XE4A/5y3tChKjYLsQ
WmVubWu6N3XMSylnYMwnTGButEjOvhwEJUGu3BV7xBicVSLIMRkvmPs8ABrXV0Ux1JtiyZ+3B/sc
jcVpwsq8bJJMyrH21GbOkwZjADwKX3rigtojmXRCHxkDEF9nV/aWIDCMExriajDt+ECnR2/x7g5g
ebKMhU2zjlbcvvSx9Q4ybtqGZn8HGh1aN3GAU5Tn66ShIoT8nmLpmvwNhUnEGZJRUJGkkSDpqzLr
22JcAdG1+2Ko/bNurpLaMdeQrm4S1PWruHaDzGd2r8EMWbmO+eZ43lfCfAmrYHWwzAEyp+kzeTBu
a8dHOmX4iIotrHMZMD3usEkSRwUIsPajlzEYh5RiIIp0jd6jDkjl2vCR8CDueE6N+kCI01FDoFhX
iP7aXD6keXmKdXHRNzWR00tslyI4CfNwvRL5YvlLg1XVzmdaAc/S/pyQJMliTgMGVvjE2u7GLYcX
tx0+kkLtZ4bawjRe0Xc6gSQklBDumoSJBlvfPDAQ4OCR9h2pMDcdw1DI2sWpx7GkMaMkzMh/SR30
J+if7kN129mE0fhs3VdlAx5bd8OAodIpJ5fZNph8ZpHaCPg0QaO7V5JdRw9YIoiZCvj28GD22oPu
E3kaxdMtDjfY06N7U4Q+g/A0PLDVevb8WyiHIGvNArQzc+S1gkvsGxSYC8goIGM7mAbnAtnYivC6
nXJj9EO4nvOHGgcoyLRwzzG5bmRsbcYUNCxyO/7UTEgaNAWd5wtgMojcW3x+EZgpv8N7Wrqbodaf
tTy/8JrO3IXjtKvGcFv1OaaXmkjfqFcfcU2GpGMdqC/whFNgkCzhUFWy+xqu9OxAJe0ctEV50ic+
CpmeFLhWbKj3NXwf/nNZW2jwvPRzcuPnWMWbacKQrPWEWaTkaR3c6amyk3wTEogLhmRV9mWxanG1
iJTRnt09ZyUT9pBpZ0AoNRIz0aCF8Yk+bAjb8N09f5Yu4iuRPYzjEnFSIWiVAyVHL9Qaiji06Jjo
bt/1L+zqU4YuIbyxPKso3lqZA0V8Go8yM98BQRBNkpJTTBOcZshHMkwPGSq2rVb5Puju5SKiuewN
yavBm9mey2nrgxmfpiRC66lgG2cRo9AqJN813Nh5L1cA2xgMgJgPkuSzCvNL3UXTxBbMYVvvSHIq
2308Avf2qLNXTWV+DhamjvwB/nq5Q/j26qJmceeR/okPwceSnxUzoK1b5Z/Qzd6oqIdtbcbnOUKo
WvNl3S7ze32+amJ/716PXE05Fc84ld8SM4Rh1X+DZDmHwNOJfmxPhttsit599I3xODUaSo6aXXxl
NVd9Y6MrY/rnMr3KfHOnLUzcWE6XuaMruLBlt00QMAqGzSsph0fOUdQghkTkMhC52kTTjvsRp9VF
QUZyFlyyBzyoWpAw/Xu0TbQjQx3eqPjTH59qz3pCP3PvFh3VJtQVB53Fug3DZIWoA0USWkqX3QIF
L+cmmt2q3tWN2FovujDxf1iPY9FpfKDNbcWHtyoH60bL4dIq23ru4X4Y0dAHcJuQSOZ+dImF4D6a
BaBlCnQChVtKYUDFCEY89rCYFPF3dYQrqQrXY0+kUBzdyC8W3jBCzFdbl9DnbnKbnZpoTHQ7Q42E
QH+Gr2uuJrM6O/lwP6JT2E5xcp0S5AZQjHgrZrI2Y9iATeDlgM17nKw74w0p9ZuLc7nVOTAz59GN
xZ0pygB//in2oWwrLCiE0LcNZ0uEddob962lP3fKeddcJCG8rwOmqi1uXJoxKdd/d06slW72h7o7
Z7U4tSwAvg3rrFHGS7hsXj0tupwbtBqQ2zJTkArXtx+yHhetwGPe1WgZYuRaA0AdXSfYswg5Wqhi
urKCx6XjpnKYIFehei/t/kbGHZDC1GFP092BGj4isiDCR8PEAh957TGx5IVpwFyL9IsCwGAoYyoy
56qPuIj3qZMBfY+3euZ8xl5Dn6ppJOBXI9qOyc6c5DkT2bhu6vwg+xE/iS43deW8ZUYLvZtJrO8k
gKnx36bKeo/D8qZJnA0v4diRFQ0NoZ2Hy1KDfpMJpBsJ+IvBug2Vhjsj/J5L7d5cPGs4du617LVH
4+DMJmH2uqTmMtF2FjKwlPHhdupg+skdRJzoUJXZpwqXDzvOXyejf8pKrCqlhdO4rXjPyXCesuFU
pckdFoo3Sog3fZE5uxWsODm9dpJgI09fcn0LP1vHc2WvZ9NF3tz9dCrH3ciSGVgTrVk9MS9QrdNN
iF99LEHLTPWyyKMjKujbwhvslasDi4+GS70mzswn0IElHCjKTlUVEoPBRFUDf29InpO8sdfftSM/
HCt/D6UMKeCrm0KrV0jYWFwE7hjSEbYCwB1A8hDbq6Cjl2eGPFo5yeZMQUoXDUmJ+mUasDDFRviU
pqhinQ7yyzy4x2Qmdk2XiOm1KtqJuhzW+lrNI2FdbpJt58g9ktz0Juz6Fen4VV+E3ibhOOUMecLt
QMp3F/hldSLEMdqZTbom4yvauFq5JkLlrIXlRZn38652rA1UZYvrD4QW8uM9k7MLFWW/d3oU5oue
evSw2C1vSlr+7ejSvAHTxK6cio6juDxZ+SMEGVI5qusmVs9xj/Z1OQTnqTZXJeXRNhIcKPTyz9j9
dnTEn0NXnencXoWALdklmAOrkwF0Vh5zu7hTsflSjMJmoxdT1g5y5/nzJrYVF8YyuUO9wHVYX3Jb
dUvu2Y3dqal4JvL8g93v/eApdXDxg5BcEwYQBJ4dednI8IXyoDvEMSVKSKP+UvNs4kSw3yO2h6ha
mHvyjWnrpZNFyVBHl8WkXVau1M7sNZ/Ggt7u3LmENiZlgNJiYE+PEAdDDZ1xO89ADZKFqTEg4AFg
WGkf7HtXU9ff20no7cdZO0t25YeoyGhiEi3XJwObRmKzrKnV1jJFdC9B6U1tYRDeipa5BorOJMJl
o+bF+q4Ijd00+fXB0Tzk+JPvrXGAFbfa1KKpgcxBijQ//rmNbL+U85LxTQD4GsZ3KU2uVcphG19U
uzz2gqgcnz07OTH46bbCxVNVk+NWuQXxl577KugjGxioV67VaXvez3Y2KFQ7kJhNYRRrtjaPc960
u54KvRm4hvUNDchE3cEFfusUCKhEcPWZteFgG72/c8Nv152AveSMhmr6xnNbk02AYxPpa/6idZPC
wkRpLwbjCzcwJw0VdhGG71Zqg80huimAqmT7WORjfeGWC5YlD/DssJRssYZo09u7ofsR+ybmF3uV
TizCYRcerDm51G06Vso3n/zs3CFFwCN8qpenS5YJjCVAbQ7x6+B7j54NEcMjPgH/zbqf0stZF7eF
vJIpGAaUNSQo4nDHyHRopE1L073Cw7hqXCK8R4fw0giSl5PfpMvowNcK2oZjc7T1aMAFYXFGkPm3
6XR10fXoHusIsGE1IVlD6MZpbR3K3v7ydYfdG/wUdOJ1FtMJFWG3MlzZcmRZJBZNGO9ASF01af9M
XCXlEKzPXWgV30MytyeVqV1Ee1t32Clbkc8FdgLCgqtq48f6czK5Jz/6RgWVHvVm8SKw4ZSJV7I8
pnfF8Bha2FJ6jz1aHCGPrbB+k2aBSphsGs9P2Tu7yPJgyOzSRDeeMp/VOlNA6jJaLNCgnJ2RHH8Y
l6K3z+yx74VePLWFl2+0BoMBGX7PTkQKd+ER4bxI4VIUmfwTCU539b1N55AmFTpN2p4Yf+ecWQmW
ZglmmOjh8+hk2Q5lEPcyjxazsK3uibcZQ2Ix0KoMe4YrfcS92oXxpkb2cJoFYakk5zsTAlTy3N8b
BMcz76pxFkP6WVk0rBz5maX1deOXwz6fFndRjmfEtA+qUMT5RAym2pnmk+tmbx1NPq42lYbZlI5Z
XsWHKO2XAtp8cQT+V7qV0Y6/bq71As3SYCJvW0ZP4WtNhwXjkkbtqi4xDmAaxFAZ5dD0KEZuQjAv
QOZodna65u/6c68tCJqikxu/dBpqfsYeoh+8Q1fT8UvmbmBexgHjW1EGg6MJEM+RTNdk3U1NfC6R
ui3/mqEiVjg9RQ5chY6+zZgjRx5oa1JLyUPaL3HkXBHi2gY70CX6STF2x1HKIuaaLh6b5FTa+pUv
bWtn61297afqMNcpBg1Ch+Ilt3COuDhEkd0eB/rtmYelIc3GR1HiA9XVA1Mz/v/lDGyOjmyYtOlF
XtFWZ99KDgX6wsbqt6VuNeuhLpNL5TI/rcnbBjYwaseGoxgGGLBAhdyTDcQzabCb0lnqz0o5x5nA
qIyVNE+qx1LM1h7PWcoSVk0XdrvMhBpdW3VGgW/LzRrqWjLFq462mh1zWJDMYR6ZNxaKE41tlnAe
ixzbmGuU4dqz16UJJcIZJL5ZTtFWesspeZWPPEU2cQpbeeOsbdu2UNHVl/hrn5Tgsw0NJaDsZWho
OO2DYnxsBO+4dnhKM8NgNkaCZY2RjPD6J8d3iCHA8O3RlDxG1Y1OC4UjikE3/5VNnLVQHkEibEKe
25DT1qpZQo2lynKZ9WyEhxI8jfq9zcZ9pWuFtjE7u9wxLLZip9z6yDDjmAzvrn4j8U7dFma46dPp
CRzDpezdHmpCWqGnxFpBMCk2eAACkGP5I+3bLsBoO070LuHIBq7XXUTMUGkc+qbfALCgbS7kp6ly
PqIpve4Xp64Xeo953Ht7fErkodeSWDU0qIFZ1/uuPDYlR7IT4priRILMIk/2pFhuxtI8uCbOTsoK
h2POlsbnGDlvuvndj/NnV9Y3vkw3jlNfz63QL9oEY3kbvqHd4962KTB034eQpYJRsmTmVDxCG/rz
wIxZ4J9K437TxtqL3xCb2hmNvma9Q1Jga+QJzd5HnBH7GDP2AkVLpcM+x15NVKzsa3dmxVpZjFMW
cNk+pFY4XQisOKuErY9ddhSzERxxTWq7XCZ3Ssv1beNdm7ZGYahPj/0IoKrV6QqPzYPqmYiIAd9d
VJLhN/jgdcZ85tVHp7hVL7lgRGZ9m31y7bHbZxPMVbHvxyfbZDvQ4Vdbxb5Gzb5vKie+iipcCZXF
2GCJYG7R81b9C/AINN3hCcwuWVnd5+DR0JcpLfg+0u4VTYHKzH0CfUtB88N66KESc5VTBfH1w5vG
1r2J3QlyWGIfijS9geQPhMaBbkMKT7WqfPrXRs+eD2oczX9ZfunW8K56nYpFDHuDtWdHTgqsz/wd
R3nIfTGXaB47Y9NtbnlHKUcVvqJGOvkutsB4znWQaem+0GELNaF1DZc3vajQJa8BlUd8yKSo+UeO
o3Jt1HhtYjUMZ4k1y24Qsoygs+LubZqqK66wKVWwtcJUksBELdGByO2UVu0lzjK6/n4qr/VZfqYt
WhAVp3emTupTXNN6jSsHQl9N4wQDXXdVinVSaB/02odX0miZviJj1+xz3zJmm8fyw3Xhg7o2W6Om
PdeLMyc19HkXQbW7SpYvDt23QvPdi5+b8Kl89A6dB5kJ3m3r3QMuGMkd82AeIIGgQUSenOZDFmz6
KZA163Aojfu0S1KOA/2plfEQGKZJQLO19wSeMXv2n6IkBirT0NOu2mLYNCEbGbDv1EKrZqzqQz22
970r552JAWnTA1Maibhndsx0DhZIvePkwUXsYVFSpMvjMRgZyGissQKVPTuvrNpYTdude+nd5iUf
aDnjV5VGc1a+kqssAUnJ/RHAa4rxRj2kV0040eSnzYij8H3oDJikLmP5tDMeLVG7qDteZV2GRERh
sK5AlzXuVcFELMDCjpwY5XwotW3PiNXItTaogJalmLZC0WMNh5XfdOO2KGrgYeEZKNkpEuxV2Jah
g5XwYrWMfoyBHtqXkiJn/GLJBcbmLhGVzU3dZbRhBCSOifmnzXUpyhU7AbyZYX+dhrjGE8fqAwXM
fqvl4N9qw/t2nR7voXocFUozm5ictTuhsG0n1mdr/rQJdG4s6Kzptys4QOci/6hHSBq6u0Qyw7Mm
fCo6DpZ8aDLEFIqDy2zvx6w9+g0KH3yaG3TmD0YG18D17Q+7b/DJWwZoOd+01qHpXprwrXPmL5s+
Egcfyc+FTMcHY8bCF0mNaXvFB+Dan3ADdl2srXGK5Nsx9NKA2JB7CBHMTV2c/MjIkdNNV73F9MCx
w5f4GgUKq8o6JAusM1Wg9c0J8Fi+Q5ZxmPrwSrYMiF16EZkxItVxeUxsUE9F6Xw183iywRtQpQZx
GB8xJBPJJoSGIKjdZjY+rWypzpijXIk0xtKdtRg2e2tfO+pgQEzqivFOm2Y88WiBTOlwGUj2cCnI
TfatLzOzwBnDitAqUhG7OeNiwOdm1uuiRvTUePFRMUuj5/Zm2kpdov9ktfemraaUH7RwlH075mhJ
bvIKLl/EWl81u9Y2DqLPuZQDSN7khnzNRYK1bsSuZGpfkdO9ZXb2riAqc/Sbu6Hm/2KTyokPKtuK
uQVXSxMyTYuNpqVM0Cz8fGYFEsTGxUaHgYmtw8fco1lG+MQKe5Gq9IH//6373uCXDMj34/k8mv6t
r+M7ZFvlRF9jO962pvslc/VErt0dUwgopKkW8aEr5s64yyDFs+UwFvUOc1QNz7WwwRvpse+tumKu
2fLrTJ3d0DrK2ng3wgHMUolObJlmlSpC+JJ7wMJKSQSqOPbNxWRNu//H3pktx42kWfpV2up6kAOH
Y3G0TfVF7CvJ4C7dwCiJxL7vePr5QGV1Scwcyea+rcxYUqlIRgQ29/Of8x2HKyjDvZdy4/Zs7Rly
/ltlkMSGZT1sc0DNvUd6vnrNnPrJLXzU6LlFwdwIjycn93R6WtxdanbnAaAE2dme4cm6VSGWOt0s
Nj4L1bJwkrU1x1y4+XxzjFcGmmodTO55wJK2yoT5lbrHC2Hh4ABD6DBY03ug/FwACGPhnp5sQIFx
VqbbZrT0NbY5i9UFxMbM3op+8E91U5Qbvy5vyYGtdSvn8o/NQ8Wm1G9KjaA86IHULRvu8ATJotcA
4hqhhWYvM433DU7RtFFxWN6yCbP9tTb2RCAC94iyQeNuNj8H4cYPTnYfFNWNbOVqAOrAywhXPTna
lUItX1ZofjbA3EXJuHwZjjD0HBmfIru8UC4291IWTKwGhhhDGiFWJduy0QCUFNfNpAuozd2G1AR4
tZhFWVHvcno8ya74lN5D3mno6FHBdA7hVy+9oMzWekHXpIr29BThcMdxJAAwruHXPIVsFpOBvEtX
swRofDhwLPoBQHzzGeiVdLJihdLClTYaL3ZTXpt6s0vdZFw3gvVu0pAOYV2tLbMkh7Xd3zS+/FKY
R19y1xzC3mEc9ubicchNC2Jl5746Y/OC+GWW6pEJynbIfGYl8VGyKQ18lhGDb1w70XAd9FiqqYk3
WrEv/CTdCOQBO7VvBoMwHPJUtS1K/QBXBrRZZTzVA7ybEsHUSsGsNFTkupl9lU3yzpPRrck9ZaOc
dhtT+ugW4uDxJDdVtGxzBmQ2yKQoQo0kAhcRkTBKGmGxUfK3uUGVIRBPMHjGepPuwxxUdSc2TtOw
KkFsdOnLWhRacjKH6psXdd/imllFNNFEcpuUbctFMxKFyZ/x3X8LB+u17fK1B+lc0iCw1bWBedkI
yLBk124HX5BkGdgTIEM8065lPt0HlvMYOcNON+SeUGa50hrjFPbajJfFo9PyQLRqsranN7zU61Iv
eGDU1bJzzY1V8oTV+y9Y1m+S+IspZ8BBvEfUvRAJo7GhyZ8mz11VoA+IOokHN69wI7mfKNwgthAG
Jw1MwgKjXYtxdjhZqboja4XAnaoHvepOrZdfv6P8/6f14HetB5ZuGO8f1dfhP/3XfPXSvPzHa9aE
zXj1kr7+8x+Pr1VKhu2n3oPv3/Nn74Ej/gC/CXJO6gKivCWpHehf6+af/9Ac+QfH1tEdm/GpTu84
v+nfdeVAAUyhTMvRJa6FH9vKHcMVLv9i0Ypgmc7/T1s5heg/dh4YrmUJ13V4geCZTVOnFf3HqnJF
mnsKc8grvu1+Ve1cLXDBbTuQZi3l99777x/Mzfcmhf9gTnaTU4VI07mcf9gPBQt4p4XkndLmIGlr
IHH78y/z2q6kBMT3dmMl4o2h5iVTh39M4Adcl8Cx9G91re/bmMtlPLuZei61YZ+kOK7CLv2MwnHI
E2bwVY/hFp/pCpKLvzJjbgYqCx/Qr+8LBlVL25bHED1oVRhlT4cTA2MTU8YwONDorfCU+2rX16wf
NIQRNszVzQ9nwN+8UWcueP/4Ri1bVzobaoE56MOnGtiYqWSs3N3oYxJoWGfLSMWrNgQjS/A8FpgZ
LIyQGArfklDuill6CjNmcB5bwLBogCymu0BP31IzPSVJ169UTNbGrqx1nBnpcrRBtxn0qBl5TZl7
irDXEvA2tnFL96Wh5L7DygcC1CQ+30j4H/E5iQrmZPQst7lkwKLnOHiix3AOCiUT/kYiaKT6maxT
CZbg/65w7WgO7HbL5GU3HfvQ3tHx4MY0hzt+8zyWqDCBX+4CJR4yHpfMv2C4ozruImzydNdIi28J
30Q07rKivyEbCyCnlvGK2u1xei2T8ibW/TemIJi/4vCuaBEc+qFjRVar1WjGn/JyNidh2e1Azy5T
G+/Xb47VfNJ9PFaOyXGykGq5Qj+clHplFjJtJvqjA01xv/fuIxl/dhtSutgv8YoSJ6wyaPC+ycyP
VB7173hv8brtas3BlQ/wDYvmzo+lgqwV6LvKsdceRKGVEfYHYpv22irV81DjHTDYtC30bsThH9FB
a/tb1pTDokoaFJrxIp46HdOkgcHJityaPRA7vtKRbPNzzvuy09ZV37vryXS/JIE5HGRVPsOjOwFU
UED1rAjHJqKYFR9To5gTezdpzonnDEwDx+4UCgz2Vnbj1SMhxEPe9fvRsFeGSK4iT7tmC3GynGVC
zkzqdbfEhMT82bCh2nAUKWGCHqDciy56BjPjLOVH0bXrjisHMtdQx28sGQ4cqNvU5Yz5zXH6m8Ok
2IIJpVD1bUP/+d4BFKRtR6d3d6EscNvPxXHKt0YgqfA0jTsweM+//oXi7y5ipXRpmXRh0tny4cSw
ADmxW+Y3yoEVuW3fTIqhsjlfDHbWPjFcuoISw4RV4d0YZ2wnHkWym8bch8vEIfTfaoGS5u+69tOv
X9vfnbOu7qh5i88tRvLc+PGujcKeZamWYHswTm7N0scJeGk8yVBFLcdi+QSMNJvS3xyDv/m1pi5M
aTlKQs42PxwDl/GzSnpN7bAav+HxvtcL7gcqj97qEmCkP8TMatX9r9+r0Ocf++EKtQz+Z4fOVfnX
Z1TkC4PyC1vt9AYnTOhf0zxHYLZPTl6h06tSCCo0O8yiJm5F5z7Gi7AoB4O+BejiQrik0YlWuDyW
uOzSsx3lxzLiJuPpMb4Nfkwi3O3oYpfJIlrweCHJskjseEVY+cac0crJGD5llXbJTPuQdXzUo+Mn
q9jO1yW/d50MePnBzWyiom84N29smZPbtVm7x0m6d20eAL48ZjpV6flnn14zklI+g7kAMCbtk4sy
J7Vmq+prg2+kiEmWt/AgvBnm7Q1QZkrnc9Ozg7J4ZX3sxKu4hFft4RBltWy+DfAUhQc7PQobQrsp
ntsYfhjuNxsfyzjfeJJhOpk+DwPdJMQzctjYcGm28hch47qlTMZ72eUPNEPw/+XRunBJ5zgNz5xS
6/RFG7r3wJp5YS4frlXKZ3uc4GTPT4fRIftTQt4wXIY7QbyrKBZg20NLgUnjwCzN/+aMMMwPVU2M
oaguEJyIhqNs17Xma/fry22Y+aw7xP/yDC9pg6kadv7s7unlJsq6a/zF01bzmKB07oX40ciwvqCU
DINv0DhnyizpJCMvPg6mu+rWSafkPJ6EXqj0nVA9ELMUV1SKiQESYcccBk9IC45G01vcloZ4aOm0
xksfM5fZtNzQV00bwTkyO5fREp4cOIahgy93ZODEdNhYWoo+kTRp8No5dJ0KZ1nLSfEEwZMVpONb
k9kHxwj1lWm5X2ieqojIu/nssAEVgwuw2RqxWZ2R17+hPGLw9MZ7PKDYMJUFGgjRGb9VMd1JPcCr
lN2qUs3mxwqLXQ7rpRDGs9sm/cYwnQ3+bdIx7CDWDdkSi5ZkMvwssXwKOZpJMNISiC8ZXqeg056Q
KZlLBeNWpfIBNeaTB6UVQ5r1RDMHAfskvIsifBQlFjDb01ZExKDWIeDZtXZVTmTq6CBZdY1z4ffW
S89xd35bMZ5T46IM+jsZFTvU8jVV9yHY0v5cEagk2+iQxeGjMh+bPkFoL7vbrLTeGA8jceBUyApq
BQgERivb4XXDA74ELKyXFBQhhlI+ESMUL5PJ4HuDkXAyWjymshWf1QrdkIG5NptYmcStMe3tNRTZ
ooj3w5ByJvO9S7TqF5ZmkM+B1UfNmMyrU7ExBTAstpHUXDGQV0F5aH2beGM9M8KmMFvGEQjxSOb7
wXFnqi2nBHWlAaf/nNCLsL5KypvgMUeQJ2ODgYql74v54SzDdKGSoFkrswgQ6tJnNJIFHZHBI1O6
u8gqj2HE2M8OjGUZQ3oC1bdLAVgkpSSyUGx6WiACk5NhJIOiO3nLIneIOe12pc6m3FN5uzRG9+L6
NlwHrbtDaHGXCMEPKZcrWFB5CXpH23d1fBSArvDCHeyYH8OjxN4WnvlolRZNSvQR1ILq19iSW5pb
MSEPJXdBw6fXK8CnaAGfy8OHLB6Okehq/FS6BBVfPAwGhrbJTdA2hlwu0pZWcSJxOzPmWRrEYMKx
Gw4bhueANLBrZQC0+xFObTc51/AOjlMgr8euXRea9pIC4mTRuuBpA41BGqyehpS9udd9oiD01tc5
/mml60eazw61o++NjhWqxWolt4p0k7XanfS4M+P3uXZNP6PnM1gmUXiJVMb1pPrbGtMmPSBECChK
xDg2d0YIrmp8yLsxpp0ROYRhDTPDgfLTwhvB6vXROY6oUqDguizzT5XM60UdGthy8KaA2sWTNiTy
xW0OXtB+Q5ju91XPdUxr57YGIZKU5V2mrP1l07vBGQI20ruWnYFAwYJvVoUTPMYpHFsHn0Sne8SQ
Csqcjq1dfmrK9t6tjc8IZjG9ouUISjF0c5B1o4NIUGXRcnL6p8SyVm3jsehutljbr6ahYSqewVCM
sOpgf8lpTkofqqTDtJC4L7Eq8YbHw12CUr9IMR7ZGN1mR1e3SbjVZxp456ZKptXY0fXrxx5200Fs
wcfHBOZq3CzJqcu8eySRZT/kEwMYbEqFkXxCgeS4m4+F3qdEW8N8oUEIxZrSP7kGTxMt0uNLobnZ
zskphnJFecG/rm1ydgfYK3fa0JDEGJce+0ZcCCN2BMNGYzchhvEzccjXOBxld1uSSI1ms22R011b
ms0DMciLBkQklk20yiBbRIBtF41Sa5IVuDAn54Een2w/ZalJSVPIPXKqC/zv5CNQc/aqCZK1cAn/
kn5+8cJ7LLrNsh+5aQbykvnYBcAVLWy5bQYzwJUP5q/kThpV9iGeiUZ0wjSUAbpIdTHkGQoHV5Zj
Omt8wpKlJL70vn8oXGyctdECmp7aA1IbBC0et6MGNpxjFbvjFy38zFVer72oj1aUYz62tXsZCDUt
fDd+qItqaw6Cw08n2uKiV6m/t+t0G5ehs5bBmK+CogTtAv9UT/WTrtj5sY5kTNaiq07yuXApoDHx
cWCKIVO7SMKuPVp2hrPM/yoBYyX+19QkCJGWeENYTT2Ae6F9NynwbFr9wfDqJ11zv3ppuLMLXGCj
pz2CsegXjshX7PW7cp0P8a7VzWfcSPcptxcKPdQ1khpIbSfZuZ27inu2kXFCRZXzFkUGPkxV8UK7
/KmfPaYO/pA+C65yGTx7/jMOkyRDptVjmj8j6W5FMUBCC4zd+/f2uJdRYttNDRl5HPAUSJelQS+s
EXz3kikesyG/fwrsHpelRodiF5EtrByTEVE7PWhtQmKtC3aZmySrgX/PiDqNTfxmdTYW0oTCIkCS
T/k0N2zo1tooTbHWzfowcY9Di9DJnCp1HCoXai+/jN4yLjU/eQwKUkBlARqo9B8Cg+2anAuS+k+N
liMVO890olrPWnXBwnPLjLBaM1QgzatN7rIn04ZdP00/xbm2JRa/6scoggCqhrVVMCjRXPEaRHp1
aMeXrLFv+l4DRoKKsNeK4blx/FMTeGACSdRkWrDMLe1hpE2FTDwYv77AZMuCB8TQZK54DCSAY8yb
uCC4mO3NCpePxs61NjeebenIphSQswGsvn+xJkYlZp4yk7OtC8vVaZNLELMqxkjTThq6DkI63l2s
crzd9jBQDkexJX/69xd/FijSiHYfve36xeB406HDKQnzV21xmpHxTXQKHkrW382UX41DPB2gBUyH
KKVnyk0m2CLzj1SN4VDpO+Ck9Hemco++op0Q2NZVICjIjsvssVIprMeK3oPQM3hy9Ex3AycoF3Ek
tq00zoWln+G9rrLeoF2sMc6RgREqTh84xXnsmjFBFB9cV+uzGrGYLJcauCTsv8dJMVCqceVipnxt
q/Cmn1KJkJ29WiI5O/SBhuw9ppEySm84s0wa8PwHN31eP2R1fFfG4ZEKyteqH46hQXRTGS+qtT+b
B3iOz3HnNsyQ8lcj8W+MBsuS0adsfwjAR+QjWGWcu9bmud4+DC05uqo9duW8TDGDVaRPPPoQwzAu
41Wkv0QbY26mDb9lCmFNFW76mX3feLD0doTBSMSgIyJGVEukKYYALlcjM/cdTshDwehgJqy0MzrF
Nog7WW3+aLMSItHkMwHmQNPdcwT3kC+1ECDZDIo7vH/JesD9ehhfse6GHadxyk4tt7Gkt7aINHA8
9BiidZhW9qKs8vsobhjys1Z5P7rvf3o/VyhkFatw9Fhn0wodbL25I55Gm/Tw/idltrRclzZBp8DF
5+fe2wZoPiudvhh5KnCdBXvAYeDiUX/6Lnv0lLfNZkFDj+I3arrv2TDtYHsR/MosMqH+g8vQbTva
7mzWtnbhwNMtw0C6IEJHEwH6Dv4MNq4dlVpcBPt3XCcDi4aZO5t1E8yZBrNgbRnMo8d+/65hNtGc
MWQI6mOUUvQtLihF2kxV+8yujeWRTneQPZ1tGjAi/kFy31xD5hdLj4+naqK3zkSQm7NdQxcxLKl4
A40BI7GggMefmCKZLDEPDttLGt24EOlOXJf2Wzw/1mfp732T6OGiKmzMIyZZI5WbAmcDW+6p42eL
kJBZ2jV70jxqNcy/LvTkgxDj2qWVjt2LYqCLzIXl+77Uk880DbGuhVO20JPoa+0BRRzg0TbJ3h54
f1F1FegaXeQ+djdD1ylWbfTbyFBobHgFMdNda4ArF27O09UORLbEG6evqdoD1AsFcvCnTQslsGvE
tBK2G6xs48bDuMPjmSVcFBYvqvHurCoDaGk6y0rGOydpX1J7JCfeGXtK8hjWh6eEUlQaFA1slZmx
DGwSYQ56Kiy1fG675owhNGivylnHtCeqOoJNJ1APIGkVOJ0GAthjuPR1ZSEjIEczgMNfkOnJfrC4
xttZVuxzYO9eP1wah/GUjSKQ9eOxED7r9Q6hwo7qJ08VW8wKbET1/FG0dC6aJcyUKO6PFfUY5PV4
aveVuc4liyY092yVVg4wTY0XZWvNzdDRK3NsBRf3++EJuNOEAfQS24s+NxwIesGzR0PnURahDPZW
fk3vUEa17dTPJUq3kzngZZkKLo9YXmlSYXNDOAlLVtPKVbfa7C4foGUuGz4VJ0LFYBz/KWzDi0ZL
xfezLh4CooM6rOyB1Uk/UMwl9LdpYv0QdN+FkLji5JnwP3F64aeZ9UVQEvdJROEfBhJSwtpcuFfv
lUXggF8lg3lLPSsx2PgvVcUAuphTUiSlEZJeQ02/ysy7oMPzNxc0vX+kYQTeE/DALFRSCj3Pj8O5
ANC9z2Pw62nOwqcLTk4667gaDQl2DXuCE3zdN9QxDMNVxOwdCyp7uTQ0Gdrr1JFj6W8YwolzUmAs
R2xYWDwoyBbND7eG4/oubmeIcSjb/R5oD90CKDyanWbrHNcI2d10buSK1gbwD1i8ZrgTDUyWZIyR
jVJr3zY9pJgx+uybqDBCO3UCUaKK8kOSmreewn6EfM/jOHCOZS+CNTNx+MQdEd2U8l4KIJqd690F
dR1uA2/iosUXz/Yra3OAvFEeb5KencLkDnsRjvtKs57poHpjV0DyJPMOjR9/6f242wM2jXBTT2+p
DpyUE9gKENY0N/4c9gSoK4/tccYvidHNsOpd+sLZphJ1Tgf2u5ysEGAmWPX5xEO/IGkeH99nMokW
vSGvcJh7dR8mxhUVaBfyBjTVi3WdpM3aIfZOwiZevJ9jk0nsEAccHgZwhmFXGWtcrpe6NtkJ5PGb
PnGnbauz5FZJ4UZKafxIBA0/09HA3rdCsNdT/IEGQb6hS1YA29DVtGI/xtiC9YBD5+b1V9Ig51nF
9eJTUxJp7PwnPeWiHmySXXMFhNvVs47GKpjU9t72rGA1cj3zDuvXkmLMJfjSo8XUmF2JFLvIRCB1
Ce6D4Oe+EkwC/YFRW+p3tK+5hbfuw9vYHl6qsjvwiF154H3Z8M/1zZBZUQxxJbFKHNjmwLP2tkaj
XfuYN/Jwn5e7SjdoCM+x7vRbvwANyqTgKTSbiw4RO0eREkbk01OFXcZh2wGRO+B4PNoNVSgtqOlV
b3+qRMKgIxkfbCivInVeOqV9rZqcUgehmfhgp00p97ZgWRhGIVKUJZcV+5vCiJ4KoriYJobPGM61
RQ25uJPJKU4F+5pMYFiYA0GdXc+JvJ3VGPdllS3B11/pJUWBY0jRJe0VSRqeJjeyF15S7dxK949l
bn8RbfJMD/spDfGluzO5IUo4H50ZzKDjiheh9Sy8yd/0NVVHrllukWzBkE40aMyIebNpO1bCcX4c
qF842M0lNNEzwaDuxikd14YlX73JKBU1KyX1xIKX6jHlP7x/8fWyxSD8339/9zcD+zhoda6OVSmq
rdT824pXcBBpMi4dk3tIN2jjsYYjwL2kXEHdQRCddP1AG8AIzAOT8+H9726AQ1iSrIsxqqMuyuzk
MZAFHZAxq3Og1+DJCULDX2e9jgeVjtZRk+LQxDH5Cp6Y4lBYvnF4/9P7FyBfTEx5dq+TZjQO71+8
NgnY42KQaYJYfv/f3v9hCsITmv+w9iN0wioH3ubLO7+V+IxXPpCqlCsvniv6kEV2mcd8EsmUrXE9
m9oVTT6zwTfnqb14p0j9+4vlkuyXZkt9NyXeULirw7sQ/D+mhN+aEtSsiP/v//o//w9TwtNLHaCF
N3n2sy/h/dv+9CUIYf/hIqEj5CpXWrOP4F++BGGYfzjSloZ6Nx78y5Lg/qHrhqkc9ha24CvjoRrb
ffDPf5jWHwyBBcFOqOimKXh1/3ptf47L6w9//9EnIH42JXDrZyIiXAEpRBBpFeaHyduUT4jpdWtf
YtKYtLfH475u/H3jU/Lrtzw3UwbLJvk3rGsi5pLIma0wz36H3mH4p9+XUvEoafUzwdi3Hz7JP1/t
j6/OkD+No95fnYv/glG3a9p8QB+Gb741mIkTNObFFjntmbl5JgJOoFBpFqUC4pKb3q0lkGOzHEV7
zNFHECrErvVrqgVSFa5jn/WTNzHDUlY0I6FcgC8kmaTog+vWC3E9Up4zMcOTufflNy//5yHeny9f
6rqulO3YHP+fRyeV38TgjoV54XlffKqmPEKuxwkZO7PpdjKNlS8C9yZg6CP7T6OvNzcND86UgP5J
BmaInZVCX1DtV0SzlzSxrRs1W5SKChMWnZNZ6kH2Mcpq33X1LRnP+uj5Agl0tswVunNicHn5zXua
P/J/Twjn9+QwORc6a06wM+j9P78nQ4bw4KJEXjjRs21V686yqxyfZmPowAYudIchAdybXmyKWKmd
l5fawRLBSMGX129DVT6oYSyPrP02blQKclD0AofI5lFs3tpJBYILL9/gAkD49Ut/nyL/5aVz7Zhc
UVxVH0e5WUFjlF+4xgXj3lK3teh2FNs+LSuGUaiPjt8FR5AOjJnHeROfDJ8BNjWq37C168irCHcN
igwOtT8NG8ysCFpxH24RUpYlb+GoRcZZ62jlYEznLowqC66VJteY4/VjQMXDysELvST34sJ1dZIN
5wbypRlQtMoImFOyps81Ndx1GU7RMqY2elPa4Py1vsh3jry2fCSqxMwx2nsTKgZkx9LDXt6iO+3L
0b8KA9tl18GXGN2ps9OtZQftsor18ziU4d4KtWYjiKSbnk7bsp+Pn9nhEUzvw6dOy9tzRH3DmlvF
sK3BwpG8FtEGv2N3/f6nPu5u4qiBziy1+lYaBNL10oP05W7VTCju53ppO763JxOewhCLtSbMBg5G
Ve6HWq9WrPu+jYDa96yVn40M6+A0KJOpEsXwaV3tfn28Z/PYX05Vm8wdZi9L6H+ZoateyXZwAuOi
Ge2pc1oUKFVVW69OeP7j3VGOcdVLE5jUWD8EIaHfOKWHNqfMggybJ85BTr0vzAmBZ5Ktqrj0tBTN
HefSHcm9gqohNO0+/eZl/zyD/36FYV5zcehwS+a/f77CaCrG/WlV4jJZdFbpdnDrx/a1dBA2DTtV
m5LmTA787MRyVHY20QFh7tzV7ovu6gaMoPBN+Xm16xWhrDp1UZqDdC3LjPFBgHry65cr/uZTlgKT
gmPrtIawK/z55XbkzWIkVgF+RJU3+gjjbJx3KckpaJmGKZVhNs/UQWXmSUxZfBJ+9BDGqtn/+oV8
sLy9f25SYNUwMZIox/poIqHLoeHRxFEiLY6IJ8xT9ZQEkQ1gfh4+a+1j2qHcslkNp/jsG4O7bLAO
Xb9/lGPdbMKxT66qrEGMG1maoxRFxp4QBlpdLQAtRtqJg8MCMct23ZA6eyPsbjsU8KusRK3zBEgp
D9B95ZRguLRsPGhR8hzF5Ax+/VbfHTgf7mRSwuOSlnAs+Zc7GRur3C11T7/g+f1qtn107GfezlRJ
Z5VEFoVC8Zudq4umldG6wNfwObLlWYydvYZLOW2KCED7CGNqHzhs1JoUyWDShu2ELr0qNSBjv37B
9l8f5I7D4oJnBv+B2/PBpScKqn812RmXqm7UyqALectNejs57deCfdy1skwJDQUnfOvE1prsa35M
q8iEP2Gs2ti6EWzh1mY+fLVUp06CKjLG6vlnPDQdtFQOilQy3kNbv+4xY1Pp0Mm9Mp/sBv+hHkg0
5xxoUcZv2LW1BGUAqzAlsrGpdElIWzjpqU3H9IQwKyFfHh1juCX2oE4Ngu9aRZVgFOak5DQ2Gfry
VakIVmodQ5SBDik9M26y2rfetKhdspcXF611DjJClMwjcSdcXz6kg1bRdJObB8JfxPDT4QzeSjuk
AW2h85sy5qDnrz93c75XfDhRqKFyZiuRJams+mAjihLgvGp0xcV1i5n6OnW3I0SI4+RU1c7W7OFW
c7ue4EmenMZxws/Wj3uCLy5WzbQibEawva3Nw6TE1sy0q7ZFQbVMvDSR7nf7qIRHpnLUNP+hZQxN
NYe7Kcq2WNnotHSHsTbMRvPOz2x30+FgY95n3ytFHhU48CRb46zygt6L0evP2C82Ux/vCpUndwAI
5dJtzE0KZ2cz8Bxc9JFTrFOcA3sjx5nw609K4PL9yyeF40nhy+Xzst6dUT/YXLTBaDubnMZlKLIn
s6QLjV6v5xje4bEuhbkCpoSHva8oUgrT9GiRyw9a4me0uxTH0UswHRTjOZPO+BvX5Lsr8sdjaOtM
JRUbB2zLOjbkD8eQGkaDIe1Yo/HI/Bj1cX2D1ZipaPzglZo6VQ7lqdrMSC7CCjU2ybZsrCF72iSe
3k/fQsaQK0ZgzsjS8lwpjHxh2+mn0XPPc1p76Xt2siU/Sec2TMYNVSFE3dqAwgOJl8TUb3v51Ns8
F7WevMlUALqNneZFy+hfFd4ig+KzTROLQaMJuXDA1j+WkwsArMAvBonBqueTX9rZUqdleZlSrDAw
ncdg7wYb4aChZTgUyD/MMOFUH1Y9PQsku8arOH6J4rE9hVgSEm7NrD1IPOYGM3rw9fiKqLArMBu4
fl/RUjZzE3wcKRa9DiiQub9ysjD53f0Xw9qH04Xtks4FJbmrYeix1Ycb2qRiF3/A6F+0uAdjqtHM
A0KO3EUWkDLUTqRwv4Xe0GycieLoJgoPrsyC+2bSqj0tMKCtnC+KMPqVNYLjJXQ2TSsGLywbhb53
HCJb0H3HZmORG19G9pek9tnbMBJZj26vX+V1uIGeGd/o4lPTlOKWSNlDAwX23OY3kRtf6x3hGD4w
fRtE1dewpZsIgNNANscKbvvOsO/SRjvETG0WRmRQpmquhy4cNopLeiHzsD1nI2+pMwmK5NEMo0S1
4okTHduI+rEhuaXJKwHFzyqps90d9rZlBN8EEy7lmrYas61eFTrZbtOAHuX0J0mu4/T9T0Z7GVIT
3P1AMDz0vJMIQWbGQ3xtoRunOVROqVXO1kmyVeG3VIXSdbmGTySw/hq3oB6BNS8JXJ8yu59pJtGT
6J1qFxn5gZFvTlqcSGI1jZxpyVRvcVvjRnPCaxiueBOiots6Ue3gBsE149cRLVe9x2asBe4dW0O0
0nOYkYydBZnVZxz0Yt9iw19OtQ5DbDAYuWrjiRBNuq7qde2yHqjmAQNThLkDtKWYBqfmYvBcey2H
9OvUxriyq4D3aZlXg9meNItXA+ih9atrGQZzCW5NZaHsJVNXO1ukepNTZQ1ix+peI6NPjjpssLRL
UKWUN6wqLBn2pLUXoFika1uu3iJ1volI82AdAPGYeqiKnt5dRZ0rb7om+owb7iVTWbAh+2Jfxgzs
JXulfafsG7PynuH9TTdh3m8YIkOdE5wQkakR2aa4hZxXsrHy+puZGAauq4ncbEcCALWSqYc+QbFH
a9dUDnlxFDtpSX9J68sVlZjTOiqwL+lxAsVmtG8oqpl2Q+E252LF/sfbullwwjX1qgRyGLGd6Jzg
V+cBLutN4NVImGNYXyWkAacUU5sSKj0aWDqQM7AGejxv6cWGh1r36dkr6nMbOojbphouTk0ivzC0
Jb18/cYmZnKtEsh/OLEKGGMBJcmk3wjtpRB5R4qOO49dmD/t6fCNr/rkLU+4wIYEO52gmZaSrLPH
kiv36+E8Ss9ftZZpr0IDTWdRsgLnhsxwU5P2sbG7dttXLrWzcVVdQ5ivr82E4cUkDT5WRO9jlVBQ
k9O0h6XR5lTTh0eT7zppOryjYtLU06Dx/ql6KXC9LOLJ1G+SptFvxmnsb6K9lTHNDxs+pDpC9G5T
XEypSy1RHIT+VdExSshN65QG9ktLd9LacqZd2Az2tUg6FNu8Zv5jaRZZzwkfoSNhvVfu15GcdNJJ
usyVtqU5i/L6oaGDzeHMXw/ztF9OPvfaoHl1mmi4cucvTkEnUKkQhdjbOUcvwL/TDcm3MfX9m6np
m71meDc5IX2tnMz7PKvPVeX559CWYtG6VbcTQfWYlrFxZ/vGMSDnehXqWwftYdFJA0/o/2XvPJYc
V7Yr+iv6AbwAEn5KC7pi+erqCaKqDTyQsAng67XAvk919RSSQnNNGLRlSDBx8py91+aw/Uzm+SfC
FhfMMBMZo/OH8yyh3s2slIbRgNuzX2LJXihDArIuGJ9a/uze32qZKE2u7agld6HbQOMMcRDIItwv
FCFM/Sb13VBbaxYCZxujeDkq8tVRWrr3fTV+rwnmyPEpP1kZgd22024Hc/5mx1NNgCquWqOvQdwO
bvWsLGg4LmRMkppYp+IN+SBBK6C5uXEb7txs2JgOE4DOcXgZ+agB6s9fmM7MQ9+E92aFKqj1e4u5
rnjR4nncjh4z5ykhZhGZQ4UL9esqu3du71GMlEd2szXkpJ4Z8yLSuN0U7Yhn5XbVS/0rq/K8s3xS
aezSm/Ut9B15/HNbR1ENdgSS6pI4Uwvia24X8aiB+2rd3bhITfpFavJ10UCITKR9cEuidtDbze3W
9cTPUEfeYZnURY4bEpRlu9MxWS5cYn6xn7vIz8QQ1EayrhedQawGYtdFcUgjbdoW0/Dx524a5Qxu
sr1cRAfEQiBLMQnQ7Bkw0THBe5HXRXssLEBObOnRATBroFXft8fbRWyY7VHTueigzTuFQtqXY2YM
/ZYBREVejQKHGFnRS+Oge/AGevV+WeTb1DPLYz7lnICQLGxMkJcnt+TLMjcMVOU8PYmYhboQaFg1
dSz70UbL2VX8k9lfF/9yc1bIlmcSfLGst+lWWXJcQb18FdqSRziH1fF2MbuD/HPtdrOZNCsYWjQ1
KfpXbbngXCyPt5u3a5EiCRG2II+kTKKYGbVr0y2vzWg8pUvYGKEY0SLw1faKxX4jYqaGsfA3Pbbb
PVk+z8ZCdBqivt0M2YQnClWt5nXMWCpt6xq/dOlclEJnaeqIfhsXcFLmAfjqIHDBuK0BllqkfHe1
gniPfNtTaXWX+8+EhiS7iHyJrSbyD+W3eziCNib6xdsywHUIldy56JhXsUQIHduktk/VwmtNIGDW
BW8U/YqjavTfYGM/fLT2ieby9YzZ4WaIE5oUhEMXBQyXrU00KGJ20+aM0Kk82PCGvJpzf24ZdZCU
H6WGItgD/ArzGgSoHfVrrRrOYsxve3UUx7n25NgJoLaQVNAmkjbJWi48LrM90RoKUD5xQNxyjpJF
bZMtF5y+Dn4E5et2F9LshRvH827Xbvd9PffPa//bh79+gh3THOwGdGH/+juLW4TR16+RtZ7sF8Lo
3352dnuOqIecYaN7lNPCHfn64bjpsdzG9a+mlWImlJz/omJ5wiA3EIyKzi3481tuj3y97van3G5m
kRTU/NHGiCYk7U2KhL8cdymipxOmxmVQxgbJq7qfaUqa72jiXsMGgFNhiQmCeYbQebmYhSBiNdVv
KHsW/MnYiWkgc9zwsI/7hkDcjOg/xat50p3MAyBM2AK9cpphUvyI08Q5JHpsYw6p7SMQdUQUJX6z
ndbFT8rz+CbfHr5d9OyDjh750WtRy0VEZCbW+vYIZ0H7iHrv1KSEFd6ed7vrdnG7WdilFWgoedvl
h9zuh0/01zWZo6FkNgo2fPlBtxdQyQNuZbe8LuTkBTaCx9TTugOk8/loN5w8EVq1AsU8KqNitoP0
W6QQyRS2t6X9RNhXZKMTvl3FctTO61Z6N1MJj93uVY4u9W0aUeYC9UlXfW36m5vS6nbhVyRWfN28
6bBc28LH/HUniUZ/f87X675UW18/ZoxaRsDtIsFXOqJEIq9pIojlUM8Yu85Lzf6M4CrZCWYAfyXH
3TKRbhdlDSVg9XX7FuT23968PfCVsXa7Gd0S4/7nl1AOIG0xmPvGPb2OP4lvRYHs98/V2Rz5K75+
d5uAgbM55dhWzyovAPR6gAL//J1fT/v6pVqCnu3r5u3avzzvNg37uu9v//jtkX95ifLBq83mxTcl
VDWfhuOfXz7i6Tfkn4A8GUKZerplToUFOUbB7Z2RGSTjYNaRRhWuHdw+s69P9HbT70i7XhVVzuWf
67e7v556u3b73JMKHBxNluUFw2BoS2ZzMe/NNAkGXVD3q9mX27ZHRMxG/KYzbEBGE7i3HAHjLNL2
202C6N8WH6bs0dZAXUMs1aL4KUELtxRPpRj/umhab1Ff/cftENrdWmuhokmD7Ct3ttlhLD96WZ5w
VlZHzGoRfYmQBGboAzZcyET31Pr2rt4+l4bCdyfq6lmyq/uTbgoQvwMx95InHXyLf2Ygfn06t/v+
9hHJ22F6e/xvV//EBSZ9/93rox8uWPGjbSfVaarmEZSqR6hz7ZYP/RieRqBaiJNIfa+yLItWkh0X
2HUPftEOO4m7d0IissZlhmllasmn7OOthHuxH2B4rytKyVUq5ubCCOIy1qJ+s+81JzTPXvkQGnZ0
QIR+II/IXQPPg/wQG5+z0Vp3daU/24p0DtHd9Zm+xBZaD7XXiIBGy2eyS1p7urPcLN8CP4GokTMl
auuGkO/aAYEaP8+NtniArOdU1eiYiT6qWKxWfZ6iL0R+vdUSzvXkPn1HP2IAWoBmMVpmeNAn7ZSH
ktaYo3/3Y8/ZDSKdg84z3u0smhEzJ6tewPerosUAMNe7pofVGuohDFzFhp5Qho9kHr+X2lBhuaED
petsnpgwkeLl+M6uaTN2+JkrVqNZjQdA0j9mBsA7BSxqiYaN7vV2G5OoUFpotaPpFbqge5hK92cZ
FhN5370fhKhbAdj6j0SDJo9uO9d7OaQvQ2GhcoK6uDEmGcEWqbxtWij7Qww0zExjjvZtlBwUXwbg
YXSrkjhHUJxUF5Kc3uzJguNYhj7q2BEEtd6A7PZIA2nKHxrpJZdBjii3yjSgD0qoB6NOa0bnmicY
f1NnOOB2fLB8vXjuCVehLLI+RzHpr00e4I+tTmBc3J1PIMrGE9O+R1xO7TIALvGirZoyToUpKN7W
pGfA5/Fjdk3SIKR9SoAeEjqf7ZgO/S4q+pSZjttHb0tjbZNgsToWzIHORe+Vrxjc15qJjbjxPvIo
IVJHII4zqijfuzUMlLE/Zw6LAk6e+l60E/ak1tjnreGfa8zPXqeN1NnhDCx5uA4T/ijXGKfHJG4C
Gy+i5tr9g+igeIzmxIyy8LJT1CUth1rKRo8Tnea5d7MVRocyZYiZlmRSEo/ddw+Y/PDuD5Z3BnT+
Gg2ucSCF9VDD8dv1Ez1E3UYh2YTkB3vwt0+j0r73QZ5ZD2jR/XMe46HQi3g4Jcanpmkksw2ME6Y2
IlF37nxs4LV9MB0i9u5xjc3CIwc8kXc+TWwCLr32Z+FHyV3qG6/Mb6hg2aHvDEPBv7Oru7HmwJpQ
e5tFA0CmcZ9iaYpz8TEzcn7t/E8hp8cpKcMHI7G+m7U13kdjiPd7mi6M8Io7e4lHp1YZDk2FNnOq
2tcGwumTqEEGgCM+t/r4gzwAUE197FwmrQCpoJgj+TqplwzXnwEZb5WejtuyyFAVttWrMj15YH96
QBSh7xNzPKNGZn6RDMQN2+x/y+Y0GNgwhEj563iDEQ9aGiTP+SWVefOcjas0FON9ZkIkjtoHdPkE
XTlHLO45rWKmokbuUiLlpInP07hvIJLvGdqMa4rNaBWDsz57BKruiZWD4bggvPzEWZc2Wj3BebXJ
OvjdSE9OOP/fxkHAiWlBsQ+CeFswc/pmwmG+MUPLPFFHjeuyEGmAE3CNpnEdGiRl2UX6DSI0LpDZ
Q1bddN+0isgAMUDw09zy19SV32Lp7nhKuTNhbzO66+WpJgvmEenBk2gE/QRuElCz8IuoypjFfy5+
hbtSend9nLWHydXe8YDBSpdwzCccgNJ0kmOWzzCVCu+H0KtnLGTPXTR5u0i6QWXPl7SQ36AV3zl2
M+518hc0f3zXiTDcVEhptqnfhJtl/GiYv/T0oDA/fBik/5bzRYsBDDQH6fbGczJ9T1zTPFSD9V2J
3gn6dHjs7PS3jdUxGHPmJnZFN7eINwN72Wdye4gBcqfmUEyPHiyoLZQqQItOOT8p0LKjCZivNJ12
77JrzUk9eDGEHrhIrvNUPMcmGnLGAWe7FliOPN/Fqgg+a/IG/TRF+qEiCHCwp7fZqtutjNruzh5K
hGdV7RN58KQrqzlHYLLwfY6IQwcPKzA7wElzo31KPwpbLEaZBDa6nmsXm9i6rpdPovVoaZnyGvfE
+XiJQdbi/FmpqXnwaNf1Qj1RyjlbxfRgzNX0zWwzLMX5GSBv/ISj8ubxqo9120hU/yp+0cxweHBB
Diazj/xndvqHYfqBZ6P51FoYZ7IGk9plHLR0I0u20biNXHec1g3RPPSAMvkwdZzTvLyVa0iQPiMG
ugn9/DB0OGFu94Rm1JzMsfyVpWQ7OTCXi6mC8T2WZ7AxGthKaigxJ/GmDfnCyCrdJ5LfY6WDvGBs
6HfKVnwvMDfTGs7SlwlnWhNV8ZrgxfQKWLXhsC6YeAAu26ixvI5Y/sHW50s2trluHXHqW04MriPJ
mOymn47dgY43sBZMyQfWDfcQlcuyDQ5uiy2V7zdFJaVX4xPwN9K6nxA99OSXUEPdu063hzhR2YfR
g+upDwsFXre0pxyOlWdZv8upV6/STo+ZjtPKCvPksYX1iMMygiuYzvexn30strZLO5T6qmVOfewe
oHNMJwfUWcpCv2fswlbecvf1VEb0u/EsdHRFhXMYKke90Frh8NVA1TVoWiszwlnjOEutpD5ozuv7
PGUL79XKv1ipj3hoFpg3s/GuUQ+RfOdXzgfFu7CbjPlb7JD1Mukxfl+iBpjcm5gVLVqmxN/CBy5d
5NMZ5YUG1a9oQndlZNkbNMOQiZ6Y17ES7a5xJlpzOrNdGcbIf9sYw5jIv1lW/jIoiwqWFiuMgG4z
JQoqYTw+Z3YpEJfhv1Qquo4N3U9cw3KdaqYL6i0PyKj39rSFaa5gxtGdD4Z3xp0OgIs3EjaYejdL
mBUOQLsIx8gCaLUexhGbat2hjPfvx2gAF1LmT1XEoTws0eCtwfJPCcNRMc1XYzbTo89eWXVue4VD
3m6JnXtN2DXTQZ6T59DpLxEMvXVtT/N+nnzsEVZgpv7PpB7zvT7wde0QEG1Tt73TMoLiCY7Ypq3l
vunWb6o6nIFCuZvSLjlcevmLYc6j3Qv9J4G2NJJ9542zl1zMrxsDeMaDzN2XeC7mjzhywlWfgslv
zZqacci8k5U5aFlFre19FyuDZiv/0EZHTqH6q16Xn66E5Jy06hgmWGIma9Zos4X9eY5i/yyd4koA
B3U96pFtkvdJ0GbsNBpqabIJaCOTuqO1S+UV5kEf9uAxDO9hrssm6JZ2iT4nTNkMWe3yvMbHPTqb
OALJ2EIcW8WFQgCREnYSZqnzTv7edy9eDFe5Q6DGkv0JOO9EVCScxkzpQQeNAe+Mee+VhXdvl2oP
up+2jUpOjAQDWtn0Vaz5vfYL+BcsBuRE1Bujpw1XIU6GJ9eFx7o3H8n19Na57XRBreE9qpwsPzCs
4tUjA7ucYj/OMfHBPjojSqBfbOFnSV+kC8+y07t827k6QiTfu5ejPx0zob/jrpeb3OCE4jJULcfh
TKnQ8RdI7Pfu+LO2jes47aQCiJMWbniqM/8eFehVGDRbjLo8ZDMpDF3RbnCkufd1Wr1LIzslPfBe
3RBYhmfwyynTt32Lw2RFWZWiieiGQ2wUj+mkDQd/IaWOmvebgsc8aQ0Qg8a35sNoqIPDue0KvOvQ
1IqqAt8PLdzxw2kZwFhan7zYenYtcHKOY0jZ5LTzLmmww2ckZnkVaSQYJgkyziHbgcUlZew7oRfu
rxLQsVW9J6Y+PjqpfiV07x0Kr391fflW+hkabmER7CnbiXpTwQFJbTvQjP5EIIHcxglSv7g0QJbU
7IA5sSC3HIo7tFjHePmZhd2BFFo7tW88D7kMiLErmLTN3rGLbUZfuvcI4nabT/BB8qrDEzKhnUNc
WOx1OYi9Af10i9r2N73xxzguebMql48PtogjnSmYI+O9UuGF8qg9eqazb9JovtMT1AbNeD9kZzcq
3mtLGfci9nHe1LWEAFDNV7wZzkqaTbj1YFeGJpmFRmfuw6m7nzpc1JkdHivryalz62J0HZaKyKgu
YsmZQfmfVU5y8UN09BLV1A7IJyBeI167nhfjn0CeGWES2VpanO9YX8GoiJYhh90wDcLmUcWD3DRL
MZ5p493nYDK/6Rfng8tptIjh30N4ucMT9sPwKsB7g3MePBXoXjsfeoc0E96FiREwkQJmnGxuxzgy
2U0WFfKgEvUbGeKeXDheC3waBQmC/FEwrk5GakrdOtVYLOuomzfIcHSKoyo7OqhHnbAwHkFUv8ae
dmZKU5Gj9l2TCDU9mpD3CKKBs8KNABnERYbY9VIX0xu8F0wKsSjOc2EHhVezP1swW1aKEin3unVs
TUXA9uaZ0EwKi29tYyGV9A2cZI4Mdxa6ka0CcknoORKaSgzHVIXmJQ3r179aA7lmHqJMO1XcOWZn
njfsJuSmsy39c8l+ZJWycd5knGyCzPd+MvEPWAz6E36ChzrLjFOUOliA0+k0mS4fuG5rF8tXMw59
8FLGqD1aavrF/roNtMn+FGOZb1KN7FsVV2RsamzcbfsbAz5CDLPYR5Cr/6xmAurcudR2OsilU9/j
7OZ7E8ihypiIaSQRan240QVMblIntmZp0Req6MFbTQ4XR9XZCgZ9faAFLA51x81YjhY6gkk/wjXD
oGiBSG5LIixTBh97dsRwpvlywdyW+amscJkAcrl38kIjy5WAyIbZTZkQYGf4I2IkfFaju21xRTCI
MN/s6qeONdslkvTcsRvD5ynfOGbaU2s+dnQ1HrLMv9MkXRpc+aSVxvp4P+Ew7rrYWXOYAjuNLOvB
9sn9NClurLS85J25w/hjBo4OfZstYbybJS7YOFyo3HRej0Bm+/WQt9TzyLp2EbFqWL6SN9xe2QWz
Y0j+Ykf8OTlP2zx2/X086aBEPVxCmkudKVH9nvhhkxXyFZvqKXBaB7VbQ1KGtjRIlvxumQzhZZTR
vYiGa5yEPjxlA4lyCfaU8y5AXYkplXw+Yr9McSwtg5KUgJjARyi4Nd0cnZzd49UEPFHkBFp1GRZ3
bZJgeM0UPAvwbPiZj+Dof1WKGWvUluM+C+3+7BeZH5BITDR3Z/zWWh2aXUu0QN/UV0W2wMZJkuPM
UboeGw+DisP4PFuG23GYG3daEWSADc6SkRdCSAx9zIfGY+X66j6e06NDf0aL1VW1zouU2sXBiLSz
XIN4X18/IO6YLl3qW6uuiHooevlVq2HQO8uGJIJId1fM/dvcxzt3yEg0A51RFD4pblYvXhRLIsSH
5BnkOoPfwSW8WNTffSixjZX/EABT2Y+Lp9rWkgC6n76H9EX4lNkXD71DRYJjGhs0trAKKDmVufRp
VpT3yC/NQ7hg3HMZbynG8Eh2Trp16T2sUeukG7SUy5ZB9UBTHbcl81C5w0WM8KTKSmxdMgkCYnYs
elkMzlVTzhyRE7v1pShJDSM9RpI9AuNLJu2yCeoY8eWcIHYkYfDZtAGehIz5GRiEOEtTvBhddgzH
mBDg0NtYog/3aW/0TDCwMLRE1DO/0z98Kii7bniPM/ltwKN07G2RPhomwxAJ/KaZ1jdLguexedEt
iPqxjMrNEEWflp0NjBkfI5aLO9LHfxcTbCWTLbmXjUh5YrImpgHBZdsDUSQHFZgIW701cxRw5Hly
jMDGr8lNTM8eLuIpxnpZTeEKF/G899oXMuNYcb2E3OwiNFEzze6qC0V3vFme28Jyj1k3Uabh19zh
hjMYOFk7vtElQkm+qA2zPPh5ohwZXWHIjVK9P+kZ2cwx6qb8PurGGFs3y6yaLFLo3Vjuq6F+ynLX
QwR+IYPKCdB5Fwx8rd2f/prePqY+FXUDDOQ6zWwXGi1Pd3MZvk2ykdtIeETs5LK9muqes1Fy1lr3
260Fk7tqIesLI8jezSo3mOEiCKrWHV+32RoZIg76po2yfq81v5KGLKkxUdZ9OQw/7cI5+Xmotm2q
o9THe792R/vJbkttTQoZsokat7RT+Q8DwaSHTDbsWc0xpEsqf/NvP5h18kJQsNi0tEzXkMrZSUoy
CruBLopaJBxxqH8HpQOqMMp0ZLewXApz5NiBlHgVvX5MJms3zk0Cep0BCrlW806LwzoQMO1hElFZ
gyXOH6EWvnhD8uiPkXWIomTcWgMFiKMPxU73CRytCvtubN3+JBki6HdWRQCELc1fPRKLs1EQOWGA
1vF91BOJ3nC4+Q7pqYWGnTPjDJdQqUBAcCF39waZZd5SYAxoHFtpX+JsKE5pFl5VqUMwJp9NyYsA
o3k2C/pIRYr7xE5nqF1LFLwOWLVr5vrQJ0lIzV39uonhw9H7LKXTvq3oVaVgGyENwG/i9LakEDgK
npJ4scdR/SYSdj2xY0IcZw3BYHxScCVQp0GBms2YX0yvuh+chGZjlQNDq5CnZnyb13Sb14XCClsp
70wOb/lI35b078RxN1RTL11aJ9ArNdQDie2dERy9W1I2pzrCI9G7VrJt8hCGTpsDA6lbFA/eyOij
cc5OSFCjXqBJAqcXDr3OZNtntu9H8fPESAKp7mJ1J3E9rUk8QFXcB61unOdcWpcQWfSIU8WanqY8
lgc7bqIdbSUAY0vrEfYs6NHuXmQjXXpwFDvIPt9qNsOwuLXXgVCwvYfm8xRl8tomi3jR1zbCZOhZ
KiM6Kv9Ruql7ul3kmsUx1xaPOWR1lJvWr5g9KsJh1HMrpZUfU3pHlVydSYUf37KElAaY/qURY28o
M/9ZWv5TzhfhFLUk07T+8q3OaMaNOS0uqOBXlHDtVUhv74d6zhq/1T3arhomG+Cpv2t/0LEvz5zI
WmB0WaGfGLJ0h2luKEiAQBxtNP9EDJ2JCc9fkjHNHppP0db7krDhF87OxpmAl2TVkPigifRJR1mP
n35iZGNY08U3yG+Yl0ixlhyvoQWkfestGAR2NLUW6EomJDujMIyZf+hekwT6zzHW4lM9sNpnpvZU
dtwSvY152fAvU5EdtCpxkdw39RED3PekBspuFA3fKA8DuPLo8iajWCmKWtcqxwCPAz2smLiDDLw/
DZskmNKCICPC8gIUIsiFpoLeUuHhinWIomAz4gAYqJ/01hz3yoh3XWy6j6U77c0OrV7lGXdFmX3v
5kVBM8j2sQT2VSoF14e92klWtndISxqFRlJ1p1qL99Uo9GtcVq+8BdjLZ0rwyTTuzZh/v2RCuUbc
XuxqLyVtvHStjUlFvEej2xwBs8h4hLRRO+I85don+TPOvvTkTPhoU+5k8or1eAziUE2rrnQGGqvJ
JSyzGKf00J1zDyNxOPbFXZN9+iSXJJ4oPgASDlB/mw2On+gis05tCSZKdzYw3HXpJGCfRkwcmjLM
bzahybQ63rIqD495qz2bsgPvFbFuuYDn9kSpb+LRnx+acQDeOv4uGcpvh5jdBS2f6d6Jw/Q6ZpB0
3PJbo8v2WGEZQ5qnI6NJ5gGNbNmRZinFdoDduAKIZajBvmA6AnjvZz+KiLTJypu0K8P+Jz9n9EG7
rrkbl9DGkLCopnninOMDKCrcUyu2YRsToIxLMxj8R/re2ZOm/c6nrtozMxyIgWaro2R2HumMXHKd
nF0vSjjaQNedncy8pgBrr6CTi7u8fflzQwwcF0iywcIg2HOs0j1pJoJVrVTW9o9bm83ZcyIUB4kR
ETPaQRcaeuJtVINb/Wa4EIoKSrTsKBkVVXtPR96YOt65HhhZiUirztCR3npFJ0839PuKgVUb9w4E
z1pbu9Jo6ESJ4LZT5F9A9ZuSSdt2fL4p671ndwhsHXcvkrlfu0s4dZzQvBvT8d6O2HFG4UMTG+OV
v4AKnSyLXIl8m4XVuEXzu6/4sNbUNAb59eS6OXP9MRfpsBt7JBxwGJ2d1WTv0bKeuG5IOFCnPUQt
zHyIwWOAjpFM0cF1g2GqoRf2D3lpKmIkO21fK2j39TJ2lC2nfbVk1FtyxRCLirWkLEYSAxut5+RA
s8tbafgvVmVHqPrQViddc2g+cR6G64Emyy23adiearv3t61ENjcM+M34n9AkdsPe62nIRaPxOixw
kVr9oIGZBZM1xbtQFd7akA05FwlyflN05lkq4yT1Ob2yT5ZsBRKAKDGEHlgaFWbRiIZrZxvPNPQH
Ot30WAPbVdOzlVrpQ8SStWD6B92dnlRr8wyd5Hm0z+tBLuUZmQ7Y9okIQmk6pxojkmryNmHTo8vB
QjMZsXh2Tf5TJLyFBdGoMGnzKk/+cszMOmjUxXelkmsacUT7JM53E4+i6wAC682Ohan3TsayeBau
3gc6n5tWi3UjJ4fiz8g2DbEEgahc+nfFaUDNh4s2ttFIL/bJhBYhQ6xjFdXp/UA/Y+2MtHrbLu2O
ErkFM02HLKQu2cxsuM6NI95C5/sYOd0rH9ZLojzFvKJRK9vsURc4I/tOPbZ2sSVeBrP6tESt7kJv
Lwq/Zf/MBkiGPvWHUzzOMYbkkRAKu5fvwtW2qkieCqFIye6d7n6uioNVk6Jux2RLLZM58gEVegfl
BZ1BlJslEnA2tTDuBPHy7vTcWwjQpyr3WSDz6VrFIwItR73bUGfOqR9uRGUGGjulc259ashx9xGx
Fwwlak6bvUt2RxStp9wh86WCrkE6bfhaLMjLGPdIaRAzXdaz2iYNSTxehII5n60INpQp9yW0EL9T
p34a1P1zhFjpZBNgV6SvlE71BjEzqVRZAwiI3HsvNBmVaI55EGXxglR6PPkwbE4Tk6Kxtc1jr7L6
0iBY2fve/OmCnDnpwixOt2sAIsuTyozXqAY1+gf9QLTkHwjEOBOvtCAd+jRvLy5BHY6D0baz0QlA
fpjWQiAb85II5XRfPSrsQ0yS+ZjLIUaWmPoLA7bEr5DNxvPURM26drGxNxGYvbGMxwsJUOubvaxk
vPo0pz8QYhHUEjrvLfuV2Dfe5ej2j2YOENNVwBk7JVfS0dyTmS2mgoRmYFvNFzF06sFMvyNLtJ/g
Yu+tyYfZo/eAd06VbPuNUQkoQd3vKim+xVT+e8YPdHVRr3NSnt0dte2RkRn1V5Eck2j8ZunktQM+
HTeg/dlEFunHTR8xRsQohSqpL7OlyIeOoHH6CmB67cEu8uLhOfZTcdZiVkraUB89f0iKVm+FmuK3
0cH0sW2+xo3uLHqV7jRY1mthjI/I8wjaITA5TeYCqJ22mQSpPPDkLhY4003b4d71rR7g8cTG0BtO
ZNVoJ3B+Z9lH2UYtccNWRdVtdj12Db86MjN+ifC9HymTnE3HlJvuKWeHzp1XN50sFJm7BPDmLlmE
y9AtJePABcPTF4DY8dFt0Xd7u5ass3WiyFaZyphZsnzuc6/eRh6rRKmHGM+ZTkF7mrp11hfRqh1p
mDe+QVtREQk0NFm6bQvown1W2Q9J4uToU+1DSmy1CF/MFr6nzWq/9h0UKcCE6Y2W0wfS8DrQ7WOk
ac6FVhZlv9C2SauLFy93fxU1uijOm/sFTVz0bY3q3UtwXdLTnW2b88BUBQirVKCQIJQxjed6CEyl
64FWfGJ0qfZDlVxjGrIrnCVt0JJs3zpqn/Wp+0MFbdVs1az6x0o0Vy9WzaaxtXyjevqfgCWgWmYD
KVKZb1BpC+NaD90ltbAtF9U3EjVBCVgW6WGGlCsh3W6nQnZ5LqKJyS/rbeDnHb4XBwTsGPkjir4i
v4xl/2NMDfqSYXYwJ/elNhiR1MA5wUqnuMWBX207adNQveVAVmLjeL5xYYPy0JBUDROleY9M/U4Q
r3bfEU5lJiq6tJ5xP/XxTKOWwF0WwukYRxjq9VJnHsb8if3fonlUd5rlwmOe28ebn6CzjGcEntWh
66iLLCt9SonsC+bSee2shX8l3QmXivbTVpwpijirySDyfew2CpseU6e1kxvmuey6j6ipu1MyTIuA
1P5jfP5/Isr/RkRxoJT9zVz5X2Ja3n613b+9Jk1E1NLHf4Ki/HnlP8Na3H+4gogWzyeG9kYg+Q8o
iif+4dimBdsV7IfgCdha/0lG0f9Bmomhu6h2HROsBnbzv8gopvsPw/ccJgqOr1vCd/z/CxmFRQ0q
y98sobbFmAX0CqkwrsH4kuRuHv+bJTSaLIWOK4oP5JSlO09Uv4qhJn5e4SZxu+akECdsc0nwV933
Hx1IIRqc54xS5o6mPr6eg+oHRCsRYb4AHcoyCwnuLAA2qWhHbcvCHl77EWsbFUe4aqPIX2e1DJl/
I9ZXUXhJHBoqs4NC5ihM5rdNRHXYiyYj9GJ+Ux9YISTtWZDPPSfkHmi8G8mAYSaVEzYU2MD0zjtz
M9f1ofHG6mBZWrEZJq1biVJ9uFFcnC0AF6mDa9MIx9MQ5fNZzfip3IzTQlxfAfprNOHxWpFCH5PB
oHJhHPy4jfdlWF60yqg3aB2crSGe+hjrmJn1A3OEgb2IOd+PDm6CYnKsbY2zZqnI8IFOwPTZdvnb
0fSbNQqdYm95VQ15AdIiwdzw9MX4lPW2twNK0wwU3FNZJ2vRfzRTblHx4uXiLM+yK1CkS8hz/ai2
ziQvQDtBkCSU707NPvbf2TuT5caVLcv+S82Rhr4Z1KDYtxKpPjSBSSEF+sYBuKP5+lpgRGa8vGVV
7wdqcGkSSCmuSADu55y91zY0RsJM+0nIFELxOWEHSGQKQRh4rllHmxhJ05Ol/IfCb1nSc6DiDrtz
02nPCGsXxq6ozae6U/1Jj7UnwzTWY9e+uHF/dYBcqN4F0cG8qRkBwwqkPq/TDQk9roWuHfs6uHfZ
JigZPIMT+7BZrlWNnC6zmg26FAwXnb+fn7VyFBNd7ME+ad/7lAaiU7KN64pALXTDvuvmzanudi3t
5go5ykCenFEC8Y5pPHbuoY86lhNLHaLKyY++TgtakWhdtdlpGk3qscGo0N4AyhFMuhNTA2lY1R3+
NNvYpmoi+ctHpxMayEMgAW4qFSMibpm0ARVn1AWeY6kLzznKJBdvWLPx5Bw7RsyccBH6YKq/VW1M
PSAUYKijGW1JqUuW/vCTbv6Tbhb1xphbt7DtzmYDDC3UrYfaME/MHa4gsO+rLIZu37/bUe6tCaB/
E3Xc3Dc5IK9kAuNmQWPM2GQ4CXNUOUtdtDZgMmywBSQZ5ETBMoPyY4w9xhbj/sQ7KQ6tqqeF3Qdb
ayTuBhtjvI4s5k8yCteFlK8mxcQ+wuC6lgREcyfgMhtqxCJAHusmPIUEUSjTEStPYOOjAgzbZmu0
ZARVtoVmo6iAqHl0bJL4MWttJH0T266uNRbk+N11diHOCPE2quv65/gJfzWNoge/MLUtPmmyiOvp
K+0AEDEq+HJ8cUfmAGhgnWvRbgskdw2eXwWPjw5Wv64AYr/1ziXM0QsEwywtmVrwMqGHj4yA5+wt
TR/ABiO97euVIutgDb/nzmtSMg6ieNmMr6UxfDOg97axcu6EO+yl0SC4NdCSOpTQUwYwOh7UZRxj
6MPU0Evlm92CGm+Gd++QfAjEzNG16eJNoIfXVt2HZjutm2CmGed3Xlkxl81ca2nWUHs9G12SQhi9
iiqrWAZUudDV9J3eftBud5ZG+zHQzFl5urdizPOhI5RdR9GEo8+0N14otx68c0YLbbTT/BI6Z9T8
RH8CRrCw7W3eTHthoo3Ie2iOuhU+DCIIn+MCaFL+WMSiWnd4gNiD2Ogu4ujQlsBumir+rrFRGEFv
ka8H9Tq3vHsrCtVhiPsXL7CKA8D00E0FOrZ8oYgUT7LYvyoEjVmtCuQsE5OPoInmgTUxwjF1aF93
J4CF3276K9HcF8yejJfGoIPmaX73EjlUwcxkdKmwNUd/8oqiXfftzyix+jtkv9myyoHWMcBGv+ga
qwB3eOnSzgYSvAroZcXMgCwM1isfj6svqmk7sMlEqm1HV4IdPfrOnQbquU7Qm8dNUmxDMgLcrmkX
ChvVwgZJknlUuZl1HGpECjS1l01sPxc1+jlad2LVpnRKGeCEYM9BMJhrJFrIAQwNiKWhb2IYYLrl
SSbl0bPQd63PUFD126GGpsRUJ1opVsmwCc1rEejoX9BMCVoahxZOxsqAuTt7aTRGdkSdrqOeLhHI
e7CX9GmB/pNRPJaPTc5oKg+idDtlwbsbeGpX/GLP+pb6NlOlHPLkWMPO3A0Temc8X/c504bcRSk1
zJOhWuKnZZradGgcmTTAw4wgBro1CVABsIokB3KIL/qS03BJHdS7eQITHCZXmOnZ1tMi407F1l41
LGuoNy4WKTsXEF4oJEn7sGn6DWS6H9256p+8ZC+7ErkNRuhT4tbnFiypq93bxHWnMd1Lz5askKgq
bT14TFrNIgdKyy6a1HnI+2Kvpe4uJr7SST1qHvk4eeIZx85TFnKiRNlrXJU+7mBg/QanpTGITV/L
cV8hZsWham2LSCPUmnQNQTQJhsE991UqEg0kEJIeHzTVFelVTbwpOqzmLuiZJ1YTY3Hf43XNFGxG
AlwgpozXUAqsmyNB4tAsiKoR/oZL7Z2p04PsRg2tFud/IBTuJk5M9hz9DnJ3t0Rxd4D9b1aSPmlR
3TsEjFdVVq9kCRe46ilE7PobIbXciKH6FnJ0kdHQOjII42iUjaXDARbG1OSA5r88qDb+UQzWUyP9
bEOV+hCxAUly8kBkEMh1DP00kBUAr0Lfo3I5tQDZlxbLUUI+8UpRMrIoqLOn3hIz2YUQplYF6FK3
iHbOUBT3+AxoJZrRu/C8dpMYWrZDBRnztsTPqkItNxbmexzC9QL5rnosmEE7vLpNhkVaFE9G5r06
ZCvzi5fuAbRXuLNqQLCCxvzODTq5maI5j9QwaDYmH4429fSJo58VFOVt42dby7SOrugp/HzesRki
SfMueFaYFL3Ed0+ma5szzcIgdiVgGXPMlyJn3+W6+Ufa0WWFRbzwBOAGB1znUtPUQzF2L7lU06oS
8PArtI0eA7AxCrpTNGB7xVz6LAKLwXLKnavttexcpYinPG+qz9UA+RcZsFl/AuS07oh5ZfLndquB
AclhGjGwJfE1MfAYZLXzUaukWRvNdE00mJ5OBIYgeiN5nDuieHcbjUwoKB1WHBIBjVGNbr3W7iDu
nVsbxm6cT9c8IUtTWKkDL8H4VRR0CbG+U7JOJHmxfSKcwkv3dRuvc3/WK4Sv4LeCTWOmG4/Pec9u
JT/5xsAWiXsdONxmU7QIb7oWIRdBZdWSEnnciJGxV9OcoxDU2uR9plkN0n4WF/egkzOTsdGgUKEj
fSGh7xNqyLttVu6+RdvIECo5GkVAE3OqcavckyeVLct+qik1y4dQiHvDg+LjyPQhnTDixNfQzoo1
EgS2lDnt4BIu99KYGkJLquLJo2NTtTbUhcZc6RJardAtPC76Q8WY4a5j7wP6ft8EPutYD5fZMeeb
ewpcFWJWuELGrvfGcqiaK42sk1+AIgAJAJZ5wP2gAYzoQ8ZFtta2rLITibuD0nbckeR6aqfmR2GL
V7a87O2Q0CwtxaiQ0NwLgsQ5lEFDwoNxtrYt8ZR1nb8oVSrPgAIU8k3N5+rm/fYwC9f8DF0DxpIK
ur0HaJY/CL+lP4SbqStGJpFpsrIta5ENFhDJaSDFKjUJPdQYq5KF4CKDfnfU3hNgRSz50ujtRks9
Nqm2eaci30JqBYOjJ2GV5KGGXG1CxoFeD4vWaUKMJ1jpjYC9mTbRHhoJleo0L7tPAdOysZbiXdSD
syitWs6IPNY1LYrXboG5X4X9i514EKfKM1kt0HhparzBbf2pfHajaTbct7H6llZLarPtQokunItO
sXFyJHcU4uWHIoJyH7r0SeanOP+q0G73NCY/W0sddZ9zFImrtopz8zPOTxoGUiwcVULYjngdnfEb
m8cDs/563rFiFB3MU3u2NWdbivJMsDP/T2CVV07KtLJlcODp8SfCgQlAuXgHj7f30QkO04VO+KGV
9QdV1NVV40uPK07XoLuZoCNz8d5pfbdl8kFPawoeChVtnZBsQzRdsZ7CNmOStpwe3Dp4cIboAwkI
7zDxxw4aIzwOqyb6CDW5Dxp8Q/ScIsobz57pTDlSFEOuAgAJuAsPeu7tk4JpqckIjzbxCi3Tzg3j
z8B4HqZpPVG9KbCXNS52EPHPtjckizmWKHgKx+Anu88fnuIeAotwqdE6N86BTZvfJXKYpcXX4RmH
JfwIbn9eeJlQFpZx/ZJoDCY0wIF+e7GDSBHU7T0w/V/l8URsgFEy20/hxwzp0idXso3UYf5VaV5c
a7tbKdc6QPQeZ+b8DNsd7h0XxVLfXNLJfCubapdiZHAUhsWQO7QWrnOk9/Cg7yoHsL0xwA/hvjDw
bnI6uoIumnmtdOPFEs0O03nOou18AnoIq+oMxQMfncieAhsNYN3cYzG5EKdGu++HrKs1qN9TBBbD
a7VVjZRlquvk9NYkZboxLP0pLnWMINyVjX1YmS43bxuhuf0uqvqJ1vwZCz62v7VJ5Lxfe4yJkMIG
RA8o4XzKIjix/6X1HA9MIG0afMLdoEZD6BUvSfEj1m5gKWAjgC1fsLVzUyijplxjA/8ZOMM1Dwc6
Ailln+ldHPq4Vq2ekoRcrIKmwfzRlERxOUGxKZpdQG5HxfRKM8VjWtEVNnr44QN0DBO3Zq0Vh6Ey
D0TV7/B/YPA2X/2JQUvKvZ1sjuX8nmu9/9RU9nYWNYT1WfX1h4efqTShbimXMD+HXKsxuGATwRcG
PrVV6yDEazKWS9ogz2wrXuhekBjUUT0jYrlkrtpA/igZvNnO40Ptxs2xRPG7HroMaGaRXTKYIHsL
4llFx+WsZbp+SpwWm8PU7jvFTaMmF6ufqKMquBM+H1Ouu/sI51jqtjWFsiaWlq+2rP3yEFndOYn0
+0HSAWDhAhxeIyfutcekMlHVML7SQpQ/XYsRweTEr3BnoJ0Pj2U0nKYMhn+JtqqpxHfl8j8Qjsht
uYamwcvvW+G9omZTu4oqgtQcMiNkOw9cAwm4b7rDMbHItHBnSsiy5Dl8EDR+TchwCfOqWOsGs6qo
3tK5YhsXWXdOTPied+f650awLUhjk2I+PrN3/EReyVR+3zZs49Ke1cJF3004nHtH0LgEq41efsiT
3VRXn0gV/X1h12pJg69fGkW/iYP2UkciXnZa9eq66XGg97wIW/2z0Rg16sm98EmvCsKyWoad82RH
Poks4qKslHBzHebTqD25ioBUq38xW1owVUu3Sq+DjZaY956D5UxW0zt+71mbxIyu80euNrnjvISp
rc9GGGJ6+jI7YxX275LIOGahGW98FHwNPp2DluUbhb13WYGuWOecd/gc5TauzXcQLGyi65+2Yn4w
NO4qrXL8grq3Tk2yequs+iBfjNyojqmZd8qCGYEaJd1TmWT7MEjJOWm6Y07Hc+Xo8SGatnof+4tE
udPCa2cOQhatmM0yhwuDLWIq6naj/ypS/EeQOghPBMSA65/ED1qd6yIDm9UrYz3MlEaHkqMaHtNY
MWUpwmVRdu/wowmeYmPT5+BVbW3cw8CvlmgWjmNMg62T4RszvgVaQLI5Mn1TBi0mmQZEvtH0d8jr
EupRmpPJVNVUFL8KxQUqPUEl6ag3t8uoF/rHHOvQEmWCJHgVC2NLXjT/omeRsz65G7BxV+yB5YpX
I6iazTI4B7aD1WU70wyp7iZnx5pKJKKPaEUxB79nKw68hMW2n0NJMsfZjYN7aOIcllLhrW07hF3X
0t5AfqMeBvlVWT32KKYjrNw93SrrLKTt7w1A1avAbhFbS/YFJLR3NY1KtHqopZqLNwDfpxW76Ac1
rIW2yQzx0wlpBaZu+jUNrofVwrSX7ER/eqHzXXhGuelz4CTS99KjqvXHJmh3OhislS2jS6dHVyvR
mAUrzurAQxuOebumymEvOMilAdJ1kUXphTSSn0mLQNRPyQKuojOpj5vMbOZL1CpWjTfPhGvmmYjB
96X5FE7lekK3GuJFIzSUSZU+y3DS7ppX1pMknGpB2xa/tGmtmJAfOsWsHRkNwhhdQ+TFzkSDaqUD
xXIT9m26lW2dQulLb9uE3UvVRvRjI5eEobRY2xm6EdNqsVrSGUVBeJCYqQFWfWlMudyJjpSbRlCU
HDVtaajuQlXssLgUCy3Jx4XXDOVh9nnVzA3ZkBVijVd6jW3YX8YqgJ27FyFJr6TgNOJnoxGMDcOg
n0uma5BDyffmh4gpHFlBubNxjfZiIXLeJamBOCdlb1G53qGP2z9fMcGd0NWjjA1CTTtwoVARUuus
HJ/e5+2hiHP3MNqmezBHwQl4O9gFCbNii0u95Z5JjGQiNxYNq31qmeIQSeOOhoyzqQQsobrU4xWt
GfhCc4SSPT9YUYT2Bm0w/I1y4EsrQstOF4ZiIzV29piMW9rJ4lBPatcXBWqZsiQkayb13L7qOzY1
/rjPaxYwRvJ7WV0LQyTMJbPmGPYBpcjtX4/nWKwanJFbVkG+oifvI+Pk3/2b50RL/E+y099j7EIZ
d9fmDrINVDpmk4s+8FCINpO/RLeoLWhDoxF3zT8PcUnZymTl1Zo5IMNMR4hvqIzbl94NhCHapETu
AfQi6Vh/StM5iUTHydvazpHZZbrlyqsPHdg63FsqRBgm7aVR8ibeHiRXzbo39Y+/h0zHP7DLrbcY
Tmmp/X2CIfCfn7odS8fCQBrHrf3vEz2h6itLsJmram5vM3aHUrI6/H0IGgt/++37BOaDaEy0awFX
gT+j0wpTaltPagcArd0KmGa28gvx6OVhca4i9sNKYzXtaWCLIjwW6AYAxyaLXFfT2pCGsULkaq0a
LD2Mp30mrwCvQa8w+l3CEobcEGgaN54Md1SUXIuShR+anP6Qhw1DbvZIKWsprpXJZD3tk5OHsWdR
TDR5AVyhalLu92RqBBWWak9N4JzkmGybzi/WNV0pbXg0IzyaBbtbupCo9eGlM38GXoBjADZY8Tym
LY6KEdQBJ+Uxta3ZAUvysEMHIhvTJyPM65NWZzTovZgoRPMwRsO8COCCcMhdW1ehvNg5yhZ9itdG
NTabuiw3EyAl1hsr3TH0ZVX1osNkBUj6kFwsJyXxZEp9WBaZviv1UR4qUkGJYHvWB0RrKf0gYGIY
fa/UidYydmpvn4eScglXJjdJi3nQFlouDxWbODP6pPbNL7VmJBs3zAOGNogHbeLHy/pLmNV9q99F
trkTFqWKNW5zj75n4bxkRqcWWWN9F5r72FBU4+47opvJGWQTK6/Z4dLOU2zE5jOmvRERxKLI/D0+
3obhCVyqSA1P7egd0uyJTFP6LVZ/H0r7IWhwIAUpFqwRH3H1QjOeer9ELqDC8nkEV2xh51oqqd7j
IrjM/2ztQ/jAOEdYIq72OEm/yooIUTr4DOLGtxARK5J3rI968cgo/9VGb8fT/SKP9bdScmetpuar
b6y3jr/QSWmMzPA9KLntj3ikh12Zj013qmTikt5qoB0a29f5r1vatBvOmetO22DqPjwVXQKNzXkF
lonWLvAegHmgICOfys0GLuk81SH7n4nLI69nXmytP4tu2CoTSGGcyK+279heUefSAWetBIM9iz7a
7slM56C5OXGNGnBvImlOTLTaMYMaV8wgxaT4zvDNMjFRaM7GRZoAd40jkp+pKoimbJBrGeNTbQY/
3ciZjm1ND8pAhrMEcdthGAAxFvQkoVQduFotbug4bB1Jmx6/MunZma8wSSTuBdUoRcHMlmSWkVcl
URUNWUTlHBJVMtmb3zoGRdYHQb4g+7T3u6KiSsVSGiw86ZDt1q+izn00ZLplSmmfTUZwqeq0ZWjS
8w4NGr4hAiYXmeP8eTRVUm6auMHjX7WwtP1X1egf3CuJKKysH6pqfGpZ/mbRqEWOD52kLUSnOe6B
Bp9tnyOTCZsn185oIIwuGxvrPiprvKi9aDb0a+B1pQ6IdHrerlfp5Makn2OJyM9sSeFtf3kZjdCJ
sKyxqBR9QegWSTChg2MQofMprqwhWmCKfJ9Qui2qwAexFxDwIx5CaX31hcI+AbuYDTUhSR3wOHuG
QPJUknhwT7P2yyRjqfLtFzfhIg0TxeVYvTSecR8gCNtgDAG8hsI7Fy8UWTgOmN2jy7UhD/RNug9C
2LsZJWVROE9M1G1OUpq/ATTF1QST2/PE2sIBv0haxdY5SVbihy4nsXKIr+Y84SPxm6PjVa+Yte/s
pAAvCz40nl5bJfam3d93RrRJutnrYPr2MkskqkLH2Ck3fkpjR2x8t5m3qXNCm2Zvowj7RKcJbpzp
vHen2grMLRHtNEbwzSz8Hd3sNy22sP74LObHDP1307jvgi1Y65QWa2m2Cmv/QQTup+8xueG0KS35
bVbTtRYXz6zWo00bEDcdHT+eSJ2MQbAI3+YTHnfoWibBWgPGZ9naYWiR2MbSxpvmrbQx/WhVtAtc
slQAhK2kSy8OtO9lDOnEsFkwV844PBNBgJc00x6KLD/V6lOLwmbhkwQ4Ofp+FKm9dJvIWoC7uwvh
iFlz2rIjI4yufr4AT7kKLW2XueMdfaqr67kXK++uBDMvytJdYWC4v/27Y0d6KVlpMdVevmm86iFu
9WpBqOTCmNhy22RFLjAykLimQ3BidL2ReOM9lNJMXaMWNQGew6DbVr4Zs/LMNaJDk80xxTqVD63H
tYSwFD9oU56DMnxwUXRaY99sC/uDDAWIEY7zs+a+1Y9MbRvxnAIkapv46AAdtwJ1SGLuikNw8ekm
WSjtuHRx2zOF/WiJy9RG773z/V9+/qlXgO+YnT2BHMdZA8u39Ax8rkzdG33HzbWnKUyHddCJfWre
aePOItWUMrLbltxotVJ8pFHxgJjivgmcJR4KwEYozXCX4u1hD3KK9ehAYM2To9uv5I4viZcjaJyz
MRm9fIXc+H2MUDMg35yJkYuaMcxCo33KnnzN9PWQOkAuCsadkpaxzOvnVA3gOx90p/upR+xxTPzX
fQu0AsapktucAA6dxcCIGdnY475GPs7nQl/SB0G8FFg08gZ+RzoyE6tTc9tgjoQuA1w9Sdajbr+J
SZ+nV+GxAspZQs+VHmnrkcMsRcd1JOofqVSvbUacKUEm91bcYJxMk2vflV+wORi92/LNz8W67dpP
MdrvBQmuZc62AMO2cNUPKFMwxEoQyHldbqgfPRaAZFjmffYR46sMmE5g1WPQUDafDp9n6ONqiBno
D5Wx9nMj2/njY5Rq3TWt9FM9rExdiCWzPus+Dw2s14IgPeq2aelwKVXWKvH4RGs5gMLpE84Ep4Hs
m+B2M2uShxOdgVfHXNLIPjqBIiBkoWAsZm3cTpz1gnmxzRuDnCCFgdkzvzWjHy3abH0Ux7Jj52P7
rJRISI50Xi/OHGzmxft0sD96ldm81U/+aHzQNAMh2autRkQ162X5c76+Q2TIePHcJS02AtJNoH6D
7T7Bnd+rWHH3cZnC9dZ4cuY0UL9xi4VreiO3UrmLvM65b2VGAWpqPyvBb3G0l3I2HLQCXzEMZAA4
9ivSgJ1dus2c1jLuY1rGt+2+132ZLv2pLoKVFGjGvDTflyqcQ6C5ZYJVM4hy1XBv0WI2PlscUxPw
silAPpmWaxchz9JsnABZh7HHmTXttAOw1ucM+NAmqjI4nv5Fx1tAHDrZDESbVtPERIaE1qIKn4LE
fdNj5gIRwbojwuNOV0e39Qk1FmQTyRj/ZFl/j6LklmFO1xL2opdkkDmL7FhRDtFVYBTS+WLhWSmq
Ju/DahPiuD1n5SFRpJGUruGI70ocAzYT/iXQKhcXuW8umB7020pzXoG+9IDOCD5JDeaTXvIqzOle
sonchr4JfcHMrmyB0CiM3hvCm11DksuS7VYDoAzEQ2Ux45YzYRrBZC7vRpqrSoqBWwaacdoV+Pi5
r/Dh2iSzxw9CRGJthFVIQsEGRj6S7fbNnFICswdrWmkIk9pgdoKA2zAsMP1MTw4gILoD0xtswNMX
w6Bj3VJVVK1zZ4ToMyx/eOZUwNAHgMshzBLZD5CV9LnXYUwi34mWSclCRv7POh36aoU8DP8eiDd2
zfzl3KL2JdqhcKTv07Y5lwrXCp6SjE2epyGYcgPINGkpdnW0nyC0En9ZHnSBuF+hp2a/aPf0CdxL
MCIMqXDh5PSttsyc9a0ysgfMfZ91lGFCdvZBdtdQZF+lMR2HOLL2jMw6HWhL1BXsbFiwcF5gJ4Q1
vbdrcslr3VlMdYpWim5eLQv2kbG+gJf93NEW6k2scxi7BZR6tNTNS9cSnmk5b0H904WYsNLaJFzo
ZvJQJNNDadGma5hZAvnqH8Ls6lfRcaIn4mm0xSB8H12Z9xugm7+aicCTmeDCbRkjGPb8vePIX2ZQ
IIIPx62d6s+29g4J51u3p2VfmuXRKlHOWIqgRAOuXRCZZAzq1jrpyztzyl9mu3xYkk+p0WxLp3YF
Vq7caG7sbmQd7fq2u1PGoK/s0aQ52HWbMDaSNf1of2FmOO8mS+eeOJar2GIN4VNjb5PuW+juNEWx
ceUhzL9g6w6gaEnE3frDC+0ZeoRo0Tc4RD5Lk7FMUYeP/eC9GSb4FymeZYnVHS1Ms9UK9w55L73o
8cto6MjmkDnChqlNRHrsspCh4Daxn2pdbjNf9piVIgf8PQuJlrcXUAPQUXBmkWKuNh0YGBHQq4/8
9ANz4cKUxVufI38K5TvG4E3ZNczl61CwoerPDMSJnWJyoIvIvTKb9azy2y2Vv8zIeV5Kic+hp/yM
pmLXTmTAJCDnignOMBg/Y0fc7z3pB2y0aHU61iZuk63qwYGTqvwJ0hjRd46XMkp3rH3RtjKeZWAX
S8bEiE/yAhCYFmMILi6pExO/balrUJqPyvtq0wInKthwduufdSff3HQZ1k1xzp2UvQ3/TUiWFkTt
5tswnE6WLilzTZiWpWkfGHfvssRdd8FEL73ViSsxSIjywVal52ZYu1XxnCQEqRTWtKjtxloF+jSs
ungZyvKXKOEgBDIyELy7n/Y4YKAvwI6rxHiIbb3bD33JrXl03+SnX5nxLhNMk2gxSg9uDJHGtHs6
Sq6yBg5PSZv1z74jzrHpJlvfdxfdBGPGEc9JiKsxKKZH19SyQ8L1y4YvT9edWYNxne3jTS7NNSoZ
kk07JmvlzrC6fsl863GKsKE60b3T0Fkn5f7D9c1kr0x132oO0/lBqlU+FOkyToZxNQurg1J5D5pD
JIGrnyAg9ZAZOXPJcF7KqoGNOEDdNfIdwxwc9mNPGIm2M2slr1nE/5mZKhR6ihluhGtJH75u6uP/
L9T+N0JtQ7eJivm/J1f+r/yjzf6bQPv3T/xnaKUZ/AdZf75LYJOl2+6cp9V/t93//B+GZ/6HTaQQ
2CEHed0stP5PebZn/AdUbF7ukcdlOYaDZvqPPNvhKYdtsW9ZFoFEJvld/wiq/H8FV1reP2LS+P9B
bcsE2qWnbutotf+7Otv31FgUUre/AeX+agaye+PJSe7I7WMP3hgT6mpa8UaXfomSZhX8AeuKkjDd
G56ntlVTQa8jsyOK6fNJWVAcOk712DSqvcqEUbef14+3h0jicZR54WzjaKwfI1HbZ6TJF2TjaU2X
liZKm+nzlpafiLD7HbBwtdxEaGH5dU6gTaLo/2NsbPNqNoL+efDAq5z9uINbMCZoMFq6Hqu/T9++
ur3m9pVi2T6FZFnOP387XJohxXkhN3bEFq6NhfGWe8Yd3Af5beDGGg0pf4z06leKiuwuj7IcqJuF
X8zpkkeb/iYFIgpfwC/ogvWqOcPbEme7C2tSG8Pnv4dux28Pf48J0oFb4QSH23H8fO2pl1dspG64
pBk2HMv5oc0iMOXzV5xp4MSa4v847rMQktFew9y/vfr28Pv7ash47vaLEr/fNzkaVFIGOOb8/in4
VntAkyi+m1ah7GxbfIzopm1AIzcoylFT0qnQrWMpzcaIFKl/fnlLc7JrLd+z9HrZuilZutw5nev2
1dRXlPR+26bH+dnbE52oIvx+nb/RU9aYJmvEj2QiQCZUKiJUIfLf6mwZEcfxg5T0CKWmQc9dDnfx
UKDrH736h2EkwbJs7Pbop9J+MehYe30tfgymW+48C4v+7WV9Qt4IRe6Dl7r9v/y4iJhOa1YUb+FH
MhhnrJ0cfF9cfn8bJpl9B2Gfiih01dYtGQJQ0Ny7rhlygdSKM0IQ9GYH/r1nVME9GarBfeAax1ga
QJX+67iMyST3zOh6O3R7kNMUEGaCxCEpiEO8HYsDWtpVNBSbtkz7k5wflO5QvZJYs9YGzq9/PHF7
yd9jbVLQFozban3jCLSWDeuxFa+37+RksxG+ffnP72Mt5ymJp4meL765UtrW6u8ry6YghcNR5h8+
we0ZvAPrUESUq13SPdwe9LzbkqLlYYSXHZW/QQpCmVxFEaRfymjvwAsWH1adGHRLg+h5bBkIJJVn
giKIJzZnRnEM074GuhoNW6cK5DHSEak8x4xfmzVKE+2OfgpbKjGiXFVjcvn9kJOGWMIM+ZdD85Oa
L5wlHGX8Ef/12kQFyeXLHIb4z8/OzzA3DteUoDZUpapYAF6CZGwET4o/6OH2gHFVo7UU2+u/xxL2
NAGr9LmQQ/cAHweCnq/9/qEwSaO9lzAApH1gnwI5laes2N6+SdKJmcq/fBmPrX0ag9pfR43155l+
/rHU1GK1sONwWI8WfWqEbvGdP0YIfYV9ptVQnTH+xXfdfNyJDI6HPhKlcszs7e/XySn883zRwhss
jMOo4m6rdbb+0Db5+EALbf7690Nv1tuILv5SkPv4+xiQupcmC5tTNR8aqG5OnZe9/f2hLoaB8Y9f
Gv7+BRXkJTziFh9jXF58gByTbsozoavl5fehTLabFEcz01eOMeosKZTM4u9r/x53xrLdwFdFzcE1
fSgm5NWTDeOpT81gGQ9O8RObpabl06fe4bLVUKacmYXwAufPqvDvX0AiSkUy+b8Lxbtly/1L9hxG
qsAyDTZ4huvYKFP/schWLdDyjmD1b6TYctfxjp8GqzFOJj0cd4Nl0t2KonvWSC2TC5QgJBSjJNjW
83sufbykDLTuI8kHZSgcffpYkss1P3k7FkcGaCUcuYc5IuRsFClqkobxTJmmnyCXYzi+zbaeoo8M
MtpTrsRwrUd4K/N3t4d+5mnL4s83yKf0eEouXdxrT07noP5GMny6vbIuoh4LFsjd27cQJxctbJ2F
l/rlfZ47GtFGo4YtXqcuzcUFa1T6ZejJW5ZJ4xlMHnCwJPPAD/qkKtEmqftUvySpzYA9t1DNt8o4
28hF126ol88Gnf1F3A7ZdswTzLPyfxN2Zstt49oafiJWcQTJW1mWNVuSh9i5YSVxNud55tOfj1A6
Snv36V2VQhELIKVYEgms9Q96vIUUTnWl68yL0tLYDokS7lreZhyiudslaFz5e9mT05w6KZdJwUuP
tW1ertPgbJCMRQEkPSFYbVK7iGYBq9B+Qa/nkWxw993z0Qnn2zWdprKadni3oXaaDvl379jbAKC0
tCYlnxQsf5pYHP9YRJ6uX46/mXbrn7zx+CrYrmbZbGItKHruZ96cHelDmpNa+uhtePwJPNxL52vT
2fDvY7zmYoSjQdBNTXkSzpiuRq9uKAwM6bNapM3ezloysijn7owy4RswkbbkfqLsWIu6Cy9FQAfZ
cW93G5BHMibnye6n2O3cTwP/NPkWY4VJPmSgdMmW674ITetQmAA2tFk+KO7M7pQqJaAHUzHfRrt9
co3e/E8F2LeoDf8HdDgNeKwPYrcPYmNrAQHa9pXqkOOY+wFLhBmETfR6KKOiAYKmY4B0nT5PlHGk
WOGfwJje92BX1qWu1pvCS4tHNzIgxMSG+4b7yuOo5d7PUMkeNBSaNqkr0juYLuoxQW77vo8w6ay7
lG6TkqCRh6jrPEaFiLdyngyNnsjvrTTiMRfbKY8G6/uATihae/zWYPIGqP91xr2HL+XZhzhxVotG
JcaqoDLz+GxQzTo72Pg8IPJT3smYnAdiTkFYsWvASf51bu/gEN5G49stZA5derAnY4Nfi7XUqx7r
GbKOZI5i4yWuSKoOQuxkA2i5v0d+jlTZrEN0G5BHMlaH7SyN9Q/DbQW+adADpGZ/X1AeNbpfI+hW
G+Q5+movXP+nmQzacXBa69VG89BHQ/AZq4D+CSnk+zSylEuhonmC9wPsrSbQvgvbXHu+o3+xEZNc
BWATNz0eRsj5dj/kBBC1PwvLqp9cKyw35miqq0IxlC9V6zyYBexxCmoUO3S3f8QHp9jz9Jk9IhlI
gPfGD/4E1y4zDQEQefIPcCeCwyj0vF6iR7bpa90/sjQOnsgRYuwXqIfSFMGTlivuOrK7AFE3BmXT
KdVprDT1IHu3GSXCGk/yrN/XkDP0LPOu12giH2yVnur3JZ6jMyPHc7bXwyjXnK2CSwxV1dvhcJr6
ccZjGFAmrFZ59dDWWbKNs9YGYp2vqkGG1HR4GshRgSa2YjvKUxBnyqVHR8iaZ3Vo7vwPH2sd4vAf
bF/TVnnQQa1xHdXSXMG+9u/7SS+IodTFCULfutudSA4idoM2y/ciDnYdtdxgER+hrFSzZ1a3jxob
PYAWN98mUvZB4gBjRXxfpV6Y5Cv5dHPixNjWMOm2IQ6E7ipqeih22HGAAsz6/2Fub2if375lCMfS
LINEEByAeev/J1lZ0Xw0uIHk/YDguBMV1flFEWL7itQd1TXZd8MgONUlVRiSSPn6GnRKpzggAXdv
NyN6W0FgBKdJnTnHI3daeQpy9t5dlU8mpYE+Qicj7ZYQGcaloYjoUcZkI1CEfqhDAO5ywJpH7Qou
aOdMHviUf3/OSD/vP9YmfGAG/0/TFdZsP87n9vf/8ZikpTtBnP5Q+uhQuuhRDWCBkYgw3moYAJus
9x18iA3zLVLZo3cdGi5ziuC5RJNl8grzDRRhuA5zA2Xeueu1+UdiUO4xHEU525b/dD0bEXFU0YIA
QibXLt38XKsHEy+rrP8aDlO9lcqjKn8RyoCzCOm1T6r6ehRb8OBWVjHWSLK0ChmwrAPMkSOEHLgt
pWZgPVFr8SZM9Hodi0L9MCtmh4ltX5toqPsKEhT9PnLK5VTo2qJLceyRz3ucNO5DiBtvpkZmb9Bn
wxTqxk/cNT7khIr7GXwCxblME7B9D3OCVT249XtiOXdmiKJ7XQfxKh64qVtA7l8mVwUrWhcGCvHi
z645CipFKJmltukfMP8KDvJINgEGgvgJOO3q00CITM323z9+MTvsfvr42eWjBYDwDYx/Of4HO18z
/FF1h0h8dDUltKNFztXvRHUYUhWhunC8GG5DY0Pige4VrKy5KwcShaKJLsbrNL/uvU1A7W0hQOO5
mrpBNAdPpHOkxN45rgJ3p7YpCkyOdzal86xWgK1EJhkp2NxGMSrrUWMTEXqe8xly4uT7X3iiWHi/
4FUr4wKFUq4qA5lvOvKqsifPGOerpogoISH/11WCsYKNYgGykfNCUG+lX6+MWX2POl6Mqqg8nBt5
JJveCawt8t5s4uQhihhLtTKsdRvH2erfPwV4t//1MZDqMzXXMMng4Ij86baph1kSF6GlfwC5re5C
r4wf0yq5QH9KtjYVokfZIMEBTSdEiDZHlHclY3KuPKoalGt7Der0p4GhxD20C8a3T/Fxdk4u+qdP
YVST40fdj/ZNPgY44tCTM2RTKxFFuMRQrq9+G7CNLsblCuDPH7H5ndeQatY6BPbFpwGQhPHBZ0d3
i99eTNGQ48k0ZScHZTxEQWUbOFXykGZlx2YnoGliN1lc+58P5QSYRkz4fPjHaeg5ldrdf11svnij
FAggFApuj9WA+pmaOAd5BGBZN9vhYEXtUzj4T5hboNiW1+XC6dt8ZQXN2AHdm7U15xFB4nUvuyMZ
uRVObwCFIso0LkK+L7WufZnc2r+Qc8MGNrfVha1M6nuCStad1sUoUPpO9lwk+k7GSR8gid44BaIt
ofaui8uod9UbCr9iU2gwp+Ssf7iqhmLV8t+/uPpnW3UeH3BmdbRHLJ1nCPezvz8+ojzX4r7T0w/S
PHzCwhumRdvq4OhwC228KkYHm14e6QFgPh1zUHLMDWUrgn+M9NF68JLyGmpGNaTYh6QJi27Ai7fJ
w+S71zl1Eaf7Eb5Gg7D0gwp+mFIgrhDa0BxRUHDOrnBY8dn2nWtn7lmGsiartyjzQvHLHOesz02B
hvYqjdDzkDE5L26c9k4VokVzkykU04EvjHhiVpkF56C3dvLo1siYQI9+xS0aiN08z9ZLUPif5ty6
fwxbcT+ugT5sp9AzP1///32526XKmkfiKJb/NNVtGhsIXOBRzB2UPXpeyl4ehWH9iqmT8vApjrv5
rxlyrlGx5keadl6MkTm/nf9pXm/6xV3Vo5v6aSDPS69byBepfci5Du/27o+gvKIgKbh2yRwGrWXu
vLg3dyTlot3kIsaG1CmulMTloDPEaESnRmhd593OIN94xll6fLiFbqfJawbmQ+g9IfKN1RLvBdZw
0782uvUO7az9iT78siGz8k10EdQ+KygfPPKyOIgk95WAluuMDgS5kRKnDW97H9TAKUDG4nRBakom
OgTSsAslUJOnQe/jNeyEZp1FwbJPSu9RBwZSIBz9Cr3UfyyS5j318vIVhkCxb0ugNLLbhoG9wZUK
3yQ5N20BIqF7M2sylq99tVHsfQpqH5uFtgfvH1GLV0GsFmhyP/WALtihJfaH6r5HzlBTQ9AowmBA
d3FKiMFd5ADgio35id5Ol8K0bTgKlbKWMSuqp9MYQsmYT5AhyhvtKgvKdun70XSRA55vnF0QWwc5
oxty/oMk9e59r+yhMEXkxWe1uOX1jjdYA8aSHnmvUStJXnA/lI0cvd0ZbwMxzxYMC0N4A3/N7eVF
bjfU2yvdYnK29vsUb61t5HPbpwy97RsXrqh8rl/788N91CyqOJp3uIVuj3/tH1YDct5tcfDpcrdz
+RMAL5F9U+uD/7FYMP5ri2WxuRLzPx2OnyNvyX8s2YwqqSs3iusfZuVvKFkX+6Tw9FVbRj+Hyp3U
lVXWxf566LtfmkKx8Wj11B++4j3n3MVfNcw47r3Bcne1a9cHFrhQtCsEyaq4DHZ2ixyMXsP+n1AW
ehapvgoD1XnLtCxbd7YpIFIF7ltjtt8KrxanBMe7s+/676T1z//+fJlroH9fnlqOZrkmRhmmpmri
c+ZUQ7xYH3Q1+yEAjSFhMgjAKei7guGHwUtPVR0dCSUQO4kCIOouFfnZ19iMydG0F9U20UFUwzIy
V3EZBcAmJswmx9KD0MZRAVKdojmJqLlHxRNPBXkoG2tErn9COApAh0dRQuA4o3TVrgHkhwJd0+At
MPDIJQvxjMErig5uYS7aKgvu4N2AHvOs0N/7ENr3ZFKVnTySMbja0aa18U+fBz9Nk3PbuAMTKoeV
ar5WGHZH3KrKFxZh1gqaCfSCqFRemzFV7xLTq7eyaxraF0VxrUfZU3UwVlPz6g6qccIZ7sx6LFr/
+8ekfS4j2yp+e5ZgeaCyttW1z8lKT9HUoUBi73uoWMVDmylfjaTLzrLxrCGhQBOdeJsIbrP7VyEV
Zmu4ptk5tKLsXLV+ijkb2jZKCSar8XxxClFeDrsQkGX7zeoV71FeCzp9RkoMQr5qVsfba1ghn6nD
gkteT8aVsHpBP3ym001nYEQtH7/n7lrP0nZ51EyrxBP6JYnQeQ5RYPnWQ53C6cEE/to/ZIlwvuk9
DvO+5fpPYzQ1qw6/yh18MgQ6Klw2TZEfb+Ugcyp5q4YW/1kiqsTFdS0Du0hKRCgHtocEhPE/nRS2
jZrgfiku9nyCnKI4Q3uYX6UJErCbxQgC//YK8BhPSH7ACy7z5pKmZXuoQrgysdpcZIgfBfpZAWhZ
2dU6N0dOLfEHhKZGW+yB0f/M4iI/oUDsngfDeer5Vb1Vs1cQ2BbkvL1WvJVBe+g6N3oa4IY9Vr0D
NnaOdynuHOboJJtsFlmJ4iRckrnLd+aYgA7tMU343QSq+NWtmuHFizty7E+B3hk78ti/Gt0zjV3S
Wm65wJcUnxgrgWRATE4Zm9TYIZYGBFVl51yhF/9F/yFNTNSmHA/prMclu4pSDCuoLWIlqtD4UvGA
XPQdzPNf5wAqNS+aH4iHoA/Ko2OgapDw3/hRi8OkFurXMIX9JZRu31Vt/iRGNvtqlH0tkR5YWqFi
bu2+GV8AP6xTai5fEUTScASJ0w2EkvAtAoYg56eBZvPrLEwWWJzuAvnk5PcMQtuaRG579z9+gTgN
fs5d8auzLZm1ch3d0T4vxS2/B37VVvl3p2ZHYxSOeNTmppyC4a5J1WglY307yx1Xqr6uHJ4Tt3mB
U/Q7L/H2ZW80O4dUCHipQXvwx9b9ghTnfQSx5Vvk4mnVq46/l/YEBn7xvqJXp8wSPJAysbGDEH2L
OdSYkfvQYXoK6PevmBywJsEPOOkOnse0soIOWKU5ypzAEam2G8AuKBf0OwRcUXLowJHIru8Xs5oU
7sm766GMClHryJTO8/+IFkgxJVE0bORAM49eZ89nuxX8mciLxa6DPbQwFa94MocgxA0NXgwpYPXi
V4hcZROGZIgKjatotmSRjcfE/VhkcLlCM1veYvLImUf/35iBb/HOE8+3WXIqNbIRNlfnLoOiVilB
tva9opRqBOkKTkkrPH1jzTsRb97KiKJZ1Z4GRGUOgZXPH5UUedC5J0M4CiZbChPID+kemrh2z2Of
bZmR1+N7WQHVNX1ki9pCjO9BiJA+y6lnD/dXyn4GVPx5Gh8MCiBOHB4RxzUuXWVeZBw0DOyV0YaL
MU/T2eEghvNuRc4CABNc5DzeRRYgv24Mgmes3oLnmXgNuufpGglSA9DkUGwDUVmPMVrJuwCatT60
FR8BjWLy2SRBj2iOJqqnOvDVbRXBgpWjwdSBblDHYqOwcFiOET6zwFSqbT0k+UOTxe1Fn1R3wYbV
+97D+Asb0/spRPmFmnb1pa/h46vzSWWg1HfCF9EK614ogHoVs1GSh3bGnunaKNThcWGhb6ie91BE
1bAgh10aS90yHapQ7hrfiRgnVxQHFw7ePbK2k3VUHC1wTg+y8KOmWb8BALN1QOXguiSwL5nc5OAF
zvREQhMPNjbyvpdZ+LMpw9KcnGhrDZN9CszG3WuWspG9ssgRkZjjjor6P/Teo5OEVCWcYRWro4fG
yXzPdZAYXjd6+C7vuxYmy78GZD8FRjmNhb77dH8OLePSt+i+pBFWvp2aQqp08/5s51G+9Cs9fElc
Cr1NnAbvZi4+7Fgtfgz5uO0w1YFS3J+VGCH9NqYjYHocZeOUIkVTXNyrdgeNTsYUxfKOeaa9hZNB
MVsOKK2rH4uyAwTpqntvnGicVNvLrtPMnriyX9WiXpd2cbrOm6dcR2Wfn4d6PUXO4yt2kpca6uQx
rJJ8qQVQfaZI7VCrpoGW6gL7ugA375+8qEQgWMTVgxzDWzQ/FFr3Inutl3VPZRV9t2AZ3mkGKcDC
sbxH2bhlVC9BLPOk/R1rRaw89p678tNa7G9xO7bnPVz3k1fCfwc1SHvBvRw3K5imKxmUk1XUgzYV
aiKxnTcbgCDJ22i468ZKqX2RYj21bfRdhqMQxew4RTJLdju+6IuIm9mjyDzn2W2UpYw3jg3/Gn3D
pa45yVs8BCCE47BfOZrPtk/k2tcc+DWZRW4E2YBGSJGlQMpms11kHlAIgTxzBvsEbMHoPd4vZDZz
7MKlFMKWTawLA12eWRj72ihY0vkofy+7OZbKYT8q2l0s9GanFXayQfJAuS/xVjvZLvIINRILH1A9
7KEZflDjHcAXh+1jHtWCyiqaowYWRK9DOpzlzFBXX6PedV4sbRxXCraVWzdQP10LwfKY1HJxsmcL
lj7R7HIlD80hRnNfHg4mRHykuDeq6Wg70f1obT6Z2hXILOEc+lKmOGwJvCnXHWWeFxU7qfueJ8iK
ZWv1goY/f8gAJ1I56qZIlE+eNbtdMGo7VbypRQbZbu7WKbc0E4+5hewGnZrtUbhl2zGP4m2ytGED
ItiGnJqJFvtPjC0WrddDsVI9UheOY3+NPKRmQ81Bdr2ulXvL07w94L18qzgBgHntTkdFIYlx8BoR
7OjdXH82cSNbNHYxfqsbdYc1nPI11s0NGT7/WdSBc5qM8Z4CH2I1uRK/e6JOD7oSBc+5Gnb3Vmv6
M1Mb4TA/GXe5xRNmTPey0aj3XY9kt8UlY9/PzW2K4onhXrMyUkE4P68QGLpXZ18n2ZAHbnZmEFH4
aRxBeSfFdEmpzHZtsH1+lE3upqCns+bbLSSPJqXSVmaYa+iC4yMXmsb4NdURjLXM+Lmxw3In4/4c
j1TlUYnHp6GrjF0PZAeVJjzcgzHIj6RX86M8Uu0qP8I8/TU6zl0Zk6NuAhQGsbTpzayhzuE5bx0N
MdSHigIQ/IW6/N5Vyt1UiPR99NtqVespBImi1J8Kw/8GM3h4AS66DtymOuZjVB3lkU72a8kmW4Ad
ZyOC3QXDcsQREcUtHysn2b0NyJPH2oJhbI/ZgxyQsesVLD18slmiPZh6vXd5jIHQDR+jvqBmXSIR
Jrsz2+Pa9Uhc42hX7PtqwOpyqsZdU/Ql+RE7Pk0FWq2mrvLW2S4vBOT1U93Y0TLW4H4XYWS8ZADo
ydCl1gKVrz+7SiXQrBhJcqXfUMLnS1ymxrOq5+F7Z5hQAjIQxWaTiNVQNuYOAc96587k/cRRizNw
DeNuKgXp4DBAhMQuk8fONV9RTVI3xtyToXC2DUnsNrrDbKda4SIBK00OS2FzR5v/sFV5cJAvusA0
w3JI2OoKSHP7HiB0mk6ifdbCzt4XapLf6WnZvTd2gnJ7Gw6HUBfTU6ObBzd12nc9y1M0CbFyk6fP
JBQFX+9zqUQPsnBPgsLZymK9bOwgc69dOZDLCv9tjpl4wTKz4D4prfmEewX2b10DM40CdArcChvm
oPkSGT0U50BBDGwe5aPUFnXZ23s5qmaIkBip82zCuTtlJbi+aFQPOQ6MQLFy70SRMjrkgmru3JMh
2WTZO4IxxqMJUPA0KW6xiRMXZloGq1hP841X1vWrnlqznWBl72Q30YdvzdhbR9nLPH2tqmWEmh9T
HeXet4f2SU2hxURluTQKIfb12Iv9XLFCOno+lH3ZhD3c2LKqk/vbRDnwqdvauQE2DH3l39e7XeRT
7J+u2ZRUBNW+DViHJNZjq/vh2qjCZhGSWIlRJ4MgHppouqjxl1G04qOB2meYBqYiJNMeyzBR3mvX
qu4mw/Av/fxt7XoV89AEPUcvR3hTQxVs7Q1kfQc0OHYWOhTLirvIV9+KHitfKZ5lPAzCX/FMS/Au
6ryL3n1r0IY8lQNpt6IYqu+NVR7taPBfLQ/JXvyqtAdU+sZXrDF3coIi4PeFmjk8hmOk7cXUFvw+
/Pp7Bg8EpYj2KzoO5n0VOflWC5L+IgZoxPJUJ4o+fISknwa/NjZmi6pjzXf8fcJUVE4wKgXRpgY5
AR9DgWNhAKrO5nfVJ+Y6yMN+QaEPk6MILLhEgctG4r9n/8ydPLoNfJr3qSsnl2EABxeze1RBuOjt
Ap+ud3sNnQU9yDz0tkOhxisrx2yoLsfm3anQ3G7jr7UwgMAmfEyRhrcxSR70JuyRXCim51lflvdy
Wpo3e5ckyrMnUOzNDAWhuWasdkNvV7tQjevdrdvNsdhRWhY486HsXyf+PuUWK3LsafK4wkflHyYH
DaZmlRUCKstzBEnQXMZcU3tu6+hHUCB4iC6/9lyNjnUX9xbEaQVpIiXkkQWvskltGGcklPjzWEtL
hN4fKSdnCHdlKIJrkslxybxFdfjlmkG6nXDtR4q/q+fJKsy1JT9pVL3QOqLe1QbsHeHuyaM5pphR
+R8TUSsgAS6OPTbbkrmR3VuT+wDfG+3nLfJp1mQO1t3UJNg1sl0sqry+wONPn0ewRMD5mnYru1qj
mCwuEc/HnCV7FpWTgbtS3iN4coieIikb4hJ5UDT8GJXczd4TVHeD2BMf42C/GsLvXzMfT1izwnwH
f2710IYlDpLJCCiywDBDt1MQ2h66XVJqWJhopclmME1Eudi1PAgt8U8yNktBPqrtSnbGyMQTyR6r
Ht+VZos4FTav6BQYvhr/1DBKCvDQ68LgJ7pp1HqUmF1BME0HTCTHbTX16cPk9MUFaGJwN/GA/p4M
uNHPJ7FGOiHnD/cXI92lm1kjsgIAyY3BRBq9gqrm1stAmZrvZbeSiOewdLCFT8vwKGZUnwYtZ8yn
/GyiirzQzUz/3kzKY9DE3ovWhOaDpWJ0R0W5ejEd71Jnovg62NbLpKb5BWpidlFt6M1sb5MH2ZUD
SlWvUzgZRxlS7JRaNmWxxvjCbhkUgFZ8aHH9pUo9yC523awM1x+26hRPj2wNh7soHLIfZr5zprj8
wPqBkq2rxSgjKuWGt14/uJSPnwOI8gs5BdreA556/TtUDoHhgO2hvqE7+57H3RICfPNuoaMlX5eE
OF9U1qiXwqrEfZ15/XEQ068G7Q51l/oddIq/4q4zRCSTIhD+Jdumu9vk25yxp1yQj5q3aGP8bjw1
eoiGMnhlqacuiyFI19euU2M6H/CfkN1Ji9Ao8pJpK7tWbCA1VqvujmRa8Go1VPtLLa4OcjRsvDcS
0vaRW2n4yjb4WAx2e7peiLKzn/rxRZ6oGZhT9016bpHMuT63U0Bnfaxg0Ds/tGUMg0VqiJU43EIy
DkiuL8kmN8LfsOGLmotZtcEDcM1vKNkAHy3HpES2cfoBcHhat2qdPuYlP5QyN8rXdoRLjaCJ+zFS
ctXHHAhHadTHlkzy1zBD1l6dyvbiefNGEBUgHDb7bOeSvHgotKw5k1VXUVGMI1T+HDS5vBFkSwnW
unCt6CIbt002Krig47UX1uRphbIRUxJfJzjI6j0YEQKKNtJVfqtvFeTOD7JBNhuxH3k4um/dhNVs
7XuvuWcHu76GVGbGk/sa6qO70jMbWcO56/Y4HvH1cjdytDKSjyIznaM81UKlp1VJl5H4KPCtsq6T
hFPo+8KIMUGYLwFXHhImlrH3auPfeyZLk6k3q32PW7m2gude3g/cnRZGhHcPu8Kw3qtRDitNDuVu
jo/OPN+QH0E6FtrST1JMgVkIPWLghrSFkZ5lL8cJG9XKP+Oq3o8Waz9i+C70cq4x+8nLEJjVP64h
4zI0hGO/J1X1kqvpvdwMUcXCXLGlomzrafhlmJDYkZsnddCh3+bVxp3jf58v412Fq2Hls+UQhrdr
uxYU+Xykp8DLdQS7kGQlWT6MyrTOy5mo/nvRaZkUN6a+3MmQYzvuSX5lK2/bUOHblAUenpRX+i//
7/JODuiN9ROqf8C66G/rydtSsMVAhtwz6kW1eCNp0r+TAe/WnhW59/bcxUbskfwoC6EkQgW2ptQj
40bs8sVGKnuPDGD23LHOr9hv+LrxomDMsjMLE3ZJqirvsa58rbzOOhuuER9DF+UiGRcOCzm25gUJ
Lbe71/MOZxHV9bZ89WZX1L94G7WGDVMSj81aAl1ZbygnD2Vc2ZPcjyJSq9XU6zg/zOSP1Lb0+wm1
r3ut7O6BZuinaqispyixi6XlVvitwiZ9Immu7pAYiCECK+aTnPL7hAFwI1vlCMCiq6bPg17fT7od
nvW5F1fcE/M0eo4UtFHr2t4iuUnaLmsG75jaqQfNKD0Nlp6jRBtssyTBAQ37ONYPzWGcwWmy0ed9
WWzZb16Plr4MSV9HTLkTqBXcKME/xhRoKOEpEyqRk+KPLvpPrbY1kLy4dmWu0IyLQ1gIfSt71aRz
Q3XQtaBO+MAiyHuSDQDHL8YgSmgFrveE/8Z0z+IdB5S526KTvDcL5asZN3Z156MVxepqPMm5eYgC
UzS1yvVqOG6Rd7YjCy5pqTwZeqc/TT+QtRN41o6oRwoz7LZD01srt3LFxsTTD7TKf7ArfdFcq3nz
g8Jf2pn4ECEi1HqUsr0OY/wrOlMcVS2qz9XseakF7TWUYbp6ndEMjX2Ug3LafJLjaVu4HcWaHSCA
MujAzt4WOR4rCI4+qZWar1nQTEDNZtiDHL7OLLVpWg4G0pR/nCknWb7/EfeYTQ6k1S5VbZyxABnf
JpWtPumjbiW78AW+JrPxGKoh11laQ07NwYixD9kozg1rGr6MUweM9ncs87NgQ4W0hMbYmMpCTRAU
V0G6DkidINYf7rwBR0XZlc2U+1h3AgBdlMh45teJWqIEwUqOxyBSxJ08lGc2K+qbxbpBfWqdBF19
QSMX/q1pdx8AhTjQu+9qogIGqIz6EcW9HucNHk9eLwDadcpXShPdhx7pWy/WzilmIdvUT1v/oe0s
Sugh1X4nq4IDuToWVF07nbCc6+/1KjNeOhgMaWKpJytTjZeBXjz35FgP40aOqfPMeayoYu069t/n
yTFtRgT/Ps/EnWOBW1CA9ldR3xlDRkVtROkPzDV6LJZfPOUGku35DO4RqBSZ5AQj0dy3aWh+70EJ
Yd6U6idlqnIMIfFs0UCwI+T+oRWT8b31549cJZfRdWF8BHSJpfY8oBkIL2nsmKqeH01VB8Y2tBq+
oKXNo3C+dhL1j4Ov4O+hkTbRey1faw3mz0B6Yha9prWNEHnHpLD7dYQK3NpT+mCN3PMMg5mn3Ebl
0e20wCxU+GRedGS5jtiGId58Wx8fCowwHwZ83d+GVFsEmZl+4zHV3OvIjm8Ft+dn/kwnwY1v4QfI
/5TR1D2jyAFUK27VlYtA1LOCHD2Z8xpb2nm0U/HZKUlHGJntNeTA6ru+NdBggV77DE+eRDB6Jbvb
lWob9HY+n8r8BfS0ald5cbtPXde487sIx1bZrW0+/LnpHGGglDkfXifOR7ESvWp8kx5k/NaUk38G
ewbVvqheue3X/6nmnAPMhg+WvN2iC93kGXszHzhpW+zrIcT/JIwidMAH7L/t4dzZ6XgekoolEUAB
GZKNNZSoltbto+yRwR7O11F5QlCxQuhUdD9+X6NyuX0n5bC9XSNEb3XnBtWrDKXcSo4avmippAID
17Z33UwXbubm1k0V/0uoImnrS0axHADlrjYrc2YPy75sajwSISuVd/ICn6/6Rz8K/Uupmw6EdCtd
a0Bql5qtqK+mDgxDNFr34PmN9tppyFy17oAp8aQlm3FOrvs6SKUAT/JVkgXpS4ANyEPS4goUiCx5
QbNH36BlXt+NiAG9dBbuVwIVnMW1G8BS0t38RfZKBSyrW1a4tLhxuasio9zJo1ujhA4lEtmPqGU5
15m135a7qGkQ6yta7V4o7TP6jeki9Zv+JayjelsNDgLBczcSVrJDK8dalGo6vOQBUgyeacIHnUft
QXH23exCkgirf+lDxzogKfEjm3sZ6Y5jFI2vcqwp0aNzw+IkT4x9zziNfrCTY4kZWufSVlZyLC8K
++L5KA3MV8HYUnlqsp9yaDCD+EXjboT0+4hy3hppYvNZzsvGdhFVZETla9u4RVJmR9G1rdFoaEX2
gus4UtSUKsHO5y9T0HxRc7c+yjEnAhSrR0O8l4P8zNO71K2irRxVbFzGTVbUa9nNO/IE2TCoKxPR
KlEVzi7zivCA6uafzTj71fTaXoantkKwSJjTrxmRBn8KCYclssV6vZRz1GgWNZqaaVonenX+1ZUn
ynF5dtRGKjpDJmriBfoMhehxDwQAUSx5ZAPpsRJjb7TOcKdQTF82nuHyUc1BdCg9UJhykhOCK1ZR
EQ57fTrcmmnw1YMemQkur/pGm3tyUMbjkfw3DHG3eugnlINkEM8xIKK3SeTPw/u6wgSFRd5/ugJ0
GyVfcKs9moD5IJK9bAJMvvfdla0kW9xy0usQ4nMXpPZmPY7fc+ShokTp3uaPndvj8BjbKOjjrlxs
SzOqX8OSp/vgWj75GLqVXl6mWI1Osme2iE0a3fjE6oWtRr6PfUSw+qrMl55OgTycFGO+Y5nnADnR
FbK7/jJyowCXCQ+kltHl+So2+c7dpahjL3yVutm1r1XuY5A60372xD7L6zgFD/DMOE3z9dBTb47W
6AHA5iVkCPrRtB0xDZaha3xK0CwJTLTB55NkrHNyaL2djydSh7uf5vYmqybukfHk14/+BFvU9IxD
M2+4qrmRcQUJikBTjYOcapZ9byGv9it2mybP+j1XxtP/4+w8lhzXlTT8RIygN1t5WyqVr94w2tJ7
0D79fIT6tM703JnFbBhEAqCkKokEMn/jjtVJw6h42ZbR+MWfNaK0Qv0YIkfshtYTmxhun4wHvj19
uPUkdpZatRvPxGqXhUp4wgq7X6LvbG5b3AyeRifrn7AwDF1hXmWEFYq+I8+JXOg0+3jHObZoims1
eyVwuicTEN+jxv7/1gsgCCoO7t9LOTnMkp8dwNqV3Y7JWztU+yHP9KvRpgnEQhsaBzcKLYvc1/Cr
DDaR2z7XnUPxhQn5QLqisMVR9tms9y+eMr7LvoB07VnXUUxtRaQ/uZ31FiDWq/tF9xKjb/Vc2huM
Cjyx5HKvCjrlZ+SleDynDXrHSSF2cmjnGije1Wjwy95s8r3Tn+voaJPO14kT1qt9BHW40fSLMe+M
qnm3VObGsxb3KN/PrUAV5IIEvpdKwWbJi9CbnsfLzmIeoTbW3+PJ32IkOHf6xlQ/OKN5cbIQ0FLq
x3iqDO7BLi0ktvrSfOIhZT4hV4Cn8ejhxluH1lOu6cFlLKOd7JTDQm0wV01AOv4+y+qfC6hbVzlH
L40WO7fRWt4nDRo+iL4en+UcXyncgzu/sDm/5l8vLJtBHJ+SOnq17U674FXTYO4d+m/IpfxC/nv6
GRovhYKY36KEeay5+vQpoqAFrWIAPuIxs6lqxIaTwiexprAJKkBIXtGQFMveca03v8x2AQaDFap+
z818qIMeBgaeINu8SLNnzLibBz2yTrIlRzhV4yw8zxR7OcvrsvhUj943XA/xoOodtJ9BJbcgtZx+
DxsYvbQkTB46lC/3mdNdQEQMqN7JY+R7wVlTP+WIWwgiYvIg2xVVJpBx6lGbQzJuT2xO8rga0Gpr
u0thoEIbp0n1OTVGvapUbTxgnoC7Sv2C3WT5Oc0+ZX0n2rUVJRU5yBSKSDI13EIVdVl5ZflUzAfT
FyomFGGJ0BtNQ9NI+LINat3gCVpa8eSThAXdgQCx7JOjSoQeoClUZ6vvjIsxH6zc6pa9JeKNjDVa
YlwQkzAuTuhc2bjoh3uoMlrzIdKuesO6YCGnl0DF+cFnS37REEx+THZineRBcT1SXfK06CpOCzPA
zYfd0fI+qBna38Op91qsQP9phkG7H6jM7k0//s594+eAWA95z2k6aX4Y8QsuumcIvw7lfNX/mtvO
VtMN5ZfVYT8SqNW30baNRSYy63nEgns9KY59io1GO0ToKc2w6uCK5AIKrwE4Lawwh8b5DNPM3Wix
NWy1ualQvEMlyXrH3t3Zx50WrLHq1Z+LEEmKdPKNnZUqxrsX5K8Q7qxHfcjjl4nqqgw3SRgflTDH
/WweFRi+t8q6zPw/Jxllghr4hJvoQHIat7pvdmjpq1IIg1/DGKBDjdS4MMoP9pWfpgqqpjMtC2VL
/yTDtQaTeKzrBkFj/F/zBNOgcuhtCsxD9EYl5jZ70HXSiE7WPqYulj8UYz5JxaDgAU5ok5Zj8GmM
4aPfg8lTuI1eSONXSOoQR+0GSbxBn5ObQfhZTWhTWuVHmGs2C40pXoXF4LN1MbU1eMuT6pNA6dgx
njsNwzhlrm7XPSmgER+ZM8jZ5IXHy1GWueso7BCzF9ZWFsdhey17qjxvAtT7cSwRz5bDDLgwsMDq
/GKi5HEdR+So58tWBSK9SCABZZqb7dpFM/ETZ/t+j0levJaV9W7yP6ls9+Q+m4Y76oQy51yhn0ol
Qo5PmPtm/GZ1aoywpjE+x0looPdfYk4S6m64y2EAnSaLOkLSCm+ritCE1iA68SA6KAxD3B9Jrmoa
3zwZK6KzwPGgmFuW2XUb1sPJXrFH5ViXKA83fea9RNWoXCwvPclWYpjTy6x5Mne5Xd8eiwIRdxIU
cGsgrJ2Kmjp9hM76k69hZGulRfiRuR6izJbyw/ebJcWKKFwIFjpuX4/f0RlJkaPorTe0Y6IZYFQB
zR26dR8N9fOkDCNSWhWSE3Ozg6f76GGwMWqaIL1tgNbMISysQ8P3H0rd7Z4DoFXcyJ+ioafRZ9Uq
MRA5kH1KWA7n0KygLNIZNgkjEu1H4o3JKYFSsOF1KWolhliWHfuLqcrMS9mq2g0Epg/VLywKMvQD
KKo5LHBXEhymdcMmZ9P/rtVNuTNMC8zbYNifdUHKtWm+8isecHeFXM2t9ZfuhyNM9ipFwgW9o1Vj
IPUdJ/jnaINzkAfoGwAy5SkDOS1GfEyq+fB3/7+G3ucbou1+z5dBOf3WXQvyBVWuX92WvNFQJh32
WMBCHLWYhQncCm0JgNrhJfKU8CtS9vqi6jASrSv4zyBh1EumUo3HHiBBga1ujkqMn5mh2umhziz/
iuRUtw09jIT1QfhXGcO2VsF4ojI2XY6tDQwGvocp+jt5OVXbFsjzx1jbX92iSh5rKAzPeWZsQ24Q
7FbbaZlMNkhk7nv2uh1IEoFiaE+4r/TueSyBMXhhv7JGCpCz3vKTACSxU0O92IG7UZ7Cnt9Qybrp
1Ujw89EM/JANWJnvUzkMC922krM1N2dv28otolckf4CYds6TDIt88PZJmYUrn7XCO894H1C+gfDk
PMn1rF+QVD0k0+mUIdlEdfZown9/HYZ+2nl94q7NvtU+yYid2863nvVcC7Cral6SwXUWhdrFM8iB
F9e1eNMWg7fW5yYYu3pX+3kCNZMmxATloPhUwhG4il6NqAwetJC8vmJ95kX4rlqj9dI0ub4BK1as
G/4AL/hdg6R1agzIUN18cWc3EbOMX9O+wVRN9MNGqY1TayE6gx9F95wjUAPAN06O44wPRU0q2E94
CM1uFd2zHBcLxDtZAF5lCydY1BEyIJdu5V0BCZcHcHb2YwgUgO9tM3zX2ortRZ598c04RNy2Z3mj
u+pDW1r6Uo4oUZXDvuO7IGu1bFzq8ZguaiendnQkpZFtahD47rEns6sIL+0m/3BiLQQtlrQHy/AR
jzXdZc9j6LV1cMvF+JIaAn+Ijy61/DUrUX1r1GO9CAPyI4h+YWCqAXHBnHydVnzNIx1hCsc0lIcY
ZOdhKHnM8Pu3XvRACxZGVZZXMw3jXWYoytnD6PJ2UNPqyUKTY3+PC5CXqTmI/Zj3OgyEYfhUpuLS
gnH+hXfRqrbV9HsekdGza8BOcBDxpm3ZJ6qD2h/tiRdW9cx+EiXmwzrCLd+cUt/EujX+wln6MJKN
+dLoOGGouLKeLCsOFkqCnZYK2fgtMvL4gDTPuJTNOrRtPEpNqnRzr56gTxFmvrUBn1a/UbgtVo7m
uLtx7rV1Eka2WZHcmXtZDMHiFfwnFJITb5OuoX9WJld5pbKFg1A0/QswnfFlNIoZ8cYLGHq+88vC
vqCm/hVAV/vLd/emKpqfFIOzxZBo5asNnWbdjGZ+zjSS+1aY5duRPO9VBS65HEOr+Jq49Q6OnviV
VdYe8y37Cw4m9TKPMItN9AiKs5Lhq1iG49lUkcGd/FZ/NeZSrQt186fdLln/iV/cAn5kdqK+iTR1
ABN4Bd84GOIpVNTtgI7Bo+WBANZjZ2M1/B2B8XcHJX8BNKpF+8oR9RG1GmwoJnw+KZGYOC3Jg+y6
N209AlTlolv2rzl5CqtCqzxlx+OjeKjnQwPmZIVbWrdCebJ4IL8EhE12ayib/6snYk/Hip0xshdW
y6vHTkIMewT7lcvtYBUBq6NebKoemwkZ6ysfYEbe6J8IZvn7VjbrOHZRIQSwOs9VLdxeyT12FF+0
CJXteHajmU/HQJtPp7zZ4sDzcOupOj86dp1fhRt5+q/xoXsZSbBc8UzbYJAcvE+qkZ+pKQIpm5uR
CJqdYXBzQIg8eFdbDMdImkw72cuTGt/rou3PspeiOspdivpsjVX1PF9yEJryJi8ZtRixyKa8ZE/1
ayWbAcub2yVlE62ErWVWzo7foHpoBNmqADoWImUqxit/YvKsd/zpYPU1KuGyfT/IefemPLvHWLDs
8II6U+Exoda/CjwCHwejcx/bwHEfXbhcqV1Mp3vcHPAnyFIwE3IE+1v3MZ1RiYJMLBWqf6bi7YJG
hI3Tohw3HEyDoiz352Tbh617ruczzY1/n8kYW6XfvX+N+0+9gBLc2/WKNDj7qLkmie4cxACfECUi
GLKuZ5p4Vc6npjmx6pCntwFyLMU8vBbcrrlNlbFazpen/5pEucQ5lJolVmPoZBAFlHoXdQB1s7QO
HqcsCOBsaCwra2A6Ve5RfPzTMSZO8ACZfCmH3eNegsYs9wvg9qSq3YXsFqZ+BlXcY1j7z4WVWI8O
TTR+YEXm7IXvqRunUYeDnnjDobPMHKm0uT25GH5ESJSb63s/ZvP0y6EyeBt/a+v4UIMLBASK6tMi
Vi+5m09fg2I2T0hzcQijqH/WNfEh4z7WF9Y4YmIFUZ1lXqoHwTVrNAXDIRTU+LKLVd3YeH5VodHs
KD2qqNUNiM5OmDUcQVneRsspLC69S1K+yAa1P2b1lrLxKHGdZUwejBRsMRBe7ipq6C86t5mTpzNL
dtE3uUmSJ/H4ZeXKoesTqKnB+OobmbiWql5d0zJ5M8sSeylfRZ1wU4V4OYnX2ne618bvDM71pOte
Jdb597ltIDyZBdMFmra7jG38SXuj1NlfIZsEZOlnbbTOSY/S4SWqQWiGKrunKPaHF5a6wQ4bB7gY
c6/SFOm5mbxvsjOtDI0l0hFcQoro91RvNCO4GGMHotGsvLM8ZC1F7gXOI2LbKV68uLXv/fLMqdqd
aqb4ErYJyvRCifxVmZNd9eKyO1oduYqFj0vxUbadOSjP/oq5qY74FZlJFmIGghp4CG3Qp45OuCcG
l9btfx8sB7ngIZ6qzV8dEAZQfapcFRPAf2aQ3wsumZnHZ74vy7/i8pp+WDyPKFfsZWuw9Z6qGonk
mRsk2T6T1hd7yyzgav1D+5Fxi00aVLQ7kYgxWAcVh3vodubCHrpfTsbkNf+MlaG/rq6HwVGzq2Zn
DlOCZH2EdIXltzsPBfoSJkI7Uqbri2Lfucl8Slue5SilLow0Oulhyd3H8Y0HBK3MB1OfcB5CBkzD
xvnBxrfIWWlRrq1iJc4B3c+9JuuHHj+SZuKLAlaZT1eP0fuo8zXKzS5by2buW8UKKZNqD244xpsw
/qnP0CbZmVhP/EqcV8b4jxQYHytNid7BMnoHGyvRpRwUDHholW6lg27g+vys0yV4yOYoBw+hf64p
R19d26aexndChpvMqpGltaPbm9Jx/VOULzfoQ5l/VomdPEpIA2uU5koEBk/6eEc6gEH/K1Jon3HS
JY+AhZsbXuJ/v87tdRrr436NfoAsBl350OYjmAISzeGxVv3RXgKgBxo2H2A2YuEzpdwn8rKFrqi0
8SmDsHqSZ0IGpwkb7UQXITu3eZDsjxpd/B5/GyUnJBkVdYS/gOb+dRHZfZsUO2FywuKPHdEx8dpm
27XeCwle5Riag1Wf5WmEQScMK4IjP0huGpAaQPs5HRg7iI58DyKfbEjsK8eI7MiiyB8G74dwfbxU
SDaWmHVTdJSVyP9clJRdAAKqoxypGOFG9HV+MD2MhioIqpU+o0lr9uc3UbJb+093o/ZK//CnOWC0
3eMRg4SZhhpQs0qTYdlXVnIctFgE27uumTDG2wvEFlWWhz/N2xXQ88GFU816SJ1Tf9U+8bIyrvJQ
23p7js0QuH3I3asLG2UfOXXG/641rnmTYgZWBTBGFEzQ7zGPe/CqSRwKr/OlZEfh1P5i1Kkw3mOq
an94yYR/w3wlGee+umrAj0MjYqahFfGj4tS315Oh2jVzyrPtk5wTOxBuO6HvI/ZYkPfLAXAf96vO
9zpWqFWMJ3WctLxwH3NUa4ti1zxg9IOVUsbDIZgn4irLIHnqBxQetdht1vfVWD2v4u7NvxZn9477
gu3/HoLLnMChAun7oWPjM4FvCNqgvvjAmVEbng92/xiM1nBoecxj8jjHqsJ5IwNr7mXLSer6khta
dXG86sdgVaCq/4TkiFHHsLlF0Xc3WkgRJ12pnFFZjRZ+2I3v6QSdcmh98TT0mb1OS8U/e6LDFVZr
0oOOgPOpcadgaxSiflRMq1/FWZS9TlPFprmz3Le0Hbqj0qrgoyiQuMA0OQTZkJ3K6qjlkXfS/YBO
pIJ/d8oRuj7GJxN/F5WNsYplyWMxFxbjKHYeXLtby5Y8KNwFDqkhfnQjRj1LR0T9tvSqBsaCb68a
OzUPTQDZPIhCZWuOk/vSKTWb1lw/CgtMISXtRy96cCwrQQyRQ8LT+CqQ7s1cR1xk6xYPPPxxR+VE
AWKauXbNF9+OrIMcoaZpenURX15QurZ2phPgfApBA0gC/m7b+9XVDCHQPqdwfo8VTaqsJyPNVvIy
8oJt1c5WPRqfaH5T1nwY8kTsyzAsFre34KkGawNbezGbacRoFWWKcyi67f09t7aRPxakT//7p+uH
EQGZDND8/LblcHTYb5/uHvrzCe/vIDZdSiJxYO9uL5mz3QCowvLh/pqx46CZmVOBu79qFyn+Girc
708oL1hH+e9PePtrRaGL1O/86W7X1q2A9Q6fTo6W15efsEFG7P4m+/kTZuL2/7v9WfoSEngy/P50
crbqWAclcEFFzX8IObvI8i+xXluH++Udyo6LoVbiFTC86hnc0cx3VctzabfuE6Wy50Z3vE/INyjO
5T4AS82v3gstX5a2kj0UumeuvQkrAeFg/T0XNHOdjFw4+dxlooSqZ2rqJ0UzvspOeagAYxiWN97G
1x2keUECdCProX0ctie3TH7cx3sa+UOe+Sw4XXXVGgprvWqWac+GYdXELgY7QaE/IRB1cgehnOO5
NVZOjwk1f1rZKYfZPpL1rLZDVCEZ4osQOQoXyeP5GvKgi3JYZ51T/ivmJ83Gs53mcnsVTHnJ+fv6
Qr6MnCXMCFcQu8wOsjloY/MAuPnWkrMGgZxRZVeIc/55v6Hegz7Q3EcZihF82CEmUWCpynuTMTTD
fxVq2hxlC9fQ8Ozoza1PhtB2Jw86JCHVvn8mGZ9J0LW3Pwlg/3KrxjglDcaXwTsbfp4/YA8HgXUM
oos8s9IM6lRflzvZdKwUJfdKB4EQmSJe/TXaS9RhX8N2vF9AjpAHXsHPx9+vcA/bSRlDxv/nFe4d
adX+fpUCEgr68ayH1A6NZDXM1kCZSW2z6NjolmJAqQ+SPct5xKwnbzhSdXYpt9fVg+dhlTCoobga
oAtW1HPsFyV0g2Vn5MOH1WDRqA3G+C0uxLl2O/+Xh3OjlocDa8KOqjJLs2C2r2d9oobfHVP7KZxA
+cD610Uvq81fdXg9qwy10SvUJbamhqE+8Ha1rR12ztFROnfv5W69HxS+uUbhSBsWVl6a/50f13gC
qlW2mPLNR40lvzC6bC97BsObGUc5teSF3mXj6RZ1DG8x8CBYg6jI+RcI/sv5MmoE+X5FSzetxvJk
WeVzOVu75kljPlXoD22jptxHtRaRM/WCi+qBBwFfrCDH2OElq2fiPDW2+hSrzauMu0FirOKpFgfu
7hqcSvxuS0f5BM+qbTzdtykkM33oz4XeIkHbm+Genwb+fHOYHeKxrwb1Jb5aU+hCA7NTgRQqnmvR
hmUiSUgqvumxH8z02DSlgKM8n046qhWupR16LSjIL4aryO3K9TTm2atnUz5rB8wRXMdOX0vcPw92
Ab5DNrsWyhUmkr9ka1KEi0K6d5Yz0XyxnlBJX6IUzLN4Prj5DmSJeJGNPim3KLeLq5ybxdOrGUTq
g2zxSdDl9cP4JIemPSDAllT9nvSB8pKx/9zzUyjVhVk2Ebl6DsagRUvVyY31FEW/Y1MGnwuF6wag
sEXaTw6MB/2f7nmg3U7lwR8L8MZ/4qU1Jxo6NeFGOr0luK0Aq67S904ZdeT/efLLplGS8zRiMzgE
gLTeWQO8qVYVP0JXn95aXBTnOVrupRej7Pge03L1GD6TrbESmKekrkU5X/FBCcy9o8bNsXcm9yx7
J+rf4JCC1xF01dUyxEMt0uzd1NzoOImoJh3PpAJHSKwQe3sjJ1mlij9fG7F5wGHliHq/vwlmxqQ8
xNKXx4uy7JjOPEwZNMASkh1FCmYK6vo5Jq01Jq1+bROjRns4StYFf+GN7OxH179QZ7y1ZKhu+2CZ
pyM/oXm6R0n7qAmLitdQUoBEFvRVaYOYbQJXIhHs7WPIBSCYf2lW8w1lB2A/0UwTN53yMTEra2v7
08yZGxABVHhke63dzMxqb4G0d/m1caBPaXMZXWsxiwK69N32q9ncrVBfy9Cm1GLqOols09v1KETt
PWWa8SQl/qxsuV+blK0ZX8r+O/m11e1KeMXty74zvyYmTAUbYvhzK8h6iTTKzoZaULlLhmAXqY5/
CR2jWLlakr1HtvIjcxzrZzpcb9fB9OqqYLXy2Vq9AHzVKVdMHfuVP024NA3p64St1UuEH8RL1+AE
lTj5kwzFjYlDYdyCrJ47qzarNgXp9LXs5d6YnDqzByI695aoC7+I4/1a1OPmrFYiTrLf8TLMbh2+
ZMpn7rXdy9hlK6wzm/cWJT3gF5GxkE2jtJyNHbYVQtaieWcnhpVTMkCfmAcbmb+h8IECip/VT1Cr
buHBzsJjjrstCB5GYQdurKGPDNtRba1jrwjcrjHMPs/6FCu1CfulaU/DWcbkASjCcE7nwxQLe4Wl
E0PmGT1CtiPYVXpkW1cRLL13y5jsRQ4O9FRuH9UmjZdtP/kPjR04Z1E4w3I0JvcrKbhDMPjTWzlh
4FD4WPTByYw+AnPCWyJ1vyoQmle5PpmnqNPix5zyDbRe3fmax+O7hvlEQGVjEfp5D66xjx7vB0f4
54aFzhEyY+UuEtdL9hM2lAs5JI2c34ODCA1iU80xi4fatLBJ1S0qSzT8/mWb3cWmyvjzRFY+PjYI
mh2mHiiPZAd0Y/q9nlBWkswBQQtIT4iaE6yC0Yu+q3YbPUh2wNwn5pH/j3nyKqY17F2tji7qBFVA
aSjE+1biPYVW7z25DfAR177KyKiS9EEmR6xkn4zZrtgMnpguspVaSbJrepTLQkzg8qXtN4+I1g7n
eL5Y4evuZsJFKtIt+ynEYwXR+4yNiSHsJ4y+3WvqAHOhT0Ya21LWPnz2VVo0qDbiZ742IICcNVDZ
bl3HyzhO6jetyH+fyRg0q/Z5HMolGIroi9f/Muyi/nBKO987ENwwOSfsB9HRc1qTYi93K6xjkDLI
+uhLPKnfoex31zBpi4fRGJ2FHN/kBlIRhdM/eIaaXX3d/Cnjllf6rAMqG9kafmeeW51knHurQDsz
a/exlQUfsUlxfn5dpVfSbYoE21Y2eXfWn3fX9+6wLuZ3gcLMsWqd3++uYym17HV/0yClEld98bPC
Jp6MbPExxYW1wqNXPfvCq45Vgdhj30fJ69QBUSBPU/yEDb7Ejt28tIaerVrT8JG6DDABmc/uh6xV
xq3dJSfPbv8dl2NN1XwLTDd87TrzqGGX/uEPFTpkeRKeK62FHq/6xVrPfOd90NOLH7naj9gonkDF
Ze9GwMfq60I5xsbUn1GngDlqhs0nWPl9wNr7h+aXX7DmMl/VWsk3bkny3YiE+tAHUzSLZvpfEiVY
y6HIIeHo5JXNSwH7e9OZLfbgUNkvqEcNS10b+RGPZocU9+iDaptMZ2/E3o4NRiLFgt6nvBaLfhrT
L1YZfSuzxv9GJuGhQKDjJ9bFa5XbfrjwujOiJ1jItzbyNzBGFlA/NmaR1T+9UH3ETK39hlHtz6kL
rZ1ie/1GxXnk2Qe8V5TPyEUUz11dsQEdfW0jY91k1heIY7u86IvbCOQKg6WXmqQxcJgbi+gpzGPv
UkYWKOb5DCZ+s2rTIloLFzkRPG2h2gE0OdY6RWker+wbrSp5uvUKH15S7IponTiIF1HubrnOP1Nu
Mf6qtyny+qGGH3g8RGKTup2yiJVUuWAmqx/TEaBcEhT11y5+A3/sfEvr1l8iva2d+YfZZxPZ4WU9
d7Tj9wwe8tfY7uN1gK3w0cb4+LFUe+TVktj5NpkljIw2/Ch7bG0jN1b3SmmpT24cYhk1jxg6+8WA
g/ka5WawQx/UBbxn169tpj3LAUgSZXitV0DOmqbe6kqk8yegXgQUE3hd8+GAyd4paVZuaoxgnDYJ
39C/1/ep6fVrd1CtL/bY4mKej+9+PZg7V8c3RMZr9ZsYovSzxc5t2wI/2mpeZH9Js8z6YrhkFIZU
dbZV26efY/pN9iVwnDdsq40dli3T+2g0KxnXLDaqcZPp5LyG8I2E8k6+BPkdZxUp0dawU2VZWyFW
Z+wljvKsnJv3mOwww/p/DOlNDyN04BCrv+YOIO0PqLrjaInEnzzUmFRDXC+Nf8XyrC8uvIl4S6UA
L6I/g9O5A7V+F9Vp68dfcV1AuQ0Dcf4r7gdFfm5B/HeJPS4bWMvLvu/fc6upr9XMXHTR8Dn+CcF6
b66Y09xCVNlqkkiwYhW2taE5aqsSR71rUFjGWpgDgied521KwyzPHju9HazY4agK/p+Uxf19YHvl
MSvCbteg8nm2fBR1RFJSwVBw8UvQQn4M4wZNAL8OnjMNC+QuZjEa6+oDMIDiUtuGurG1zl/kueWz
sb79LdRxh0YCO1Pbzi8yJs/81LMOMIMeZMvw4gApI8zQzw0FqSjt88stFtcZFoKZmq7CcVSfIYMH
BzHVAFh9c6zY64VLAND9VfZaqahWToQ9qGwaidufyrH4VtSZ+tyYdfuA2OIpDXzlTehxREXXSnay
aZpav8jL2L/1Rv20Nb3Ef6J6GrwIvV3JUe7E+qU2WcersBUBfqE1M1oTdcLej09hbYq3yKyXyWgg
x+yQKZzMrl3LZiuSH3Djx0c365Jrzt7TEikgUc801qVdCXQvmZThVlVQMdmpBf6ujm01T7VLFthM
o3OrYoiYCCs6dzz8ZZ88BL2o160e1mvb1qYUIHT7aFq2ug1AkOzzyM8u8qCZVYKNtY2hnVHkt1gk
pgy2UhDiAmoDZ5wHy5g8g8FZ79SWAuc95iuhv0LtRVuAPCyndZcO1EZmDZ7Ma7NDDKlpm9J+ZB5y
dl3bcoPyXj3d8H9F6YEHhvszrvxfejuob1mtTMCSmvAiisbdoY8eobVomw+9Bn+3NMrqTYvLiPpG
1f0Ey2sZhvfLqOOX+CWvVZMn1GjfDiJzUKjrsmuVFFia/vd4N3f+FSO3gf9Iu0it8FdlBY3+4IFn
hpKhTmsTYMG5mAwNbGT8E0uiEVWXcTzKs/vBsbRsqyUtLGrs3bz5ELIOgfU4n8ZG/dLpVIjvRm8y
rivw9GXsNvjPONl7HzzUWrVOVdPfKbDRtpitjqCN7Ohd1xQF7UA86+MmiN7DJPsa2V5z4cEdvZtz
FTxt3gLfGUgNZ89yylQ1+oGSYb+Ug1J2sCC/YGmQheWZMvLYmHqYRdbgGK92bGJJnozNJdX0dKep
VQZ+wbBPVZymm7AetCcHktiyh07y2U/OE0n2GcjP8oui1cKHyR75LENC06hxMm/Ek9nwBMkqTT1p
CNMeclcJdlOlTpcyxOl7xMj0re/ZJZcf3HOyk2mVlADipl+Q4FKTFfDW9BTMNCmvhQq5kG15AJKH
g3feTng0Jv/0yGvI4XLMbY5s6wqKrX33OTZmdg1n6Wtt6IvTkFcXGYrnEAgE6xz3YitD8tCbensh
V7CQc+5xeabPmti3GCNuQ/9cH2mw7e2CakaeLkuaixvmxUmOV6dI2fjW1ADEMrytRWLrOFVxdRBF
75GCb8Oz2xjGBnxb8oiTlbti4zI+F6MlKBgb1fzMLbEqMoKV28I7MxNTO6LYgohBNquFaLVINjIY
a7lb3U7dAIVmn2zaeFRHHQiaxn66CNrmuevxVvdMn2R1pmZbte0RRhxKcz9mdbXP58xkjCLjZvLq
9LFUZCpbD15MtciWttpUH/gIh+iEklrsECaFzZmzVB63/ryJWgAsXHd9hdSYXzhbxx0X1gz46Col
OrABx+9tbjph6+M6D8E5TrPu7c+w1gFd6A4wZorQ+D3Mb2wf0zKGeVxNxuXV7HkYuJZ/D2MVYoMT
mNJTIkS9VVKX4n4y6s+RbdfXkDu4LUKrWvo6pIAORYJD7aX6s2Pn+q4ILJj882AXq5fnHGrPPNQs
s2KpgXXbyaGaKtJDqwDXlk3TERheepW+6x1KQsgGqc9ZiLKm5VnJWxmw62kn3f4QMYth/v3a12RC
SiIU2g8l71hzpQhtk6tYuKS54kVQb9lmYLoKnmbdJFl1VZTGXDYtVPM67tBoajNShxQBvkIiPxdh
S94idndBXbi/qM+9+kNcfZaZVS4dpTKfDFByG4GO6tmOE2PfjpmxwzSte5BXROonR5TLRzW7G8Kv
dcHqlGfXnDu+XbHKQO/MVzQ7r1yOs0ihCSxqL/c4/2kX9FeMilh1CDNS25O1CyEpxoU55PjNjNk6
Q38IlW7FKLNrJMritfov1s5ryW2d6dpXxCrmcKqcpcn2PmHZ3jZzzrz6/yFkm/NObb+hvv8EBTQa
oEYjUUT36rWa4iXrNPUyuG36wqvMADcaRGSmyVHKoLqztfIgZq2mCuHvNNqdmCXrUcDu5Jroc7KW
MKyxqYh191VzAUNTgH/X4s92IJ+MSYPEtDieeK7zKdXNiW40aC5OWAHMbBWX43lNQVhUtItKs+rv
48b1pPx7Gcc9ABEoseS8+0xph3NypfJnUzfVsI6zWFt8mPgwNMuK0xbFkcI+BhncIQ4SgsmoOye/
JgwN+TqH1tDghF8E/d88kUHI3Hc/YD58RVDc/+Qk8ARTV9Rdw7g3dhV1OdS62Pk1ISG8gmbb3Jr6
4Cz5eeNtn5qGAoOjqdjwyPUa8uLCmKGKirD0EJGZNlx+v8ZgEeiefuqqyn12vW76oqg1wowMk9Yp
12VjIHkxOaMSYG5HTYduYxr6jQOPM2LI962s3GkuvtS8iKUjp+JHCI+W1uRq1k235NEn2MScJ6iL
9MZolcccPDNN6rW3JuH2U604N/T+Akhyj/JDAOmAscqjofsu58pTSpbxi9ua1UK1TOcVPa9hieZu
8iQ3crCGeProJBY8gf4AZ2s4ZvseJA7MJ4qULeuyPfCoYYNnZ1ax9HgrGXa8yiI3fUqmZiCzQKbh
QVhk1zs51riXmTr7vumcVSUzRnS7KZ+WTTdZARHq5JWYLwciwlkLX3HVuOeQuPyy0Ht7kfryc2RR
fWVCybAdSD9tTDctl4JGSBAHhVMBbJ3lk3Q8sFZ5rFBEjNVXS+fPsyP1KkYyIXSQ189oqlY3Bc7h
Q5ml5cpLLePz0GZ/W4mRPOROJV2ghybpbXR8j9B5mKKRD2STq6+J3/xt8J595selQfsSWECoNcES
xuYbavPdJaOIaR3YNkhix0IyU+mqfelRbu3CNzmgnYPcjjye+Lb8pYzcINEBQf+tbr2N6YCwhO8t
+NvhH6OVkrKLlFDaEQD8OpQQmyc6BOQFfOg/a1lgiEzV3HpDR9TdInWSbs0ibx58Mz/H7qAiyqVx
9C+Tb3INswtBZ/9mhcVDJ/nhvu8D8wiJN4yQU2PEVy//khV+7S28jnrRLGh/dOpG1uRtHxTOJz9z
u3WtyeXR5gBx9XiJy7DhIUuDwWGD6rZ+LcfGW3bEIqkWKkKYoh0/WtRNZFH2KV81pRm/KJPEKuQp
6cK18pxP1LDJZPvNh2v3q20HMKt0FJzxgxJuzRJmFFc2ujfHBK5V6n77zTOGbekVJO4a7blNdYcq
PenBM9NdrUO2MFiQjgyRuqxrRKa7xLe3EZzkx6yv+p1pSwd3zNK1MjjHMa7ahUzQg0BM02/aQDM3
mdt88q20RuHdDhZVOgRf4WW62UZhfc/58kDljAYsNOgbR6rrA9SvB4f65gsOk5g5FQqXdACXHgED
6T0/fBANBGXKUYpgpZ9MkSRBK5bYxprcjnLurEE5y13+qbfzW2GmROOz8pny8fgKsbP8kkkKBF6K
dVHDvDoPRnnrQqA8eRKGx8D5HspNepIhnXDCfth7FgwowPsz/SRd3IZKRd9MPnegMrZg06FmmobS
YF6nyNajqbbdpTFrCtclQG26FAarUm78o+o0Z6VubDjrJ8ThBEz0HXo8Ivwd5T4YqQH6AmEXDcVY
4OmFixg7fvUXD/0pLNrDS4+20LWIw5dayaoLgVa+SWNHhq+r2lfZTsMFRRbJtgzav20yIQ/IBGvn
vrcobdT9YMnTRnai9yAmIY3vHtBFAK48Rl8J6+PRKcawd4IoX9zHgWr1i6FSY0B1abvOe7t4LbSw
WSMKmW/F0NRMfn4cBX5Zb6T+zcmHZVdTBkqUTUuP967FqfXo6lT6LSdQxTHy9EdSwdLS7xAh9J1D
Wg23YgiNq52Aau3qte5of3OuKxZyWH/tdKO9jXVC2imD5rMMPo8l38NQUpdDE1Y/Ov2psy1YfiLf
ORWkmRawULWrPqJ4pgmRIg+kxt0hFEfAia/zLYHJ85ZOPdLQt0SNC4o4MYnJNqNQquu4V4qhrOrJ
RVLKrxGongzdr+cyklt+g6CFEkMr8MbzYBMs43fuGcxn95g02ZIyCPM5z+RkEQATIHHev9dWG6dh
HGn86vrml3+SVhMeYsLh52GvDVz9t4KbBVP2EMQ/Cje3D30B96PdoG9D1U2yC3QqrKjPpDK5hJuM
I/ew0XKtuI52aVFsKTfEcLybUxfZLuNR/Zja5OV8vv47fkNIzmVQKUB4OF4hZc7WbhDIj80YWctY
7+TnPH4oSx5AJ7neh7YNw12rowgfek59HYIp+eLE5WfVTc9ywTc9invU1oEzEeXSlqaF5LrWGPqu
cUd5B1YaJfNMjdeKYRV7xWQ3wN3TT0ZXkJnmuZSq5bUql+Z3O0+elAGZoCqTZWRrpHVnhPkPTnkX
n3vhZ6/lFXZ+lEHRFDS7cqgvNl+lbaTa3bY37OEmW7a3ggNafZNJUKpmEv5IzTOZLKDjfJlvZl9b
ny0fntOiVapHEkzNpojrDKxLCTaaMBbPXNUtq/RmmVZW9LXI+qWflfF32S8RQUiD+MUEGrhpoT45
jqMGS4sBltd3OoWc/nBWa91+th1H4Za9IcpVfAl8g/JOWy4Ort5Z4Am774oXcaO0LaD4RmUChG/C
I1TE4ZrIzXBJHDNftIbxNVRy75lSxGGnQJy6hfTUeeGMDlVk6n2DxgIAYZoMj0Oid5T9lPKmTNvm
DV7Ug/AIzHqkao34nNpV2bbpq51sefEeTghzr5B/OPG/jEj91eYV6glnFUDkv256gu6DGgynlLDv
og8c99nQdcJBZX+YsCedBkNw0YMW7Ov4HADUo6KmrNelgUy1x3u5MtG/3PPjIr024egv7NYm/T3N
Vo2N4oyhP8vyxEXqZjwU1fyQlkAqNL3t9k1D9Hq0lfSzE1vfO5Cmt8IJ9Vum+X8j1p5SAO0scnDU
S+r4YFhwZHOPiNSw7dsoffTUKXKdNdU3E/KsJGiU75xyvhdyYL0UUD+tFSX6bA9lviLv6dySqQGz
DJMquaOda0qqBOdHpazGEsyS75bOTTg6jgk0PySJPdtyqTeJ/nJjmXYRbjFxpZt93/u+WWwirtNc
+7Yj2Cx5/trO8vQseRUCBGMM8VOrxSdQF39ZACbPgWasM796goI6WKqjehor56gnxHEtx1bOOaLu
y3HwlZVR1/3OiSt1jw7JcM2nJtilAyEXUAbBLvecYKWbjfpmDvDpl33/g2K40e84sUNr9VISb19U
tZOtOwiSuF3G3nggg7D0dclAKCrXdvIAiC0uTIVYjWft3EhKl3zk+b4q8SffUaGBsRGB0eR8OI0U
qy4TjXR0aGr9qjMiIvTyYFFS1zTtIqqbJ8iCkp2wzQ1VYb9cKlvt1p3VaQueRs46qYI3u+oIw1h6
8DqxUa7axNBukeM7G5/ibDcxtmSkxhMFRunOM1C86dQCxp+gPnelljzBqMBzNSp7YK/0fi9sSgL0
BXZZ4KCSfeMoYH1XVMJQ4yRHZj96Gk/JqE18kSVpOPh6Nh7AY/PuuGQwAor6Tw3YIx4Eo09SRdqh
owh33ULAvEuK3n6QkfeULbXl0IPSPHWvxEoDzjh+0CxjLwlOYIbTfTASsLCBeawKa1RXmu+4kLt0
jx7RcMcwSeGPoWSeaxCKLvVqD1LmZQ88S0/VzshGjCZPTR7o3RcTIQDkyH0e8uK6fEHliyB6pD/z
+THB6CxheE9vdjPpCjcvFsXINyKfyb0pyEuvChjC1sPkJSbConIvdf5NDBA6ldckTKOVZZXjDYYp
Z6EpdU+WRRtvd5tsmFs1tnXwr7iICU4L+tUAIjlZ8i6MlrKBgHstNeWpd6zi1DTxz14M1QIM3dAw
QnoNSFn43LvcifhcxXK7ifklPJcG6r6SbOSIPjsuVZU0fAycfVNbxO/T8WyUJj8ASfhQF1LE15/b
Ik+wFoqwMHQjbEIJSWlYD8JW2xmBxgra0tBWOSZVLkk6orqg/rajnKarrBguDXRANxlmg6Xm+t6D
z6veEpqLyRZ2sOZ7480GTHTiS1d1ygpeQZ2faVc/OrmabOtQ/9z6bXT2278JgpeXuBnyjWO7sMUE
KBBVLqSbogenMjQ5ojs3tXXpi34gdIr8SG/KJkITFnzVUvzZhRXlLwN5i4WhS/Ur93tlWYeu91TY
JUptYeleTZkPRRBB2hNER7NBm1dtDH5apqFoOkg9qIJ0sj5biCm1J26ddiupi9WbVj0G+kTOJJsx
8jy8wXfuJplw3J6qMNIXI0UlnHrVKdSHgJsgWBJN4Ss8Fvhms1E8WbszL5V1gxhpr8Iv9JuNqUPX
Cr5o8xRl8AjkoRevGkvRD3VAvb4DmOtZ8c3qkeP0Qu6T7BnmxzUwSelhelB3m0p502KnOJVJ4N6H
Rp4ky3Dowg0ELmispG0vrREvlbYxMN3HSs++UToBRiztugPftWDRkal6MLIIvJwTj1vDcQFcldKr
j7bVYzckS70pq2dvGMrnLLFvOWTCl9yTymdH64xlOwwNd1iGtq24W1IU4cqt3YuR5d25zQf3kiK2
Dj9n+OYlYbkPZD+ncMOL3syI2CRxyGAnZiPqqMHIkyoTs66EcFUaSU+yrcuP/H7shLm32vQU+xnI
Jg6aACRHH/IGMpiGVsUr6iHMFyOOIPBW4Q6nosp8SSpi3wDN5JU9DY1BVrZ5xs+7FFnGS0KVEpBQ
JV6LtarTelsYvpv1fW0Dcphfew2GX5x5wqs22eh68KSxVdT2AaTt1H+JoYpI5RpmfnkjnNMOTLoO
7eh9VvailNCNn2/va/veXUH4I2+Fs0Yxxar0bfc+G5tVs7Ios98JZznoAD21UxpWXHf0paVe19EW
3OjOsJz22nqDtUmCMT/Z0TEjQkeN3bJV5O55qqR5Tsr+lfycc85gFtjB8AC7vtZ316aO95S0O0dL
k2BjEbZa+VKMVGbdTa3WRRcdpIIr52oAdWmqH8mOHOzO7q7CPy2DeMX5OUC+HHUTK+14xAvIE8th
jEAduYtE6b+ludF+yXNfRSZcM67UpYe7AN6omnTYrTGil0ZGKsx0UvVATL1dhk7vvZWEjjcaPAcb
MatUyH7URYy6yDSb6UD6qqy9eYGtvTZfqiLxdqqfQVreEbYLE7NcVVJRbkEz87tle+NwcJCpMNah
Yf3qxlNXV5JCXb5zeNfVEyXfRFO1l2c8ukPnvZr8eRQtDysJGqBXjU/bgxsjRDSNJKPTr6E3PIpR
OKbZpQCdJ0ZgrIyThkLPIpjo1ccSkie77+E7n3ZFoFPbTOxaq9CUtOvgyj8bXdpbUuddZzMP/Pkh
dgFTTk6zPdbhXPSHwFx+mMi8UF4UbjJsZ2fhQjyCs44J1/zvy7ktB0ajVJQXhAk21HcPn+3RdFdj
7XSnQUnls6wS7mpUgIMhZ2R/gGwimBSFRFNMskKiF2vGxIOBMOxooSgkbMrvXpxNSeYWedoPE8JZ
zMLai+jHtLNYhuavB48CRBbrERD1fdeK2DKwJ5JSzQIk8yoaxvSQVcHPhtrA9EDkOz2I3jwx+80T
H/z+C5d5e+BmEN6L/ed1Yjj7zFf6L1w+bDWv/eOr/OPV5lcwu3zYvvKkXy//j1eat5ldPmwzu/xv
78cft/n3VxLLxPuhtAP6jn7wKEzzy5iHf7zEH13miQ9v+f++1fxnfNjqn17pB5d/utoH2//HV/rH
rf79K7U9v+TpUMsQ7R14tAumr6Fo/s343VRU+axKyRHeV93HjR5l78f3Be+W/eMVhFFsdd/lP/nP
V51ftdyhQrOeZ97v9J/2+0/X5zDD0bvTQ57O5yved/34Pry3/l+ve7/i+79EXL0exptRdO1m/mvn
V/XBNg8/vtA/LhET7176vIWYiad/+QebmPgvbP+Fy/++le2UUOeW2pdBMoJjI7UTQyJgs2P8uxEz
0TAUB1W7CbOwiF4lFsy+pluGRzFdkkDaOzGybFrnPWZaoy+9yqC2qjakhyyIIVCr+2dOwRDZTqM4
p5KwBd8yzYs1Y6CbB7LvP8S8sLvwRG3GEkYsYRNN1cOWYeqAwGrI9k/QRV8h9YivhS3F+852EHzu
qPO1zejewFAZn/MUBtLJS4silOTEbGBJwNk8+XS3iWk10r8jR0dAxGqglhFb5X5PnXOuyuu7owur
5KoyAhueZIP6kmxEYoeTPThMxFQ3foSWqw3fjUH9fFdcdYIG5O1Dqnum4RBYxbVQ4uKqKI229fQC
6LpY3WrVsHMLkA3vVlu9AzA5bT5DLsiOYmFl5sgSGfXDvJfY2u+0iqCmd7zvFyRFcwrTGFreX5cU
bmnf9WeVB4u7mz5yRLPUnSOXPUXM6AV5k4D9XaweemRK1N8J1zcy9Vfj0G0N/m9HQLneya8mLXsh
eC+MYvk8XYATcSRHPyRdA6rCzguKTlOYPjJrnxeWfx84SuCAhpnsOXBcCK4IXt1XCOO8TLLGaEnS
o16/W3P3rIZy3cVJevy4cFQGf9+E0sOHvcTQyMwzkW5jr1QGWvUxQmuj3HmXoEm8i+gB9vLQbS29
rQtklrw2s/OE8OucMTqPVJZOrvPK+0Za+2jbUUzcNNAPohkJnR1QRtYPoodg2rBPpGQhJpPfbmLo
6rqXUnDCioziaMRmpUXryMDLUBvzIR5rCvXSSpJyEdYWMbk1mFptKSbus5O76HWjTMhb9U7Cd/Yg
42RupBxKD/AaP33n2UjxnxAZUgnY/sukNmb6TlftL7PdBE+owqeVZmR5XHkrZuaLOWgYgqrroDCZ
XvXv13UfppTqUWpor8WLMCxP5R0pExi2bPcgGiPLUKy/t7O1i0ysGTUhRAsn3wRkC8LXA8p3Y9xJ
7zbQi5yAQdzF0n3D+6J3G5Y9XK8SDA0rFWb0oz41YZg3RzEUvbn5YKNOD9pYDmLLeeJ/2mBedr+G
2jubDGq7lINP2Z8SjogoIKvJzZf99BYaKaerEEEJMUG8LUKDGpHaDI50eGntA6UAY7oQY7CnP42W
4T8jtCBvhB30mHOYV8y+pRC2FNuItbPPh2Hu9VRjOPV+lKPPUpOSycgNmNz0MHoKAKjtbYuggcwn
7K1otZ3woIDL4czt+DdrgrGnGdV1uRmXQKosKPwnOEk7wUmaAVBPPuYmqcepK4z1NCN6s49YUvUb
q0e+aXYV5n8aBgKiMu8Uy+PFbevhYXSMm14n3XPBgfuQ62q5Hso4/eLpBiklAFaEzgZI3qYUlBy5
nwoD4GpUQL8W1rW7kOphL8DGAoUsmrqy3aVhOMl6tgnYckpV3ToBv7UUE3d4suu44Vaz+ei/Az17
dRvtYV78endsqOKuAhhzEbhyD07hOAdOrnq6EF3RwMVuACGo0LS/W0vKtPtCNTba7AnZqYsM5+RD
3giZ2KkRy+2iDgBYEhbIzaqHMTSFUF0evRrZnKC6lDm8z6InmnxIqLZNdVAdbvVzIvrdiz1ADjA5
61vhLGsactCRDydqbVXXPo1fQ9exIB+OgZxK8YBuyC9bSCrrKib8qfcne9Knr/HvPaL2mbBlfqqd
PDrD/R+dm9JaVQ6hT0i9fprE5Fh0I3iSSsn3kNCe5NEeuoXwqToQ1OQ9UYZPnYj6wGmvpK2rYCu6
cWN8twM1276ziUuFP3J4wU+iLxEy7XstgehOdw7J1PSmAiPlPBY9dILRJTGr3Ue71DqHf7L1hu8e
JESf0HSffO67CqsYizWiaQdKT5ZipigGeUdWuTVM5abrfv5aE2/2ZYDsZuzrL0Q9arPJXz0vlVFQ
78D1y9mrgoT81ejMJ7EizO34XOY8NOY60Vqz4UajU3J99FPfPYpe0uV/DZ5tbsSoGwr36FVAkvlx
/+US/u7Ntg6YKWo4LuoT0+w8cV8s9hE7frhcTbXOKq2TiRP/X9bNzj/XBjIqFFawkf0g2xaj7j1I
cgkLfeHEn4jefTZ6XfmBuLZj6KR+bS98iq2o/uy0ESmdsPUf/dDmnmmE0tGszfj4YZ8G0q+j35Xw
3fAhPilyZe07KSf+BO3AokY85xQgLzGcG1gBN20I9BIsglm+hZHkrGPYuhYWgXISpkm0hnesOTVT
Q7LufTPbhIsiK+uotKX9bBcL5qFwE7Y018zdGDlotf3LlkY+vr/CvF4LSUfUSXJzDYNCqBhxBwtW
8q0YxnKeXJwkvgCwjfJlk6Jm4fmobflaDc9XjwKXogX9AlKtjsT5vzQZer3ovRpwey/EVNgp8FiL
bu4lqMAWhNXeGd0iM9daF4Jyc6pmEyiRMpUc+E+iaXQIJNC6fxAjr4AAZ/boJrcOj8Aaf3nw1AT+
UUHeWynSakXa0TuXgiSpqGMe292sXwsj1Jn+eRCESPHkJIx/9pnXzD7VRLskJsJQ83YyWD0YhHLt
Ba6QyFXyl7ZCie7X4NdMIRXSJqU6imKY6b6nedk6hMphKW6D810xG2DG9aeJ2Xa/j04T+uASSJ9u
q6KZt5on5mXzVrNzhmAT8dok5b5ej0/U+vcLm4z7YYzQi1ETyyPXSklRbLlNsazgKvEb9bGfJiHG
sJeNAjJb+PaSaRyDatK7zbS2IK0SHO1SDa5iNsj5j6QJNOZiaJGZv+hef0Q4SH4qh3VLfUwFkg7I
wiR3bmfaym1Mf58idHFKLFi4OBPl0Up0IRYfqoWdgeykDLXc1EPaV4tCk3+63ufnpaLXBRMHw8BZ
RQyJslPN1APCi6Ts0aba+OLWmvI8kPRcapGl70FNKc9+admw3XsuitM5VGGy3i3NKftqIPm6N7Ti
WzHKNsfVyQam0QME1pT7ccrDikb3FH0f1PU3MWqmnK3wDSjd+Uffac95ueiJfZVMKvewdMXHPuoK
6td5nlJ4H656CWBG2FqFas3acZ3tWGTSJadOdz3ULWpzvZcv+ypRDqNo4gqAUzbJCS6E4d3UNJ/B
9XHwkvZnT7i889ai4FOayeUO9E55UGWIJX+rDQrJQTHMguxIWsQ/ClMtVAmrhNSZKacTBf8vfULh
XJpUzkm9CvQYycJ3K3olPxqm5R3vG4iZeZcxhe569ftlDG1Fonz04qUR5N9JpeZPZKCKJ0mK/yLX
3570aaTIRr8DMomU1eSRF2rxlAXNCurz8Sb8lWJEiLinREpMSoZZPag1oftpuVjkurEC4Ait7/sF
7Dg5J6lBbb+W58uOUMnCjJzsKJxBEYx7daBSSFwfhQh5P9ikJSGutlrtralK7WxJwGPF0PIgVR5r
qnLEsHCsaiHrkXVOPUl++7mmbRXtLCXwjLuFo73Na3iIDW+qitqfD6dlYMVfEzA412xqSGEqV19N
jHU/qZfONjGR6Bk6CREqP2IoGuHi68FTDzrxMJtEj5rR3iQ4M+9D7tA+uCmUv78vd/dUqTV3ewes
6/QSRNNbOgzqqb/tXKk+Gpw9c9gG1Pqo9uXO7LxhZyt1DT0tplg1NapWxFh0hfW+Riw3K5KIQHGL
au2P4J+bOvuHBZlMzWcUSDul4Qghmrj1XFBX07iSJfVupNzl5/Ts+ME2Tisas3F+LhbTuharWwVc
/setjdixE7Q9/2XbnNKXnTbA3wgvSLyKUJz5pDROxy+tjkin6WWfFPsFUmTrFaKz8lyFSAZafZx+
St0hX9se5eUcsSF6LuWFlcnKypmQ+UhBp0djQm6KnrCNANGBFU8zosl+98QQmjSmHSOGlqebfniz
bi/zzHyCl7q5KX7S3lTFcFddh+LNbDPlwjtXubsVpo6iS1hmJ0pXbbD7vTCKJoQYYmsC6Jh4rpvb
3JhPYe1mN9CZFkdFgyLOrCodAPdcsAhN+ZwYoNkoMV2F0GvucrLVr03FO1SFBpLDkxIz9b9UV7tN
fdSnYVeDYKVC2D2JWdP2v3SDM1zEUhCw16RUi5uYs/V82+hm/CjmAqlegMCJnxVHcV465IdheHFM
6TmAKe8GYLM6Zi6I1GmUQG1w7zVOjAiB0lZ7MdEbXnlzSrvZwaTF88jkPE80vrSXFb1B8AI34QuO
zds0HsCU2VfsjohcEfn+ffV9zi+BY0iaspY8z904nQ8PQexlV9HIBtJQY42ArhgiaPxzosorqGlk
2dvMzuk0i+REt/KjHOq537tEvZJdPV911l2TIxD0e0KsMDqidqFkQcakSxsTpu091zH3qYJqzERO
KU9Se8hyoRUsaC3n8TyNcCGEl2I81HWxq3SKl/1o3Gbk/2F58tqbq6l83qaeFp1DNACv5JR/WkI3
66aoD/8g4TBNtHldUsEAmJRo8dqVYur0QweeQAho951TW7dhaqjKRQW4JDoWK4F18xPDuhmKa23r
PrIWs01XJOVEhdNRmMRS4QuNzaJOVR+MIruJScXzgvtlZtt8Gael4riFm+bo+Fa7pzCb4vQ4H99M
HrlXid4Qj5yGNmxUlO3rD30rVU+Rbm09WR3BmrTeMQZhugzEULeiddx41U7MBkX/JXSnVD3onJeC
T6/wglsF4nsOhIhWsHVRKSmqWmWwFcMxLEBRKr5zFkOlBPEppW+p5jcXfqni+yL0WWAehqlhLbxy
zZAWZQmeXwxTC8JOFcFtveBja+YZSgvQAe2r3Eq33HS1J5IN3MkhEvg7MKHfhhD/KxyB/dJC6vv6
wVeHJwAtFnzTGJV3Hh9XFO86q1oetWM7NaInmgApqqNV+G4BBzozEnCrRatFNYSbDKOyetScOnzr
otoJn/O0qd9yufmuNMHGtoriIe9k9ZmydOCRZcWTYuBrzz1oj5VndO5WzAY6531USzQAGDgPKH8f
IxeYVDQ5l8QQb5SAH8SkWB8W32Kb05Cw+Hn42SslGK4nbymH2H+EWF42DHkV81V7FA3FV7LhP3ZG
mz9SzDkSS5IhuxzdKF7aMcfVVNchRv3tX7fZVvMN46Ja6nc3QZCs75T42mXcKXmchB0fNOK1mRox
0aepuff65KU2i1+maUGa2vm5NMPl3b8xvUPoj+dGUJRO5POiNzf1P9iGxPhPfvOyMOTzn0l1v9Jj
LwIr7cK4M+hUDE81p2rlqzAG0Yhem5MnWYjxh2mwoMHOD9yTsN93EEs++M22dz45XB0bvg/fFblQ
ecjgwu+uNC8RvY+vJtWJDfU81i3+6Ch2nPcWfpovGeuCuwpM3WgELDsbVmk+tVG+MSZuaTGG2iQA
PAygcbZ1vYaG0bvxtLARRrFmbkrbCg953kkPAAeNp7ZKv0mZ0Z3EiJCruuFsZqxaPjdPCIfsgijr
T2ljK6jkUKkxmKGKvmmqXoVNNG1qQHJpq9laDHNpBLtbtOOemC2f/6b0X0FDB1SoKQ1agVm60Z2h
OUdR5VCnEngHaWJ+ZVMC1wCE/LH0wKB7/lX0DJVfm0xpYEf+1wlUxogeu8absJtjEkJDMbko8Y+q
I5Ek9kgy24ccole5zUkmCrLUht43Fr7lQMLA/RYjTHJM6jg7Wn34EOhGsg1/m4S9MEs/X3zs9lS0
Y+WNvq8W8++cfu8mbH/eMnedX7vXubcF5GSvlc5Jz1UctBAtUGmQU2OyCMzW/54C86SI6Af/mU8a
3Fhvo5LVK1ex42uWwSQIuZ+6G8xCuZo8o63MtsmXlO47JB/q8eTrwLM3pU8pkVVZ/eqdUXRFo3kA
1Ntac4FrgdkG262Op3l6gOK+WTQubxO6yV/miQB6WDTW0LyUk+yRX1tux9CRihGVEvqxysbPYiSa
LtenD01XrtVqyB6FTQ4ggilHmy83JhfRbFK1wVrM6ZMJ+hN1O0pas5xtSVLbi6EFrD5v1EdfXQXt
8vuulIMdKJMLF2IPYUsduGXduA83wsbDUbAs1KDewTNyzfIBiQ9klh5bx+zP8Gaew2lEmXzxOMDC
v4E0bVyJoWiI4X8HKB8SncQtrgzn6pLxFouEqabaeguzQbssIYamTrgfQJK5SDP2uXqNQcfr+Rhc
6mkk7Kpv6keeHQ5iZMujDkpRHYqtheTWQhjvTSWrV1dFKkxrYJoTNr+TtYs+hIsqKcO16UjFJcgN
srNQ8+5iS9Eu/N02gGdLeWlNEihyq/t/D7myTCBDoZi71Q+pHmRf/ILCVRtWKsiOJGkdjYV10mEo
OTiVrG8tgiK3lnrIFRQs8puRBV/JcJU/rHCLooa34T5Tbi2q526No5rLrPCwmU3jLDKezU9N7RzE
rClFMN7HAx9xtEbNnQwWch8jcbPS1NI8UTb/HUoFnwIKBUnvyTQ3s82Eo32XyQ315ngIu9QPeQuX
9a9l1G7+X7b7p6sK2/QKOXepaw+kfDmlL+upaabMq2goNlqFAH5Ps0l4eOqgbBpV5h86+QqbWC+G
FII+gnc39mI070uVTAoXyDajXOrQACufZJaT56KNKRa1/oLK3rlWZNiGKi12mSoHl7Srqf41NPOB
aBDKU44LuRI6pAtkMYy/eqN56iI+wVJfLY2OHCen/OOdX/Ud1aroDk6irstCp1RmYlZVNYNG9KZG
uIwTO2szRa2DMfkxqvlw5Y4GzXXvt18pVjkUlFW+eZAbbakvb3dF4IbI2MhfDT5ju9S2oN/JrOy1
pwBp69jjsBbDqq/bNUJN6VYM3bELV7KhhXsxdNSJ/Aqhi+PArfLVg8mKciOotwpZls7oP4NrTqFf
K2RbfemV9OewnOKtYuhEjgsVWftzVgyTW66vB0/+3o6jA/OrKaM6FOtgfes0Ah3dcYIxFRRL+GNW
idTKZzESTeInE5GF+v8IO6/ttpEoXT8R1kIOt8ykKCrLkm+wHJFjAYXw9OdD0W3ZPX1m+qIaFUlT
JFC19x9+pINVFtvRO5ougX7CBhZ0GN26Xi2bdYgxzUASCKKZ6rCxcrj28lOzoSgto/PWMbe1OaA9
+7s7aByr3qgVr8vCrF1NZahtO6xi1jKX1cnJCnwCsYvdzODPv+oOIgxm8FmbB2c7G3Fy6lu/fLIy
6ysmnsW+jiJwOn1U3arCD8fuPPh3qjKJpuk3H52WFhlrp8Viaeyb4YCg4WtYNpAJg9ZcBaanXbrF
MIRsQHRX5qgtOYb1R3vdlJG9GnzEJ5OuJ27AMDULBVp5nCVOl6Qv0vfeRKPSdfwv3RDxoMtqdOIl
vIx+6CSaEVXwBZmgL0Yt2yfbmrITWyVji8Tz8CVje5xbwRebSB2Z2loHC2saj/bs/1DzOAfw+IZ2
8jDCeCQf0ds8dxPnKkmmj0+24RqfYZTi3QlE5KiOjqooOArFXs1jajlNqiJpoH3qXYNBeOn5KA3X
s3dbB+5GHUL9dLFrK6O1EXb6nchS/a4S4XubRMZR1VShOtMsXA1w424/2i3TtM99bc0NVpW6CF7d
2Zpv3TCZVlLHVHBGZG4bmKO/V9VCc15wdV7jxoonxiJbYxtpzKdmxmd1lc1xIVbqMor8TKw+unS/
49DSGiDDmfLHwF+X2P6t7M4NUHOcx3O6FBFRmHLTWsObV7n9XnXgvhVifZJUn1y7hHFYt7Hgbz2A
HlKX8SK7ky6mFssD53wtFiWfa/06qCflZuD1hSDWgplWqGiBnpvB8TP28BhFl1ojVIyf62weusW7
RwCX56meWoeuMM0XXYa/epG+S0/TgDMc+wR/BZcu+jp72b5NbfsnCvtHkfYE+RBp4PgYHl3hVfcq
kJ+bzbzSozK+UdXIiONtoyNN5mfeixhn/JGy+bMb+vUu70aCj4HXvi3tVWNOn6HMIsvKV5j0zroB
IXWq9DF5s/0MMeNAPPcTKpBFIn+oZr8Y4n1tjSunOLic0U4od6PUvFzZf1cnbRwW+0K6r5fX4TFw
K7vhwfkx51/rXEcb2AuUq481o8B78OBB7NvSG85aVA0Y3mNl5QzGXY+XuY2ZL22qN9PH4ayKqi2f
tTHy9plI3fBWtSENAobGrNuVmgHIJCE8vazalHN2MMj/1Ji/4vUNJ6nOh132m8zFH9CbV6rXSdL3
Suj9Ye4ME1bDMiOJOzJBtZvA0vs9ULHAkPRxz073hWNsliFtKdnQ1GxC2o4kxl5rM3dXo2eG2rVp
6Jso6n7WNaF8LW/wCYT3ArPiH7N3/q3YvvfDrw5lAH9tWxQy/tXhlx7k149l1GjlEn81jv97/f9a
5qPtah//e0bpoKzCb5d3kyzvJlnsodXoj/fqxOZjZJfWytBEsyHGUN3jMFbee8sV+AIITO6dalHF
HOMi1w6u98fQIO8mzkOH65TfK4zNVHAbC/utmqmWtn1dXiZiWarJLmSM44VjE0ZO4nQ3p04UrAye
q7e1P2wNVVXzijqvSGfq9k6PoI1D85P9OQER+vHO1KvD9/W44c9y/9ERdL28EQQdr2/D1hcTMG2D
kbP3UBB26gMCpabT+A+5COxbcC8n1acvTdXgIdRhTeyOlqrq6Op+2LZGEGzMlH34mhNcuBL0L27Q
3nUMf9Q7F/Ges1qFu0L/gJvNRz/Yv+6Iqsut52cHP+mdS+dUOc/XghSoIXQgOigbXNLZdi7qyo9a
6xh13dN1nJoSDfn3MiznQ8F/FoFvZnj8JA6dsJKVu6yqxn0steBCJ6+uTteXNNDKSGBlbYYl2zjI
PoKCV9cHVcXrHCNgByqSqvoFUh9t/4RhgH+Dv4R3Lf5VVR2qTQZpsqunOEV5EOyflQ75Cn+b9gGP
ufYhScl52bUJ42uYWj5mCngmf7apwTwFu00+oNahqmqcmtul7D1sAszXuf9aT4i429cCLraB6/mN
XclfRdB7NwObBijwKC1BpvqnY7EsbzBCQI7TSUXV7tAuR3MCmcHGaKKNWuGPS7WsGq16QhRE+KFh
jTTrmEdhvoklZl3gCd+lwRnKNEG2wcEtvR4KfXOtw0L1z9dRUxChYOHGX//ocdSkapmP6jnHb3iC
bMNz9it2G2o3M6xC9lcUTlZr2DCT9UPQxzRO2Vgn5wSeK+rz1ikt8l1EjPOQetCq5rpxTuRs3UNk
D4+aNcCyRhV5Zc2y23GAmj5nRBHgn05vZoQmAt+Qbtfm8tpeuu18bR8K8492NX4GTnIdb+e9dour
IpIsI/JJQ9Nc2sVdN884Hnf1lJzmxXt38LAWMDDQ24nFbNfi4HLgFxVvVG+ENOs5dDMeUMvcppzc
e11LDv0yFo8D/+RH4SsSpvODcKW1Ei2qPWjBYePgWF8so8ceI5IJcuY2FFdTmKs8DbKLTOr8Ccel
uwY18XdgVuXOjYSGwFpQvwcwmYkf1ZD98Ggn4Y9rYnELRbO9RboaA6EGE6DBb69NkRsjUEQmv701
Wo1YWgE8Ww1WY1SHqqqi9uCxhxGOPFG8aL58DFRX2iLpXA3fPpZXzWqRj7YhTj733ns+VvOutURk
7JrZhbSocVzbYETarLmPCrZRS5eTZs157C3u4kWQ5jsCSMXqf8wCS5WerMDaXBdR610H2Zn8ZGhW
e0itNLl8FG4FinqY1h8tyCMlF3Qs8UqYE+eZkGR0VG0fQ9SVqP15HRqGtvnoMCafaURNo70jC3iH
y4tdG9Vl1YLsQL1pY+X2n+/C8gjF9XX/xW+z4RSFkzwFuverUG2qqjo+qn8MSRstX/1R/72MNof2
OsRWa616Pyb/f9fylhfWujo+4Nl8RNpj3iejF6/aRUKrQ9kfKQC/3tRaYN2UcYD0lpLayhCNus3I
76wnJyHYG7aTjsslc/SKP8o0mzdqCPIDCcpKGDBFUe0cxtzz2D222vswGEeYc6hx6/FI8mvRLl/a
m7n5YWUodSRpbF7qzj6JuN8Nmjylwqm+xoUveEpa2kuS2s1mFNpw7+pOsvfQ1rjxsZ5Y9/lUY21n
In7fdV8K4aUvVq159xVE4hK5t5eQfMxzFZ1UlyqQfgDSrAt8AxnNvuJBCHuF5+63Bq/g58wyeX5a
2lrVHMyMnr2RH5mf9ZuJvfbGs1aulmRPUdzLp2ws0o1fhN0+L1z5pFdVessd8FV1qmKMws8+u8Wz
qiHH4e2FDXcz1QkLrVnMXxYLvPjXYrPI+z2B4Nup70j4zRV7mEXER6KQDeZkqaJ8svU6c9/kqAEl
iTbwEP7HiUcZ4xi5QNjZAV/60dGI+gs2Lx4Sy0QBtCImyzRm9wppBcrwrumK7F6BsJY+sdRUX5Sm
d0LP9dXUsevwnK4mXZjpK7D69aNX2dUje2nIEuVc7lVVdVgVPOE09S6qSTiyPZud93wdv0yKtMUu
NeLQk08yzdeD3X1Ng6i/UUPIZPh33eyuPyYYerfWuUmehWGvMo9NcFYn0kEqOA+PQaHdpW2kcVgC
+HnBskxeikGQ/9dzSCshUp57y4OzgEdRuw9Dw+JDDMW6cWJSZMvDNDcztI1TbH+WmipUZ7WM+Bj2
v7dNEhe+UUDuzbRt5fqoE3Km9pEb2U5p4d+MY9zc4VHSrHFpLb793yMK1hj/XqM3GjxJrCo6NFne
PYlJewt5j+dqqbVlHx/mYTTWmmaLJ6sau6csfzPtPHtULQ4eIzgZOsNO9SVT4F3sEZ2kSHQPeWoC
a27sC2dTnLkLKb8OPLJjR0vfOi+wdiKwkmOV6e6l52bgDn540/KYa6HrcjnOgbb1awCQuL77yGHO
mC3NnfkyIb10rZrSNV96GXp/VD961eD/mlsS+zugeVvMZndWRaCjfMBDt0LK8Z82daX3KF4QCg7J
gpQLwHMqsNXVUZbcXBv7BU2a9t6hcK35NNeoYytR9h4HJJ5J3rM0Zu0wyR6ofmkm73pjrRH9jL8C
nAQOlvgvppdikViDwckkwq5WcnEGzbxkKMhAbuJnci6ienvtdNPOO7qR/imG0kCqJ3ytBLeIwJ37
vcTAZlMFs/XcxLa4If0hV6pqIg5+n4gMk55W69eW9ckw6/5J9bUILGRaE19Uzaineu1f5oRb+T0a
OP7NlGnZGgAA9iKTO93KZrbW2C3FXz3L27FTcj7JrkZVxEQhy520+LVeDMGWAWpmthiTtCOKTmom
W+vk69w4u3LynE/DMNR7mW3jCOnvGcRw+z1p8DmcOkN7deXwtXXa7E7VdPNV9J3+AqSufyC5dpvn
Fc7ffUgm08yjtaqa5VDsgQK7W3B6bwX8+GPTuuUMyl6bDzWoazMnNKQvhROPaE79vhoLlDI4DAw7
1aEKo87d6zgPwY8bRMPWH/NzQRIF+6NeoAARxjuvxEVr9HtOxu2UXYJeN7lj5sYjSs3DOquFz4c+
RyvhtTZyXNa4rv2ounH7pvGvl0VYVzeG7xCC9moUGbVvvYU6NwG3CquhERj4xFOqsgZscfpueDLD
xTO8sNNveRiuCT32P4tU3tuIUb3PEz8Y22rq+y7I6oMcXGKERmFerLTRN7FBwh7N7i9q0uQfa1SI
fnjOUKxivWxfSonReuuFctVGOICTH5QoivKbE5PdHrrM7Z+JSSxeY2DbVW9bxRFJHvub6vSqKHji
g1FdqsDu/BX/7uBW1SxX+GvLH0CcLUsjXfyfa6nORpv9v9dKMDyxLSO4tZfJaq3UfI7ywt6osJt0
+hx3o6T7Fa/7oy5HzV8XPYpDYtlbdybaHzN6MAe0Ipzn3Ei9XSPLbNste22ZtkjfatyB5VLVR2u+
ELUm70tNM2rzacwe1ES1mOfURxw8Bp559GMQ1MDWKoIbtZZujf/9StFLHSU8eqwovBaR2TlAR+Ms
2fVS9CvVE8jmV7eqXsfohTCO4DyOH5PTmpNFhH7QypgsbqMtGLcb08XbDBgrucCc++vSFC6y53ps
TAm2TFxeRxcJ4FrNSE8zEnm6b7w7egzMuOvD3RBV02drRnvqn+a+QWlXNevefzb/NVotUi4xvb9G
q+Y4Tb8HFdrGo+7LAycnZ5+hRv9sT9E36bbTN0RCHjUEiF5tM3UgVzk6zM2W408/zys1ApnF3SAD
2JxhXANo7z9ZqTGuLTLwt+wmUV7Vta66VfUe3Piw6EIFwze21th2VfbPMqov+Mr474PZ4nbUENX2
iKfuW3R2Tp7otbOUgbmdq0E8I2w+oCsnxm9Vay03HvsngaE9qsOrvgzmZwmwBX0SHYzX8qk5LXCP
/2jHQ+22s2v9OfLRgh0c59f4BKOoj/Ef7ct4uYwPPcar9dUH+vf4j9eNWOdf49X7+Xv8f6yv3n+7
vH9vqrYjCZRnK3B+xFY/fOtRgZ6zHH8YfwWTLkHw3ykPhAzMb/infx9T2zshcivZcDrOAfWgdBf6
4fQZvTak2Frtk2eiedws7ZgXT59R5Fnbv9tLiHbX9mX87NvyQPSkWxUYrtwIO2vbVV5o7k0zWB4G
HtLcqB5VqI6PqrpqhcWUf3VXaX/q43E8fLRPxuAQKYv1J2yd0WUqMvO9luLFJ6v6E73dQvPQG+vn
4TDiUbMekWHZ5XXQIu1HgZ9We1ZVdaUKbSBdHtmdQAmFR5IGRaueu1tVZHXQ3SZLoaqhMzprJF66
zUdba/fEsVU90uZ0Z9nRvFLz1BTVMdWoysLpbJH39/R3OVtYvbXRS+U7yVkOnnFtn1IkTsbcxU5T
x5GEs4F9kQPyL1lenBqvx0U9B821D0qMu9Fu184EeuHNeVCRZ2vRvyvnpzHheBNUHLe86Ql3kPnJ
x7sASqnEfHFpg3YzYezKhiNxofm55j3ktumpGwMkcIFloHwctM06Gn0YBbl5Ub1usvCsQIltDSue
n3qEuJbTMJvJbm3pVvCWxtMnA13Cn3l276FkGK1cF3zEvPAEkdXf9jn7FrMCdiD1/rMJw23Y4zwX
X5CAWo6Y1oCVL0pc40H3YpABBsJuelOfVG0kNHKnrpo7IZvxeq3xjN04Zs5nNgIEgsMPa6iIoJ43
MBNv27Ieq30rJ7bMCOqtSU6Otw60rRItKJR+LPk1FNV6rCcbvdta20Z6kZwyY5gfhZMiOYuw3GHU
nWDrd7HY+SOOsYYWja9dtgg+dmV8NNN+fJ381FhxACzxYaB3bjKeKBjg2UUy4lLS8MT4XWAC+avK
+Sg9aUGDHj1aQBdoUPJFeP2avQhZk9TgtpFFeOIsVXj2iN7JcpOOFv8ky1vUNSuwxITgt24tzLda
WzzERRbckXBrb2zQJXhDaRK+ZBzvWLxbNR3siNL3zQdVsLm/s3QDKcMI7bJrO7IDtlbfC5DbD1UO
MSUxZ2S3/5liJ81A3DB++2iaEek86BYB7Y9lyJNibMOT8TpVIEy5zue+3BghRsgtYJzbbDatT0jx
N5HefaocM7r4iHmuVLOemTho2O6bgaol+X5/hwU7uKmMgOJGMxe4sl4e26wNtE2ftpyRqtLezdIo
7vwsKq9FgdUJxtBIYLtAUS4VyMq9buHD5oh+uisi6cK+MbzPSDTvajuqflRD91a1xvhqe/qw1cxU
nHF4G85VVzWbwey7Z9kU4YYUeXIQRjK/El8ARhO1kC8GY3qN/f6zBtYEmiA1PXLY3xTDk1129rMO
doo/7/xa4sxzH8/BoxrULF8ZOA/GyktQWjbLfq/pY7ZrbPT74L6ML5YMzhrP3S+ujw6mNQLOSRJc
J6Fkoks3Dt2XZoJCV3m5/zCiLHYzGOAAJpDaXxqCb1bg1Z9Q3s8PkRcle9E53fuSMlIDcOlFA3cq
5amVpvlkJs1rT9x1HxELOLSL8GsXGMbzgjjaZa2XnDD9hQSJmNUasy/z66j9bExt+g6glLsffPHH
OPCSg1Un1sEXof7QRWh7Izw2fwc/hICW9q2N/BzcjTDvIw/baiE9LGeBOpSVSG+CRUFaFeE062ew
P8VuWqAVH23XKx+Rab/jC3XtcZaBscFH7Fk2jd7vdfhsXIxQsVdr6nI8RbNHaPHfl6quCtO2x5MO
jeR/DtI7TSftHA3jyUkbVgHAGIMRQipBB2RmJYa8RG3iPNTtKO/T4EtqW9iq50VcnqMpfFR9XtA5
D3Et9UNbgkkdoBSk68yJ7a2sXIMc1lKPUJldc2uukH1jeGCj8Vj7+6JB5W+qTeMwt6SkIbN77IMN
Mj5iBv+NgaXs74VIgP3rw0XVELzt72vXJ8JcZuZWtali0VPAq8C4YGTCUqqtC823wtC603WE82YW
0YkIxYyWqIS7VYG1wDtmwT82pvdA9j69y/UAk5nYfyisxnsoC6c74amdrFQ18kbzDjdFQnjSn78I
YziNJkgXLcjmQ6fZ9o5Nh/4OABH5U+0oRu2ByJN8GL0mO/mOGayiMPpp19my5Vs8rJ0nt2Fv0pE3
W40oKL+YWZpvRNgIXj/HCACU4K0n2LB4HpR1vWj9mz7WBRnbSt6Fi10BErHTU9+DEpxsrXiLImyb
PQ+hOtdFXQCe90MdiuwrLn7RShY2xh4DkmqZL0zMIFKgGZ4snpGLxQurT72HnsDfdhqBH0IbN3Zd
I2BjADw4uKVp3Ug2vcdI8jH6+nKP0N3uYM9Ddgv9m1uRO2Z3WC3yWOQU8DAtZiZNVM9P2JvphEcw
ZBs930F7ZTTe8E/IYBzyo/YQsu1ir/lu69OxLhcR/tCBMdzPWBwU8bRypeG9zC72uEnfcqiOWhjS
ZrYJRNS+gUDCGcKqEB+2vPatzlechaK3SXerM1Ii+VqNyj0431buYzuyTELyZePnJbKoppAXR4Qt
v2m3xQq10V79OIAUGRCdqEz55ETaWp/OsXOReZ3gWTOWJxMLpW9WXX53dCd91w3gi0nq4ytruORd
83wGKOsidVFE7UXZ9ZiI9nuu39TWSh+EvPMXGpli0irGLVhMiRy+fPQXOq5qGrIIdZZcmqfAz+un
Ge7iCZNpuWraTB5GMHE77JH0u6xLEvQrjIuqgZQFmLIUKBd2+wx9Yp6QkZ1uG2swV1pduI/IsZir
aXTDz7Jv7nCB8KMVj1p3EbTlVW+TMoM50pTJrrQqnpSDlWmAo3I8Xc3Ug5jRebeEqax5E0G4Yp/Y
n6/VRobmrnMQZPJJS/NnSNOdnxm6ftIzgc8WMqOr3AybW1UUS/Km5ZMfr41ZeUC9xj6rTr2wUR8h
RrZtHMw8ch9USGdH6SW3ip2rIX0/gQPjZ1zZ96kMrPu4ks0FgiGqrv80ieWqQ2EyHCfv5qN9zDR7
7QpZ74wki9CJxrDzcF2OOyLYncm5LqUWxnK0P4t2+GmIGW39Ma5+FBcx+N0PLXP6le0305PfzgH/
Uns4cbINNkNXfWUH4OKiQQpZ6mVMJgyKnap+dFyrJK+yQJS3/2of7V7fpOhqb9Swj6KqCGHY5b1q
sf2i9jfjZPRr0w7K7RiedDOSj6qIfT7a0JT6UVVRKjdQ/EWJZxTyUeNb+IjMZbmPfB93+WWWakNN
E/a6kQYnNW7oIL5kc7i7TliGVWZc7sQcThs1a2ht+di2+iuWpNVZNY0+XrNSpBc1CexehdtIfKjJ
UFyMgUDcZOBcabUDwVhk+bl7mu9aVEQ727WiE2Fl49GYkXdVI0ZPfCW6pT8J3W+PrSOGXdjhFaxX
6VFUtWNh8mKGl6aD798HzhlVEiRc8RLYOPYiUoU14QYZ2PZI3NJ/c3m4JLVnv8aJkZ4HMGjrOnT9
NysW3Ar1NuWUXTmvToj9SeHH664CMW8YfnYUhWWcwacl+zRNh7uq6+otaqP6I9F6d20Lkb42TWKg
L1OgS+9OnzUMIb4JmR7rzLJ4tvnTPgnnEF4JRR9zcw7KyeR0QzTeDRHWz6f30Mn9dTcH802TSe8l
yd1tXM+0o7+yN2Z0U53SGt9Lk6i0RNY1JBKBC7lFCmSZPlXAwuJ6rO/6em4fwnj4oqbXvuluCgdZ
dpPsdZYUtwSbrWMQADXv61FeLM8rtzFuu89OYzhQWMvki3Bxj1ZHnnY4JnJwfyJy8OK4WfWeVFWz
1oVhPpbjFO3UigNHj+uKHrqtF60YMJ8a3eq5GUcHaL+RfHFieWtmJocoVixBVXw3yHhN3xbvGcuM
/Xc3sfh7DK51torYfooHYBhD7r0PFlAWDfWBo42K9JMe5ZwiESiYa73E0Ku8ouii0u5vuHP0a4Wi
A9Xar6fya+g3CQZUob9ujdY8RAHVQeaIJQ0DrsnEa8BQd/Y+0bAIV71jxgktBpK9Vr1WA6ndg1qI
t59zowWmv0GzOPqax1se/sbXpjc6TLsK/ewkIr+bNLtcqGrj84Iwqyvz2Ap3euGsX58iM423Clj2
d3uytCsg2t/tNfuF/2pX47WxbslIFs5Bz9NoVwRGjAW9lb7E0tL2fYb+gRem2ctgavXJNTG/VL2V
kWucOyaeSEtvEJi4qY/57WwsSZxOfFVwD1uT+WkYkCn4QH+oNvKdpON/oz+00c5Pqk0BRFSHcMgL
CMChnoXQcYBD260/W6SRtdR8b3zu7MJ0sTyp3zscr1/bRUCfICAKZ8vQ/IeT7foKVKOKFNhTb1/U
lblcIeh/N2pzflJNH+1V6Xb74fcs1UFC/NfUsHP+mGXG8/d2FvbBNIz0ri8yb1NB99k4NSrrqk0V
EdSGg1kHuFpB4rkTrezZ4ML9g+dlr+WcSf6Fv6fgDrYPmt6/uY5Ta4UhpMluIa780ajpobvxZvAO
vSMSbSPtqj20CN2u8kDEGG4ur5DxCmpttc519vIKdi29TREaxJ2sPnhwZwOmnTG23wPrR12l41en
Lq01H0NxR2rZOcUYhO1M7HbvYiNz8EgT3lYrAk6WhixfXV3CzmnM/jAu1dJpkV7O/PakehFzkECZ
4uE86Un56vTF5yAd3Auc7vLVTjnK86s6dTFfGz3nVcWs1+9g+JA3iu30kmpB8QRz6E61O35VgdCA
NDzjqPTuDfVmCtzyFdt3+6Yekl/TwwKJsQQV9Yvl5v85PQLU8u7O1XU6Iuz2TeQF5torLNAYVhKu
s4BoT2ZNnAX8Pv0k+rcAUaOXrhXafZSTSC/89FNvxf6JEE+Hp02dfRo5te50T4CW4m+yCjRX7M0p
xGHOauPL2OHOPqIPfRATFklaNMlNF9fO65y4P+scd4omf4CazBZ7IWHA11ilbnXxLXs8K6dd5ce7
NPF9x47D+cei93dT2+BZOBRpCIS17Y9t3jymqFPrezgB3R9VvGP6I1ZRj02vV5c4a2EYhkGxsWwb
BcSlKIr+c45cynGSDcaBU5cWdwaK4+vU8/qdqqpx+tJRTCZJxNYqrwu0Y7sJrBwUnrSm5zEkipBa
4g0HwoYM+eRsQCMtAQUEt9Hkzm9HHmqvTpevMifr3mzL1U/h6GtrNSuKzH5dONhEq179bULe741A
S3IucpzU4Hh37N7TYjOJsD6JRHc3hDXjncx5gqMxIF14jJzAPPt6WSHULQDknsEPESWRZP+zWBRH
a5HJ2bD39lfd0PJ8R6NsTfQxffG7DGQWXqk/CgFSL3S/p8AQCBt785NVYkM7jnZ0Yzvw2ZCKSLaa
B+feaSv8imbCzWTT0Ud0vg7chUkNRkhbYpuwH8PaO8Lddi8iCZpNMOXmW2s6d+qF7CQ+ZHAhsYbj
QVrrM1CDKkzv1JUrmu+aFnskAv9qb9ouwMAed/GC0Odh1DhwSt2RZ+mK4ayu+jL9deUNjnajJ0DF
GfDR/K+huKMP195eLroqbk1gMiNtlvVxcQiwsrqmzQb+QLeNmb6pznqBi1TJasr9/FklvzzN/sJW
qbxVXfgHlBsTf4u96mQLkl/XapJAOxUj6eQ4M6N7TOycDUZNQJsS2OyqLVyuiLtvNd0kXYxL4bW9
CU1xkGRvV2rEx4Q8QVoq8MYGlOY/iyQFb8VPEPlZXka1q1mZ9O1NkGFHrjr+WJ0XtO+SVK8fOEr0
L6L0b5NJggRZar5RvGh6ElxUzRPV97BYNDmmQr54OLrjNVnPZ2ep1uCZV43tD0AnmKkjWrM2o0Ce
ejHLl0zG07rAJ++o5hLxxloyteeDmjvq3LCnIbb31/dgoDASSlwT1FyfJNeut/R8p3qHLHSAPi7+
eg0WnG3hYqEoh/o1dNPDrJveZ9fW3E0O+AHyUFw/wx+8v7ajyrHJOM+f9bHsHn3b/KLa1TrJJFDn
DLr53i3hXstu9j+PvW1wt+3auzjJgotrOi5hCAMNwa4YN2LEVrLx4+EeFuZwry30/JbH5KwHQM5+
tzumE29IXDrs0BihOiLHwKyiRIFlaYpqXQsQdp3uSsxKblRbYWfpijums2mOXQr422AXv20Cczpm
JDafh2p+6NoBn6COWODkCfnsepARcQg4D0vt2hSjZtKiOatqKXw1vMzz4UZVpzAtt1EeT7swA4Po
9727KxVzR4/DflUvl5jH7+xWxssWhrZ+YfcY4HrrTZfGgHAWHK4xZ/simE9l7WnvHbdUp2BHztH6
gMgo3y4Qke9dERwwUateeEiIGxRiF4dd2tEI+jbheqMbT85QVvFmuo+bxrhJ2GbfWPBk/J4IuclN
e+UMY/tYamVwiKd03I9pPj0X5viN0L/7LXW5j6CX8Kmq7Xzng7w4EUxP7pHARU7Gzdxvfvno6mP/
tTOx+PVCN78EBqAAIUC9al5h36CNIFYh+x5uc1RVEWaDfbMEZoD7L41/XAaq1eqbYkd+GM3Hpb9z
jGwdLEdNtvdrDAnCM/Fr298Mnp5sEk3zNn3ReRccvHvOPCm/lrhuDtKyPPA1dESOADAqnRGSIjfr
g2oko+Vfu504hmwSuHI1otS16Q30TnTLnR/xznX2i7EUFl5TV3A3Hn9g7tJi05DOj1HAgRORlYuq
qQlkD/XNuBxVda3uCza2/brJRXuvhoQ8w45zZbgrCzXgR2cpIhPxjajMgqOqWjLKL7F+gPF8D+We
sH776qC+EK0gzj/qvOX3OMoy7JKS6kmHu7LVCywGalRZjl44x0dOS9ElDxL8kIi9PMVRo6344Xef
ZZP/WtEkB/LPigLdrH0wl/oWq1DzYBsZmhZtG74hxPyjda32PoZJgN1j8KqaJ0snvFLMwd5fRtWe
tXfMxHjmtD1j+m46/K1pl+jjbkaw3CecqcRbWWzU/5P8PIyuxZEXOp1X1XCx8/HPKu6W2ooklLsu
phmjpcFuz6kG4XQ3LZdysQJShTAaD+8QxtQIoHQr1fgxxkK5d+/Uhb5OSsKOyhnYMKdD2ZGoSvlN
rhwwmi+Tl5vkgWZ4wFEVbYe28187d/kGVZ8wFgsu0ZD8vNYAbR4Eu71NbPfVp6kpOm6tYXmMQi3Z
+GEod1oD7toMcOoqJE+qcJB7vrLVW4noSb8Ebm0oMJuszrD/RIj2/3F2Xs1xI1mb/isTfb2IhUfi
i529KMtiWXpSNwippYb3Hr9+H2RpRIk9oY7YG0Q6oMgywMlzXnNn+U68wNps+tyCJOUJliZ3ehwn
lE992Io/pBplSwouXlUZrzNstIlyvc37ui7q02Vop8Yyw5uvb7P+Ms6HpBTk0f3iW5uiASJ7ctzw
Q1ik5Ugsiv7ydZmbVOW5sF7lqvfhZiTAsfQ8vXmfKAsSWJEDgFFeTb5erXYaeFcjiz8Xvb82uTWc
knrA56odw/sMLM9St0GhjhUAhj7Iy0+a1jxjehl+ywyqoXrLXdfVtlmrFWwBTf9WFzWmUor1zRgD
49Utx4AMTjo86n08rLKiNC8dEjAbvY7qY6vDKNF7cyZ09t3qHS/fBUO7FIULRY+CGRWWPqiPcrqG
D4ozTP+tZoO4LUkHI8WTx9jE5XdTa+OjowHjypSC3HusY/6G0SSfdtjctuDxXmHmyeUReZZd3NXB
sqr7/Ia7FLKLdWSugvmGKw9NExXBtR9bVVYtjBom+R//+t//9//8OfyP/y2/kErx8+xfWZte8jBr
6n//YYs//lVch3df//2H6WhEm9SHXUN1dcfSTJX5Pz/fh4AO//2H9r8EkXHv4Wj7JdGIboaM+5M8
WAJpRV2pd35eDUfFMsx+peXacNTy6FS7WbN7XyvH1UJ/4otK7l54fC5WqUI8G5xHPFGSGwrIyUp2
W83S9xXmO7zlzIJM8M6GFx1kr6895xHaO3ij66xBZInk5VlO5PoAtarM0TUTCHWZXbJuG6N49UUo
dmJKmpXsojWYLSuRRofBLIrXdgWiOn2NDYpByaQlS7lIjbtu5ZIK3ZlZ+JSJ7DQ1Q3XRTK+4cf28
W2hGDn1cDmalgK4WeAfZI6VaXSpNGddZ7cYrUabVJXe6z7//XOT7/vFzEch8CmFqunAc/dfPZSxQ
QyE123xpUM4BU5ffFWPV3fVK/iRN4Y0MTFE2WfZGWsxHnfosV7GbSNhMsyPwtexbMXNm5MHqtBZP
n/gb0Lzqjo+c8Shub3+ssuZMyY8h1bdNVHnVdln40fCcoFsxeZQLZA9sMGSU8DlokvY+mwRkXtb4
ilefIsskK3L5hzfD+PglNQxd1UxXUw1Tg4dn/vpmDJWXNn7vWJ8Hz1sbsxq2Nh/YP7UEb7QsJIo8
EAb/GSzFEKwqihw/jcnVLTX+fZwrJpzx+WzZl61gQBxYnVJSiJOBQFTTbshhJAQCdnyqgiS5Hroh
i1A9lwOQY1UVOQVWyb5fuWDD/W4vz5Hj1yUUgp9QJfHRRag1dZFbGawEA7vS379Pjv3hfdIddNZU
24L2qxuaps4/9p9+zG3mFYGikoZ1ogD7qaTFja3K9OdUj94mP6rP8IX058CI2fjW1eNQKsNDP3or
uQgIB2roZGiupwQNkZtJMCK78z5rC3nFWBfzJcSg9CsgjcaNvCLMMm7ORdwd5OwYRucY5aqLBoHy
VoATOuW5l90ECfIswMLAC1pTePDdJF8EkWWxkRsoSqcDgnqJ/ShX+MMLVJHuQc4HqBXx2s1J9kKt
8XnYq8nt6AbPonZtcJaGc5+p9tarDGXef4gDJWmqCnO3VrLoJo6jiDCFrpuUA6w8F4vJuWs2NgXl
otH3gaA+ObTPugBE58Rddh/748QGDoNQLGXB9vpR91ULs3QvZ3nQtMfff4Ka8fGrzkfI3Vi1bF6F
4oI1f8Q/fYQRxomUMkX/5uDJt62wYDfyBdzWbuGlYOobNPijY2thAGhXmUWOHr2kccDZJbdH6+Jl
X3RVRPdFha9cifb9TsRWs9CGCDyKCwVRhc+8rdUQj/O86F5VjHYXbWrgFI4h5gNU8l2i6N3rhH3o
zWSx+wvglLyWBoC9qbCqk20irEVa6Xo6WeVmJ2r2Rv18taKlsO4Kuzz2qBo9j2R15Ol1MeW3BVx/
dPtYVs534QyX0UPKpvVFfH9N163jvXAzcylX+RY8IC3qmr28BlBqz6GUo4hoWA6OYVx0iCmXAs0W
v/LJfP0YcmdFemOA6yHH5MFDwWtjQsq9ngoLXDuYpf2ior198JFlvcmNFJrI3Hof+2+t369zIhy8
5FWwWP3e+nCVOHStLRmXpvPVu7pTvG0UhOGy9dTpTh60NEg2Vtvlq/cxH1f2VddqxlqeJic6Uy+X
Zup02/cxxxLwLEa8Eq1++kr6CFZdrVn88nx1ZxlDeZysHoJ7HYp7ZCPypZ0F7ZveWY+EnQHPbmXN
AHUPVZQno+zqT7//futzOPHzY80wbBPTbvg13J5sIed/+npnNlZtod4Eb+Bbw/jWdm5qI3ukLtR8
s0W7tcZa+6T6wloGumOcS6Q4dlUw2VswQvkhRzRjkbPfWBCY8SWfDwpqICs7ZgMpu3rdnH7/JxvO
xz/ZcS0soQU1PWEK0/rwJLY11Q+Doq4/TeOwitypPgfzwUwKpOIdp7npAX4tetX7PqYODs4AyGAu
9NTs3pys3lMRJEulUZnxM4ITI037N5803yK1UvXYQzV4UMb0jNVq/1ZUfEA6SlQ3abACbVH4mX4c
mwqGIkaH0TZPqE7bsztvNs/IljzIhUbW9Mjdhfk/xImG+HBj4h8Xjg332sa6HHl89UOgCPgGb8ts
Vi2xuWFaSZkfhib3Z/1/ms58SHU/P3gFUBUSyrsP47IrV7yvlWMJNpYI+ZlIhM4X+bDuvft+bu6S
76cYEkElNft7A02EfWC5b+QbQ4y8zRFdF8e3NsKsmZ2XUEBeDgBuLnKIIG/YcSedoLQyKS/Sq6i/
1SI0b2CxDPdqUfZg8C5WlHNJpeO76VctYM/5BHkRxSuDRVpo/l5ehMLUeIpRnJSTwNzitVf05mza
02FsFHX7MG66fTwfZKvBJnQBO7tdf5jIUiQeFnKhzU9lqWvwT6u2cGDhxNMyMEJYcYmNabfu37cQ
hR7loRzeKLTED9d5uwkXmSHQAZoXINGhZ1lzyBOksuyygQLqBxpSL4Z6SLTye0uOyUM8z35YLMfk
bN2Yzs7yAbX2k1/sVbfNttmY3FlaUeydHwc5OQl0Mja5ORZ72X+fViOY0IAJhkU7ush0K5OyMeYn
rzYfVG/aRVqbnsT8HFZrC2ebJjv318cwubUNGs8t0hjz7CwCBnMvW/Slm93Ki3Rlqt5Z7UbOyVVh
OlU7yJojgcr8LP9vr4rH3Q5b3e+vGqWDuhSDhdFhivFz3qPrmsDUeavdhM23Vrhn6r3iLLu9Pipv
eq8i/glu69ANenZOs+YzsuTGCTEK8yRbtmfGRwdxHbsszBOic76xkBNRE7GvIe++lt33gzyjgg76
PqSyq1u0Wgy6sumVo6k1cDj0TGwC1VaOcuz9EMwWz34RJrdJp8Z7oP8Ih84teagV/G8XsinYqG2g
VJ6jNkgOkZ8BnBdFthZ8DKsqKqo12uIxYDRo5BuU0amXtX/5ZQ7sru+yh7qZ3TRGLKqu3bpt71zU
xnTD9PKllVUKokNFh4wliwO3bzGtnQ4KhOOjb1oUdEdLLLzGNF6GQbfXlBynrezmaIouzGmMz2VQ
+88VEYvmJuZLMo0dOIdfzrK7S0punXCziZZVoddf+DXfjq0Vvnh2Xm3zHt/aPA8KiHDhvVwAQWRc
OIFnX4bQ7fZWkcM8HtziC5vI+QKiUMQqM0E6gEfWL+1oTgs54XnFnVnbzVPn+QWgVHiocUbSKxT6
rVxglVDZFXA2nUCGuVjGqWd2j73rrIUHtSNqzGoz5+4/Dyv4VvHnMabuRchs3Hihbj6btbaV05GI
SQLZHkYffWWvRWANt3NOgnIRjBUlUPalJKoM6ipzwNzLfK5fxLugLlLK+W6zH3L/e55XH7qvQ+0U
d0gnjqeqLElysnN7q2ev+rBRzsC0xvsRn5dlwdbzJs704V6HnHXXmgc5J0cqzSm2SRPgOz4vIPty
Z5p4pyHFGuxqnJ82sarlryNmvvK9sIe2WwbNVJ/SpNRghlvW9e2Fv73Ksjx70wx+1Ih5qbshGMoH
C504eWam4UZGoYxUZu0C2TZ9d+0OY/CJFO/1g9A9uDm9gNpnIPFzVpMyw5wLPJXSwZTLTCiRdUl5
jZp46V4bo2wgQHZt/Jga1f+fNX9/Ca6T1ZhhExa8v4Ti69Y/PJb1vz+VEbQzVF13Tcew3Y9PZcvy
Gze12+EJxxhxjpP2jOpP+aa1yOp2QDu3spuB9rMrPfNgdFvGsm+98m3sV17uK13M2+MUywweDbVF
JSKT9p+WYjouUcYYbWXrOlva/7BrBd34a4Q1R1aG5dgOutrCFsbHPQ97h7osSL08mlUPXw+yrloZ
2o2Dbd219T7m/pcxuc7Nz4gNL0YlBYsJ1DTZhdbQ3WLOFC36xPVuO73YjdkUGVt8PpwNDG9QcrKP
qBVeKAlQyiF56/BrXhl15dyWLjxEq36IHJzQC7iRO0yJU27PdKOx+4poq3ahAmJQKwy/ylWKr6Rr
QyCAKLuV9+gUhf1SdAQjXS0qGznErISiEhYvekv8UQcNsrFzNyzylW941aOfTuYdvz9iPi1/mUYH
wbbcRag3YKcnYi/ZBgDAz70jnIPjDRvZG+PWPctW1QoVcgIynLEDax3HGxYrdvoG8N7bvS+W589c
ZHU+9bpWnpu0PI3lYDdgVhD6BsV1A9txP1RLYpW+eMGpx1kOUZHcyv8kct17SDDmJUNf6qlrsoUc
tpE5WQJFGQDqZ471VqTh5yCa0j/DKXozq9wk7B88vqCo25hoyj7OC0KeE0+hVXKr611yNHO4dG3K
GEofYz5ZbWzrpWnwR7wHVpXWFt7yPZSC2IhUC0W1LWJr6UaEU7kjHhePhRvcGUZofC4sL4Zo5Rsn
wwiKk1/WPITmiTaYTpiHNU+umvk7J6y6Tdlzw6mjP+V84g3BekpwsjAbdZZ08fq1Qfh/ShLiil5z
i8+6G71QHOpgA+kWZsmKspLjvOvLCFXx15mCue1bp946hau8BmBe5YIE2bm13hvVLbIM0WMWkqCZ
L6j6ZrUU4ySOgA6Mc110+GHNE63X+wsA8Mqd7tXefkrTcmWnlnuJehLj0Bmf6yqvYT0U/pPF3qDw
tfGlc5ziMFbYn6VjNr6QHQ43TWhkJPKYDQv4mAqKcSc5W1EqcczsBXD2cKpQW2FLwqo4nKbt6Ctg
qNtwemmiNl6qqGbt5UmO669bGB94pPfKxckQoJYvTLp857hBt5InodWarBpP2DuYEPWxioB0TuME
Wgkb8n0dRsbTexd5ue/dsvCqvVRhk7OyK2fDipSDPLeZRdnC0n/04BNEiYu72DQbVoV+hyWZbPLo
62ZZ+xIzQNAfyvpvc3KZ4llrI7bVG1/ZxZnnWa/lUFcg/eCpJEFigurQZhU8e5fkM6PFKzC/C51o
X4ye9RBP4v46nrg2WTccvgTGIndE09/keE1IskxrcETUOpJL2hSzF+coPikjKk9pIMyzjUXYKUMt
NVcj2LhdSzUCTu/ayRrn9tpE5sq5lX2v8WuAHxPQWh6yYGjNYzbCfqtLFL6uY2VpH0N1Um7R36jP
jtQWm8d87W6sUdDiZkH4CoGsi8IvFU6qTuSF37q+3CJwngeLIsWxw02iRdGe2Rlb+OnEEUA4f/pW
j97ZrkT/BdGur1OVa2/6ZA6QCeDFDJoWLBCXgJ3rOQ5MpIQdBHUvl+eQ6kHD66AnyaZcJFs1ZqAr
W4h0KceUikz7Qgm4RiqvoZhNuIX295ecfj9P9CgWBhhtIAmVDgsXdQRK1LG/VuzSPLHHxYVM0bRd
5kbt0SMuW7tWUD8oAbGyQLL/EwSTs+cjb7VQVn7WddeiSDjXQmRBRBY/fD/V9sHUgL6kbNKMKNrY
Rpovumpwjs18INnXzFv4OWEeEYhQA9e5/AXiRXfrB/WrNss6yoM7AxBaPz3iK6Hs5ZBcagdwyTzo
kav3tU6AYKlmBTdJVFkrXR/9s542E6J39oigZWIem0jt1lhqZI/I6emU7A3/izEYN0NNDL3o4gIb
98T+Mx/imbijmU9uCGdKXqnyte9XymddZ8NW9K2tVNaRhFZuYUYl5k5CGHpM+ymBD9KX4aZ2lFlO
hRknMSPKl8j6Lv1YJWsSNTc00sMwtyKtTA9+UTU3OcKl11bwY+zDbO7X/VoFAQSIQb11yY2mC9kM
bMD6isVBduXBMkRmr6+LIERZOvo8nCViW1vmWhFeOhh7iTCSF2G5+q0w23ql2yAkgNlBKAjIDlDl
Si8iMZBvniegURSr3m3FbekH7nOVYMJmmwPSSgAcs74bN7IL0XWHAKX1iCRYBKyDulECab9FBpq3
mug7D2vvE14P4TLNZ16DYlRYQYfZATZvvDdg6+IF53d3motrZxAAelETwUZyzjD5c66p6UNzJ7Lq
5X1ItkTZm6twFkFV0QnT4lQcMDIQbPopt0FQsZb63JVj8jBhDIiWKWSdZSrg9AA0vqsMjGm0uMKx
rJ+drWR/mvtD7fff+zzF/9P30+rFVDOoApn6qtbeXVqp2V9sEOH6ZRb7JZ2oIzbte9HCJAxEEe5t
J/WPrRj6tak01VObZ4DmIAR/a78kSZz/lelQOqpKF08Kt701invN0e8r/TZ30niblG15z64TZGBa
Jl86dHrlWVpXnP2Ru1UKWnPJrXX7+8yfbv2arXQcx3QdXSUt7FqWofJ1+jUZT44y6IRaeH9iEwdq
ajL8fUquz1fLv/Tar7+k8bR+tXDE+TPCl2EZh8dRR1FTq0EjKJYWIrA97BBQQym09AwisvwURlW9
a92V4RThNi1yLP2y+yRuzrnhm7cqhdZbsgXoQOVFsgy71thOpuqv2TWZq1wdIQsMCdZXAZej8A41
cNO+aKZirjAZHxbk7ZoteCvSyUa1I6saoIaj3dpJG10cFaVeeOivugYmPzNeo2+lII8+5U9oWLpb
U0B81u0uR3BOZAdV87RtWrVPijuhb+Zr1gqIjnUjWoziqMcqeyd6IOmBGIDe12drRMDP60BXhJDP
94rqlHsLYuUiQ955k+oCip2HrJ0IkqVnaflGMRx103uJsZmsP1u0hncdqZa1Q358acF/3JABx5Kj
Koi9rXbnTWFyQwm/2rgTBoqxhYuOfaAOjPSiEvIn1zk1ntiC+p2Wi0ENp4cernmkIPo6osi+ABUA
FFGPnXWmtcpaz5piMxpwc+Kgd7ZYBpcrFR4HgjFAUJVe/xznMH06OyvXme9lC0Up8UTx9eI+MguA
y7p+hPuuH6FXrPDoaxFywe8mjYbboW/dPcKn6CXUZbeWjoAxtdZlMuikHJGDRAGtrHbQd1bQ6J5s
7HN3E/IXYLyKhT2QMYim9s9ULY1DnNdf/MDYOgExk13mEX6qHbboZMP9xk8PqWE+DxG2zH6jOqvY
gvVL1OIvI81tkJy1a2osj+zq0gMYoPRQcpMeA7iirWj31WwuFpjFo2U16a0V7mzNM/ekr8+g6e1X
7r27QOAJgV0BBr3H3LCjl0pJtprT92jhhfUypxx5Z+o2TzxzkQSOcrGLAN1IhDcpsEeLruuaY2vf
TqrRr2cS4AYt8GObiOkY5PCbFcdaSQ2AwkOcWkUcDu9c07otyugZG9j+6I0kZWOgdkKrvJt21O8E
+9EFt2Sxg+0Il1wfHrSoak/yoDsQroYyQ7kzqIx9XarG3hhreIqGcyigZp97O4pWo41Xg+agXh1N
eKF5E3YtR78U1jOUsYUIgj12St6tkirDbnS7txTYydHUh3immKEJFCnoXhjokbOjT3DFbvNVV4Gr
8iahbwci2VWqO8tQMf5U+3KthzqPl3EYjmqWXpqa/ztroVaDrQFVNxrNKkbMgaA9WJOwcLeJ7+Qr
uNcre/A/27rR/cNtTft1u81dzdIsBw4nYs4uylHGh4IGBIbMcSs3+4qAtf6Sj/lLi+SU0ynTOWkw
9uZOS3wlonXhRSByOqv4C7kdZxvwRENeKcZ1IY5vY9dctWE3Ajbgt/0Pd95fC9n8iY5JNkB3gZtS
iXDMD4VsTdWTKi2L6NuAoBxKAEiV9mp+VyZajtT12N/oDuJLBXmgZcHecZNo9cLoUReT7ONiAswX
jWgRGMnG0Ox6Q8GFbUvYpHe5mrmYCGNAMs332izuw6VrJ8baTC2kw/LgpRnVf3jH7V/f8Rlk42iC
d9sQmq4J42NdXke0aeq4D3yZqrrZaGabbkywrTtoWMlT1OdnYUbq50ykEETJVcLHCyKqTImykBOF
MJ/wBvYeKKFGt13qjut4KAmFquYhMXsizCkJ7rsmSnbXbjBTHyX/UYVQtm2ViPpwkLRoSP+YkRzJ
MVLu4r5KdrInJ2VL5+58fD9XTrxf9KfFnC9f9/1U2fIG5LiwPgSvgxTFvshGf++glE8pe+4HRj7L
SYqt7Nnz0Ps6DP6C6xmuPON9OonSzF72hu7/0/ftb3VJTXMNRzOsufxuq8L4UHavVa3Gjx1x+k4J
y02fqq6/nPAvEi6C0NAkwNVT/jpFXgXGoXExGejy5tXhx7w3ki67C60ou9MSvmVJ77InnMeuhw7l
Sj8oxhvtxxjmvCnci67dyiXtaGd3faELSGBJsxnli5Nd5omZ8/xA0tLDxmOOL0zKe4uhUvCVNmKa
JYqAULwEuzYKKwfKEuh4/tRsMEy+iSbv4qk1an1RxjveJ9YN2CL7MA1lvB16IzznUaKvkb3q7yIQ
PasBNctHv4NiA8vAe1aKHoncYVLekiD4oqiI5ym6OOCXPT22oX5fUX+4mUye/DiwxhcdrtZFtrid
f+UCOEv+GMqbEH3JJn0mnz6I6wlFSQ1Eo5K2fT+firZ18IiyQwU0UQ5e82ay85IceRMhrO6QCiMI
c5am1QuY7Ray5XMrdias5mWznkL3Oii7COWZt81fViwcDAvQmotnOlOydpsACTZ58ElDiVEhakLl
c2EqtbHURGAsW0wADsOUeIdEIRsFXw4Bf3py3PYrMMA/NRFlW+MmP92+r8ldQKcr2bd1+0tkskP3
AE6EahE8BWpbrKw+cQ75ZIqTC799acxkvTZV1yhLWK9A5PIN7GdzV6SkD0B/w7eu7PEqM0iwVz8M
nr/oG4EU9SxEOHYuPLEauRQ5aYg+OvcVfgWWx+POrNJxMaoRVa15sdFQMtOz8JNDtHiY3F49ofb0
/ZBlCm4Ftu+Q6kfhb1F3qXqKNGSFsJ3fyHW29k0dm+DsNLE4jlnrLwfPDj65PaqVMcWZU9vV1sUZ
8KFzuY1/qroc4VRPJOh7mMpDZdUns/O8Jzgl3YL8PhzX8aR4FTFvZ/cU+DRkcNyyOBsKuodY6mb7
Pp3KvRwjKVLg1akVZ5gWT32B90UFgt5fA1GHmII21c0Y1MB3CgvQqZKh6yDPk6fIlhtECIEm/Dfv
15oEhvYJP5Y5v8MbG6GNszYnL1g5wH3XWqODPMT1/oRKY763vMo+145un8cINaDfPwglzO9nvIRm
2I7hCssWrqYTgX94EFplFOqZYhefFTPKlg5sjS1VtHTbIDDy1lk4y+E395wLwjl4XvgKzOMiwsFQ
LSye55PiXXzL/NoX9vjWq+CKgfnVt5Y+qC9RWSzkOJuJ8AaWUrGRXS1jU4qywiNsGuNgBkN1vWyp
FQBlGzU9EWKmm0TXemq3SbjRhS+4p8TOS4/tUDyLVX0YT/2lWbT5J3+Mxbr3qmiXVHn7Eqr5Vfgr
wkP0Oh6aWvuSwPOSAlwf1meMSyEvN1QiMFn7sBL5w8wXZrcbmhvZVcYmP6MWfTNjowoMkXViyKDL
d8RpxUOKUPK+bupv46ho699/WuJvz3meIQ4EVYvPy9KhF/66X6zK2hCwi4PPXdC6l3zO39tskNm2
Oqc+r/pFY7X929AG8Pp910ZFXGhPeNds2OH0b1Y3JFs2zeHWMtNmXQcoUBjoPuy1+SBgvO5lV7bk
WGDpcCgd5zbS4+zCcxyrFRUgJJnN7IKJn4M6Dz+avlSLg6eN/YFqRP7UjNY5qKLpjFlQ/uTq1jd4
iM1R9oKZPNQUQb2X3bQN+2XlOv2ums8sfSDU/mSwX5pPDdFzWxtpVW98V09vg1kKBm2i9tDNOp92
gad7u2zqvj6gpoMEkhyRc++ryl7H3luA4s1qHKDaqP/KzcyeebepbpPNhXN0z/25uImjGpJDokIt
iFWWGnE3L60b/8bxEE2u3ZGEGxZr08Iyc+eYV+YJ/Ny4K+cJOSvHtcZ2/uGDlx/szz9THe6QpamO
oZpE138DXvZYRHe96xufRt2vVrldoHRlKf31EPOFxyXEfSY9ZG+A+kZHuxT2XTphiOtgfCh78NOT
s9WZyDQBTZe4kXXumcA4apIjY4/FmDzg4ZSdhMM9zW9MhSDLcC9ALNEpbodTR6i3+/2X2vxQYnR0
Uh98nQ0VhWrDIFz+9UsdU5wXhhZpnxzNe6kRGye1Wf58YL/brdAh1ghQJmeRYvp8RM2hX5mZ517K
VM83MbD7o+/iDWpluXdbitC+VZG2uOmSaTp6oE43oAutC7Kw/aI3xmZfhBocObOobxBDQ70jmaia
p97ORFfnVrYKNQJcOo9lP1r/bfZ97H0d+KT4H27Vf/vx65YLaFMzKWC6M6je/PV9IjCZwNKP1aco
Tb9l2RnanHccosg+hSoaG1I3w9JTNpGCYOx9TLbiVugHMGiU1eYTyg4BFtmMplncyyjHGSvz/VJy
AoeZmZXg7UfI5GDDpARbh/J/GYwBHiiiP17HZFMd6tlCaUzWPdwk9AAQctYR2kCz9UcNYB5zwpbq
vFyCGsu1a8xLfOotC3IaI/asdXap6vRRF5Z5G6hBdlEmDr5qNTcW5rYIo9KVB7k2T+PrWvJ0iBlZ
ZdBSTBk2faTXwCJEC5gFZCIKduJToCb5ahKI5MybKsDl1qvZ+O4nu3dIs495eyy0XlyqBJNUfZ7A
BAgEQx5kZxQv/HMxeZhhzhPZSOzSeGN011hBfmwHoDnyUuz5X0yEin7/M3Hk7+CXewBVbHasVLIp
vfJ7+bCtHrGSTLTCyT7ZA4puZR1CSsmGek22wHkuTa9fWXVt3wRzV+lJAKhGkx3lLI/uGxhg6v1Y
gIbOCJ3k8GijacLD7Qsunc5zq2nFrchNdSknXT1HYISfCod5VuR3Qd8/NmlfnqzSco6WH+pLEGHl
l8BuAMka4+tUF6jx+HW0y0K/eKyU6kUu6JSsXtjt2NwNcRPvA39K1lQ5lc+gyOSCXM/cFZXTce8V
mXvpMPa9TqR98kh8az8SxVBdMBSKa1IQWaQ2dBy/5/PFfmiralF9N84Hs1C/j1WZSfZ5PmBh8vOY
XPx+LuC5+rrufUyPcDAipvjlWh+vXzqodbBN0mG1PziOegooU78lBkCluByyHXVZ57WP8HOvnbeu
CeIbgFAVLkqeDfx6QtQRETj0q9B7MPCAk+PIHiMZWGf2pcsGvKgTJJtdt9x1BYRcDDwSfiaGr4NK
9osIWdtq7PcEHn3w7ObNg9DRpNDz+tlFuO84mY146PvRWPcupmthaIuH0a+6Y1Elz+SzR6AMAaYB
2tCe5dphCqDRV4qHmjRrfQ2SapVP5KDmK10PebM03Wi6S9gQHaxBM7b6DwMT6UPywZbk3fykA+2+
bSbj8j4kT/hw/ofuh8tRetBWpUVOUJ7rzoru79dLxZTdqoXY5LnTrLs+Ny5WoTUQD3lZY24N85ic
VQtXv7Z+vy7Hy3vjqnBfZfbHljJ0sunn3pPR2uZ1As6YdnClcp2cFXOuSLaKwUc0gnUx3M3JQJxw
IhYja6hGd/KQew0mAx5I0Fnl4jrWWOa0c7JZxmteByQ7ulObFt3JWD+/nxo5rXLSp3bZR6O+xnXo
yRTueOeoU73UQA5vZVceBhLTC6qg6a5riulOjmkpsl0KYqSyJ8eL0d3lohiP70OtFVHkJsefGRZV
rOybp0HhrhMS5VCgxlcjU79RDPMvrqKZ94MWnJrRGV6t0qa8MOCqZP+6qo+50yB5fBrTAr08CBnL
aDTScpn4Jw/LsXtXhTlS+xG7aHUAGttNw4NejsZh1gUWbpeVAA3yRxv9CRR8WNvlikAkkoeTFj/o
PCOiMBvv2AYWD+qQtmvA0fpadkc3Du+ysVzK3nXFWGpL09eVLUripM589sgYbjnVxvBMYx/qHdFf
n92EBHo3lmn39U5OyEPSI8e0cS1j9pjqKU/Mq+VM46jHICnKe83F1LpsrP4YO0I7eS1CIYg7lV8S
jMFS7BZf8jQF44rP4Y2l5sWTWxp3csGnUPed28CplRCXOPQW3cY8DkIM5FTG4azD0Dwh0re4rtCI
ZPZKbB7eV8hlfpGB5rAbFMNMVRAsV4LdcSBgvoJh4j1LKn5DmLsHKd3Ebgh5st6gTlaXOF6SqHAG
L/1iYGxTxvbwtUlmwa++Fffd5GNbkzb2jRepI/de4VyXJPzmXNv504bsLVUPL1mWjv+Pu/NajhvL
suivdNQ7OLjwiJieB6S39KSkF4REkfDe4+tnIcmqoqhqVcfwoRnD7mBUKukSeXHNOXuvvWE9TlYm
BWEIrI6k9QTzVdnLJ3t6+Oe/5YnG29gCcEZ5H9iOj8f6U6aj8lQr/1tSmuThyQCSwiIzz32ZZflE
8h+H+MpMCmWfd1zlMe9IYiZN8ctoTShRIfXHRKZUpUUDEFIOqRDZECKK4osmEqggvp3BuGyazyCz
jTgtvozA91ZuNear08NY2eY96jazH4r1OGjV8vTNVLpnGfzZ+06SiF1yo2Fx+ne/CtYIb/XbfJTb
bdxp+vz0Y0RpHuWYMpibIs8IG/IgY93QoPi6/WetBnlQmNTxx2gcLtvQ/3L6d+HRuYG7ZmxSwd0V
9Tt/+nKlluS1nab64vRVuayfIxvFig2Z7KAauYQMres/DzquJjRLEeqqWRdZ+q0hN6bT19X4CU1H
5IRKMHzVQw+efKl8V8N0jX3RA44kPWUwi5G5hecFJ3Yf+VW77LKkfIy85FLqW/Vy9IIUkrneo9GC
zwvI0F1GkTJl7kqNux6UOmOv1/soDcLYKck1PLd1Cb2gKiD3llzSZZR6V6odflZ82eaEVZTSwe2E
dOhN8rkihW7f9E9//vvpv+TORTNdsOF884Tmq9Ji5Jetyt5wcIJH51Yc0LjSJPd2SNUY0pgtXdhZ
7l1ywrEcFbQiDmn+zfC6FOW0f4l1eB/SWdqpvdDO5drTz+UqRl5tRYvTP50+JQAwHIGva4tIlcps
w5aBvoN/20WAsEBSRI4uNcEtCRrmedQWzFc8abhRf+2pj1kRBLe5rJRza0gSZ7T7+tBPn3IlJHYh
Ldeym9YH2TL5NP3X6cnTlxWams90nWrU6d/efF0R90u5M26AaYp9qcjjrrOTYjmOVXgz9k3teEAR
HoNhhUzYfWx1P3BcIqHwQXvjwoPk8vxNgHWLZRgLR696Y2cqBLoKSfg00zy1XSOPuXh+SNq7th9o
gbaOudDg4N7WqUmWZs5tEupJeVsA8F0MSeavLM8obvEO5EtmdbTK00Ol0LpVYmWEUU4PAxo4a5+M
59npIS3hYssGE33i9CxJhzYehxIuyPQwGQ35oOTe91hBjTXKX0G0PYSgkz73VeE6XqmbN3GpVPPM
MvxLqLzZMsRscuiloqd4PchbLHHU1Y3cODYx8c6GrDQXSBejtcwHXcuhPgLLpZVYDoJDNh494XdP
3BpSGcdPITs7J9K04K4IBn9R5qC7nqxUSdBUx9wBcmjY+65Q1llocAPkmnGXFqm6zd1huJgeFXXO
lfL89BY6V+xIQh0JF5WTW9PTQJV5Urk9PWsL1GwdefOg6nhWaSe9Q2WPy9ND3NzhqqOgtxiHNLkl
J0pzEowIezur/HNFEU9Mhu194CfZOod/uTAIjLz3MltQ9svl7elZu/X3il9nV3XKDKJ7BM5M32QW
Wrnr1Pg0obb3NTm0+DQreXV6lsFC+nxcxnBT+JFdNy/Bh9xpxNudm5326vcC600Wp+9Rm36pFO7O
kNvqKqB1BTKsKLdKZARHjwjEuVUm1T0x5vcQQxmfYTfDiW5/s0YXgMr0TTpMyFXv68XzN/kWLkFV
0sr70Y+fv8lA42KVufXN67BCtWZYXXnTb0oU//VvAk5T3aeld28gr31MivbVb6Klux4lw2EuxQt5
MsmfrPOnT2VSL399yBM/1kIY1RR5VNqnHPMpPv3UJsKUYGcRFfTvCUCzLcxFY8fMMCdHPiSUKYaH
RViL66T01Rx8Fy7J5zGR5opFh0O3/qbiYAsqCtnJ0j95909/DbnsIHJtW+Aafevd7ykmKC3KgO82
ckK4J01JgHf22Fr+VBwd6vmo2ZFjhJBarN56UqXooanrft909rjJNGtVyCbiQ/T/a0Re/daVfBa2
OjCXwi/gyo/QJJvW/8RaIx+r0T9GlSkYRG1wSBolXjUkceiLk46ZqMp7KQtcR8nDm6AprpGj2Asv
7xISzWJ9VcrqfRAT9BhqUNs0I4IaNzmFwsZuuFxAiJrCkBfCazdJUikzX5fb2eCJkqwuk3Ll9LA0
jHhRdebOo8RM7kPiJD1pkIA6n+w68Fd6UH9W0hG0Yp5dZZZmbxVPbLtAuoYNFt5FtN8dYdnfkgxY
oDo08o77X1unHkqQTIrDle4q5Y6Wdzmdn5rmSR+0cxr7VNvLeDF08GNLN2r2ilzX7N1tQhvkfFcX
TX2IE+KYDS9rZvCKIyeSrQDBt7ggPEGigheQVFoN49PfjMaf5EmMxGk8UnfQFKoOb+RJGaRUs9C9
9Htqyv1FW9o58Vqu1s0waF1XvoK+Mcceo0yjMy8y/1Knqf/rv0H5aQxOJk7M5gxEFW/kW0OnkMyq
p202fhdZ/ECqW73Hhh1Dl0s8dsOQYk4uUyUqDzi2V0gpvY0/iH6BN4VjVpdZy0BXvhFM0Bx6wnJB
wwzSLoYpEA6pPO+6VtmPHbGgv/6zxRvPAfcO5HEZpIClCNtC8PmmqikidKHMn+b3oGTwyZH+1W46
ZU7wIJAQ1ys2qWkwh471ne4vMOlsgKerXzKr36DBoSlGDiFqorw7Sm3uYKOwt5U5xE5okU1AmMFM
8J6habPETVAIeTH42Ro+lDyvK28nLNgTLhGGRpXMyU8xNr03VvOc2uKqsxDtd3UMZyUhL5Rwpgnz
Hd+7Up8uzQ4as0/Bf1ewTV0UrguJxQvavWkMGLPwg9LyI5K0ycLKKcLhW6phUvTpvMwiaWgWg9eb
y0y3fASlWTuvwrag6zLYS69Rl36ml5dqVyf06GNz0ZPbtXQ1LURaZCM7070Omf5YU1dXi3mpefXM
zVGg2eFXGhB+VXyTNE0/INHQ55JEfK+wCA4taIc7ZhgMiNrdG0ry9qbTgqcGARfV0ZMIrh82IHjz
dV7VnFqQT6+Q/ogtDN0AaPCDrBLrCyBELVtytbLa3xiTaU5DN0v6ZUDCpK9tqs7rFx0IM7Qcenpt
Q2Vf223zqINSTFAnKWItKLxf5BWSs3NIAgg1ZfbnW3fY20oerf2iE87QasHosKub6UU8G4g+v1BN
iVjZApZlJ9t+6mBBki6D9FOq4UQmiUIkO/I2EXmlYu51T8DGk+sq04y11lbjrMZLIuviAsD9FHNE
1yIb6+pvloE3hcfnoawhLzHx0dhg994UnhvZtbkvTfe7UQY+sqg2dSJTspcR+6alkIMG92jbHg1D
b4+aJ8j3DL1dFtNCRwW07LX2up0CB+mQ3CS8Kb++036eIExcQrqtWbIwFPMnwIyqdOMY9V302AXN
OccTcS1sjtUlJ5mZy7w9H5oyvqihoWF4bmdCGah8C0vMah0tkqSS6l1VIvvSWw079chU2WyF7bXZ
3diZ9W3whvzGw7z7d65v++3aarK8K1iqVNWyNe68H6v5hgiqpCKy4FHyAN+MIBW7zLyt45CFC3zp
0uiV3vElN9tQG8Tnxfb7GtrwhRnb21QY+uakimxl9SBVPeCNdKN0pGVlDcJFQT6F47GLM+uuOqgi
34RJFayE5U2CHwp4ENPsbdmNsqO61YpooIehAdevRhYO9Lo8hIlbrjB5RDdJW6J/Z/apm/7+1+/c
GxTFaVxZGipMS6ZcJyPH+vESjEmD8qCPwkcrUaqFHRke64lLe7myLtUgj2gRCmNBTfZxkAiKavqt
NFT6LunLBVVSAMSdf1B7udzriZ/DtxafTILrL1RL2pBY2Eq1dkdTkTRIikJzMCSBU1RxO0MdjXYo
9IrjmLpfGrlhUnNRR9JPu3WpH+7KBhb5r18r4+en99ugf2fJisUgNYTx5iYqu0SvLC9NH2Ndl+fs
2LsjXUeboO3WMzcBm57zJIjmGN7Tgz1611rtP7nFqMwiWdGXsWZ7h9OnzMajAbkHsYQOIoWybtg0
0SVTlbvJreozEcz9XsK3YdXJIpDKI4HKPUIPfA50UY4af9uFBnAoYGytbc0j0z6WtIve0tVjlH4O
zA0LW0yaJTkO8HBSW3X03KKtJqu3hdEsXMy2aqSJHaHk1AzqVoa0S0pYgwE+pQ2fm6wlCNjXrhf6
s4bQEKfy0snFhFZyvNKT1Bk0QyLUJEFqRCHwHNlEuq8n6pGX2AUR9gDBMcXzh+mNdCcNcTHHa3RO
sz07Kv1NXY/BGu2oh8vGoHmcpDkpw20848CpzEb1lg0KjZ2qe2yMZmcXJVk+zNbAwB3cgdF5zKbO
GSHTLEIST5xk4vAbeklUcZEe2UHaO8vIgh1utMypaU6uhe/228EanvqgUbAPpWLrTomurpI++k2B
VARDgkNoQL/PSelwC3Ipa9h+PVPhUmebQike5bKMOG7yNGj6JKVvW9MhembXtyVQsTC+M7SSTMsp
gVexEM9j/qcGJ3aVP1QHrX3CaVufx+weHGQ4G1hv3Upzy+iOgsLWLTF7ZMM3K5a8PerFYtl7UL1L
GBlOOEAdUmtL3unTJzqxDgmt+d5z829o/B5L+s1rkelHwM7aldY0/dqEptrBpT1XAtgovZ48pE15
0Ayo9LXlXXTkbF0AS51VIrkiOSJ7Mj3WQuOISce8T8VoOAMeol0qK8deF8r1IPzVYOXRRceJB+bZ
UK+ZljCqdH5HhJBPxy4jXcwI8PCAJ2UxzhN7EbKU7zhZDwevQXM+WnZ14ZF/9jf7S/OnPa5pCF3V
EYKatgAc8mYebkmmZNRpzaNBfMws8ge2PQn1X8tumEPZMpxbVsGArJYKWe65E3oIhgzhzX2CGVdG
MD4kfaCv4gjgfKgDHv+CfNl0wGTZmyicpObs41n/9iREUnQChccU5x2oATmRkXakv7iGo6i0Y71u
sObCG8D3J92wl6svUZyuVegtV0gRMqfM0uYAvUpfhpl4OqnOqE6tyC5RN3qPmQt8WfQ5qdp4Toma
VaTxUdjyu7ok0JfU3pQVRQp6UF6Q7TqgWtGU95lWZXPdhIqYje1NgoUN7lofLuQUCaI/po+9BTLA
6Nt65bk4w6JpCLtlcGzDdjgEhn5Rj3n5LJf8rx+ocdWJIveQgRWD6lC/efg/N1nC//97+p4/vubH
7/ifQ/CAtTB7qn/5VavH7Pg1eazeftEPP5nf/vLXzb/WX394sEjroB4um8dyuHqsmrj+nX43feW/
++Q/Hk8/5WbIH//529fvSZDOg6oug4f6t5enphM3YqzJm/wHX2/6DS9PTy/hn7+tv3Zfg+AvvuXx
a1X/8zdJ6NoZhw0QdyoLq/7bP6AEnv7dkM8UzWCbQYtfN2WV1SnNytr/52+KcsbpCjG0LjOxIzBg
o1KRWcpTwjqzcaawZqHNABJHfeD31/5C/nt+0/6aBCjUaYn7s5zAUQhnsgYSmcUe6pxm8fe9Rk/B
7InHUPeUazkPpXU8xM1aAhjihKkA8x5J9zE5007epTtRN9qthb/XUexy2EZJbq+I7r1DdSXAfKfU
vQJZzOWRSCf0YvM6KiBBy01GUUSUq9au3FlfU3DM63rTNWqCS0Rnh2VJ6V6NqpuADqFcBzjAa2k7
IEffym7czSWcXLUt5bRayP5pBHUL5u1q4XXVmjOl8cWyaa/iesYYbLOeWCTvrYPJo0uFHXxK6qYL
m335xdiXqSMbWT3PfBK/Iqu5LLw2nI2s28sGHbBTV6F1qBtvMVbGbZH6c8WurousX2uGmy9Gqdap
QuiLvvHWWMpHmIFm5aSmA9uVYFoWjCVjqZzJxC9AHaMX4pqtTKej0wjQ6x6qMgfTlGtYNPIGGxAh
m51kfKv14d6iIX4kpvBS0cr8vK1pi8R4oroiSi7pEcTwtkxik0Nbc1DT6lddHs61wqzvK8t9KnKI
G0ZkJ8se354jAylaBJiRikTMo4l9odjNsEDsTIZNiBujBcOha+QE9G6LZ72Yw1/TMJf0Txm+1POu
kT5JgXxREa9zleio7Zuo8q7ToFzWptHP/ELLDy2GQco+OGEpEz3Bju52gS8/hLVtHEsz9ucuVvG5
R9FkXYwjKRsmu5Dax2ycmcUFfoLgbw5ExrQxfTOQDcMyuTlkGRDSaa/3CjKFgV4LgREa12lBxJfs
Nmu6f/piQvQsCDByN7rI6wW/10/i8IusT4EK2DYt9gnPntiWvsNcws47N7ps1UWtuDQ5ic+rscXt
D2rN9m5EliPMGSxva+btZRDJ7QrVPta0HraogADfNeIYiyjf4FBA7Y3Fph8IF+sKExDuyCmgMAMq
omC7W5vDJwhoWaqqI8koK39g+4NpK5gZdfxg5tFXs6UIWmF2xf1018aNfuXnYtGO3RclSb056bce
AWkGYmU1Ow/FcFVpFhW8Bt6P6XXKTRlnhZOqMooElGjXrya5l6nkNURUkadqyQ9XXJu0b6awLBLa
NP3taSlHuOq5cp5em+DA5/6AMZmtwaJrffWgepzKXf0+9XzvPN7jOG134SBd9Hn7pZZxxkdB3s9p
HntO3pQPegPpFBkfS6sAETdMm7pIOQQiIAfVUgifmD55E1uFxXhcVHkntmHfwRNxm5nUwGMgsHBD
bo21DfpvXqpF2zhv76tIstZhHEBrQAssB6aPzii5Q0zhUDwIbpU8EzuuUrqXFBUZJn3dmHxb1Sv6
C91y7zytV1akHwRbAwkS2JOunZnBKJzRzFHWVvs4ztNV0ozSSkOynI/QfpniF4XdEw1p5Z8DubIu
jE7bQsFI1vKofk+NZo/LEdIFk9tAnsMqaUVBemaY3Q1et4cbPdcT2Vwg9CMUDBAgHsp8iWSZUKIQ
ugJUNHs3UPVoOnKnAj8DJkQeDXJQQSoxtAl5DBwxUEJSa33lK90mCcyZIPAOKkuLLDa0P5l685BB
Y4x81d3n2m1SZQH0lXYT1ZU8iyuO6Z4arXycirVFJDSJGyTVdyEumsaT14ndrEItnVd1SsarXJXz
MJaOLY1VmMijvssNcUsI6nmjkcUtgxCYoyxWMMgG3dLGXrYOggpQg28mjOZhJ4+lMlMgUs/zvFgX
caQdGyjhk4pG8i1WkpZbeqS4vSsCTse5km1NI59bnddsNLIaXJumApk5/bIwJWubQomik5Y3HEY0
/Rpt6jpvm2E7DN6hbfVkxY3+vTYixSmVVnIaxQ7QHUQPqV+Rw0BXakvJLq5r+cC4QsmEzFIZo32B
VciH1L9rmEyUfEwPqHjS5SDE0iV9YVlU9DP74VL1E+3CbQII5K6+Yh86LppBp1UNEBRyG58QkFCa
bYotR5Jignrna4IkUsfW64MWwzscO+uLqgTeEjcOkvvcWHMTRGuq3+Q56NWK8CbNSTuFVpms2hg8
vWirVsRKKB4hLOOURzlSC/Mib+93k/jIyi9qo3poSr/7GwkcJcwfpgH8sRYIFyrSqkDtNfmdftxB
ELrlYuQzpaswLpEdI7dylJTduY2/dA7zczPaqL2iwtoOfUfbxGzsGdIYXzKDDTcLjMrIHnZ9MOqc
17i9krS988oqnwmW903r9d+JOdWvg2SLpgIVAKElMC1jekwWIvmVVOb6IsnzeivBLU18gKEFyuLe
1qJ5QVN10+mMZOiVwayrB2UPHiRYGBjbaB6b5gLpLp5aBfJZ0IScKKp6kSgCbr6aPhqu2qCLayyH
snrtZLnb7kaFZiRUnWHmpfsCaNESwn/vaL7Lz++DcKHLCrXkGblF3/pE9dbws5JdWeGby/p4TS1v
K8cmoRYkAi86qQ1mHISGPZBsWOO1pCwGbqw9qih7VstUR8KGAJPMiLVVDeN+3vQIRvABhQQGS/qu
GOS7NvG/tHnwjU6ZvVJaj0a3gWVZgDzHwAtTi1ioygRNXxvjkhRTa2FS05/ZQdptS+qVYc4JauQG
3hmUFB2vVdtl4NYdgBF0LV2q5g5tcMDv9sC+TI+8XeDx9tZ9SKmjj0MmgGjFgWXmKwERNHYeHWp8
7/Myi9NZ5nXR3vKi7xkFmFUxXAWS7S853xJbqErVlRLKzT4ujBs1nVGeTvYCu9Jkdtg3o+ldnD6t
+7b5my6KMQ3KP9euadCqE2FZtgwDETeo5R8HbVeISvLG0r2q3N6e261n71wjt0krA4gta8pdXiZr
yur9Vas/hKON8EoniBg/Fn7d4qvsqispjaOFJMfsgtESzgMlU5bEe/R7bIc1nK4rCmPhtq8NaUUE
zKWkE4FmpQS5WTbq9jwx01lgy8FKQ74bFFWy0C2lnaGItme2VbYIqYlOLki8xQ9Qjssx6LHPeHAG
EqNzV/wZ34ygE4Qe4Efvq3FRk6DR9pepa1p77DgVmE+kJBTcCIFz45JNNG+aQRSeTYtyNEexRoBX
z9gJGnu9W5CUVF9Av0vmmRubK5NgwyJopOWvdw3adJ54c+G16WxDXVjGuKC/mS1SYMil8D3zKjZG
hH+h6I9Fzuz5SWuwrKW9Pa5kDfgDKd3Lrq7JOvJ3WRU0+1wXQGI1KbxKsiOUA2lR1PGwBChqzJso
v5NdWd+1BXmYRP7ZxwmVz7qiOpkl9GNaylhc/RiEtBZtQGDF1DxyMItZZa4zBYp4puMsIZkouhFo
deLI+gz9O9uOre/PUsVNSZG0HAxH1XXtuRUpI6SCsUve4MRyt7++RpS+/+IiUUGnbkABRNHeXqQu
KYMS5qR+xR6RFTNEXBiIS5Kqmm3pt/KK3/nJUMJoZrRIXORm7DmuhO0MPYe2SYhqILUQ3HRUNTV7
376bkRXFtlYrvHlu5sWCGAlBhIjYYUgZD7KdNtSck5J5OzU2sBvaLcGdB7MI77NG1tZZtfeTdi+b
ebascl9sOjK20Hk0y9pI7JVdmd8GH0oAs+J4Y5LjUfaqvclVwv/gBJNZmMxFbg1OKYfjEvUuIT0W
CS7CCodjrDHJRcEUvBLgXSOW3MnsTNsWdWrtkS0FKC27BojX0DlWdAzBsn7iyI2dMbg/hTkEjQbX
K8LQRzzjvBl87UYW+ITVaDQAN1DDYSPBRLL16JnNQtpL5wABWqRrGNqVfqlJMtmKlZBmdh6S0VTo
n4yO27LjrLPou1Snn4dzXMsqb90lhAaHqSF22QaABBEMtiGtJTZNF0LrSGiyy3Iu1XFy6Mphhuw3
mFeZsc+auLkKRnkp1S5SvLowjiNRE/MwkP29rQefGrVi2qh6gvmib0rf11+tSJkF9ZQFrLvWOmFP
2LEVvyDI4zuBsgN5cE5Nh3CeJpqO0KnUVqcVSEODP1Gv9sS4HwPSxuNOWOdlIZVLGAzZQlPmYxpX
pBV3m0KWjO2kNMlwHm5jb4aOLyD725S2ZJdvZNQXd2qEk8gYguESi+O2NOjlB4N8Tz61uO16imlx
Wc3TXho4dUpkxipga9oW/l8tWekutMyLOr9NFPiSRcEpR6n9JY4K0qwrZh4vWT2rOKn9ovBodjQJ
IZjF3aMpGnMuZ1Q386AEpofm4UYNtn4g+fvC8rJlXsUBWCEeWvgqzQRIV5YQKtazi+OW4tirkBVn
2QVjhsuuoZxitxRT28b8qA6EVxPK4ZhYBghN9eQDF9f6m+4Ck9nbu9hWNY6jgljcU8Fm6j68OpFa
KeLFilrwlW6wOegTO5znemNuKyoqRxalq9Fg6ke/op2bkXSt+JOLoYD3HXd9sRqoNs8E4O+Fzumu
V/Vyp4Ya4Fj3QkpSAAxheqMD+1Lq8ZLIKn8dqAOCTNLpb22r0maBZcDmId91lSn5DUYVfSVXrNun
eVYt6fgG8QR7cAn2IJa5I8Pd/Q6N6UqOVfvG89Jlxtt8bCMXQAigBTIQ8QSyZloLcJn5TGmtfsUO
l+62LTXwBEW8xPVFaLFkuGuXYI5Z7xsjE7hb4482l6U0WDtptCzK2pm3bhLM7Dlo6OfweL1Rd8Q0
TyFLk9Iw9ZrPJmDyMIxGIMqTI9qT/QUJwvoszS/btMb1JmX+rToWxToK+L2x1Ic3iXttAApecAhC
pYiQeGNrVbxpAlKFC5fZTTa9S1Rv8sFFPY5YFa2qawAasEoqH7p6Xxlwyv1BifYGicGb1teSuYdz
dmE35kNCt/2K0rcxq/wAc7sqxU6erenHdDtQlkiZQrwy8YAVN2/7YtJCSFe1oCdMDWFVISF0Aixi
iyBtIIhxoOvFyG4+kIplHLerlM2ek5iJe1SKzHYk2QCJTZLIyvLLxKlrKT1WfURdo5PugjYjxH1q
nKN/Y44zGo4ZbDqyTNF3qXIjyz7qzKwlaMdtxplLkPiiMfx5oMJ5G5MOfEdjE2yJTCVBhlwydIqi
Xlh5QzHa9lLH98J7P/QIZsfZMo8bGkApZXYni23OsBXsrtAYLrkOOFyihw5Y6HVmTBGwMG22QZ5W
50YcO7Diw1ndFckDak1WXPcrXM5h7tbckZ7o4k2UBSoFRXcHgTc6BlawBf0a3yIo+EbBRiAt4FFd
2DvbG6+KIla3aHKVmzito4UnyDQ3grukklDfI124cH3CZvMyIoSqkqGmyInFW2hHVzQAe/J9OH5r
0ZNbdt9O9rvwTlElDx1DNy57NMFqdhlI34PaJ+a2JMzcj4k28cxUXQ2tTh9AzqxbbYyTFVXEYiGF
cbaKSDagp27cgfky5qj0qn3kqcbcRcii+qy/fZUMqHGS4CYelHxW92m48fT0Fql8s2pIa9rm8k2r
lmx5sEp/ttpkXZSHeoSqPXq6tayz+rtQQ2s3JMqEjh2A8kfB0hN+cJQpcF92Xr3RpdZYepqUMr3m
w13kMuzYHPnAVz8RKcDggZk8T3SRzgZmcSIOU4zv6ee8T/DTGwg7lVDft1pOL7vPRkfClYoMsrxu
6C4tY7uQUJDYpLA2QLhtl/JkG/TsyaRq2HqkWKaBoi8wcLWzxrKTVZKCQE291nd0RfifEmEWM1Q9
5kWo59Qcyu/UKZQjgAyk00EApTXyxyUQL5DvrVbNagKHAq+2btYpe6OrKfRKSkextzT/NnRrCRck
ELS6XBcDDh2s5snOyAe2gZyfnEbS3HUiWdVSlNgy1VC0VyJfIjDPFnJdEQZHxuPoJKV70esUTrU2
jTeJ1xIko6nuVouSkgtFpJgpCHlOq0Bh1iEmqC66ay+L44NiDf1KhYGSwGdCns+2edC/1nFebji8
XyPwjmbDYMNUlcjWCIJ5bA+rvAkfYtKCl0C+5L1SyM4IX3zema4/yzJyW4zB3UtdMR67NvIcO58Q
vZrGZlYW1noUKkh5E8ZU9dkUo7KWk6Hf2IJNQlSH4HgDswOGgzCeYjGRZInstFYHDVC1uWj2BTdL
uQ3lpjvGKESpNalPcYGkOOphOmpDeu6VvuJoQBl2JiCnq6g0lrZ9J4j+/mRROyc1Xped3m+qtcHe
/Xml/H/TWXrVhPqptfRHs2VqC53ylm6y/9sX/d7F+esf9O/1qqDCy+xCfuhVnf6oU6fsVz8jxtVX
N99pZ6nKGfizycxov3z89o84S72XpyXLPqMhpnAGVialtTyVhfmFry7Sv7oMv36FP/fxfv45v3oF
z828qWPHdot+2fsugnmm4BmiGU83Yfpg7/b6IkCOOTNo0NFu0J6v0ke7CIgzBW3zd10FTTsDjCNo
TprPL5IqyQ9XQaaDifsd5zNtxf/IIHjImrSemsD0x9PXPVhFe/6Tntvbf9xUP98Ib37CqxvBPtMn
Yy+xPD++bNs+Y9JVAczIz5eFGsZ/5MX/6561PdVd3vXeq9rZCRaG6P2v33shzgxDw/6uG7/fIR/s
Ihhwt957Fawz0l9oxGMU/v1Vvr4DbOtMReNoMU7+uEof7CrI8vPw/Nsb4c1oenUjsCLwVqMQeJkM
+YGvL4JlnFka9X8k4c8X4Xn2/UArgsJ8/bxM/d+vApOhNalaMYM+v0pm1x+ugn5GNxS2HmvG6ePD
rYsUwN57EVTUJ4CJSBp7WfzfrouyfqZrJh6ZDzcnqqgD/s0l4V/eCYwB1NbYhrkVnj/ejAGbMYBq
RydZ8/Tx4a6CsPV3z4ncCAwC9Eovc96bG8FW2DXgvKOC9XwRnpeiDzQdqGxf37s34k5gSgSmJF4m
vTd7I0tmg6gCwJDFBx0KbOreexE0cQZUFKkmWs3Tx5vpwGTlgKbLNfpwYwBe09TJftceSbHOqOwi
l1VZ8X5YC7gFYApqWPw+6Jtv0f9856tX2QZzTjSU3/c+by6CqZ9piLc1UvSe58oPNwZUnZzdd14F
zTwjnVbVNfl5G/zTSVGRzyDDaYik/lNnpDfL2Z8HZVuodB7fdQtMGwLwZ3hk/3oaNE3OSghYLfNl
sfhwgwBgn/HecsE0D+IgUU3zZRAws7yeDzgxWhhNuEQfdUkU7OfeuzuicsQ4n97rvx4LlnpGHBhg
Z8xFp48PuDviIPPOO0LTz1QqRxSm/zwSvh4Lhn2m4OdBO/lysP5w04JAefD81rzrtISFjiGv/fVp
SQi20myTTU4Spwv+gbaHyFOMdy8LypmtTnncEzHw9dvPqsjuU0Zo/3JheP6DVQxwbb57YyifCd56
bFMvB6U3ZwSKyLgrDRbgl5vkw5UM+POs9+4P2SFNxYBJk/7Xx0XjjL0xvS58HqePjzcVMKG/d0JU
zWlxxPk+cYxf3wqWzsunsIbD5fnyfLyXjz/m+f58x0yonDHVGzpGnj9WvddXwVYpM9NFEfLL8x+u
biRszjHvXBVV+QxTBueFScv2w8sXVBOmnITfi+kfbhDQVBPvngmoExsmBRHtpRrwdoPIgdE0qZrp
L2elDzcIaPi9+1aYDgvTVKC/PSkaZyZeTxbMly3Rh9sYQsF99xjQDDaGJ2bPy/b3TbHE1s6gkqiU
JT7ejkjWJ0L0u06KmnJGw1TlLMwR8PUMYNJIkpkCKSI9LwPPm48PtCGkuvXynrxjGdBYBnSF/72Z
AKmRoUE38P9QWZ4+Pt4JWZj/y9zZLTcNA1H4VfIEjBOHNL5hhinDUJgCw+9wqSaGaOLGHTv8lKfn
k1YOlp1Cp5sLeXrTJj2WZWm1Ort75ApQdW8fHoAXPC3Y/flr0AvTjID6HEOLUmtqDjFevJoqJJw6
n0EQTOeBIRg9/+IRde7Qxa5wMa0NASH+XAblw4c/rjBHPM+xf4ERHRi/6XTBfvBx7uhUPz5S7IVC
7QvmjxDVX3DsUHD4B6MAU0iuBYJ8XaQ1uZUAamOmDiIyFmY5sivZcYZk6lILznAJZ4v03KAcBXqt
LWRzzEQnjHjcGTyDGiH9apYFhqBI0CIupjJBFRaBSDEFg2ecMSHrHt0auQVQBEgTuEPUZMVIbi6g
v6fmz+cZ4QPsHmeOHl0Xl0TQMsyFU6yTK73VYeHEx7TeASQANRbMi+4p+2OBeUIsyVWXJtsLc1/4
quqFnBnBGSRwBTIUhqGkAiIFFyHLunS85EgzStX0zGkOc4p0AMkqx8eCD6gtibml5yK4NCntVGDt
Q46MgqHw9APSzLkITnHBpd75CxciMXeR7GBp1MMXB8zisiD9Npj+Uf4tYUWEa5YuLU96Ib09Y56F
pIeH9wIGYYldKWBOD0/ZN4sk3iEpRKJyuu4ivImaP8YgoGLA9im4SwOnmUwbxBpZO0jy81dyTiNi
vWq74Fh0KLLMPaq/Br1wRj5SwdaBbpLPk7OOCETos5Kn+AH5cs7LPjxlf0YQaOe0MpeuG0LQ6dkF
RBTUGwiCi0XBRuyODDxSDcg5ofgNR0KmxP3XiHvQboeal/ONrda+2sWWbU+M7b9f6CpBxgChwsOV
cbgM/uiLTqhNoCWFxf3+JEpu8VUovQ+7qhR/n/Dv4QHHt47u1T1V98cXtmxMs0K+yGvGhWaKANzT
ylyZa9OvPmB0Mj//tmSkL3dwFP8D3G4HuC4/QY3b2N/1Lgb2FQN64K3Ztabtmuj183zGqRb53FT2
a93sbNRqqfRRY9dV3Zh13W+15ErrkdGOXe0tCvsRuM+81II/KyuUB5uyjyxpfWrkIIM4qb9Ozim3
vb6Ku13yxrR3eU6v23X0PkNSphYZdcnmW9zkkN+kRb5b6/FuKcl7TfWLtdlEAzAk4WgbfFFVdlfb
eEZKgocaere2ZmBFJGlCjVz/jIeFhOG1sK/GtklKhNTAAHxfbW/7M5GSOJc5oYVGG8S2o26WgLwW
+9LYXWQ9CD+eYnm5NBwpanbr7un9Yi7hY32T29asqDMu9/toTM8kQqnGtyuEG0xcSSjFQ3po1gKO
KohGdogr67Hb1vJzc2OjTpdy4FOg19+bIbQLiKuh691+YENmEm3UIr8urxoz8J5Cqq8e+oeJ160Q
IdMD/5y8MNc37cbGyzr4LvZ0CvyXZcMx5x2Wn5oS0jgF+GX5y66iZSzETk8B/qVutoN2O7JRDe0k
lyfnBjk6G69mHAThohynucEzsx3OfcqQYAu18G82Nu5xiUqoYbcVHkm8q4FccOqOauim5FiwDke2
ep431gK/5YTt9rb6YQbbhJkwklr4d5t6XU4u2tHaJrSvFv69E/g+OhBdLf8JfAm5wXggBqkAbfs/
0Ptl25aRS5ELDarH/hXvKgOZpMX9uDeb/kAM4W0t7KeyuWZli5Alh0iNbNnZDIZ3oBe10J8N6w7n
nsVTM9RIqcHRvJ98OtZ4qcVU49t2VSPGE5mVUPKrxr6tORvgW/Q2hcX7N/IxpukglDLmnzoBlGP/
FpNr7hurqjTNkz8AAAD//w==</cx:binary>
              </cx:geoCache>
            </cx:geography>
          </cx:layoutPr>
          <cx:valueColors>
            <cx:minColor>
              <a:schemeClr val="bg1"/>
            </cx:minColor>
            <cx:maxColor>
              <a:schemeClr val="accent4">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A08EF308-3B00-6D48-9827-91E464C209CC}">
          <cx:tx>
            <cx:txData>
              <cx:f>_xlchart.v5.6</cx:f>
              <cx:v>Sum of Sales</cx:v>
            </cx:txData>
          </cx:tx>
          <cx:dataPt idx="3"/>
          <cx:dataId val="0"/>
          <cx:layoutPr>
            <cx:geography cultureLanguage="en-GB" cultureRegion="KE" attribution="Powered by Bing">
              <cx:geoCache provider="{E9337A44-BEBE-4D9F-B70C-5C5E7DAFC167}">
                <cx:binary>7H3ZcuM4suivVNTz0A0QAEFOTJ+IJrVY1mKXXa7thaGyXSS479vXnyQkWRK99NS1ZuI44ro7WEQi
mYKQzERugP511/zzLnhYZx+aMIjyf941f350iyL55x9/5HfuQ7jOz0Jxl8V5/Ks4u4vDP+Jfv8Td
wx/32boWkfOHijD9485dZ8VD8/F//gXUnId4Ed+tCxFHn8qHrL1+yMugyF/pe7brw/o+FNFI5EUm
7gr858e/gvXPdbj++OEhKkTRfm6Thz8/HiF9/PDHkNSTj/0QwMiK8h6eJeoZ1zSqashA8o98/BDE
kbPtVnTtTKeIEBWpxuZv99mrdQjPbwf0jw+3kSge7j/cFOviId/hPDc+Obr1/X32kOfw/eS/L9M5
+m6Atvj44S4uo6KfUgdm98+Pgw8WeWxtEKy4/4K3N3JG/jhmyv/8awCAORpADvg2nNC/63rCNmsd
iF9xFolTco6fqYxqmoG3nMPHnMPYONMwV7mB6HOc24/pzcx7hdSAf9Zf75J/S5Hn/f9JIl57tX9f
9FSkc51tJcs4ZqAO/GOaiqiqbkRT2332RvQOBvVmDr5Ga8DCJQjUOxTBSRBn4v6E8qfqZ8xgDKtk
yDf1jOqcUFUnjyp1o643fNuO5M08e4nOgF+Tk6nMYxV6sIhg/YxohMH/dPONB6pI087gRcbUQGzT
rx6/ydtv8mFZRuJOJCL+x4crWDWL+MO1uIt3uP/+YvJ39IYztHk19h//5AU/Gs1whbm6fn6FeXG6
FELOdAJ/KtqKPkj24aLL2JmBNU3jxnY+6W4Ohm9QVjrlut31/vYMwTu4o/D8nDyZiUf84Szcfn9+
Fgar6n92nR09BOt6nT28NiG/qaSNMwQ6WlPJTksfs4qzM6rpGiVY32hxtvvsDat2I3qztL9IaMC4
0fgpz45Nsyec+79gIf2ViS6OTqieCT1TDaKqOqgd+cePGYcxPgPDlxmwxkqlBDrrUEtvB/Rmvr1E
Z8C2v368S7atHuoP3+PM383dcxro9wSOqmcGMVSQpwHDQNLAGEJUZ/iRoYcM2w3lzRx7kdCAZSvQ
eO/QEPor89dRvn7VR/s9loGogfLTEcFbHakfi5oBBhExMGNM3yz/Ax25G9GbOfcioQHn/oIV+x1y
zorBUFnfv2oQ/Sbn9DNgHGPgYzxruGHEzhjlOlh3OwnfLGu7obyZZS8SGrDMunynLIuih7tC3JXF
bgJPoCLxGeMMM0K25vTA3OYQ0yE6rHzqQNCs+HE0J2Dcy7SGvPv8Lnm3C7t9iH99gNe0DH+eNHwD
ooco55xtA2vD5Y6fIaypus63SnXAy+dG92am/ltEB9wdWe+Su19FfhdHuYhOKJf0TCOGwQgEUzd/
x+sgBHQ4USFmYDwfGHgc0pv5+DKlAfO+zt4l86YPceacVBrVM42CytT589KokzNKKeEUbU2YwXq4
HdCbGfcSnQHbpn+9S7bN7tfuCa0XSs+IbiCu0q1HMLA7MQaBBGHjYN7spHxjvsiBvJlZz1MZsGo2
ep+sCgIRxeKEXgJFZxg4RcHa3CjHAbdAO2KqQwzxMR4+4Nl2RG9n20uEhpw7WeD0vxoDW66zNlhH
97vZe7u9ScBUYSqHCNjxesa1M44wRFmMbYhloBR3I3kzx14kNODY8mSy9mLslp5xFdKl4OxuHCY0
tL3POCBAzGkTVELohTkBixKymO0/PizEz4fs9aXs+YzpblKeUhrOytM4xeOHDmOBixdi2f/VN3gW
3Yv1SWOBBsTTDQMyoVu7bPAiQ5IbvCUdacbWoaI74dkuF5sBvfk93n6xJ3QGDJut3ueSEdfr3by9
XelAHBBxqjFOtzkQEKTDHIlBznpmaRht+wfZ0RmM5slEb+KFzw3ueRl7lsiQW+/TFpufOgioQ9aT
gvnM+bOhJANyhDoCIdslUsDfPQzfbsbzZo69QGbAs/nNu5SwOUxYeee3u5l77kX+zQAgP+tXdhVy
WMfipTNQicBKSrWNzhyoxN1Q3s6w7Xd6QmjIsqer2Huo/FnEpchPvJqhM0PHkJVkQ5WIIQ6Pdch5
bde5Ac8ex/Jkrn9XL75MacC1xftUjsu1iB5OJ2WUnRGo1KLsQPcdrmWacaZiMBphwXtW2ORw3sy0
56kMGLYcv0vNuFzn+frOLfOHoshPyDj1DCroCGMaRF8POcYhedwXs0AI/tGZPVzNjsZzAs4dfLsn
1IYcfKciJ+5c4axPG47VOeUG158PD8ESxwkCr6D3Dfq/gQW53I7oyYT/rrZ8kdCQc7P3KXsCMkF5
XJzS+NdAYRoYssbbcCs+Fj+DnmEDyuugvmMn7BtPbbkbywmYtv1WTygNufY+vbW+4jMuM7GbvxPY
kn0VIIccPwXjpP8D3hzqzL4MgPO+UHBbKvVE3jYjejLhvy9vLxAacu595pSXcVScNDxCIdUICxk2
IL0h/wZ2JUZQiUyh0lUjA4tyO5S3c2zzlZ7QGTLs86kU5MvxPRlW6OuPnq33U8lZX7SpQdXvTnC2
imf3DcwycNb/bwG9pySG33/H+UHxyv4zh/E8c/p/oCpz9fAzW+f+KdcHqIBQOSacb8OsQ1VjnIGH
1Ofynq842o3oyQv3u6rmRUIDzq3ep1n9dZ27sMGpiE9plvEzinFfKr7l3WBtxyo6A4Ob6rCQHMvY
fjRv5tsrpAac+/rXf1zn9PmV/18KcrBl7slerP9s1fjqoVqfcmcIMc5gMwQFA3abJBq+4ViDvDQj
/e4Rud5C/6HzuBnPm9/xF8gM3u/Vl1O93//VHNGXhyyE1XA3cW+3XqGYAEEtFvw3sH6gmk7TVM3Q
dKjt6f8gFHDIre1I3syul+gM+PXlZDbQf5VffVH1+TpMYD055fYMSs40nWnY2JVCDpnXl0rC7g3I
/G1M24G/eDSsN7PwdWoDRq7O36Xg9d/x4iHLH06YhehLQwiwiJHnPUcOdTywTRK2WW8k0BgYBvsx
nYSFm6/3hNSQfxfvkn+fH/q4Rv7wsNNib1edhMEecbC1IYm04c8wl9RHcwhsVn5BCB+H9GTKf9cc
f5nSgHmf32fQpn/Rlw/N32yK/M0UID2jKrhSmG7t8YEKxUg7wwgWP6Q/sVN2o3kz4/Zf7AmpAedW
y3cpdqs4K9wP1jqLoa5ufVLZA0OScAaRbPk3LCOHqjqdUcwh8y7/hgvg0bieTP7vCuDx13xCbshL
613y8utDXnz4IqAC+bQHOugQZVMZpCteqEFGcJ4D4SCI21USBPXQED0a1pOp/11Ovk5twMiv79SJ
OD0PoZ4C2If03c7tgTLlwGMD7FHQuBtxHKjU3Vv1Zva9SGjAuS9/vUsR3OiZ0do/bdoJQlNUI7DQ
bV094ziDATyD3d79ruKdIXosgYejejMHXyU24OJq9C65+PmhOek+VAzcITrV8V64jhJQEJeBQxeg
Qm2rYMFOPVSgcjhv5tvzVAYM+/ztXTLs0hWn3L8B0gS7giHTuy0ZHChLHfYxIvDs9RfErR/Nm9n1
LJEBty7fp6t+6Qew3+akp4XBdmCdgI7c1kkPq98NWP7AVUCIQ1WF/DuWsN2I3s617Vd7QmjIufm7
lLPbYu3uZu4E/jnoPZVwcAC2Oc2BjyCPwuBQN6hqg5R8P44nU/y7luSzRAZ8un2fUc3L7ME5aW6M
wOEXOpwnQ7ZVt0MDRObGYH0jA7txM5A3s+oFMgNmXV6/S6G6gshX3gbV+qReG8QudQNO4du612io
EjmHs550vS+L32jEgdFxOKo38+9VYgMuXr1Py//ahWMdP8zy025xo1DPqeqwN3sbwTSAS4emI9R7
MgwZ6f7AIPk38L0PR/VmLr5KbMDF69m7lMWbuPzPhMNAgSLYj6juXIChSdlLK2zihiVvw8fBgnc8
rjdz8m/IDXh5Y71jXp7cF4ewNIGaeEjfbTg1NFrAF1cJHG2KtUE2aDPpm/GciIMvEBvy73164V/b
GA4Zdk5nb/ZHeEE1NWyD3RfHHypTqMyCCh9MKXgRG97uPntTS7cd0Jt59xKdAdu+fn8XYnf36rHH
h0b5Eaas/zsud3z1PGgDPDjCOGKgGQ+ZZsBBiFiHLN5uc9FgBRxsxnp5PM/vtBw8fvQV/ktnPA/q
IQ4OeX6csNG6WI/lydv/du/u7OjBox9enqBt1+z+z48qBd32eJ53T2LbuRGUwaRtSD4+97DOiz8/
KnD4KsRXCOxzoIYKp+pB+UoNCYw/P8LOljNqwAYJKNpWDdXQwNmI+nTQnx/B3IECvb5We3uKVN6v
1/AIVKrBKwBrJ4bySwMOl3487vwqDlrwhR6natv+EJXhVSyiIoezxjF8m2SD148S8sWQ60BQTUtU
DmFVOH8F+u/W16CNAB3/I8BeFuHaZw8piZcsQuS2SQN1lLidMcWVpt7WNFVHYZcZU9mLdAVvetUs
IpveIPC3vc89K0lJ5OeexcZaOLE7cqokncuLHgRpYu7bRtOmc95fBjDP6ZIdopIvtKhozh3aZYv9
JUiMw6agoTKP/XMjNchXJwnCBXiBjqX0zbSN0LiuXT5VtZR+VXlx70dFfek0nYlddxzzzJv4Xd3+
YElqRQU2vlZOM2GGVxS2iXhHR4Hd2fO2Te25vNMSw55HtqNl5r7t25hcVJVn+i1yxpTbrVlkxHNG
et3heRNgnk7gkA48l21XKy+V2EY/E194561Ho4XXufEi6C+u3XArQAm1Bh2yKS+ayOKFn/hKbsrb
5Nxwan8h+4KmUcaO23hjx2mrSUM6feXlWTVxEltfuf1d1zSNmRksHiV4Guck/2KgVLkqgtif+oob
m01Sxauqv9iKDxeetiZLotositopE5OGWjhKUseYkqJYYafoVk6i0BsM556M1cp2JlmTsRvXSeql
k+S3aRjaI+QiVl37vpdfNK7FNZZflygoruF7VOeREGIDkx29rJiG8JyZbGqd6ly/9pAkFLDqnGRx
PKsbEqcmE2U7r3X/8CJhicqbgw4Jq2hyu+W5TlatV51TXAeXGRHujW0rbJpTDVsZ1dybJm+xWdV5
M/LUupimfkHmGKvlRcLr6lzHqVixxtPGkd7F12qjE4spvvvVD3hk1o1RzZMoRaNYbQLLq3Pvi7wL
Hu/yWhEb2P4O9hmr517gamMcZMLCPGJTw7VL15LtOqrY1AkN57zCbTmqOjc1lbx2b3jjR+ddVqXn
ToP06ySvMrNSQu/ebepxkbrhj8Ju8cililiyQrUXDvHpyC5aexKXlJlhYjvYhKgkM+GljydJoMYr
t3XjFeJZvGr7S8prZjZGlkxkR6a3Lga5gR7FLZipp8kdL5tlagc/VC+sXSsxUuWib0ZRVblWzDvl
gpTxDxBP+EKPzSyi2ae8m2HShfOOFSQ1qU/x3IsC3xkVkL8ak7rLNsBNv5fjn1oSuuc8ZGIcu4pm
lZXi6VOm3ClF2Cx9bpNV2BiW7vGg+1IFdWCiVDh6ZOpOEZiYJa3pML+9MjrWbC4RHcET4hDiNLoZ
p1k3tSmgNkFjNVRtpwF3xKfYjlVTbbPwTtTOeeOVzVeWZysepVO/1yPyAlrPnrNej8hmKJXJvg0M
vLS7SJg8w96iqHC4dDPKR7DcdN8cGy20XNXuXdHd0I6Jr6Fu1GPEbG8Rd1m4FHBexwa1irqFR8P4
68FS+MzqAkGxweoCFWUqNaASt4/PwELTrz4HqwvHoShdzdUffE0EM2H4XmCqhkgulESLLwpfhba8
HbaHqAftJ7fDZ/O28y2laOiYkg7dlqlznbK2uQyF8G7j2rLDPLTsuLXHQc9mecFaR0GHhf4iCooN
PFRjl5iyV++faJTMHku8/WOPT+zhTO0cYson/v4z0ihbplEd3bR65pt5FdefhJplC1tzvRHTimTt
+NWF0xDnS2goYkZ1O5w4mZ6sq3khHH+dh3E+gd9A0c+1wM+/KEo4Cz3frLvipnG66ErRCnYduuXS
aXn5rWXMPe9gm/QY86L8FlVpaIZZ7l6GLHfOM4djC2c4NI2sdX9Udt5aIULNoor09ib00yvew3O9
ccco7OxZKlj0tSuRJeGl4fFJW3jq1A599wcuLuu24d/sNlLOqzKjYwl2KjorvETcOoZezAva+SO7
dsQPonrg2z0aYs+9fToU1hzZNhDxg2INlRIonYJTSoy+/+Dt6zyi5xrSxL2HfeILC5YuD/ndD4o6
zapbFWyGxCbXZafDUh63P1BgaJbiFPmiy1ty7TrK1xYEdoLr2Bu1ge0vMoL8RZhk2zsJU/Twyo86
53wAl7hNqTW5KfH23Z6WXmUkgxl/hpyEodybJm75iTMaj5uyrBeoCNnCz3RvHMad863QvEveCzez
2VWqUfRVoqou3aJWnXqAGvOA38cKufKSEH/V7DYe4wS7o8wtHOqaClW6JLrSy3oGIjmpPeo5Zn+H
Auo7plO627vj3iGe0ohJ48fwxDFerOf4Qs1KaumRgRZK2x1ejATPPKJlswF8j+vbCVrIpsbiRdGE
9rnw27Y09yj7ZyWMxdGlWgfNuXxUdkr48LHQQNeKr9ajJvYndhe0n2Hx9Cys4+yb1hbCFIVe/3SS
Ytn5juuYnl+YQiilMEORmAUzsmsswsxSWHSLvca7VF2k3j62OsMht0Kkt2oVepe4b/V9sqXCSrXH
/Lee6/pPeKSy/zwHPkG2Hvv2n9f37VuPI2NRwGd+IkrTw8Jd6olDrYap8Sjk1FlKmLzbX3zZ4QTU
0nCzxXsO2W1s+/x1Se4d30NBBt8JMtRwso3K4DeQdMIHgpyUbczh7dXvFSfATDEZTtWxdCliPA1K
VfksG75/XrNE+ZwILb4R7boK+dzOPWepaRnYE4/NxEZgT3i1vek1BM8+GU47QqCpWJeqC0ID5zxP
kLpg/R3pYfJOwva9cWIr0z2evKtFfY2jTixqboD1StVmUqRZful3zvYiO+LSaMCd2MEkSgfq2ZId
CQsaZmb9c5C+35KR2BLR8FvDfH2OOQTzhnNM4PA/o4/4wXb84Rw3rlBUNyPKvfDQTdFl+iede94y
9+3KkloTzK67MiL6JzAvxTJ9hOsAzx/hVSdqK07VtjfT7houjAN8CScOvwvstciMa6MIutIEBYoX
9qNm2Nz1MNTl6dgTGjUNN0eA2CsO2S0vUqLlnUQEC4SasH8WKErghriO7chKOxeNlBgcjzTwEzOq
jGie9o5HGBM0dRERI9lEkR58KrC3acU9BrGdxBRNGM8F+9EVgaXbLZsHaZFf1mqdWIXww7sUWOTZ
WvMjBFdkvMfQ2L3NLvJK12acEN8ssAYv3r6dkL+xuLSnXOTgHMI5qgaFog3w6Y+XPIdVQkGNS+5Z
VDhWLgRelI8XLRcwi7JdFBSsw8QZk0LkF3tQGoF4BaIi404wulKET1d+HpgecfMlbUu6UvuLhAuP
BmOjxdQadMjexgjAs1XFuCgNpZjFneDBCsWVNxJq+C1tBJ6xmOWXeVPml6S/6+Ex1drzDa7vUf+S
lv68opV626mxccW5mGd1Qm6J3+pXfV+K9IO+vG9RWn+O46Adx6qSzvI68ebyzqvb7V3weLfv3d85
Nffmvppn09cljBybI4zCQamY9PvvIahAEbSPeVO3XSOyjvnnrZ0hj1kEWw1Y8NOEx/4sgrjRdd2B
n0F6n6Au/asqoNmXPYat0A5sAbUxa8dOLlpVhbWoaYLYct3uZ1DGzqIlsXvDUJhe1H2vbMqLU9Q/
W61xFi5F7s3++ahmfmz5GP9ENdRxvGZ+qceRpf7rwq/WwWm+GuxMgEO2+xzBofUV2mrYlo7mnG9e
AJKAyQV+3LgMsLFUnciUqkzqOKnZJLxqIzOSys/XuvbCKav2Ika8MImjkmlbKaU7Jo5y1N73EzvI
L/UMkjyvfRP9yfLD4MBJOKNf738MDHanDZafQhPIa/3IhnPBohHGXIvNskvB2UTgcWpYD+eymTIb
myzzulHcgXtjyu4Boqe7nFsbdInU9DQk5h5dkpRNSVJP2GWgknAivKJdCUoS1SzsoFwlcwnpatKu
fAnmiWdPnBo1ZgC6UzX3/RCALE3OA3/aYdGuNt1bKhgCImaWhWwcO+Mk08sCnP8yW2AvTsORvJWX
XAnseeiMZQPVNFscIO/R2r7HhQLduRKM4QfdgJwEbW7tUsCKyIk9sfMgXuZR1E4SMD9NDmGkpYTJ
CwMnuTHlrV7zRYLabKa5hbuF7RFdo9hSkDAjYQbsG3rtBcDkyRsALzL8xJDWh9775CY6fpdd7tqB
16Ls3i+iLqdjnhiTzG2VZaCnV4nSVDPZ2oA4tjszi8p25MDhyVawaffYst/zRXtR82zWRrqyJKHL
qmlrxAdkZIfEFVDHPCriujDtJPMsL+6U70yNruMkw44Joc224PCvQ64aNUp/1HbiWEERoRvkds04
ihV7mSbIm6kiSme65pKlD+buGNdedkPCyLPa3HV+9BRdn6OeIrUd/1onbjalSkLMok7DOzizYpo2
dftNVKE97hReX+BAs68kRpBp9SrwPM8s5ELTLywNLdGCy9WmTtvEZMQJJuVjzx4xVstgRJwqsqKa
5J+MJjaDtHFvaGq4N2pdqiNh6PlEwh4xiib1R7ixr9M+8sM6N5qoti1Ged+UMBHwcJIa4LVxGSty
HtsRxFg+SUQJUwzPG3XYyz/Jjj2tUIacIpWaOFeKC5q647TQo1XpNBDJ6u+4GsarhEVsjlNnPIBL
DNnZPylR9w+x/smsf/KRrMSQcImmimZDVoIGjx+TzY34b6xtOOMH3mZYECF3IHMCkHmCzfDgN0Pg
Bl5QODPy+G13jM5jRlIoP/3cHxcQdCKmkunpCMdlM5KL+94I0CujWek/JEBECaBKY6ANSTryu26L
L2HyyU50zaq6gxepp9qbFxtax/Q3Hyo8/ouDyvObMP8U9peKX7uIplcbk7232yF2soc4euhfJd6C
lqrVgBb65BcBuzGUyhnlNKZTxzbYTdRp3lxL1dSUvQ1u2E3/ALXhNZAgCJXDA3VnBnkeTaVroRh+
OYIVIj6XTSdMy5Ea4Pgc9VkQ1971ypTJvlemTGQv6pEHz2IfRbdxWIezLml+2a0aXrnIjTYXxanu
u8THMwmSnaUeVDNPzX6FOI+uAqR2owbOUYFvAhu1y4lHnFHVm6NelftWq7bsMm1ROec5S8Yst50f
OVeszHbJt66zR46TxlO7Kd0R6Bb3pkqJe4P9Zmw4hXIpQY1oYrCOE3dUMw9UXFmrY6Moo4mriMpi
ODYuU2rol7y/S5jjmBAGC2b7jsY36DJVOkui7eGSSFlE1UEHBHk7kyAFrERh025eZSmEpXxwprwk
vkKKdle0vPnWVnE04Zi1Uy1J2m92GV9qpV5f+677N3LAIfl2JAYQzoTDNxEcuwM/9QJ+0cCAKWtb
z1DaNT+bDFI0yIwaJTI12rAlGNifYhbaicUL+otUrjHvPFTdQLw9P/d5WFuyKS9V8lmLuvRaNlQB
7w2YiPZENl0csaXjsU+yVdpRdVMJ+5cfpOVcrZRkBUFxuglQtq0yjutamcvg4ybIGOiGO3GrwLf2
eESGH43SHqcGGynBhbSeQwMcVT8J0EgazPFx02iNcFTwZAL5SrYkQXwjszLykvjhlVNlyUq2bGDB
OCBcG2/SOF6m7fFj3BKrAs/ignoNGcm7UGv0z2mbLeo+wCbhtPXphVHY+udCT4ZwUiNYDT2RWTVG
jv03JjhmvY19qNow1uBIYwLnTOuUUAhMH6s2PVXzos21+Gfe1voosu1sVoTlymtavzWbyG2WTpw1
S3kX+1E+07J8BU5izi4kct8Ma9trTYNcByjgSyMW4XliGO5FodThknudNuZR2NyAHWWYmRDhmofN
3C+THNbXQDd55av3vG09M0JspUIwdwnZlwhCk3oLCUFYkNIO6bqpBW10FXHfNHg3LcGcNt1K9cWD
Cr81OIpaN7S63tDaXzRX5Au9v+xhVZSYCDeOCRsy8NiA1b24jittFtnZeag25Cvx3HjUJpTNWKCQ
r4WmL2zVSK7LoK2vvcKegwr0vyT8kvPOX8BQ/IW8kxe9y9rc9KpiHucBPpewzKggtac6aLrxxSFj
+DlIcnu6996lw79vSm9dOvOPuBIkMTQlGdusKmZ54rTz/aWrknYeBuF5GBbqOSFOkpr73k2bu5Bp
1OxuxryaXnZaPSqjMF2SviVBBaw6c1Q0S9kCHbOFVzESk9ZDtbWHSRRIvv3AZZtPawjOZz89gqJx
XTTajEQa+M1J63wPSUQsCDq387gNo6848zbw2LbjWet63hhCqu53EucQRIRjFS5pGGmfMC1utR7O
IOoy8Y3GnkYKjyD717pdbdppg9t51dTaTURicVvEExkxpDmWDRn4o67u9j2yEfRoTnWA5ohJ6hku
HJP0mm1MEFQvDEQKdCO4eVC+3tes9McYH/p5DamjxIg68jN0QV76329ZyIuid94kbYPC3MOoW7SV
qUIGY4MTBQFagOSxx6ck7qAp8RkC1zAI4SvxtLhxFfAOvcqAiHZ/aRmy4DSYZrUHaSJHZpuq0Xmq
xnSD5hLNn2go1y0JI7WPRyw10gky9MZKmjyc4SY1PqeagsYaSSAV3zeTjmbnfqG7YHVC02sjSOTG
SWHKZgk/l3hZIbqULd/t4s8O2zwoIaFWnduex68cQ9x5KIzmoQbZgpI2tilzl21vfw5gqIeBC3yI
t4cpDEoONknSwXMl0ds5q1Xf7BTne+mH/pe8qpQxVl1YUlrHXmodqkYB89F31DkzhEvt/hjV57D6
0B6VpVU1ghBDPdUzl0PKrHJXen9JEcThEXItVwTuSmNpiEzZK9u13qzA1qczJVMDZEqYUTF3lSl+
YRG3jcYHz6WKyqeBDgUcqesGl6QrfnTwMwJfPA3MNBpCxE02s6SmU+670Vg2czUQY6LX9nSDHNiu
pQZVNpdNR0m/ceaWl5qT4S+un1s6YQ+lXUIWGE4IvmlZKpaJhr/JVUyCIKk6B/dGXPLY4AvHp9e0
jSFBLe1xHHbITDCEcveG+t4ql71qCvHcgbmu2CieNVjoF0Zng/Ypyta7SAWduQ0KTU/VoVaizeek
vzhwcAtkeuGui/0YtJ0x2oPknUSTGLIpL6jg+dy2cT6Fcglhek6pT1Wbk3EcC/FNi+PWFF3bLX0I
+Xwx2kuXV+Ibspk97+wosmRTNUI6glPewplsxkU0ryJsX3uZ993OtbWPWz5yNLu5MGCr023hBvMs
qNofEi56uErRs3AOyZALoZDOlHnsRjP8sWzKZLZMY8uOfb57Dyu74jzp0EzJEVnayI0nsPghqFaA
5v5iPDZtxEKTpVRMZa8Drm+7wc5S1Vt2YmYnKVl6hpeOnYZGY9IRfdmAF2Y6dZ1+B7+xs4Sr2fMK
EgO3SWmDsIv0O/UVOvXUoJjkHUq+pypdCljZb3TqGpvHIar35PGwVEYSDqYSHTPhLUSqKwd1KyRO
PNMLObmQdStgCeDLvMPAB6h2aSNeWKwDK1EvHf+Sl7eisbluQgwKnAPIEo8aoWTjyoPMo4TB8TyQ
euK3RhkfoUXsm1+D52O6iWJ8ou11B1HZ2MJGpIx8lYgJI6V7g4zU7jvTvmjFrjQ4s/O1FQJinOR4
jYDfG4KT7GHHJ/zcNvyAlw7ba47XCITSKObCzSFZA8Zf2YSqFdZCuUA1c76J0IC0M7hCOs8g4ksb
YUq445V8giqBJ4qI3G8GigMTPFNtBcGH9jbMAkuiRTGL5o5rNJtmzFA5yr0azTRdeFbRFMlFh+qf
cVh6v8JkZTCaOWYEIRNe2vr3MMwTSwV37prawOQQpemiCCp+gfO0nhYZ7a7iFDsjtcXq155OVdji
V9dt6agKvRKaqThJAuVNrgYFP7FXrWzSLXXHj0E04NRxM9VpCQEDp1x2ym1Wl+VKYkmwbLZl2p3T
Cq0lXIJkp7y0VQovY8E0a/MJEpj3JHPcVGYZRc5Uwg4+TOfFFLRNPj+AhVUULgqUjlid8u2g5Eex
qERTNcjCzUA3MImjsCweVSyoRhI4GHVWV6BzIGQ2jXInnTkovyJBw6OJR7Gwaj0A+8VHKlt4iVrN
Ux/biZmWSjWX7ViPHatwsBjrpB0HoGpiSNT4rVX/L2VftiQprm35RTJjRrwCPoa7xzzliyyzKhMB
EiAQ49ffhTzqeHbestPdLxh7kETggKS1194R0XwfBlo+hz0Pz4vH7gOPQ1pVvQDI2mnLP+SRL5+t
KfPuiCd/3TxG3/qlqiLcgJlUYr+Glk4gw4MGSSY2fURrR2KSD33Q+2fj4QlV7hUIC3hHYTQ6UJw2
XUX4w3UkGc1bOc8L3lF4RLk6sGJBFL7d5V05PRmt09FqY0d2uLn2UDP16AINvHUa2kue1rnX7Eyv
3tKwSy6yI/UxpyY61EUSNWzeY6tmGumMeadJy3fjblTTgvuo6bB+O3AljFPvSOwJCOoqmoPKwG8U
gXMyrTKakX3b4DcxV2V0rlMdq9CiF+Ofe3m7A3zNU3Nv5ol9WxeoJwruwX2r1mWkhxlxPbjLhG8b
0vc3OvB5BVpMGYd5KB+NS7eE7i5EpCLJHafeOIWnd9GwnX1kE4FEJbbT4oHGQpzmTSxsb4OY8N1r
WZcGunbu3HGYnsgw/LAVK79n1Qg0E0zLC82i8t5hSxAbQxVMvwYVksec1SW4GlqkZoDBl3fAoz7m
epgvoSD9IZzwU5hBBHupm8j9nPQkdqIZIxD1SPMBHDUBrsu2juiKLbZx3hPRd2OhFpX0UyESfF2K
gw1w9JnMuGXNWGElMOWWAo3ISZidVY/Gagf5kAY5yXZG5CTyTl0tvl27avEMK4CQFxr11rNjzfmW
OUu9MSJIQNZ9kfv7q6+euIiVvdQAyN2/TG9hE5Jd5I1+ArjJfnbI5D1JrEHXy7pqsE9MpOLl9VIp
0dUR33YrdlcXVyz4TETtcnQ7xJzy7p9rbrw+LRhCUOY6+tryEPquvq55DOi97kV1veb1cQBxzwdx
ZO1S+Gq5X8JwbyQzirluzxnH63X9t2s2jaaO/K9rzsrWAq2i5ve6mrYjKf1d30aHpkQceUP6JjgS
AgAoNqezAKso6TXYynno7wHzwUJJXeOhEXZylYnG9Ff4FBDtkqH52sdo6WrLcvpeurz56syqOs1P
xnzVNoNjxVhHs4qUKc8xAbjlc9Epe9u3akoRwRPPgNbFs5LvFM/To3HoQ8fdWLRuN0ZsrNJ5QmPj
aJpIMdN05GO1NboOoDwisgnIIPOhHkTy1Qz9dlyXadArucudQTxbma/vZzvY3Tykmnv8mX29N31h
yRSdcUdWWK1psNrHBZumbTaFMcLC3cHoqskaT7NXfC5q6Q/UVSK1LVrsPD35R6us5Dmb2i7JppRV
zYGWdfu6WJWMBW/mn3zZiirsfs1i+Wu0pPNG6zFMi5ZVFzDB6AHRkXBnOzp7nBifcS2O/AZO/F21
Nir6fIcvgvO98F1EM/Qin8zI01z7x6LAPhpM7F1Dg3ZXOkt4pwv+0x0dteE+sfYD6hCec8waW6/J
7A2pmJ/OpYoSi1H6SrqN8rwOwevR/k4z61LLRmfxZD1wOuEmF5Pa8typ/yZ99peyhuAjmKwy8caZ
PXdZRlK9lNY9dZevsbPKaY5/jJv3GX1k/hIlIefjW58D/XBs9sd4o8pDHtdds43mxt4GoXC3rfbH
lAkmQD6ww9SfB/s76e2YDU73GXVVuOXtPO2tsq7fUOXtqOTaaxvZCcjB/dmdBvu+yks/vrZckU+u
5mcW2c0x9MphYxrIagfaF/3mOVxsbT12hxXEfFmi4MHYgXxXSWur8cIba7qEZJbJtWGUPS62F77g
tdOHyeLlVjkt+8ba7bWhS4eN0y/10bb65Xnk7cf1QuTix6TCjSvncTg7obKTer30fCTHOu+rt4Xy
ee/QOdhK3fefJXizxoG4LQUlw5Yrs1U9RRSMMzNU53c67rBqeMiysT8FgyVSYyB+t43w1XzvUR9h
R5t23vFyIu+1h19+HbNRtUoXTsUpy5biMSADuN3rja5dN49nLPueAkL7O2a37rXLtpB44Tr+qZcg
201L0+6Dkc5vS+0cTMtSuj5WqlJi20yi+6osnHjBlPTqy+pVzWMV51TJfZ2V+kpkMGwGX+sqZjyQ
+xvDwc7CZzJR57DOpi0p/KdmPVCBtZ1yC7Ix02eOffJTQ//iYA1eJ9RG5ssOmwU3MY2M1yD484zl
5NlIwdRHx4mOmIbr2tlhmWsfQzHEoWj4q/AIeSyz5s5mQ/Y+hTVuTimDOHfy7L1t7WnXW3LaGGsg
M5ESbx4OxjqM3i/RUOtipLVHZ6TZa7X2OCzIxli78BXGXWTrIwgBLKDceHSgp8jy6an3B6xOBzU5
+zHs753V0DJKVPqbmUzNHh/9ABGQAsiQXUrgj77zz+nMAyvRy/R3Zn8bvazYs36QiV9HbonNK9dg
43TuTgHHB+M3EztnACm/82v5tLQWR3DVuv9yrgi251Mv06vsVO4UO0rpA/b76KyrnrPAKh5FHomn
0fezO59HP/tAwOb0VG4c3eExMwNhQ/VX32h740SAifI+B+pdB8W7yEiwkSSqd0ZUI/PxFJTNyYiT
6+xzUHeevJqtQahmU89V+Z7xtjy7jTWsC+nynfqU7lqLfVkLMZWgpbH5YKyDFX73at7em6Yk2yyu
Nb21yJd5APTwasaRlaeO5qLk2j9YPP9+UcYqW/t6UYSUExYLpdoxQ7Ja6VfRSskyYjXmc8ywk9nc
dJSvlCxqGFxGmxGG2PzqFF5JWP/p6OrE1j7z1cmXckmVzjZgxCS9jIrnzJfLK4DETamb/slI1lhj
iZb7j0ZCvagDyNzlVQLQenKzenwwNqajezHX9N5IQJ6fEXCorxJz3fd+Cu2LsVWZ/GFzP7+Ey7K8
WgwRq054SD1Zh6dWK2K8G+xkrLbM2riKZn26DtLXU5zbgt4Za4V5Pral195drYHP8E6J8Igdu/Ua
hJEAdfqsg7Y8gA5WvyxBWCBlxrJTI2bC0mfaso8QSDGeYlXG2cysJ2O0NIaq3S46Vh2pX6ZyqLdV
MXUrsax+GZkrT6Ang/Rv2uo0LKl4Ma6yqkrw6zMs3FdX3o/DxgXVc2usUafqIyIroh27i3A9nopS
2ilYxN3FVzWSVfr1tOB0iBGCYdurUnFwvGLV2Q+FBHkbzJ0ZqU5rH5bKYunKD5ArD9OCKEVVsurZ
jkZ5UTm/WMQmddKKBRs2VNU7GKufd/qOzTSPmVT1s9E5WCf70ulPRpVHI9ubjdBsOpjtbt85dYev
L3qf7CbYMr70qRFNCwcpJeVgPRmNzbHWm30BPu86AJ/L8QEsoqu78RinEI9dAyKWESnXw7moh6cl
nL5VbNAno9Zk5a0s03A0YtYp78gww8RGNIexdV5cLcTZjBQtotvnmL2Sm4flp9MoUzwo4mH0Jmvj
Wv2wwZdGbStdh6lpONQ2eRp/Xv/aTkVLOgMz25pewGF3UNKn2DmATZ+Nu18tVeJYi/N1+TTzsAfy
3xGhzppkWYItCOKJB3bewxS67kMJNPUUEXq8qcxZOYGu7yDZxUhX1TiQOGqmacdV/9W8K3MX2Nc8
JFNWHngzhRvhZf0VjDIQlDmwjj5ZecWOVwxKdgiVT1P15edG/bjtw7DfRLzJ07HM7LPtC332Sy7T
chL8L3YwXJOb3fKG/2o37TE1S2z+RL2VA2BKldfeXY+sgtiER26iYWLfRBMiqVdnHVhwXrnYN6tp
2/W0TtvImg50aqL7zrV/Ke7OHwHlfEvaNtj5awAaq7bz3IroSWMVarxYEb7Oow1cUY7RFmA42jj2
69Dn+hEJoupRuOKNi3L+aIqMbsMGXKIeU+cHx80KRhbz0KoBOZbVg3IHxPlJK08c25ayzHmzubnk
to/Mg4mrdOLDtJnHGpGUMKoeGHGKg48Y5PmqUxUdz8Gku9SJWt4fmqm1Nk4zWbshsChuWgEKw+JZ
O1oNNNVscF+NtQyRAdVQJxbAj7cTEseShow1i22nts68jDZ2q+cHdz3MMp8fgEn/mJ22PBrJ6Gnv
fDU1OnOwAjIh5piH975bDiAxgo47h93w4pd9t6abddtxFT1ih4egyPLEWGuvAOGg9UCegtGoGgQo
IteyH43EGj7E0QyubtFlv/dm2ds8a4NHkHw1+P7n3qnGR9sl3dOIzNZDxLQVG5vRBRmpEtCYAQit
/kYXlWfd9s5pKOTl1jCYJys24h8N3cq3RIJG4zpSzpavkUyDQlZsXzuUikuFZUM12jYgrCzcE1I5
SBgdg/91hhU+gvPsbbE00CMgaUApPOspAEF5VIN/MlI/Ef+O2+53I5lD6Nkz2NuVu3PlaD8NA82e
BuCpa2PTDcs1Wd/uPAVnZJHJ2qPmvn8C1YA/BXzrE1Gdcrm8OeZPKmYnSD0e0I213j5zKNr2Trgu
ORsJcXV5mkb7zUgtUh1PbU2XnQCF4pRnHGuA9YBY59eZn0f9Tpfq03gIW33pjTgLkfheU5xBeNax
Sb9dEKaNI0HCy6hEdG+tBrnm5dYe82IUCQovvB6j+2Gyv1oURfRraZz9wHxxGHSun1x78R69cscW
p3uSVa+fQnzaQfkHjGIcjG6cFDhKXvPVqAOB/DGMtlV4DvwpCUonP/m68i7mMEYTeNFLkW0H/Hd4
bOhh4LRECtm8WrzB3kwuIDXjZ6xk7F6GiuHX9svpXEUBMgoDejcGyIKMbCQXxsZg5NVKWPYX9bPh
kXOQdqpodJ5vZxmZedqsOoJ0ndQro9+tN7+p9k91pH/wNegBcBZsYvz8l8jOnSfVRI9G34IrD9is
a/bWGtzg2CbJqQnehh4LnrmOsOVe9bfmVTNkYGaH5YN2WooNAcvesZGgWCLhrF115szojNX4jUPL
/7QiR/Grbd2yNolG7uzI4mZnqjk/C95Ox7mZN0Z105uzOtDZuadet4v8cnnxBDuTRk1/ryclAnDm
hKsvTdi6NI6KbCDPDL9EX/T8SFr7QTDsIXLzy5nTLlpU3NB5BECC3zRYD8bgLg4/Rv+0oPhLL4GU
4Loj077d09BdUqee9G6kyn7BT0l2o8iq1Iii8/XJB2wTG7GbSmzTsFLI2tzpE5c423EsikdjjEjd
xgpv3h3Rrv1iOm4LBWB1FXmAjqMKWDsDwvviLGDG+yB8NdyZLoYnZ+hzlg9ymBcT0SBt13PfraJY
7rpSNogGCe+dBBXQWlKpvWbKfW+b7nP2XfGQAf98+ZdGxJ6ttKqd4Fz1KSEEOYdAxrNswAnx0tyc
jEuKGSvYo9aav5XEqXazZBL4OPKgjOh2HnZW6+RrRK0jlSySq8d5Ft7RERFJEPufPyyrr5Oh9yWS
Gebh3bbPlefNH8aLNx5IbU00fUR0BoK+erkDMV6m8b95uUTZaWUHHGhIObx7oOauPTS6/xrWiH8M
C69OjPVWkdFOQb+Xl9uhcHc1MJXzTSNtzOMxWFNJ2/rNyRgQaK8uXV/3J6sZkH8p8S5jnnnNtQj2
clb+tkTiwMfQdqno2vxHEdp5iuwzeirC0LmfBi+MkaKf/1hbsrYoX5GI8tXSZvLa0jiAdPzVUjnS
vbasbcp/KKEf51rvc1ao72A3Tj7jv5CuDvSlGYJXv4u6TT2M+blVpLxryeRsQROtn4G0ILYVDsgB
QoKNaVXW82fPl/xdA4xPK3/kF+4hM8H2gd+xEDziokNYPpNC/cjBtgJ2n/8qGWZU0nQfSx6ptPCR
fFr34XCgbf2JRb9M1eQBiwIVLsn0TL9hwbnP5z7/ZfuYNIrW+aykvXIR/PzB1szZU1oG+9q1ESTK
gQX6zjh9ekF9Rnmc4t0m7LPHhNCjTs6FKbt+GcKcJc1cir0d1fWLhVDVHrPFkjQeb17GebTu9VDe
4ZWtX4yHP9F9tsziwaiCNuqSglJ+MP5LhoR6JW2RGitAfFQ5mMJHM5RRUT6lyJjvH42kuRvFZW5l
R9N3nrdkG9SFnxoxyFCDY8iab8Z3qmV7kblvxRRB87ue5vIF0NVlEFX9zc07lnqggR5bStWbvVTb
rrPrbzNDWjOeYjwUTWV9NNYP405smu8mioW9Eam9DWs9ftZur/aoJdFtjXoeRKq9Qr5XrXQOtcPV
xnQ6EP9Y42UEkVFHm8L1Dk1bl09l7YVJ7lVYQITDUCb1wDAVKszVQJOfGl2Lez4PG6DyY5mAidHv
6TASBEhX+f+x8bWrdbR/7cDOBh0Xuj4A8AAkqsekcIbotbCr7tzbjR8bfWVPS9pko3t1a6vpNzdN
xe9uARZLB2Qhtuc5d7HeiBFE/DsvdRR3od2fer1470iwAjLQ5W+WFfH7IFA8XtaPKNYHwy4qKnDk
VzFQvh+XAApORmTu65AF+o27rXeZZIZ877WzIfDjEPThsimGOEDKzF9d16aWUwGcwPL/rkApmG+e
GxZriQLrqQlC1OooNbljEXg6LTC5rZs35LGY7TbhfVl884f+4pj2S0njfszbv5vKR7GOUI+vk9vm
m4ZFILA3c38geT7vC9bpezmTPm1Kzt4QIPopi4H/yqy977i4DmU7r1TQ6SNc3z3S1O5DUSh753pB
f9R84eduqPxNjjomL9b6oUAYc/pBgm5LFDAxL4uGfelabD8TMKt157hrXR26bxRACCPOLr6AyE0o
riJxmLt3oq68imOGt1RWRKRWXXivwpoQLXerCvMrRO0XE8SgvjqHCFfvVVCoqzVoM71HXRLc09WZ
1yHWeYLrq7UJED1BnY7+2tZlk9wzjwxXq/R1ue+pNV2tUdTk+8wm89UqVhZtNtjW1bqIgu0QYneu
A7X4x8i7XLnu1QqGsb9Dgq1/FXluuTtLB8FVxNxm75a+o9e21TQuO8dn0dVqD86Esh3Ki8XcHTra
6D2y6l9tvZZnUYPszuaAn/frrHCRHL5Mpz89jBvnyGtGIE/sjNg1nZVU3BdpPbHoXnoOPUeLTsTQ
sHtMvm4YcwQ3tyrjy1Vp/Mwhq4sfYe7bByOZFgFhgH7luC3W9jfXQgCLEgViYTedOdOO9eJUYjya
5kbVLTm5oxyZk2CCh7HRsaKKUtUyFFNZO7YlPj5x7tcX6Wfd3W0wVuv8TpH6ocSG/LfxxxKTqrdU
xcb43gYLnfLg06453fR9RuQxYOTNjHzrO68cmgAYs699hM8stBtg2mV/PZDc60884iiw04Bn/49a
CO7r2MhOY91OfYTSaky8SMEgMrVACzldT42rbgSJue6iq+W/dKdFDtJXhtDCOuS89hNkPXZFRvZm
QpOsipD1U1CszcrlIxrt6KAyPOVGDPwyxL6J12ckhmRvLehyRm+jJM1BtRaWschd/LA7jfzajvZn
3vTeqwQaYPSljKbDwsH4vnaOslWIkeRjDAwEC1pwtE/m0OgiOrXrwYha++BdMiR+Gd2oFILUiPGD
r4w6IkCmivBchDo8l6JL+8hd7jAJe8DGVkPAwmED4AvzSllhnW0cjcUGOdp487XtTW/OImZ/NTPi
tW2b+Uckh0wCa6NuN88OOYHSIKgnkd2Fw+zl1XlcD+bM6HIEjNIstEBT/z8NHFPyb80KAja71dTH
P/SmE9MUYXK2bbFcvo74b4OZtnYb/QCAuCJzgH7FyOattdK/TWbdLffumpAn8G+iDkFmbVqTzHfz
Gd3MSqyIjDunCwvk0fv5M3FaVE9qpNiNPBNvOSsf3WyWfy0dK/BY6N89Iq7/Lx6MKJ3Oi0a5j8iR
p6jXAK90Vp0cK0Q9lsI73FShKIIuvsm3Fq1T9nvUZjrTtROjvzqHsxWmg1RW4ve9fpgbzNCeZwFr
BHYSIdzXhvsaiYSxmn39cFU2FfjaDkiARlevhq4FfRR7bCs13VwNdhjGAdivm1sm5kRmKxGC9clN
d03hNPKfeZ5/5ob+Zjf+XYdiKX9092dHRv7vWaEmfdQkieKtw8RumtBKTcmwRXIhSDyIuEwxCPNI
LZhtichOraw7VaBOmcshGkvPOqdPM92Cfo1feWuUQRu4gEVmt0jLNo8bd+yeVG7hW+Lk4YFGJeCS
sS0fHfphbEajIlaA/B9VyU0X+LkX55VYyTN++8TBFXiqn4y7OQiUbNnXFg2vYxidx60iKUPe7Z2a
jntbWuDASCnA3hzFuQP2sef9/K5YbY94dimOxmJ8wFPWSWcPbmqv3sYQ1r29rQd3RlBaOMfaL4fu
hclCbnxlBbhN2TMKQE2ftiyxTfOlRhxatdtJZCBIoJL1cVZlsMPCMXtArYwWqbCe/VZi6xyP0pv/
dgskAEX+mMUClVPCyY3AWfLsuBR5/0IYgniD24rLGFriYImyOJB13WXVqt640zy9NB2yivIg5D9s
Wh6uPaF8BMAVpv8eerx+QlYXtsi0dnVz5/oO4rjhLBpEh/6RzZk5dPjP1Huvcy+eyrJz8J8DoLXs
3Ez4rMmcOjuLdp/GeNP/4btMiq/ctn/t49aUl3Q4aulsTN83vTm76ZaG5qecPt80N9ebzlxMuZwd
QqvTTU0rEHpVUIUIPvjdmfKojkmYudsJBZY2SLWu00U+RqH2n0mt6UtTOQ9NOJf3FgKpL11vL/ES
anE3jDJ6WVjfpcBdQtwDWL1uDLYulv8bZxWjeY4OCwEFx/RUDK19jjj/box+yPMnhtcFa+5TW/rN
Qc4ZUrxLc2S5lHeIQIHLYGRzKvEQHcFo1Xf+NEWvkoXf8FKOKPkGyentZ1lZ4/1V4h6ALTo9XKUg
3Multh6NFJVASALhPVVu+G459bKRo17uzcEBEXZTMdcCRQG6SnlfhhaMSlQ7onSjLb8PYmEsdsvj
DNnr+1sPqixAPcv4rkLNh9NN349NtKlcsC+jUVUp+IfeRiOr6kGDdPPg1SGKEaJeCypWNaCWrAcX
qMhZSgSqGHYjWJVC17vZzm0X1HRbJeNb5J4Tt0Fe7oO+GB76Pg0KMp2sfB5TCWTrR5Fi7xz8aHvd
p1YpUYuFNOFlHhBWMwbl48vkdtbnMPouAsj6ZyQJ3c2dro+SDajh+NtpgeoGR4R1uyUpMgcFx+yg
2WCDwg5r0oEuRf8Q+G3zghy6GhGzCslglde8SCxwdm0X6NRYZTj553aUbwCjhU56JIbSPu9QJQ/R
2THnS+yHI/Ldskju6gHFduKqr6xjhzTw66Gsxt/FH2QJZFLZJLsDKpTdmTO21Pw30Rj+0Im1RUOr
oo5NE3vRG3xb/H2LONTEOSIes0S2MbfauyHLi0fbb4eYq0796IbgJZos96XsJw8Zih7bimZg7yh4
BligaX+oRfYga836ggwV9zwh2pmodqrup5xb3S5DichNBZbXQzCO7GB3qPHkdQ57cNYDdk3qMrpe
qgrA/RtwYLFI78aLMRo3TNE/AV8XR9OHOaCIDEjg2RZhKvDSuLe8tYvaZp47f3ObZtz0CKQfprAv
dvkARjhbE0gKt8gvteJZgnTWAEgExJuBr6L0NKhP7gzqxX9aEGSonAmIm6GqkApSdeGHm7ERu542
vEMaafM+9j+CVY1iL8GhX8FBRAlUDAZztrctSU5Uj+TUIMnr1IF5vRkzZLwYg9EZq29jmxsbGXRY
lUTIfSFyCe8jDYY4Db38hzWLp04pVCgCtWvfLagtJlRFPlB0JTEOyFcq016V3sm0ZBWoOlmPCYJY
1ZO0LcR3r1ybSPsCs13p3heB79wDkRy3mSTyN52xtgVXyQpnbOdoHspNiZ3RME8UDybamoPfCucS
1S9GcGt8IGIJ0t9hqsO/w3buyw3W3WLjaSrTWyu1ts/cZoi7mYU7YzCXwsB9iBGBzmOTUIg0HLA1
O/42N7q8HxqULUBAH4Bzu8y7UHXhxrhRhhAByghi3l2t/9+tUPdGvfZ9FxPXGR5QBHZ4QDbC8IAk
rkOESNLppu/zCoHiZaHYDsLNGEphoWBB6BxMI6PH3zvvZz2uEFfo3iP1Agj7SIN3y7c+pKi9X0W0
Q1Jr+JNkHQc1hDZvYUeCdIjAr3MzjpTFig57MLPce7/pvlrjjn6APfzLzfqf6C47Ixe6GGO6noZK
8jP3W5rkTJSoCAvdzaCH6R4lLa017xxk4I6eTeKYyQorBmeXWTk9G8noV5XxihbOdtfAr1PVIPyt
aR7N7LBHIp9MAog5LGtSSIG6PNekENBFgQgwNe9UsQwvnPanztbzvb/I4aVH1D2hYAIejDFHdd7t
wpGbZaxWKKY7Wblr0AJNW9nzpxk8LmM0KmRagGrrzfdG8hkwBtadGLY3FWoNj/IovCg7DyCUpijJ
ByxiFVF8BfGf9Qz53rhlRp5Wn04RnSzMq2IrpNOhRa7kM6WoPeAQh26x5F2eCYriYDMxvc6rZFSW
47xVqhZn49/hkd0hzQuzzupBQSN6HLgHAB+dRUimaJ0UTDEn4ZOTXwIkW41ywtenEY+zFWD16OVn
xKWsFBc0Pi4+inuifAa+m49TOzQgVzpIyZczEu7J8AG69UeG6nEP5THAx+YxRE6amGdEW4UMd8gw
R+YPikZvvVqAJNAQkPQDknCEJ/cIxx5I2OaPEcPHHZUJx28UQLenrRlJfp6b1tjKXswZ8UE3Uo1j
b50AP2uB9OSkdZsqFQjrA3/CLA0oFsgZpuTRYnUydsxLae0AxS1XJvk+nB7naF0RRUgjzjB+XIGq
e3SddklenZzd0aIQR7z/Uwwa219riutTY7nZAYUYPqMh+86LLNqx3I5QiI8A28J2GLNkjqdoefXz
WeyClfBAu+lQtA3+1ihIaX4Bvd2PZ9nwh0a50Zb3D07JwD5X9kvv2t9QaJTGFhhhqdczoJ0kjFvU
hU2sGcQflB1OhhFvD1CCiqeL7gpUGO2thyiyUMMVccLYWVDJD+wavQHpOSTHBomfKSIdqP7cY162
RHE3gbYY81qfe8DxKGeY/136lQ3CoKs3WW2rLapjyBilsWMfWYeJ0+QgOuWfdtAv37Xqd8zPD93i
37tNa91FKEEXY3IaNlHeVjHK7/xi/fe2knmCve/PYrJxL7rPCpVfi6h6HyTIJE7Tb90ZZYHBVovH
tqljh7xnVZn4rcK0ovS5rbn3XVQfQVNuXdyZKmoRlwm7nxaWCanvvSEbQB1BOcbupM2t2CsGQAaE
jImzVAIEK/+bkzsLCN9YU0Z5jQpmw/yJ7MhNU2GCneXQHVRTXvIAzOolQ9zOL7ttO9X9DmzR72Ss
qpee/VJRCSCx7V4J0FGsE5ZLMwFAknmGLOhJYPJYwtSynQv4mPhLFlXsUQ1mBkVy/CmKrP0fts5s
uVEm28JPRARjArcgNCBbtizb5aoboqafeUpmnv58wt3tjo5zk6FMEJYlyNy59lprXzANmHZj8TqM
o/Zm2OEIg9JXouRVQxeyqxFnYnIh7oineapldTHXOazxxHhZ8/Iy4WAUaEhkgjXnxyDROx6wRZVh
Gp/ctg9svTFPUS0NlC/TddBSSfDZt4dUJI03jsMz1I+dKZcJFrIZarWjeCqKfZh2w81eaxKWS73u
MGaQYZJNOGDAzVVxGcTuxs+UQT1OExqz2qwgvsLrimqXbH9qv8V1Q5qoH5ywHK2B6VxcHHttX2wz
SIZWHPohDd0qVX0BAzKpHHFcV3QMJlOch2GdFrItd/xpQFPeRvgeoVgz236BxaGGaLi7kCgi1YN2
aTFvy8UscfrgZYvurfD+69iqqwxUtRgPsDVPdQPQBTuSU7er4NjL4c8LxJXEw073ynmd8PpOq3CS
psTI25x3M6ZHYeKm+t4a1CdVb9oQIvnKE5Y68qlgf7zrEEUfBn35yyImkMms7rXDW9xXiAw8Vr84
FPo+V6rYjxo7cJLC+fNSzcP3zGEDt9ht6lX6L0TmN9yqPZ2c3ik2hjSws/F30/HzJO763JgiDdUG
fz8y8HVV+NBm3SdZYO3aO3vYr8lrla5tUAwQkeXwt7RzIIweCVCqNE2wKqnzNMroVK7OPefvJdGS
njVjeKssZPNZ03zvq0IJ7Kjjxys1OA/R+KiKZCSFT6Ja6+pbl44/Ymn2+8JKxSEXJFSaadhHo6x8
Pm9+Lsv54KZ8IWVTup5eWuNjW/NlaUXyWk7k9fWWrUuUHPKs3K8AykeRdA9lWcs9DupvU6P6SRaV
4eqQXCtityGjme/7OnqQjbwtOLkHqjY+N5H2keo2UE0nzyr7DTzFxjFAuWiFiq4kYPa5eSoSddrJ
vv0n0eraMxFfq/IfHY9ebzaz2W+7YudG8bWvDO2YlaGMB2snW6+2u5taJO+tqab4XMxsfZ3yktoC
u3ZjwhIphpsq3fKkawQJuZN/9NJduY+cxbe7hwaDbEcswkvcSvfssnH2NemeywBlUcZdf6msATS3
bPbRTAyF7kb1XKUb3sD0M0wurA+jjlFkATk9Jap7nAq/B6EPa2X5S50FHf/179ZUvuSWMZ0qMk9e
mpAuZnGe/cWCzldjIuoDQ2P/WnF/23nrtUXZnrOpZw52ZnMvIqF7gzJPO6PQ3ouimeGuYn61OO4u
a8bCm3LEqcmUnbdmTKzsTHb0XJRShFCgSmi8483JEViALOHjoHhDL//JDOvdmpbfUu/JgaXmA2Ts
c4MKEbsPDAoEHkpGJL91mNXgEVK8OulgXWaWe5wSC3ls4q58Lhd4eEo6XJNh9cyhLIKSoG6nI8za
uVaGY7c2waUtsSzXujJo9cQIm9rJj7J04ocsIcvWTUZ6Xt3SOkVEamGS5lqYTQYKzbRaz3WWT8dq
zhYsTYVxoLbB8jimZUwwi6wVeky7H6dJh1LdaUGT5fZz2cdpEONUPSDrMRNBMnUZrBe3ISSuWqM6
pjDF/TsL0u9zlby5CSXeShLrVRju5E/YzL913XFUROpXVea89STtfWlbw7vMUsVDl598M5bR8jIY
9d/Wlp2T1o71h9KSE3Xzfj41lmntkLx2Xs90+TFbKH1SdC0fyIp7yMlwH+Cp4sgw4G7EAjZ4PVKt
j1kMg5fmifpRp9bgWeAiH7FVwm+u1+kDPJ0NW96OH5objV4JS+rDtTqwxdWRH3HNFDFHRfuBhGz2
tNGUz7FihOlChESFAhdAwo52WzdLVv1SKaiI5vRj7fPGR5dkwumO+31rziyyphmmgj1xFJvjpe/T
6dLxv55nR+4hnLFXZgHaNW6J1LKwrUdibRAl91lZpfLa53xlk+mPgk/ZRFnuD/k8eY2i5RiPGXcU
dICkmUhov3HHHTKbmi+gjO9VVen2GFr/dMaCFHOHNUurYu+jrst+zOIeS6tG+C0QqTdqRvHUWpPt
LUluBDkQsGdgTafXuXudWf32a3MZ83Y5Dl0WXVb+FyUTD3AW34o0Sp4BUgevYBNBuKGoT1o8SB77
9VmYCwt2LRcfIAF2XXIPqiN2suqYDT5ihn5vOJYfD7jRmaqRP4lpqE/uqjmhlq7GbmrWH/VQ73tZ
r4e2m4goGvcdcvBukFOG8IXnP1ph/C6tk/CvCLghzoRoBLY2PkVRnsZeVAC0UtBiYcpHjJVlSIaS
CMkKpRuehZJf9PvUHRcAV6Ic5N0mZqc00mLhThA+AAj41RBZ/uCWtqeWNYlIlocey9eXqXEB1a1y
3w1G4001oEbtxs4ur2PhdWSWgy5txA5/9zE0LCEes0TLuOlWeAsdcJlmMqFWhNAYT2QPldFC0jUe
FqW3gtHCsBRtR4vFsG3xyZ6UcW6P2pJfEqWLzj2PqmfHzW/TXgffIst4HFXjAZd7IOTF1gIKk9SH
Ok4K38zeOqG1z/Ey6x6I2g9mbzLMU7KEGCCMy4jHbRcrT6LphsssZsWrSNc/dgm2yToFNwaM/sO0
R89XA/PkvXwG7YbcMED8qaVrHiuriQ62piW3AqM5r0H+rmr5BXnjnltivvQd2cYcVmIYR07ll6Xz
WKhEgbFSeKOjPpkAOoEhlsXTeiXs3fotSYT9UPXKXznzQ82WZjyaTVsF3ZL/6Qz4OxLfvl0+PNeD
zB6KcZo9JVtsKkxMTz3rPqaqLCuqKMNSNaNgoQTDLhlRSg9RFFZTU+4SW/lrzuZ0xvnNOMxN6qfD
bPldwn0yNHoZKsmIBNQAGF3m+uQs44RIp24fzEm7qJItlQFVhFq9vq5kGWRZIrKkFGc5u3NI+QHp
aXLsDohsg3TGRcJpk/VYWkUHtbJ57bv6qmC94DsDaUe7675rSaH7htRMnrCCh8/Fs2iYUcnh0+LE
7UXcMdEBh7dguvOXkM4vO5XdR+OmSYhGSSV7tf7oOgOuHGHBjocCg8eFWXmd52QnBvd7EVWm19sj
WEe/n+ZCnudO4ArSz5cZkmHFBLsvnPjdxmgnmF298bOkCNY5FmyGR74gDFz3gsoSQWIX73U5z7sW
yCwoJIzyIoVNWCvxZS315qGa0zXoIpaoUpiGZ0dusVey0fb7Muv9JEoPYHBFmK/VSai6OBPjU5fG
6o9mlj0bmqYcGh4kL1qeCwgcU5kl1479bGyRaMaykDUfXUnfduxYVakT6bOza4x4PpSN0HYZBBsv
cXzbyp6ocWMR3nSjX8KQ3Fl2fk3d5IzZpwx6t4/JW5fqnvof1nG1VRfFb4vpJtVmPH3My/1g6cE6
iHqfknn2YoVvLlrUoLMd6SFXLvaYCjKTREkc9Fn/XcsFXpFDN920ElioRH3T6nriqa4b+b0hwJ6i
bN4VurzxUzlgLM5P4M8CU71mFy/Gzi7gyMSAcrD1bRlMhcx2s07dByOdk/cUfAadq6/ADYTU3kt/
JKTYt1aKaBwnCNjhdf/SFg+wWEkEuuT85QyDvpjNxVOJpM1BK+7zzy9sFqZzkhVXJWpXf1S16DHp
jO/CJA+/jk2YDXlywmfM9EwFOldNNqOxzza7TKSn59FQd9oKHN62msq8FyGdi+Ap5V3Y6xUkr7nw
oO63XkQl64OqsGcZW0t+NtYKC8Ksy3GHh8A1cvN1j0Zz9qnBUxLIKuzU5zKDCOC2Jy2bhnCekjHc
Xn01sTCHkGIXIDYDT+ZsA7fDbz8sVeEc+HGb0CjUJhTgXft+pQjNnK9h0rIwZCWbNhddkr9dzelJ
BgzFfGhJMGJrfAa9cDyg/kuiuTLM2+pdOiUASmVO8rim+OSyUP/QnWIJMRvBzNUYqmDE79SrhVZi
Q2NhbqxX5mlUihF44TAvaxWyilRsguYosIb6XaSwAnrKTnB9oJbOwgHIrH0lrTEyXZwo3BrCV+LQ
NL9YwO77SFFluA5YsxaTdZBMh6FUc7iLKWGp18r6lfoEv7u+Gj6/q+3V9jWlq6URqUSrg5HykBwi
razY0bLP2F459+7MjoPfeyebauZD04g5mkIRvyFqapjoAm2oDXYXZGVdO3s3qrjS/E5t81PfryTc
1x2FxK6a4mZBNfOPkXyztObuBEEE33VR5DNJ3T9A+zTW3SVXmC6SjOP5EpVeqkaYORXtccK42I+q
yPGy9DT16BIVgjVosLMRbp8AMw/ywvb6RtquCVkYnNXfXmKG1rD9jQzKNkCixCoE+fdrXblsrSYT
vKZztBCigx4maMz9xkbH1v5y1uIXuIvDNxvN3LnU32N3TL/SRw9b/OS0/VaNPtehvDdbd2tMzDy4
ze8/5f93OGoocvN1Nr7/3X6h2pIDE1prJr8dxXc2J4PfmYUuAqGYGIxU+ZGyLC5JHU6Imz5cayfz
KGDjSVfCz0zsFsodzQjjb7/8SaLsRAZw1pT+AVPo9FQoZeqJp6HB12xIx2sVNQ8580BYlUbhF035
cykxBFSMzvHKYVDCVX/qShdfylVxAjuXigcxmnRCnK0vUVtWzN1rSRGU+GqTFYvKW2qPb5Ii9Ifx
DhOollWGc+x6s5T6edHWHRJ+d7Jvg+QZdkcHvmRZv7qbDNIGQowRUo7TSalFzqPjLBSKSjGlsZWO
qAmc0cW8oR2LENcn9YgZKWEVYqwzX80JLxjF8layzp4yQ9KiWqKXu7F5my2vapo8dOv1Dz+27S+Q
Vk/mVDmeo2f9LiVFpk+9e5mS1TgAKjeoxvyMLcTOkl39pJaIGke2UX5S4Mw0FHH9ZGVknOuaUgFD
dUBov+7IwriclUaeMSear3akjtf8A9a/PEdVZvoR3hq7TlnbhxzjDEOrlfeGaXZvz9I5FT3aDVdh
p7xaa/97zpODvfaHEbLMzbaT+sAjUB0jcPT3uqJyXJUpP4fIbHwc/0cYo0lxUVT2PZ07Bk2RJj9j
yuiAJPm1PZvfxzi5iii1/5YJeBrrgl4p4qmICF+qOGs9qS7H1uzEL5B5ByyAOcpW++EIWPJCahCN
y9AitAIt2dVxl590hZymXZrrcYjc9bCSOtjB0jR2q9J3AeHjrm6m7KC2d7zDBZGqQFr7ZBAXiP5H
pU3GF3wBr0ZWp98jSjShBCeZoN/yRq3v4pU0UA2xvnST+r3vtI9q6ttzNCKYJNtPHqYukTxnLj5A
U7WLc5S/SZaXiFvzhUkq6JeyOLdlM52tO3q3QPWdDNke3VEqb+qSBYlrAKmi2NtFQxHMcRa/wRT8
lfTO+mhKKoYYKpUOllGdAmcoYTZadbov5Ox8l+DX0nXg1nfRcgb4jHeFiZ3SSAb5aCwg1JRa/Nm5
k+Hbua09sQMwTrJJu0OH9uyWmj2qdzLhf6V6NC03+yMXbhggFuPq1kWDY0ppHl1MY68Gxc38Xkmq
30XzF1uBlBwpZWVWKdwbbGOc3FMbwXC7VgTU+foExPBn0fvTuiT9bep65zpgbJFW8JmXkWWhSCXT
0Zb/Lviw4ZbzzsmlFd5X//PwduY2uPW3Zjv9691fY//vJbbDYo22eR6vf+WEvyFupUrKqvL5sp40
guh7f3u1rTdjqnLS1v+vl1/Hv07fxrbmf8a262xji9ZXO0NtKFI4kpz3oAQ3LKr3l6pNCAOc+u9R
YzQJCO7HCwXKbqDfj2/9z7d+tslCGlCxlH2cJ224Nc19mZ1MKkp4W9/sln/3lcQlihwpp7bo8Yul
qTwOTmn4kIjil22sKQWze2ZOh21sa1S06Wo6RQ+fQ6XIn2Omsa839ZPrnkwdms/Xm6puleR32PD/
11hGWUdNG9XT1xg7ToyZhfFUm4UWpNT1OVhNTFUZpbUuamOql4gaJSx9c/9TOtp7CRH5pqvKHK5R
UgaiSsS1Xla2T/HiYQNaf09hXBwyo8mPJEZQLaNOnAptp+nuuBtlAZYSVY+iHrsHMysODmvsWYqZ
EGnNixPKsUPOlv9cSbs7YO7yVsnCvrtDqoHCtotpJRaPUz9nRPjqYz73IWYo5dmdiD1bNjdHWFRr
YLia8BalxD+uXn8mthH7fNHuDUD/seql+h2/tWqXTKIK1FV7Jt08sMUcGl/U+UwVlLY6mLIm06Ni
yKTpCOUIvXf5OKpvVCWEMNrndzUFSFJRWvDhzdj4yJo/Rjd07JQhNA6x9b5OZrMr0c69FCkmBc1c
/wLLx4T2PiRjfbi4BdXX7r2tQSgc7zuk37vt/G2sH/Q31xrlw9Yb03olwzQ/9v3iwlPrk11d5tNL
lUQVMth0ChS8CV+2sbQm2IUcddl67tC257Qt/2JD868T1tmyscMY4aDcr7E1pf5POlnJdbuM22CC
qFK9xvs6YRyae3gvi9M2RqHO9KFXootLyZd6wWcQ9e6ztpZUyZL5sred+A5PMG1vY7GVXsuKDOo2
ZNXjek6K+vc2r29D6bQuvtpo+mHrZktXvyyg4p9XqPK9okNU2jivG8kVOuhz1mT2MeuYX7Fs+Tfp
9vOUDjtUU4u+fY3/73lA/BV0SEPfb9f7OnHU0ttMNo6dDe7cODjVj1gGmidjvvvntFSa2Ma2ZqzV
+rG/N3GmUOpDX9a75xPSnP8c+DpZy1f72Ojq89fQ9oqSb/Xj15iTlX9Val96lUxdz5Fd9ljrpIyT
Of3Xq68xofSQCKQbbmcoZJg+T6vitjgqOmQYKnBO4NRmdHdv6d9igKAgImbYb10Nm849exJ017bV
YU4f3Uk+d6zwfnI6JeUxSxJI1ffulAzNaU7hmWDVxN4rEW+GW8BvoxLPZ9ckqX7UO5j7/TSIt7mS
0xED+Ha3nVzMXX7sZbPsYhOt/NgLO4wkQYnIQedURUswSSvEqz1WbMHc5H3rWaWW3+55gq2XOpF4
xa0bl6S+vG5D9RATTZTN+rB1YUyZfj5b31t8Hnb6jAuvlWJrqwypElAC3XnVCI2OakVQt3VrrF7w
XyPI2U42mC6eUTCct4MRjI7Xbzq39ehPi8Fz1TTP6v2ieU+427tu9bCd2LoUN4qWgTqgkSi8bYyq
q1GQdLhQuezv3bQZEdGwxM3bwratTY5OWd/PNA41OZXFN4S+Hu2i2+OwWsD9jNNDhVvIazxdm0aW
e1dp830x3X0vJ3EDJLBI/mpDUMPKelPyEXSqUL/hBcrqvlTlm6XNC3E+s5xri4JY3LDPa4rcmTI8
xduozCRb3Oi9LYbiDYpwfXUH87D12maSr7ZxYnZMA7G2BxtWUGjruot8K9eOcxUlb90MklW0pKSQ
0ehHrYptPyEncEf5bH+E6RKkhTnsgbHu2JhDOF/elsGofFMv46Or76jd4zwLdZTXrdGLo2EqT0Yl
vw26ku5jp12e+NDYcNQzeHXB3kUxkEVmJI/9WDRIDXU8BHHNqn/21fgcRa36msU4TcK48aTpRrcS
XCtvidVVpeX7WTTYRfdme5XcYwxRm49xFRefQ9ocpaFijC9ZV/xuhGMcO8NAKk6FRW8hxD2XbflB
7N39dszkMs6l9lfi35C7ncVm6Ymioh4BObVWp76HLmHhy67jPhXf+ddJJb3Y0aw3M+tOKUTe31qJ
MZzyXLiW9aKL+iw1tdrXGjhtpWRVAIGlIemdfiPoaw+jg5Ah6d3Ei1B2PZtjTUXBVKS/ZfJTjVdx
cDvtzs6vnN2ighFWeLZT8sQBtFVhxlL0mAICU/U6DdldXVgk4dalisAjqRftAeW9eI6GhTzUMLVo
NYz5OZXmXV+WdXtYwdmxa/EIsZTqaIx55WeFkEdAPxmYd1k5O3PjhdCfP7+SgyRBsYMEFWQKiX6S
WlQH0/sU8EZ4pn6dlP4lXpmBDKbafRzp9eOUVbC+FK15o6p29yTL6mqxW3sbV0e79p2+345hLuqe
BwqyeLP4MzA5v5mJ7d7wRfaE0K230TKW26pE3nZsxggOrFn1t56K3+JLO4Lc399HPYb1pdKrYOtR
Tqt56dx8n0SNhT96q1zB9w/bscG11KuNF/5nrzHbaz+tJ1PNVWwt9GPeFuulvDe9OlHjodeBa+g1
QzfuR0cReBnp4jLrms2edyk9EB08A7ZB434ks1hjlqU8l7oUF3XSOBot/RqYKSU0Pvvboa0hgWl2
9XjZOp+XKtvOIqlaA6NSE/k4jSWwZJfUlJi1ZIJgCOewrVvf/wBJAMG777RnshbQiejOvc7Zq6Ou
pyFZXj+72xFNNmOYWvmlLMYPs87qUwnidRnH9l8NDph20OSi9f/nwKS686POR/k6tzdszfC6WWs9
CORYi9yvkvaAQbOeYRhA6YEnI3fmfTIiptQKNX7iSUIkIMZ1eUihV21j23nO0sRPW5figs8o7kAZ
7u//Gl/bDvsiKRR8GWNJKBdRnXqJEhSnNFXWVxCMkVhORUMS+T6WmsyeGAHF0DlE/1pa1VsTtcll
67nuEt2plRWbXQ5OfaYclElkbKSr4VUVlf4oGvsbjJEe0gtntNBS2Rzftk4iyTGVMl8ftq7WQ+VA
jFcctm6zVNkpmlyYw/d3YuNZPq1T+vmHtyFhLX4qi/hl61nlBMQ64YmyddMpmwNh3oHo+9sTYTUh
Wgzhbd1Ct61niQR3622fr4/1YyFK+bx99vLO85qtTDltZ7R3YtGia02wdZtEXbk1q/bzaq4osUHK
MIK6/6ntamk0PhcNEC+JZVJrllapvtJ2MhQkCwCSl5a52qy7oyrIDMVCK97smTk6i2P7JwTis+RV
gsLk2eis9R9wi/cFJPR7MyAXISmf3Cp83TyKctTeyH7lAoOjODa1iMLeWBPMzZX0SB6yOtaYeD7p
ZfZeYM/2h2IwOLQn87vtNH+qshZebeZzqFH788nJYN+A/aR/TiTiOxB8NgZa7GSXYq4ymDhxfCZF
esjm9VWsleFhxwl9oynEY78O9eqVrcbtzZM6FuXT1ihCFE+goVSYi37aODz6Y44C3ZkosgagOUK4
gnqOhk7FY3NAxeL28xmy/HqSXfur6QqFsjjl8moNLbfd/KxFUn8Xa/K7Wh1c9PPHcWmifSKSv+1Q
5k9pluJbW9jKHpm++t5YmUbQ2u81RxdviTiQEiu+Ges67Q3lXnFSKc6x4v4mXFdDU6Z/zbT+NcyJ
SXqntY8ajFGybE6QNRiNzTIrcGBC/OAmRv5jIklULJYDFaklWWnzYOft7O70hPRSCxHgpa4PIPIZ
Kb9kv/RVdit63InJEmjf2jV2j5ZL5hPiexG0CfaYpg1ZaYIL33Vj9GD9cFB9X6ZKe6GKSogQvfXI
QsV7tQYRs7C7BHiZwXtVYnNpG0/z/EPvCZKudS+c41IO2B/OEJSlD86oHDWFvBqapnaPdl7HHiQy
wt9QPdRLAQK2w19J7CpReQZulSeWRyw2Rfy9LR15W3UWbYb0J5vEPeRuOwExpVHMOXmY3ez3UlHf
fp7wzl3X5p8VGUzT6+6PeIg73xqT/kryVjtYlPsMY6sClU8bZxdXqvEO8/MXRZKaf0xcMMkF/U2H
gQJT9r2OWt1gDjH1g6diUkfllXh6UWstfW5hqWy9rWmtXtsjnAccu5+xNVGjw3SZ3XOEWOUFGxUN
2l92hBsRZGIi4NFM9baQWg1cnVz31rUwUryUmfu49UbYhbfJQIw9i/FhGzJQHxzsVLS7zsm1mzsa
PSxPCET33jakGRaGb32Rh9sb7qvPyWBlJnZJj7UW3d0+m+G2RFBazbS5br261OKgcKJqv3Vndjbk
q/tw67m6NtxSpYAhYFPRcRvTF1c7jW4lYPJyta0hKNnzaJTP2xtiR1mCvM1V2AicQVSdPQ862Yf7
1ZR7M08AfwqigdN2BlD3FEY1LlBfl4ydIsR8Nf/8zGU61X7qLrclA+5YLE2/dZGNt5xMwqJMWOnq
PvtH9AJfaWKnFzsRL8X0p3FX4xVM018Ma35hnTBem7n5neQYTWzHgGhVH3NK9whj1HwVWg+fa3Sn
YDu3MvQ4bKnJ4G9HJ5VMj9ql1iEyn1nvG8gwcimpr0AEgRQtfdkazFHqgDq7dZD/Z0xf0tKLWxfz
bqGnL0s8w/KKXLy/zUORpMbNqQfjlq8Kkz6cltPWzRR3OGkr9JDtFG0Sxo0FbLHL9PP8qiONPOPS
ehT3t7ex3EN3jzBER9vWKoP9sjV51jHbddN8suPMfunxRr/MmYLMXIeAVpsx6uhyBee5vwNEMLni
JceeJuorH9ZvF/AFzQHE5n9dTw7/1KUSBSj7IUbpi/KClk7fK1o3fHa3sd6UO6mxnm09Ne7qw9pC
sPvs6hHvWstDBHHjaRuajZV03pCpPpXR4ts2tqxRqFU8GFtP9sp47C1ZcwZ/dGtGsTw1kEMeP4dQ
QZ4m4n/PsKv02XZ4zHu8s8RCRUByu2SKjSl+2RpXTQ5qbayXrTdHTnehQsSh1os099fujgLL1va2
o3XKKl9YOtBZl2f7rzHDzf+6qsqiNzbdVaOAtffXHvbW3KkvW8N9hIPHSLb6aywypzeZqvMDjj7q
yxhH2YPUxMfXCTn7FJw3uu7wNebsgP3nz4t244RhBTZCvjWL5UFPs+d+dssLa2BJTawyHBFBhFuP
4phC9baXbpG8aL3Zn/5rbHub1dW/ZB/FO61pS0g+lX3dGkeCEtoIAlCoM9aoCiRdcjFy2uVoVG8y
i5pblDfAa26WHraxMq3AKjMo5klVN/7SRlTzScvotJ1sGs6PuMal2DCh/zSq6IOCaTaIh1Te5Nq8
9ACFj/i9yludY3JrJkrkq8hBqfUwne3BHPkCOJhAn9qRSIUppQl5UxeZPXWZc9oObkOaY2iA9517
0papuSzmfBYyGfk9J+OtM6cmdGc5wApa4vJRxk1QNYGiTs2u62y506x4hXgUdXtTMezHMUeikY1R
/lCaamCJ9ltnRDV6+PEhasZHa4xxbE/ISaFL+BUN2d5KMDzILXY6NRGA22jtcU4p2ONUMNjkSR1j
lBNKAqdbHfVdTwzid0Qflfujy/TSW2EJ+9QKQUgasZpv2T74MajrTTjoqjKFMCbeNGmnh5gFAYBb
hZIOSXkc9bO64jXXa4pBcgF1kqMcill/Z9/FZAN7YdcY6qUcitOi2MpDOzTIY8fJOZUjAjjDeMu6
KWP757BPhu1ZjolzW0tLCxcy2uAdPWCiUXtltfRopjx1NgY8aUDrkRN1O7cZqZa9skayGX5Ux6uW
dO7z3YRvQcQgltZE9xgbD2aXqXuFusJenb7j6fpKRmiX9lqzr0XvnMeSYsoAAbz8apYJB3hhtGdM
y77BsJhPkdqP+4Yarx5MjegyVn+4TBJit2J4+D5Pvm0aZG5rRXsoiVVLa1avRsGVp7ZczxaGs3EC
SaRU1qCmuuqEAPXYaZMM5RDJQDWdadfZdvxQOHLdqb3+LZ6pHwBjaghiar606tpcLegf11Y335Qs
bY+UzesfsEmEV8KaEhSd3T80dQ1Kok/ot9bIj9tlfIBIcBwkhoy9zP1KNge3nN1TZSwtFZ4gRInR
TDwjRRshx+FotXdGYDxogTlRBwuC8C+smn4yy5VHkyy5z7c1+tDhBh93NhA87hvRKdD18r4/a7T4
JEDXwkuCHftgsNobArWN+qvN9QVdnSnPE0SDk3IHPIzuukXU2j2sJkThNhrIgxQJxiwVBc5O6dSr
b3r5cxTKpSjQ+WKO4hfZFfbyP6tjtCH5N5WVMJd4rqnhUrfai4nCw+S2J90r5JTDv7Fb36iS9OH/
GDuPJUmRKF0/EWZosQ0dkbpSlNhgJdFa8/TzcaK7ycnbfW02GC6ACHAc9+O/6PIquAQjI4xM4/2d
Qmyt0w5/QW9YWm+ZEbJyejQpnOh1wh9gbyTEUO2qro+hPf1wFwOy0cWfilBgGxIKvYIdGghudW87
56APcYQIINNo6HJqRb1ESj5DBMi3Qxz9arISk9jIPPEt7xMQK8hb1Qdu6J86xSJmJAzP6gOmHG1l
PRIY0Tcx6LIdlqPPGNzCMXMbg5fYKM5hTT8YKybufn2zLTtiAnX+iKapetsvBrtinuuYk8VSPdSO
fBPqgb83O5B6oaYzQ1Gcjr7XavZBkrhbQFmHqAh+Kaw8oMQQoShEKONnbw3lW4usOR/tU5f7+J64
cJr0gDUQdYSe6jE8vgsagDzzEzOSdsu6Z1Wa2ECm2UYlBpnGasjlHWuBUO8myMUPo0eAvda7iVXh
4BPCKnw+2wqEko9SdImy1O0I8hIzIrBZBGMBjKtweMyW4PWcBgfbW9Rnq/5X4PoZAmUG8EZXxzgY
jSmAh/4xnB309iHMbzoNKlP7e4A0GAH73TcYWIa17RB1djZm3qpbhKaLvVp0IJQ7BQMWTVWQj0Qv
Jgh8FhZK93mqpk9jaDe3hBrxUuwmRNGy9gH28icizc3GQk/+7E06KFDdt86O7V4Uv/cuSuK7F2vB
6VRx971xvdsyops1G9xB1bSqTjMKS60W4sZcuMeq677hfWDACbaDvVIm092AV9GtQ/C4WAjEQao/
p457A/5hYpS9mMLpw7eRWTvRjQD4Eo6ButH5m6aARJHFFYGKNjBZdSutU+VWxcZK7PYIdL0AFOdZ
gG74GBwgM1+cnEUpvUBzC+nY59LqXKI8hbZL4vhYTq157OvK+5J6L3CZOrX1f852vYPzzrfUWyAy
ys/I6Le5lQUXfQzGrV6pzY6ZunfqAZ4dLXCg4E5YklJ8Jm8dhHvHKgh6qOaOEeCdN1rDYzqgUeSQ
QkwGM2EzeMkzxb5ZN9VQONekzcj/bNdQxOrZurd8xo7eYIFjdDOAnpXnHXwMfLehh/qaRte3Zcq8
0dWAV9E3jZu5jlk2ZfTxK831fR4k00WdkW9CKOpJi4Pf1uIQBVXnFhMtaYzMzvgQL5tFPMfMR+1W
Nev2aejxHG7jpecm5ZVB+1RHDHWrOj2WgYPtXerwGMGEnZWW+UfXp4w8rOgtSXV0Ds3i0TJG+zDm
EfPvZeO7d7PXwUNrtXjfdE+p0ySXkOnBJfWdaGcUEABgY0c3lm0+6YEBe8MbaVGYgA0grojvxftB
qZ9m3Se4RgyG9o/AmZadBANmLyvSUIWBJZrW4nUFAvOfjdKxXtSjbYrnK69qiKSWX4LUGDOvJcyC
X4OD7PmyEKDM+l73L0qF4RYciW6feHCsgx401hQMEzNOn2MJjdwiKH2moRY3jTk9Lk7jUDt8ezei
SrPFrnKkzbHu15s8LDN1AZo5YQqvpEN6ctZAF3lmcQMi4zRMMFKAK913ZvektPg/5Wac7PSuyuet
YObChcBvgT/bO8OUwymY3fsx1TSGgl324LE0d4mb6m0GbvSK1wZow+J7OETpq5rjBeO1v9zCp3FL
lMBZQgX1rDPTSWlQjudqd7KZ+IQBsPKUnS+10QAPGFTKVgHs6YMUmOoc09rlDMWsveAPnZ+zuKTL
HjtnV1sx8BCWFADBFfO2QDEtcgqb98LemnR5d4MGpbcGKKB0AKuShushOeLfxQRYT8kcvoVIwSE+
esB1sdw5zgjBfcEbAdDeYbNXXdD/TRXUt+o/zGvam3bIjvVY85kEFZg4iX9UE0hCLTzOuj474dci
L43PSMijyDl+0pPAOqWD8mkmCLDQW3FzNxfjgfib2hmn2BtDVut3Xjx75zCy7mOW0rapjqxSq+YI
/xkgxu0b19SnWy2NX0aVWWpYBcgohlCGF5OmykfXJmm4HlCgt6sCRJDV3cFmwRssV2lfhSPS6U83
ONozsF0XaWxlYiJg0k9rC64+T/tmV6S29wgLwHlQp5cZBN+jARjBzoPmUMXJ55KBAfKVWCj2JYup
kpxTPWPMV2YANBVcjjs3ZPxkpMBfrF0edMa2Kov+BDuieOnMujlh82ltJaknTgPeuLY2YaM0dwyX
+T9tZ+/0Mvg12cp0LOJ0vkH447GfAXubrp08BEi5PASNVrMyjBSm0zvp3qrt6lhCAzcC2BlKgsRc
xs9bmBrugFSwE7LIWODCO4/Znln0g0Gcg158l2UPXQhY7Htuv2Ba1p6zBTNTLri6EITF2XQeogU3
WhuTegYYES5IUtlMevSmKIa/j//Jknypni2vXX0pA+6r10KnwyE8ZStAz0YHOa3VVbDzD5NqMDAM
X+IGpID/PDZBegig89qtAbdoGJ8RKkfdEM+7q66GYIQEN5SZTBjc2EHJe9HekILOTyFJjj8mtwku
4LKsec9glV8iu/JGWxVcspPsJjMRJFhY/L2hLkD7uq2OglCpHKcFUshYFuBQD9w6aPB68DeJoi1x
BHIDsFh7VlW+Okq+S9TAeZp+mf0Ainm5cc1yRtlb8Yk2XuvzXqCKkjnO2ZSdpGbktNwZZBGDv45v
l5NILS1Up43tZOlOfmWC1jQLsAifLa5+x6BRj6Iw4nhbSO7DGQznz255fqMZOaccNWpZDpZNIvdf
dnFVDljSwvhOkllWHcNS0fGfWX5TDu4zwHXjJJeUn+EFD2FUDYiT9NXeK8tfclw6BnDMl8d4fcKS
KXip3GfVxVpIo2veWOrdEakVPJkAfVyxv9IaoN2yQj1O6bhX9fq74IFlMwCj7mr4dcRTkRzJqsHG
jKhyUvp4t9nLovcV5xWqwbce5uLea/C6R8YBamObNM/y7O3EfRiI+xzm2qBbt4YIvT2G7ixvFZfU
YfrXhmi2rQ8N7LAOhLoJdvK45GnIXqm5LOvKrrQCK9R91pW7jVf0+QVfRw/0mewuG4gItA3lWGnM
otAXTGaACMCcU2Y08/7drhzt4EgBEtk18st1d0570FB2dJLrjU1DjLrZxW3yeR71i9y5612CWrop
rHTayb2Wu5K0BfP/VkN8ZYFYyzORI2RP8q7NQdKyMVIcQ5ouBKKJ6OPQfZIHf22acmvW1iAlNZHP
TQWGfSe3Qn6k3tfcnzYo9C0RdEa5VvWjXWxDkLu83l8zd/oZ4JVxwBDeotU9a1XewrQND/kM0bnV
p0/60nXIZzuLbec4BzNIYOz4Nip0TpRwG/SErCQv/p8Lv/sNsovtFWR3PdSvNa9PDzWZHKSJoe+k
C5Dve4fc+MkGkDV+SuHyXm/uFU7x7q15B6r4eAcNlvGKCNbk3ByMMNfmfeyG35QuU/frHaYTvOiO
C6V77VzU/jHDxPIgv6X3q4cUd+QDGo39vG2y8LYddAWYx9IPLa+1HCl7/5nndeWMcECY7KQl9HF6
YAjD1GVpCPqItJMJx3ptPksFu5qpYOrbAQm2k7TgsbOG05RbTEuqfe4MGB+5C7jyP69rF+nZD8EK
e7kBXGEBpKxtb47vXH0BMBqFXS/yNnRvS7csLUmSa15B9GfpkSx9dva+Uw1gVtJHJ1DoI6W+bNa3
9V0Tve5K+Vx5w8lrzK20hOsh2Aoclbe2YYFA+kIm7M0Rhe7z+oavbVnyJBksrVDt+0MDSO8YOtFB
ykxp7FJjPf5jE5S0PDXZux4j6evuh3JJfsi7Ntuysu2/uh5s5VjgT81zAFdukwKPKVJAbr0Nwnn5
cOgeRNNAZ6I66Qd8KFinZ1wgT3ywdYxBnYd8bp8cxgbMD291IhazWmxaqBM5oJSh7m6sBas6j+VT
PrjdwTRnhhKNru7UoCB20yMws2GB9yDMgilf7CLNeah3QVQ+OFn17sHLVaUdXF+nNS2ZazNZ24pU
KYa0PfXYD0pjlE29dNeypyfQl8wYzpPcfTlJAZ5xArNCs+t9aPVbeUtgtZMru+9yB9f4kluIKMm8
ZcI1eA+p7qstXIqQG9bFSnomDg41JF7wDWOiv0Y9cHdkTPZyj2Ujjz1ehicI5TJHntIf+aRfvNjI
Duo83iRmiUCZ152kk9HotVs4uyXqubuwCK5fAKP9BSk/O8sJ5cnLHj19u7Bh7Gj4NQ/eI/Zy7hWz
7Cf2s4/n2SGXFrF2BqqmOmeOW3+f3o7arp8g3q93scwcetJk+cxkbmbtfAu6kJBK4AV8AZdsMBL3
kB+VKqytQTkx0EUZNWt/1TGTwRZ43eo4uc55ApjDeu4ReiQaxZG9zXAMu46urrOoSAsK1tx07doJ
w6W+r43EOMj55Xf5djSeW/1hNvL2oJrGkzzV9dHKXt51P2NjijZjUaD0D4X8rwna2nEo8u2X9HVg
x/S0xJGG6QMY/72W2Tns/DYf7hBkN09A06qLsHaGqKsutIU/ZZhl1+crT2LtY9YHwwf6N97jG3Py
6p0FQRpZDMfA4aTgJXDpwXcoBO5Lbpk8GWnWgUrs0QIe7Bf4hvzTmUuFtUdfn+S1QS/9/XoT1lLZ
kyr//1MxVhthL93J+yQjBfkxkryOxde07F0z5wjbDwa0CDPIQFfp7JOKx6JUkcteh1yyi8Mmr9p1
l3Xtv2D11w+l/M53o4zrsWXuboEF3LIgiD0GH3oZv7I4QuhaXpPFfH7eBpP5Da0V4slhn5yKJgzV
vVS/7vrLFzQCDNIF6XUcJy1VRnTrZs2b5owlBw2lSA2Y2DIIk7+zbq4oSUm/G8tef305jzBx7sYC
Xbee/QZ4+sFmlWreotdbsAj1w5UfYtYX3dXVs9xsGdTJ3nrv1zwWgtC8DiCArJXl6mtyPVb21se4
Fqzn+3BslL92CHXQh9FnSseJhBvYIknLm8cdT5jGL+XXHz+XWrGJlEF9N4yUR3htefP3AKL9WZpr
pKsOoOnlGYRdh+SGtJR/35Wjr10VoJzm5Jbp7iMVJIApsk7hPnBChOAhpWvBOgeUAtms9SQ5+D8H
rc7P11+/tOQr2WN9Z67jmWtjllxPzzvWT/5572TvWkt2P6bloOtZ39X6eIGPRykaCxut/aLNSM1K
v7KOHuTYf8tbq0jpdZwtu+tGnsealD057j/P+m46I7Wl4odL/Vveh7N+uFKwdPgYzdVdCKNvecXx
cGatopqvc1V54WVDKAVyJjQiJu9LmG3drHlzhico9DvqVK3B7rWSdLdy8rXquxLZ9c0AhBBL8NcW
LS/L+sZ/eKnWF2h90SRvPUyO+M+8D4f92+mvr+ucL+T+IgbtN+5cHNoY1i5jYflwrZvrTHZNv4tV
/Fv1D3nX+cRy2usV5Dwf6lyvMCTeraYMf9TOC7fSNcgcVPbWb7T0IWtS9tYB2Vr5Q96HpNTzewQD
+p9ajSRCUtgQ+Xg5WXtneCtN+LoruZKeCWUzrc6q7KB7xfPavQOmgja+ppV5oZFLWnp+xkIBESUr
s9xr6MgPrHbeSvdA9B9J1gZl4L/oatdOw1aJIUjvUpQzJEzE33byJGWzdreSlKbgyKR/rbM2gzXv
QxNaTzMGTUrIwoXpNaizuescPZ23Mv9NABgQLkrGl6AdosP1jZebsm6u3eqaltv1n0kpWF9dSQYE
Uv7qviX94QySN2cJ2Akt4TVaO/vrwPpaLs9nPbLBq4TJW3a2CIwYS4Tk3cxxrSbHykYGBmtS9j7U
k050zXv3x6XkwyGDVyn72bgDFfhYQ6XANUBqECk3NJAcy4erxBGvfZauy8+SLDvJnSmTPs9Os+ps
msyxTvKE1yd6ffffBTPfDRXWqrInDz8qeiJ610rXIFfuIHpixBEyKTpa2cPslSzHoOaiTffyil7j
lNICxlmPmy/yIv8V1arVYI91NksnDYuDeZ6dEySCYYlDWpNN3bBauVnTvhUo6J+F1qZcdIed2cKA
jA55jXxYuhYcTd2/Ec62xQJApKJdI3dVnkudQWXSq+KljOGZCJ9cXx7w3CK6017jmR9uv9zUd4/o
OnW93nWZs8ju9TWPWJycPXPay12Wy64b+QFrUm7sh7zrrE5KPpI515pSvP4lPQz1rY213gYbQ6zi
gtx/64p4PBoIAe51GLMkoZ4hQFqc8Zmk1NJZOzMcZHqWUs8D5qknCd5NdfAcadlRW86hJnV2VwZ1
u5Fac5eNJ2UuzZ3aZ4D0hqHYNBGvumy8zDW3tgfAUwNTdJsm7kGNQivfIxmE4TIz+z1RSVDDk3Nu
9KB5gJPFWjOisRDPMwf3oli9Tf3xZUG0fwogpXyCf1PvUI0bUeUgKXkZgkdZwvJEPaICEdtV+in2
HJQFze5uitFCcIAtHHTW9o+e5c+PadX8hO946k2tfBtzE1et1P+WlwzJa3zgL36gghTPmpfem63v
HtF6Vnb9gAUHrUUdZxg2QVPXn+sZTC9T8vJVV1N7i6IO8KoI2S61WGwBTELJc25V6Dep6q5CIhhl
qBIcN0aM1f24lBBKwkxgwFEgTLRjU9jl/Twl1b3sySYrCgfdszxHWJggvFXEwa6skB/yp+GryeLZ
sVUXKb9MrQzsSFDi2C0B4I3rM3OLixjVaxXCp+FjJKqiYLhrswJMkNcOzIebwr2A1GB5zSPY3qL6
NfVT9DgsG4gu0aOvJt+Q1VTOklVmmHSju4gqV4HwmWGxWuMEjw1q2I8qK6GPqaJp22kcA2YQFMS2
B7QqtbmXOZaieMhupmHo7rWk8x7mZVNnwPZs2hbsamqsBaGepVutdHBFG1idMSfM5sZRRxfG/z0l
0Xx/TYHmQPnXoc2tx1eR5T2gMhNtq7DdoHtq7B3NMnfT1ORovAGmLwzNvNgOUGdgrdpOt/Wk3WAF
jwwGDuClF5a3FVS722bZrEna5zEpiKEOSBvZcNNK/ZLPZmpsNdPQLrIppuDvzKKvlO3kwXL3wpRg
M6IGL70PYNS1x/5rMuRfDJbSwYVD9+fdMuEzg0wErVBUqMT082+WOz+HeaJ/nZoEtAKCOC/BmAG7
RgfrYdZYS7amxLqp3Ly/6H3cntI0Lu55BBqU/1b91IwKjStLzTvV6F9qVIPu3Ch5GOyqgfqq1J/i
noUjB7HHvSSlgKXQV+TX8309bnqMOzbTUj3WUkz5YrBcy3GsYJPlKNBu6TN27w628m9OOps3cqq6
MbV7xwtPkMNw6syQRTvwwal26y9og+RPGM7J9by1MbcPTdfucxVZm62PxXIfZM8YFc4E7YuGubJt
3kC0aD7BPe/vCR2fJYXRbvsJ0zrIUNmIWNNSQ/Ico/x4UOK+qC56XLgGAtSG9kPEYtlVYNDdop/W
39YDYeUyRe1EChyULM7IYCag2bgVuqm0R8Q2ta0k5fZkqbp8qhwwYcv9sccRoEu1DPTioz3+uf6d
NMn9o13UcM6W+4fgNIi8bPLwp6fNjIOJcorsyqYKZhjua1pa29giIfkuU4qlpIPcsRseAM6AwAvQ
uSZW/x39UDolvf5S10F46u0hQOM9rL6V5UHK4yGsD6mOalM1Kw4Ba8XFLZx44LkJouC2WzZDgu6J
a/jHdwV9n2In8xb4dryHwhDflGOGh+GykT3JM5llF5ACUFSLtajBb/A/Ksoh19rr0d2IOeD/5ZDU
HcBXqNrx42narkDk9mm8L1WigdsPv05qy0WmotSb27RdeBQsO5pWCwMWRcq7aNnkCEzcSXLyfRQL
I3+AvK7GBNeX4lJFuXyzVpI9HPRu+PB1rCNzcOwSVQnLysMTY1KUi/NmAcVHWUpKPxwqSblwi+ro
yUEI/HqoXO3dEZlu7rsSgMbHguVXTWUM2fFpLuwvKfakIJdmN71ppyq9cccIwImG8maXsc6oslqx
T4pQe1bLcLh19fpHHmrq82AX6rMe1vcdHew9a9MwXRAd5OvXG+h/OXWr39hAS97cjFOxmFPepagZ
vEWV8hk+cvAghWYZ3PlFbD9KGUjhfQqh7lO+1Bzrt2TQzBfNj4pXLTlLFb452bPaNNAv78M6nW77
QEvvxmWDuJ8+bMykZtdu5g19Nmi8JSl1IJqykOO7v9VkwL3UJXYJcyl9y7waHW3NaLeSNPpmOBm4
pu5K00IRf2NbXf8J0yuki6xR30cQKt+aHlsEFb7eceFXvgEFK3d25punEcvMx9IeX4DQdF+t8vvs
Nu5nS3HbS1ZGSCfZeve1mQFSqI6VPyKig5Zu2P8JHLv9CmRL380xLuJ2479ogM/QsG0H8J7sxWG7
n7GGhS/8dxa0yL8KP+TplgMqNptvy8Gr9/i1lSjMOcVLplj2pUm7Cc3tvnjRYUx/wvp9I4UKMLYX
EBifYfKqd5Jl+w3rC+5QHiU5oiZx1rwp2Uqyjl3zcWaVTlJyxm5Q71S03nQY0TfBNINLKKzQuKnR
ioEWXfuosNn5HUH3uNuBxUPWE2nZfeUPzkVK+tb39qY2WLQ73E5mn54HwZjorVerfgvHJ7pI0olU
G5hC1N9I0saICB9I3b+V5KxM312++feSmvrskf46fzRi8D3+GJzCaFCe0qxV7yIfGnHoY1c15NUj
QJ89shP9U+m1r0ncqjeAFYYnXW95VWJU5avEvZUKko8u4qFU6uxesmRjonIU2RAY6k7HcLXAPTaz
gyepHkNHe8zNp6YpDm7nVhgW1ntkzMsbe3KKm6iDLLeIBZc3isqm6SoXmVl12sUeLlq6HTUPoeZg
BT5ZLyiEpV9Vq/L26GaWJ0nC0QFSrxdvpTkiSWn0YAmWalo/+Rs0/UDV5CPuymoLULxKv4Kizo7Q
8Z2DztrHV9sybnJXsZ7NMHPuysQCYLFUayf19wRa8synTbtjWKfhRsSeu2xmLfW3RPAa8Lt/561V
ZM9S2t9Vr2vHfztebwHAdHb8UI9zcz8qFXDpwkX6DlSXyZfod676r+Y42G+NM6IPlOvFbRYaNsrG
VQoibpg/95X7JFVHI72tI8P7Uje5unPr2LpLSw8DlrpGLQVd2FfoSD8VxK/2cbF1gQ3dqiUvlTvG
3zsNgJhluM2DZ3bBRbGd5BilofqMqkq9kdM78xe19JqfHetGwIjMGB3GyTgRsy1R3S2tJ89Gc5zX
3UHYUss3SVYXKOOiUXVb0qfe2mW46309vtSIk/9VcK0jxeWaC48E8DMy/jt1DtR4J+UhuMdbOVvs
uGTaFXTCyjHP16QU656WjAde7ehaM9D0J8tMrKNqD3C311NYjnljAy+/OKGl7FOt0LGlGpyTBd73
jNdNc6sZpnOwk2x6nPBx2fWt2rzyNqpAf1znG2PnJ7R5lD+N9+IOCUPSsbAOT892W5g/4SQiFmnS
z9P6eGmzxIGkEsz7uqrq+1hv65NpVMMlclsLd1+/xJagc9DHAqxKxwczUy+RxfJ7/2scjK9JZCq/
FZCW1wtluYZUXGH9mtLhe6gozhfNbjLUjrX5ObTRBmeIEjxAoXaP2SIqrip+etOnsXUkHJA+uFCB
wDg3FvEzOjLbn8OvdMDfIB8qv/QAH2TQSYywGYQngWv+zlBG1rv+JXi2jKb91HdgltEpbl68ljlh
11faA7iNDngODkvwrpwdwTXfP+m6gQfV6CySBmqa3cxal93InuPULAEigXDXJci64F/zSXMG7yVP
vS/aFCt3Zu953APke+swrS+S7AyU53In7s563CNMpTEuO3clULeicb3XAEL6phpC9a6vSv81quev
uhXo95KaFwS4o1sPUtXTnJtIs/xHSYV9cGzTMv1kFrr/6s+sJRZW81wajvPqH0c/c77GfCqP7ai2
R6cdgm+FfqyH2v5WgsjCMqeqT0MwFF+wudv2VuR+Yh55i8lDcV/7CuL5AeSNrg+1zTVvKYgKVpxx
1l2YLOMRsaOJlwjhNSMyfovdoYWYWugE3etaoTFqY1fZnXUYsBS875YNDWPaNXgj7yQpBSzYFvfN
jNsWltU3gJ24ctBVoBswHN0QuyvujWVjI8V74yrGXe5U8yeiAF+6Mpq+TdEC9Gjhc6ADheReqn+J
52H6NtaRtR2X/GjJ/9/1XSSX1vq+63Me4GnbJnARfPv7/Gv+f53/f9eX6+rVAHPbM/dmbsXbgQn7
UzlM9ZPumPrRXvKQy6ifpCBn8nvNkyoIRTZP5ZL34Vi+nMhZKd4x1vkmysZa2JZe1agHWkb2V56K
fbSXm4e1mhSOsedt6hq+QVA+KFlrQZiE8zVq9RDsHd71XY+OzS4bteJBNqPJ8yr6N32jNdVeDxP1
Nqgg4tFJSQKFdvW2XTaStA0F0v01nVW7nukaWo9/l0r+mpQjJA9tu5s8AtC2Zl3PtKZTOr15dB9K
btf3HvsPFMm8rwl8JhpVmZ89Hy6pPjqfJrv3vhsI0BEt9IYHy3UxHE3QWylSNWL1FTYxxONzUyoH
Q/fmzygyDMeOs4rg6Ru0rLNcI8yA8/VVa93hhO3d+53GQtdybswrHnTu2iu4EQvXAcM46E07XvQ6
RLP7H4edq7mOFRaQc5l8SYFserS69y4gK5jovXM2U7NEXKf1nzInUZ4QiO52+snDRiyZZzRdDLRj
ECF3zA1DEHgx8VgflSrrj0z+kMU3/lRm+w2JkeFzFOMEn3Rt/xA1vXZS4zY7+2Nq3oeBjieGUs5v
aZj+AXSY/eHgEDv4i2KaqGNh/fuEn8zRGLvgviqa5qlYNobK8DAskEtcKhj6QkVqgGxYbXmvpfDi
kUxW94NXdPdSX6ph8LTHNHLCAA1xmmTxZAcyj5dsnzwFiHXs8aVMHxEdwiDCwhjN6NTxgA9afW8F
XXKsoNbcJRmkCmM051vHBVkMO96+cbIhOhdIGd94ZmSdCXsUF2+ah0tWjeNZUaPyJjMKjH38PrpN
Gh+Jp8Fxb5Nywuu1JkgSdYl/iNtWxYFBrQ+uV4wQXRFdRgCqf2R9otynsdM9+ag9oRsMdpAeBzRQ
1ffPc4fVD+bO40tkIY/cmZu+CwlKBYX62rAGvQ1H1XgbXRctb3RPP+M902+qaBrvfHyokKDO0101
hRFKWOjH8W2C8OGn84+kcfc+fmRfWL1u0LWJFq79HD2DJf0T2er8Q0mMHwR+oZdbAYHywNUPWcvH
2R/MY7+cwY3x7wAHVmLxMDKhsidEOoGY/CjAJeqd+d0Da8AUMBtu0EYdH+vE0Rc1/hnRtfrOs6YO
KWTeAGZG5SlrNIRkEO8b72PUWhiUj6fcVKIXX/Gce0eDTStG8KHZQ7mz/OHUp8P0xbSZO2la8OIW
vCnalBfIBqjjlwgA4D4oh/4kR+lxcq6NQbvkjjbsiCUWFxhBMVPVBRlseRhy+O3mmmVOCCJKFdl7
l2kvJZL5sWStPmaiT8gF1vNIXlW58NBYwNtmOAbeW2WLlWOrdG8dBpaX0Vcz5Cu4JRl628QtB5ge
SxJFO28/tQU+l0tSNydIS6ZVnCXpp7W2gZ0YbzB5gCRnO0wKlo2eh/g9leZU3oxeUuFgwZ5s1jqy
J3k4jVO70YEoDTlorP/DcTOCUSUE9f91bkm+u7SDj8CZkdDmXd56iFx/jMr5kqVfmikMX+hz/U0R
O9ZZ9+FW9LnxrHqOfzSGUNnOOY/Z8Yr40a6Kk6TkINPwntsu8+4sSzkhXTTfe10DpbDN28/96FQb
Y3CC722gvEAo8n6ZmnbIXboDdMC3gZbrERUQ5e2y+A/BjAfUQeIfVVTHfHaa9stid79NrK68I859
oyLifgdRoLrLtSo8IGc6bxJTre7WAillgPVXPRNLnqJ1tmr3BkQG5+blDHKIVFyTvT06G2eoWbP8
5yIfTq2MCXwh3X9LwagimLlcZD2BJNNBPbH4FV927qA4t90YYECEdSiOL0ofQiHRnUcTJcfH1F56
X60AYWCG7jUPpi+WSql7cggV3DkqxiWxitT/Nbnk4dQ93EXLRvKAYGp7fNFYBVlK1wKpJ3lVrWYH
c8AVQJKtbeT7CFmYXRdPhPer+kcEccEr1PqrFkzQ3/pyenNKJu311PjP+Zz3O6Bi/ZPexahhOmP2
4BqIqsSIuN1NVj+cClC1KDhGYPaxrTpbqYcmyNKLD44a3eepWh0y5rqPKlq7RAyIXqdWrRBYL7JX
fl24Jebtfk5sFFCs2TS/4Sn6xW9S+2dp+ReVQGaAEg68pqROGEq/FmVrI99HkIEFje7POHm3fp4X
P40m/q6YRKnpLQHQgxqyrB43LBOpBQtJz2zOhle/Hho0zZlASOnohOVNmEEFlNIcC89bv5+bjZTG
aZjheYmmnJROrZ3e14r5LVnOxIpH/pDW1bOUxaZLzAmhJcbk0UPZqsp9jJMQ+4E1Rw+yJxs1C77O
ulqd1yzZww013MX4+FyPWktVJ3OOMQtRG8lzmhC5SbeBd4o46Hatt15HHbK7xizsiz/r1J1jXKlg
Ij2PiVeyROSzeKKl2o3ndtqNCo8KznqkHdMZqRgpkM3oohq0VZY6taJM1WE9RvOVn+Vcomz3z2ne
VbGcGA6ZnHw9W49Nx7Z3pnJ3Pa8U+2nMJd7VnG1F2WKHZe4M24MItpxeGWoogjBY3x0oBddLyg8M
M9U/eKb5ds0z5BesF5+8hCboO516bsJ296//aa3913m1X1mAbsP1Nyx3Qfbe/djlx11/k5RcL9qV
2UOMsCtU8aPVuupNsVSTCr5ZE+aRXSmRzSS3X3ZNt0O6YfjhsSJ0p3TDgdEGdmpjc9ckUbWtMbAI
IqhmQZN/t4pmQkMPTGOvnu3Qn4+O1/0GljvtUoQV1ehnrydYR5o2fhQe+mDe0J3DtP1VZ753YMx0
4yJhGlV6tNPsaZGy9X7aChbZcbdRajpyhGZN5PBdjxhjg7uVWydvzDNPkPBezab3Nj2vHboe00vt
V4CLu1ctGDkZND8UsZP7Xm1unRj+ZQXqiYDOPiW6VZj697AYbhVWPacCS8QJCYZyWfArFBYdEvi+
J3jETFO95CZStKe6TZRHNWbKW+Jn9Fj5NyZjEezllqxh7KFJpcndNU/DxGUzF0N2Xo8KiOTtshrJ
JXxTlUcpgIP2vZ1hXFVtD5Vzfm6q5yY1h8eBgVDr1Gih50zJhxnICOJlMT8keFVKTFZwyMH2oOoc
lB3acTNCNTU98IZWet9rIw5gy2ZK/ad6gMefFTdOMFig/tkURIu3cMzGg16gNSZ5OQoMxxmXNQKm
f+d1MwMJJE31Y4WLXuFa/kO2bJCj8Eqnemxt5JrSFl2ckTHM47xsotQoT+7/sHUeS64q0bb9IiKA
TBLoCuRVbpevDlG7DN57vv4OtG+8cxuvo1CpPIJk5Vpzjjnb8+b6ISuIuE+gUWAYav+99N/rrZKv
sdWJ0/UlR6tNuGTTQlxoW26vr10fhBmYjIlgNl6/5P98AmKemNt/v/j6smWWzHfnsjhef/H1tSAa
N8rthN/NDRPr9Y+8fjJO9eJsKQCE60sWbfVb29b8MYySh7LalhiC7zvDiB+Ymf9OcR0cR0PcACLP
LhNhVffXB2eB9Q/Wytr991o2DwUhbpD5U11LNCyNgSDzuj+lVmrd0+y3/n1vH6vtUgakH0Vd6xWF
w6YtyMgYWqzK2f/7mISketeUmfTQ+fL5qLLM81o8J61zt7hUB8NSMyuqe3nvuql2Z8XncP1AxMn/
PkxW897TtTzNMlu3hfh9SP9DmPHf100plKNsYem9/iBbLxXZFfE9gXf9bVXO/r8zaqniEK1xt4GK
3N6VTR4+SJpkD2ZSPlZBOJ2vX3Z9oCQzN8QCVYfrh9evNaCs+1aNcvz6XdfXcFRkWBLSG/Zwk+fq
oXufFcK9h8u9nIToP8KggRKyvm7a+UCSVLIJEgfn//XLIGAemdxHN9evoPK712NDnOOF86+c4+6g
ha66xyxq35MgVm+NyCHLYFrs++snjA64p14xnLl+eP0EwBR5W2cUjCRvaJBjo45RshDeELP+poN1
+e9rI3qnhJm19j4z62TnzCgmwFlGDxVuCJ94lnQrbMhont3VwU64AnI4/JYHUM/xg+xavKEipX8w
0Q91REao0Jplcn2gdllIyyLN01wmqo0qJA5PIywkWEl9AeDh/322fghf77XoyPIjW8NFf7dGqwSE
Q5+uz4hrzplfn7rVJdSvEsbrs+vDeBVKrg9sahFOXl8EXdvvXZOJ95QAfCnnp+if8GrVeeuU3c2b
bi60WTp2savx4b8HamSsDteP86vrYZD5q1yNR/3qpGnWP4FsIpxH6uo/smrAbtAgaQrA3T1dH8y6
mxYCjpqVv/H/npqZ+xWnJgyMtgD7eP30MCw4RK9PE7AzIP/ThDEH4HyGdlD2/h0xZyaCJIUzkjiK
EeL1KP77NLCX89qV2cM+Ie4Ahxn2BbnVZqFhset/5l5+B9AisrLeT8R/+ZbxGJLreCr74c3msJ5j
4sB2nSE/olm622lV1ab8mNI9s+Lk2+v/+9/Rvj67vgPMsKKtDDlWGilpZ703/SYN5aEjqO2kRFkd
FZuEtE6ajab3+1Gq54z/2rImHPqYOnTeYU4Bo6EmdwDSL5rlJw0m5tWUVqyKa3t9s67PcqAN2xos
CPfdwTi1kC3CWjHoEhUkvjSbLv/nwGBR5rgptwWhaBuepuUB/X4abnVkfck80rbCupRjM53aSI3/
HoSMp1Ngrkcunz9yw6xPWH7rk1vUQMevTwvHHYzt9ek1evX67PqQ2kGN2smFhrFq58s1jqUSNQYd
io7/74lVuXZxjHNAAKtHdP03rw/Xf/i/D/tcQJYxyM0MVg/TsmoUr4ejvHpOr0+7hYZXkduz/987
cz1P//vw+sw1RuKtMPCyeJdwAnkQq+zvvwerl9G+l9Y5XbX31/Pg+hCvH46MOHZL3F6uL1WBRbhD
6FCNXGMNhmuigdIG3t+hLP9kRtuQPioKPGCra+zfU7s3x2MK5AuTPMd05UPUkhiD68P1wySGQmzE
2m9DSTmeCYbsNktrD6SiaMl0tp3SF8R0deU0b8KcaN2IfGpfd2p2MaYe7On9fLvZ9GRUK1iXeoTc
2JLAOaz0M6PzrZkP+EbTm7ysow2MMgalSxVdFFqYmzDoPebt7Wac89vc4BZRuLXlu1BWz3rdeSwZ
FSN0OotV3R/BDaxb20V/wH1vHpaRBCHlkElrv3ZNV+wkQxhU7P1AFksb7uKOIEqSwLUhZz6CTNDn
hsuikdxJ01DebMzaNtA6YmEGcwf7Hzzd8ixkdiyqiv4dkURxK9/rsSazcM524JfirYXRr+z6SxQ2
+oabI87kqCz9FkNG1F8Av6InSRjpajqj1zChqYKXygPKFu/Ges2I7gQqXFoUDKe9pTJH8o2d1q9A
VLQOvcZh+m1tDowzuESl8P3L4F7COU28mICtoEh0uKZElMYG7epBB3wryD+fCc2sh98kwJGto6Ty
psVy9gGsG63qDp0ZcRDg0MVScaRlhFe8HSW6mPHFddbWJUGQ1GPtt82te11bDAN2jK2ORboX2owR
WEPv34/anopi8Zg/flA8R1tnxr9faSqFTYRMx1moPSXeHAc8GvJN/vGwcOdD6jxMIJAOTDz1C2Ja
0jMcEhj0gje6wqWLZ74PAQY7oaOTtdVLmFO4niLttwvIlmmmm/UMMhPV3WTR8mPxSa9ouVHWbLI1
O7gtzf6rzqEjmVyinjEOhDXNI/PGyCYxR0+kT0P0UqYtCbgKnxgObj+jnSAkpvAl1TNPdStSBNby
ZjK714D7hQ/ldUMuM/mgOSMch9+lajeGCbEMHqqcGaKXddPX2i4P2+Bhhri+1M7fKiNVL9TDz3nQ
dp3DRnA0Bn8tAAclojNauZ3lRt8aHNZNOZFNbEzLm1vTsKABaWg/NhGJcI1EfBQGnTw30R8gLjie
mDM/iIan2XB2BOEiH4mQYmlSZ9rKDklLv9La6HdLPfX+HGXVTnNeIq0oNlaSB9smK+jPDMXOUlp5
WSJ+4NjRGYwN4y6ckg405Xzs9U92/pHnzvaw7ZvHNiWqtSGvi37+VrnVu9EN4FkAJDmC0ONueEGR
K4AdJZFHime+oRo0vAX+6sYlMHXTzVO+SezoYElN3wwgu1QiXwCJ1RKRJJivjPqo1v0iIX3FgRiq
G/3BEKHF5+bX0B0+g7BugDqV38nytpgp8LUs+kKcm/ut+UyE4vOAXpKpC7TU8eyCTF1nG93UOz69
tmnubVpmiIBVYP7SvgFhot6T0botJ4b2mXuRJl+WG+ON0Kn+WdOT7UDqcFe1l2DpCZAt5j3xvIp0
2SI6zH9JzqZf/ZQW/YfREyivd/O9TKj8+2XF9ZY0AolGZ9AnWaELIJM9mmHAhiHnhNeUPUCw5HPg
IG2ailBgTWjHaqLIiqRRe92eY6/7mU3Dn0iBs6h2TW4FD2QbdltGO4k31fazmnJfFD0LgQaGNsve
yLjPfMNl4N02Xbxp2/wVvSgmx4499JTG5CWh3lQNQcJrTizK6GnbatkLMP8H0GnOpn0dFAS6Ok7x
3Y9HJza/Sy39zmPzq60FYYENZH6dPRQd7n0x9vPOyRkWxAZadidDRxTN4ZtBF3TKgf2Nc/moJ/Vt
vTaqinkdxP6I1iZ6YeQPjpDKtoPcwL1rtpOmVrtzdTdEySYuFd2SVahbh9OxNLgp5GiEFPA+WC+s
mir0EuPY5PGdjRBjU2XlbZ6Wv7mwj3WtPtuYjdck7yMny32pZweEKvSDgo68ljHAV++Mp440sxBU
tV+jQN/2IoHIMw6przTS6E2tmzeaVUx+ILQvB7JRFAwI0WOxlYRKmZ2t9vPUPBHzxhg6l3u6AHtr
oZMZFc/FpO8kqd47J1Loh9GsxBanmVa+uXqZnAYvjJyVIfZnEBG08exlXrrMhz/zFDXLVzmpV7Oc
HwblmbmqdyqcbhbQnKmCPNeSP2kodVOCsXbKFs5gaTJRk+0xDQJk2mo/xprvxGTdv89x9eGG2ZOq
+suk0DTq40vUZYcWDU46cU4kXbsDyQaaZrhEgAMRtAFGazLLTyt24Frji4brE6q8lR3qthxp4s4w
4+BDAw0guyK0PuZu+iCbOt/YmfbcOoBsuth8b/P0awSnJ+rpHX/ZD7JddLFivwzxsZf504yN3Mv0
8k/VAy+P4TANKYpqjsejJERsXzIGQPMn6B21y54BJDC19hj2/QOZRmQIOvTHx87+aWULmoI7LBnb
RL0XEuQvAOWNJkciL/UCbFN2MbviIQXNszGW0dpK191Pyj2+5y2APmhDx3KyOnj7KWL5GXlERI4m
aexnQjHKW3zDSPhssOkmV2QV0NmhK9xZX3reXVJ9fOv5o9j6vcaIMCB9Zi9uo51Z+R4Rl1Wbvrc5
9OGtQTJ9aZn7LhkPUxns2kM7FruWw8Iiwc6f2eG0YbYXU/+PoIDt6jamS3XoyFPTW4LFJveSlrA+
e5EyTyl2Y8zVOzrBT5YRoZyiTyum5lX13cV0u/veyTzyHB6qLvywcvaNWMiIbhizdxtPPXzScvAY
zZDyIIn+XDg3mAiAjS8oGxpjpKKZto7QERj3e8k+4+iyWy7zW6JHG+qAWKdXxeXSv6qOpvKSOdMG
Ds9dlkztprYhAuoSwZHIw6dSZT9VNzWbvMtGv3Z7EiMxHTaRfhx0948tKCLnCHJ2EQ5n0VJlV33w
0Xdcd0tv7hQwb7sdbgTdO8gpqQ/iTmkZ09A6ACWKdgrk7isMQoROIS00Qe+wGQQH2eYwEnmysKAb
ud+btovh33E2QzLmfv7Y5jCihlTTd6aA2dA28R8C4LsAtj03OCrJB/dbn/r+YgAiYzdmHZyge9Lk
DHbT7T9kB2l81mJ0L/1H07q7cAAp2sZkFLup62e0CBoGHBnCeL/QNS4eirBaJl4d0hHodT2nY50e
8mVwjoRMvtox8B7u4P1QfRsdtfE8cnmW8HWS+CK1koS5EYZiwulSx38Mlh8fdxKqJvJ7lri+hHH5
S8hotJFGz1hJPAetQ1BJ8deAXOcsDS4Jg0SwIHbI5yxu+rA+K4rFsCtuB5ehIfkioK5uMBC9UGu/
OAwtPCtcsyLM6Wu22AGkzjDdOi63GjX7qdOvCYPczRUBUkkLR7V+Tc2aq2P0VLPod9aQTxTjWbqR
DjWYytBthPHvQD+7O1vlSsiyJnhv0/hslePWMK2JworQjNiG7aD6e22cqmOspfcipCAnk7YwrWIv
6EzV9TJS0EbDHpO2aFXu0xB6VlH4F74V7NQUzV5k1FwBnDTaL02/z7hMj4ESE8nAHdPK27wCYwbi
Xm4y1LaHxQobv4WI6Y6JlyzWTdO7aFP7H0s7EbV8iQlmLWhCA3xEe5dWW6yM98kg5U4v6ncgC6e+
WCA+lyui+aOWBFdProFZv4yeK2lTCaGBcmgSbGo9pO4sYzCTSNALZ49oySIa0h69RGHuUTOuEOsz
6UFADuNMZrsyd1LMT6auLnXCFRhxhFNJqARTyR/LDgY/6yAO59vIUPtYTR/LdEI585yhSN2QC1Jv
c4PjRJT4LU4MZCML+3WFV6mb1xa89apB5lu1bR70kDezPWvGThF4tHEt7VGWcjcAuF0XqXIDBxUr
1IyAer/S5Uj/SFnYNHEGHfg+ROKvqbR5F5gDsGQspBAN2Z5mGXg7KkLL5ewvNbwDFCbEJkb4V6jx
uziCkZSKX6G6YqMm2v0W1CTWTVqIFnhBU3+IHd2EKmf7KSmnG83lLLEt85OGyw8ZytV5SJlamwzu
Z6KKUtP4A7Av95HKYKAUhq+npbV+wzamR+ybJoN9J91LCy6tMU0H2xgc6oCk8kDNtdBTurfEqMFR
d2ct5mwrG7lps+o5yQrsSOoEGNNfSurnsXNJ9aVJsVFZtB9JHIfaudwqJOyV/J4N96vKl8RHyFZx
mvYPdjG+2+34BUn0sMyzp0zjo5xiC1ryCKIX80UwNRZ8krHwmIPolXwcUvuhbx1sGUl+Mzg9A5Ra
Z5DtvidWR6J9Lp6C7k8vdVDdMERJECNxR7cDf4qKm8ySF2koLt2wI8+JOUaj23cVu46hLEY/ivV7
AkeezYFUTLcvdmE0/4kCa0ALaD8wUCHAJQlgNi9vjvvHURoiEXNl8eXd5HVdQoFNgQm+LvQTs/Rn
KLbEnG+GpmfeEO21qrgpsmeweS7DzuDAOek1VSS2U2KwExsMvtSMi61mKuE5pzYE2EnTD+0C2eBu
j+aksLdjrb9pWcaopTf3wQRzbwoIw8vAoNV274VD9xXVSO8tcaS+aIuMAmO0NxZVJbuv8U5Pj1TS
FtThjJSq2PWMclD8GvIQMlfzArS5RS0Mz3GS79mO3iLmlPPc5542wAZMXHM+2vNrKeNsG5j7TDKQ
LvCh4kENt4ocmFL2b2kRrh1qdv5BwrvmqsbjhsCspDHotJJXp+0TTKSzSp+nibu3Rar3rhopOQbV
MSZsGQ9HhES7tgtD+bsKyMhIo+q2C6OdIEhk587TuUrNv5mGYTdKIL+vvKG6+0KR9MxAvNxpaFQ2
NVf81tVs9oYul9I4trfFvHOhAM8z7Xb0XLUfpCF0thJbYI0TIWOqlbR4/7KAXkgcf5dBdtFtDah5
UpEsFFiMnuL2EAHY2CBasjdNaX6PAuxU9mwouyBxy/iwDe1gLxP9Exc1j6i+yxLUKbzub3gzn1TU
4642o9sF5DBk3zT1SIOFQrDcNRERrvcTd1MuRQyHxSeSGKTfwy/5lreBS8RyzBplEHSeD/aLa0zn
uQFGAmeOLHnR3A2N/Cx4s0CiPMSpa+61NXI5quZLZulQ3+Oi38Ux+zSd2r+qxheuUWQgiOrX5VBt
m3De831MwfsQ8G10JFboOTVMzScBa/+CkTTYjHWAeujbnV5rR7zS236y855qE2GqtaA4I7oa68Q5
S122qSxRgaDg5dpEZEuvt26Q17zryvyoDbRUOZoJGrZ/Sg7ephjFg5altAyleBuYWxrhOPik/6w8
FTe8RJZ8Chd1MDIKdBkSysfqRAUAaY89rGPCbq17gdAYkjANq3s3Ch+qHxbegMnPiLNyioaHTLJT
Uw1+mmQkFkXqb1FDUMNsluRBjU8ASLMdGq77xB4ujBUw+mnZrczCzmcTeBlXcussHo3PsHA+7b59
aXVOzNR6Ifvi0VSFL0NyCokAhgJOkOx8ahuuFmxdKMQPrdDf+s76q9kDfWWUbq0guy7RacYk3P/t
JRY4JoZj3d+mNRxwFgBkcCu82XgP1s2ro4WXBVIhSO1LaqqFxl37VdXTrra1l4xI4o0didEbSwpv
3ULNEHC2UMX0ReliFZf6xpLZqQy6v4XEQhH1C1BK5E9N/2hn8ixy1Xqm1lNTFcjvdQDVU6Jpvlzz
eXvX2GIFJ4o+Kb+iPDoArjg1cbTTU+s7chr6VA1TQJJUiVKM9+Zc3aaKQNGmzo7VQGRqr1dbVOGf
qdEiFzVJ6LbibZIyeE469G9BATjY2vInnPvozo4LRMLjpdAM+E7KiDaYHoNR/Ak6LBRB8LsU2pNJ
lNCkyuhJSz9gJhbWYnpaqKPGGs3bGfaYLzrjy+67o+nGj+XIZB0H4HcXrAc7yj5mY3hNC3zVpC1A
vyr5n+Pxdk7HmzJBnheEn5QQnwSrRhu7HHZWNX/01erL07mRa7mLInApYY+bqO2ozddO5bRnihf5
YqY1q8cmAfAm3YTow7VIpEjb4pJnxCmV1p/cGSUTdO19CceLXoOQdosbkyVc2s6+K0vHy0cgd0W3
jcf4Lc4a6f3WVvVliexvUFVoLc3yIYfW2Nk5i4tqSFuyOvB456UYtwH58aic8Gob1Rmf0aOpDYjT
cf7isjjMI1jCiGzQJNFp6vXFwNmI5nyRwteZqcLgCvGCFKOne90yJSQlxuluCe0zDspPJeuPbFnu
BjhfjNXUDVfIq0qhtWm97xYlGkwn3JtN4tljj+BYIy0qWW4xL52g1i772hJbC7wB9x+DPMrMc0yu
rmHRhwOZDlD0kYFPTg9knX+qEu6fyaZ5Y9NP2QgqOs7i4kZkL71MfQJU75uoe4sGRuDrKbjMREwh
LNF3oeJEwT9xu2TBno74W2B3t3Ru7wJA+ewS8KFltbElheicyfyxi8z3fFKSjV5EWYufynGhPMmO
G2MRP16lAqFOU4bmcXVgN/ZIqPZb1SVf7H6fcIF2R7D5ZCovgY/v5c2qLk0VvFMeoMeIKFECGvUX
jUFOYxC20s9WunVy84DKiLZeMgtKhjokH1K7lHal3bLXfJ1yertLb+/Iyy780lIje/rJ3eULKJpF
ZumhaG6KUmNAwA/YOqn2xb53M+OFkHHgHKZFwzeZg6wkJCucnPA0xCObRsgJzPY1r0osYotnaz+3
uXHSMiZYNU4EJhE2GzUn0rFnGPt5dusj9rh408xkME2GyP9ocws03k7b/fXDf6+BoU+4Ltss8G0s
HID4K5N7VUfYuJ2XZBms6U/TmyNjYNwEWCh7mr3anY+ljSUdk9OHoo9sSPSntui1A//PbjEoVHsZ
0OkDYs/W5mXJmnY/UKE3I/ewoaEBGXeP5At/9l22Oru4+yzaeJTG4O7t4Ncms9ObM+MTHRn3mha5
W6LLkJzj7F3rAaqWgtJejcZPUDhcNFTYeRD8FYnsPVpEjg82QLoCiLNe8D8pliWnPsXjWrJF2jmy
0fAF9lfkml9Di3x7ZhEO+uAIiRlAOh2rzjVf3RTot7WrZu2mXn9dvE5ghEI+NUK+d50X+HlgDwuS
JZbCG+bksujqT17dVYkcNkk2PhYh0+fMcY5NJWlp2nepiZvcdr6byQLiH9b3s5U9JOvowNVy2oZT
c5Z6OHptI7giXFLgcZWdyMco/DqsJ2b4nU9xPXJZi2MxSAJ1LHZvBxFGEtgEyg5dQSQw7Aomaips
CI1hs02s6q5JhrcpX4MWp2TYByL/HeOlvekgbYS0t3WLnbIIXW6ws2A+IMTWjfS3eLZv3PDXbAUz
2YY8NIcNZxU7Bctj8piPL4GIoQs57NGiUIQbLNabqYPlMJWT57gJe2fbGjfMVPdJrBuvqctqDTuW
3S0tliknH8qIz7Kn+6IGecse+0np+WubO9lWa2SM0CJ8gzGChd0x97iZdA+hB8vgKjq0iR2ic0iT
qvfWtud2MDGrm7zH5jptXTSCIa003RNkyneZZ8EsbKc76nPByZ+PtCqDgeEKCBUs7kzcx25iD6eR
u+QUmeOlShk4moYnIwMIqAuQL0NZIauiYWVV32lSw34pxkM202c2Mss9mvLY5V2/mUMGU+1C88m2
08+eJh93m1LbFIge2qyMjmEyrAW0+W5hcdnQrQzBnUzNvZ7nDFZM62+5jp6Cj5oOi2ekGrVrd2np
WSKTbU4h1sCeYuQhUJyVRUmzs9fxnQy3A/46D41KtXULC0r6zNhDrYk1fU3HL176kXkZJwxkhHTf
RFAqKO82U5P2DzWZ6X5LvNEK5D/Tl78JrdrLevo2E0QNY6StSS1VHZOhhvjBHSGqZeDVfazfdKO+
y6kpN7ONczpeSCyX+p1bSbGXel/vIEQelzqxNyottpFJYMsScnMIQ9meR/rtqYPAPUmnF1UgMtW7
Z6ZmvP/FgvSHjmwQt8kpK2mrs2+FU5sooleGHSwGKBJ1EV86m/lp3dC0r8SkYYqFB5m5+XbpBDfj
sX0D0bMtrLX+LLHGLcPRSllJs7h8KdQiDrZZomaW5XyS7ToTapDTEL+Bhs9OG+rajDxxvBtbGXFa
aKPEgN3SCORCY5ulrJc8a3LPNorAA7lSoOXE9VolHpFtBQCo9ZK8yyZ+RTpzCYussTwp5ZqnUF8s
mbx2imMbGJ06JHGKgInLHpvPS6P4j2uLX4mfiE5MqFjWGMkoZ3i1XAthcZpfQH1O57B80GmhcEYV
m4B3ZRulLbjvtmG7x+82qnlH0MjA1Jkqy2bWs1VOVXpJOBwkG3fihXMiVntZ7BkWCxgxO3e4KSPC
W/DKfupKEvduBtshmV/FiOtysIfnNsDriQyo2RcE0bBEd3dTvPBF2q8kJYi2Tvi3Eqr3bac/hcxQ
aRy6JmCUcKZtrqpv+M0cojm5H/ReI3zawQEzOMRuFBgT6go9rUmHziRspCdhs+BMtgJwa1xIuP6r
Gzl3LDdTYR4BlZQLZYXFOScr43sKrU/d/B2m5Rv0DOEWgMKt+n5plQ4ZJ6APHXwC3+K7pal2eoaD
gpEh9JoWkwl9D20cbkdmzIoUnyQatm2kvbuNdLa90RC4FqflDZM/e5stDul4kpkOYy9PN6h02Odg
7qViZV+7B+wjPZgYqc9t+5iIYD6pQGe2wdZHFkhy7LCcdhoseHTIj52W6bvGuYdxQWGozy/DZByW
VqcrPDXP3cBERI2dZ4ZF602ja1AoZgt/fXgTtd17phiRiV9ziO8ddvtsgrkrDsOE1IjtQD8xgI5c
jZr90OAbvwvJI9FKwqwJd/LHVvtuyuFdhOR6ZcFN2qOtlP336NDQrxJa8KgrnzqaAuS9uXB/C0Xz
QzwPAdvDBHrDFoPOp7a61yJ7Pk820QV5kjxosoKeb82ccktVbkqkKL4xsOezVyZ+WxU/uhj/doNO
xaLGg8Has1+h22OZ/UW7QXol9FPmveyMTbv5w3+UcFZFCe0XK9tHIHARG/qplhxynUDnJhD3desm
p7Ll3Ba1H3KQN3PlIg9kCG7UrrWNunG8rZytQD3rO5MkbaP/nOfyjjtsQhUsNrLCPteUBTqQajcn
q2G3Y99BaBsC+aX6TjBZsVVIHk3dDbyopvUalVbMMxonWVj2d4XCmat90WsfP7TwwPRVB+0kb4eW
MdsyFV+2vbJZJFujpkVYN/CuGPqyD92lvYvXB4vuW46S9nR9SWU1UUZ0HqpU8d+2awRNMB1y5I9o
ck3WUoLVHc2F4t8Ms1/VrMNBZTwlfZxwHuivLXgJ3zBN2wvFwVHK8uXivoZxJHG50dMu23zcNgEb
mXzEB5Fsmqmsj/XUPg12tezNRMTbocluJyRjzI6Zzokmq/dcPAQbO30KR3hiVsskjhKONRaXPpgK
usNb0bT97VA5f7KCA1os2SavjOa2c7uKDO+dw03fqWCydIw3oI7dNcFMk582YxdNf8fegCJuM5ZP
euNFKJSFVftR1ZBccHRRCuVbt7HvciZifrXI1qNo3QZYBwdGrDBz1qCN8SdpZj9QQ0d84Slt+mkH
+BvlYnDrLuFNqNirsC3bpWYVeaOW0o8xxpNB/gBFzvTDkgs8ynbuDdE81H1KG0aFL9nM/FNyXwoh
SDfa/DuRH5wEwriNLTH4XZGHOy0jGaE2nF/bQqOZdy9TNwQbCQbZs2fds9uZ9Vks33JyDo0gJjv5
tRUn6JJnX/WEt1a3O2o/jRCjYg7Po6iemxQxRcfJZbZP+DjOboPCJwyibRA3UDx6c2O78mt1nFCI
QydpXVN4gWlfTJTXGfOX7RCqo4vk54RR8dlYY8bDSmPaXnIAbPndZpgt8RGVNF93U+AAtUmyJ1cx
pzZtMopggZxUOd8NgumBJYP36B4FCquKF4zLtjeR7g/Nzdyn2R5ZxnEegjviQrC+0ItIjQmpjs3P
DOf5NS+sn2aZbqTs76hSwRZH5zTgKzg7NQRB7S6VPWf3Wp0xR7lTSSQpZ9uczok41FZ3NCZy0PPp
UZsX46ZHC2SiA96V8SFvKHE7V/yYqeg3hWpftbJb6HOl3Aw4bibOzBrRU+NE545ZGj23T1N23cUg
LDaJnHmndZ3rt0vpuTLibIkfMsgMXshaXzZ7sEpHNJPcylPdxN9ffWSKOLFgEiROaz+h1X+mMv3b
NdHC2W/ux5r3RcaEF5K3vlNL+xEKmpBJstrpEyZogowns3RCT4Ioo8PAxNbiMA/NsEP4xAp7Srrk
mff/j/23qRrXD+kX0Kal6d+6+kYb2VZZ4c/UTn9a0/6psu7VmdtHphCBZyYanHyb4CwXolQdsB2Q
xqreYY6qkRqsJJJsIg+cTZ8vNVt+namzHYgzoLS/RjA6Xl2gE1unWUWHPZ+dWuYTu3McJgX84TSL
eW9zBRVhuc9ZuAOlvYk+/gVuVtB5rqd9qSNrw/4eNT+F3b6SM0U3uijvarkzAu6crOnQld1DLgfo
x8VfM3XQpk/b3omR1OmyIpcB32m1xs9oMwK7wPi2zR8Gms42WtybCUmaXxigEZBex7WOpteNTpO1
GJskjm6qUiO1UuQXhVstLep8382WvkU2Z1FdjF5fqL0xTiG0saomgqX+Y/KDIaxx+afy1LApDXF0
ku4YYbx2644Vfj9XyU9U1it0qjuKQuP/JpVTKro4lLdswtYMtHl8MZbIPdPZ8KaW7HHHio3tZBdP
UdXci54gCDDV/BmxP+ZoXR265fi9rRuVshWqGZd78awTXCXSC0y9B+TfQP+mionVxBBjItwJ5dS+
7rRqO1Z33aIb5yIfdmOhhX6dUpRV7aEsDOpWesJxEfPuTcXWiZabOGcBCqK62OpVdwodgttDndgF
FEeGq7Vb938oO48lt5VtTb/KjTNuRMObjr49oGfRs5xKE0RJJcF7j6fvD0ltUbvO6R3REwTSksUi
E5lr/SaWoCu3X+K+XJZtxRag9s6Swqa/S7MPj4ReEWJG6XhSsJAG9d2si5Mu15vEiYdlrbDfjevI
JB6kQRaKUWRxu3Ptad9yfedprJr4BFqkw346YBwy3YDm3jo/8Eh5J/ilF/YLGZR1jw0cnJadxqHU
99hG9J56grBy8jv5FHQNaA9lm3txslIID5iJee5VZ4LysB3NC4wUB7Cueam+Vn3wBMKS7Sg6VEbd
QtRIzWM6ao+uFl511pSVbTXrqBzXTq48uDzJIYvOm4wEGdaUyzAkGoljZxiUM7XotQUwSkq2x2Yn
BxdTJUTN4XIHmb8eWmVl1TW7EoKNDp4Fs1yK93pffrhh+xFV5CrCcaYU17hoGn40UP7c7Ivqmx9B
b/xo2gy9fnWhyXG+RvyefNmAsELBqd30vxGSJWGfpyXBM+mkZeOTb1gvodVvZFXbFj5bValW98jv
QPfQweg0PBCNym5m+5+KLi0LOeeBgTRE6+gro+AJK3ffyhTZwOibrun4sEVbgroX0yISF9fZ6+g6
i3IY9bVfK88OPqxF4bz5zYSID/y91AGkAGiHC0TS740E39NMJcCd2M8yKm6Nm50QPGpBXrWPRUss
pvYgw2aWeYA4hqGdm18TiAwzZxz2aeMsgtHARYkuZEz2GjoppFntlWGXV81I3ssKrzJJttDaB5Am
t0+OTnhZc6AVGPZjVyts2IwFSy4ZaDQSgOHqzxEGndBNkBcztPI9lZuFBEq1wDW0D9STqVh4hqIb
GBJzb3J3Mz3yyAu8jmlkzHQ/hZsO1cctjEuhVUej7O05uUaO3ZjWzaRCO8eNWS1TMD2dDfKxr3dq
QzbYI51SSt9RcsDqkdjqrCtRkASXqlr8azvy5XGscC61toTgWRsDJee5Nq4bpXlJZEJgqCJNjPS1
BLG7ckw2JWwUO9gqUxoQPakA2QnZGwgOsPt1q6+FrayaUt83loUeSo4zZMSajaCFlRHQbOpDl+v1
QcmC5kAAYiSt10kb4CPdrJLyfptUen4NdSm6cqye7kVFVsF/RKeIx6bpogXp+p4yLw25Wv9qpqPU
t0tsDYuTqAIOQB7C0N/uk4SdF7KO2/3SGKv8ShymuAIXe8xlxDtElYa967Fw5M2tw9QrxsB0xbv1
F/eJCKTD0u9UaSv6AbbuL32Bff00q7jALdn4ECpJW/PORF1lVvUchJ2BjMtfdXFgzxVEfU6iB9pd
A2iXkIC2EXUnvW9/XTjbXWw97R4+1evsDZDS6Uho/dVfKUxULPQ9eVL1eK+OsVY7eiCMxKSiPs4G
rKd848xZZJWrhXsO8fR8KlyAU1ne1Q+iaDpZNHnAjcugD5snp/TinVoQS0y9ruHJUdsXPBDmMfSb
ep5a/aGTWXzF0KF0qrkHWG8rimHshGuIDfriNrHndnu8CgmaTS9bxqjORcqtq3gp28lfybroB/FK
XYBl4+jaHgEJundNkWw4TktzUQxgnh46R31OCon3IcsnrVCqRzGPwkhCGWWxFxMZKaC+InXclWit
Q2M+gOmFVRNnF3Ex4qJcRSU/LaSyfH/emBlaF11SzUUziObswgsGmxIPZlbxqU8SjD6oK5Ja93mi
aug5D6RrghTqqq614ESI3V9lXR+fScFPyIE8vyBRZy0yL2ivEZKaiwpVhcehLMy5C/vmib1XOfc6
M36pib7xuzO6V39Ez86KDetL2hvpLJaa7Kte5j8wlYUuWaavdhsm3/s8hTYYah/pCJA9trOfdc+O
IiGnQoYjm7dyzsIxyme3Z0czK/dEq4DkJqjQ6GYI/ABrYrY7Lb3HbO2TC/lBImKn1WPxEZfWxQLh
/y3owjc79ct3mTMBu7fKeVPJ3c6iMB5WQe5hjeIoxQUzeXQ1Y4slaDJcFnVelEOpHCU2P21RXESD
4ikWi4SbL0VRNJQBwaHQiyW2O0x165d7/dIEYrYQxXqaILNUe9n2Nop6v18Dr+cM+DR5NKMrMn8+
lpa8kjQFFeKpj5jfISe47gujvb1V0ZBWbrNOK3JaoouYv5dkcP6tT74/K8CzwUjfjG2EXSQp0BNu
QcmmKYwQS9DcP/Azk5a11IePiBgE81Ix6q9JLB1VI+88csSX0Xb9n0VivAPwdl47U7WxQK6hzXZW
TFTFKXZSmmk7S+3sFYfXlt9/opIX19ovndt+MTKkXHxjCXuAf9AYjZfUys233lSzued149VRgmzl
mAlyO0nVPoDut9e4NrsnbE2rhVZE8guIwhDBJP9cyNE1HVX1qOUJQgua2ZGaIBfYRH5x5ItDosjL
omPE0WmtobVwiCI9XjcFKilxSoIribrhEBlavdZSUAWpTvK/0ZXkoDSDukbZxjsojmqu+aFY+yiC
CJCx4PIre0gBnaxzqP0bzQj9C7sRtnSKZX734gd0JcyPmnP4rKq94Sq6BsYoEZX5q2vfVp+6atCc
rzIe3+u2Nlh9m+gR9FS4x/ts3blom6K2TDhD1BHwXLdF3vnLDrvQRV7KZP3c7pKoFc7KoTsu1WDs
LuKCvaw115CTWImiMvVTWpi4npYb65ylDePukFg2qj7eVg2K/jbODwkq26pbPpAE/xhx80Ooikg/
WP9znTvI3sBT4jRobzJcVMBYdpCB4SVcNFSFF4B2+qWo6zLbvbC7B6OP4iY5IfqJOqvTFt2APJMo
db6bHJEo24iSmAh+mrMJcc8Dzswc4mLohotxM7+hex14zpJUrqlum9/9yH8sVKTtTqIqd+wUSbdy
k5VYqPdxXC9ktQNdQQClXkmhzv8OO0h/CRsRPqY0RsSy1Opk8VgACDBVEpuM5rdyVZQI8BHHvfUU
RYTzCTVNl/sUoiEzvPpkklJHc9pGBqarToo7yBsRuE+lmDfBF/P/UekZpryRFEL8YqDoKC6iAR4q
6eBp8DjmwMcjx9x60wG08Evt2BL/OXlJAawF1cCvRA0rkjxGdlZzhCqMET5O1pBw1Kz0R6pmziXw
IN44BfF0UZ9YziNyH/KjM213iwJajOQ39E+zXZajCmUMuE27Q1osRX3jcyLqmvyVLI6FOFGPvWpI
6jIxsJxV/E7aVRbfppm4rQecS9O+RcrckHaiqgwjWkX5ditq7+2tA3EtTqSfn+pF8VOdodrKNimi
ZWcTQ8X3atj56vDrIsvVJWj4W0cdvHjiW8YXJYR8IOdR/pWk3Yeh5+a7ZKUvtaLUW93U9LWthP7S
STRUP9CAf9EzhfQZDI9UtVlPPQVdpjIOXnG8xNSYBRNUhrSstGFno7LlDqG2ABXO+pf2x6Eokh9D
jqhnU6lfPKOSQZBmNif2TnroXjeq0iIrKpO6n8md5m3cJOVoXUPtstXkPXeUN/zJpSuC2dkuVZEZ
DKwRQELfrIokj19bmSTaIMXKSoLC9dV050yQLJvXtvTyB6Uo45UMQWybNV7yYg/DlmBk+q50Wgbr
yXV3id+GV1f3foqXG1Wb/2DRZycrS9qj65Fl6KcB0/sAQUlOKwQbmJqevkZO8luIJOlBXLS0bw6F
3gCvNWwkDiRO6QUAyYOmBno/E33gck63wLThwOm7X8XfU4juSZ6/Jkmcbe5TxxqwYF1q62VTQA3o
+3GLbotzFKU0goBmtcjei2JYgmIBnrrt7OpokRCstxURENBhcjDPCql8HVryqmGqF2/WSN466OPq
PYuTV2Ae3Xcsmg8N+9EfVWtCyUo9HOyzcZbZ0ARmEgf5KRztePBbkh6EjO3pE90+gSdew1OexOUy
q0BhTlXyWYC19FoU7w1RLCX4IIOzbAl3n4IXqcVGXEOQem+bfuGsqhyIb9eb1dbXmgdREhfRxZj6
iWIxsYv0ziNeVluXoJelbWrD60pgqXNKbxFRUCFfLYKpWfQpJVeexzEx0dIw6MNj9TtHeunhNkRV
4nmpesbp1pn/01HBWcIoDesCYYhJfr/GbXznJiXfLF6jAlKw6/O6W81rcNhXL0rSqzsdOQK5BKvz
u86umnoREQIDuoMkHMwV9VzKtr0v1LDcw2V55UxsPMnQqtAbM895ZSEpG4Int/gi7kWjgar9AhxI
vpFzcIJ1q+Xr1ALvGtea9xy4mbXMW8QR1LCHRwW9E/OcFqpbn5hPYwzKxsk86ceK/Jr7I23Zkmpl
bTwlzLUEIBvte0PzF3kYQyACKfBINHPZM9dZMzTjcSxdAqeWygkTkh1nc0TdNb0OZ6LV0sh0DrXl
7knPIzAaBPExr8zyaIFYI4VeBt8KK3ko09B4KbXcglPhIQcyJsFrLhFAmDpYfx9JLrUiqG7738CL
3EaarFjzfKjUM7klIu5WET91MQwlBDyDS+i66EYpdUaKJLbW3WCqu5BnBHCYpCGjHWZ71rd6PSSy
ddT5fJZWFGmXLMb+LpAl66mfJIvQ450VhW6vq8Ydh1kyeTA01qAcSHXGBC5R3ZqqUhD8h3y63PrV
pZ7hbSH9GiFa6mHAIbnTXSwIIbeT416CSGyuptb4j7mJZkWA0NtSFMWFDrplNld29hMLCOGhewdR
RwdFJxxIBKTbuk6j40zbejszjctD53fJMkri+kUNwu/iX61oPwOj8z9CvqsE0weMLqYxNlJFO30a
E1vEFMpQr15GbUofdO4PPb2NSZ1Ymal28mtMYYJLieJ0B6XK2Sn14OxIeZLf6lQSEkWYequIZ0OJ
GzZNqWj6fMsmWFtITbCK+yJpMCnQ4fHhqjur+OtRecZHffAQYZgZss01nSrulzoOMAAG9fo0QqRd
Nj2O61XQa/ssVaNlYITSKyT5U8e38MMI2rNeddorvIWUtHj1b13dpDmJravu9+fcCX51/TSrPsp4
rGdFRBjxXS1T7Vl2y/zJa/8oBO270prqrUVx/mj5PCZ38m5dlS4glLFocRav5J5nLIx/EqKyvhS3
kYIgQDBdcidEYdI+yeh27cpoOq+J2xQNWglP1b/XijLK8OXDqBGydgbpITW8HZQRfR2TKn4gKy89
iHqI7wRPRaWS9Da6yFNvkn5OOhO9GlNpjI3oUIlacSsuhW2QK7OacJajnPGrv2gZFO9r45T+bmCd
P3v8NDZxT2BOSYr07KZKehZ37EJfapKpD/f63vWUja2RuBdD/94XtOmvvjXavTM0Dhpkh23vIC4G
Qp98jxJ9aRUJ2iV1A/db3N77VAPpjs99RLMpG4i1tBjLBMAMvScJ8fddmtYy8enpVpVAfIk7cak8
nl3Ak/zZva5V7aE43MuROUarMEHHTAyG4ohS06d5CFeSpKkqk+XKJkf2xxxsnKx5OvQy+JocrhZy
fa0TnBEySM+e7KfnIh4sOOKutnAGNfmzYVO3CPjda3NNsxZkWrWFGCguSCun52pTTj1FRdWBDzPZ
cqzhaSQ4zbyOpBsPmCEUM1GEypStKw2lJVFUdSijElzNvSgGZrDgAak+5Y6qnqNEfxLVXYB2a63j
IRcO6fBaKaR6OUJYW9EqGfIJJ83xglG2/lil421qJ9abXRc2OXpKDCLjMSzRFeI8Or0tJUZNMDMk
7djhq/SqujiT/Pu71ad3yzbMX5FJ6l/v71ZMGfFukwqB5gKW/loooSc8LlZ15oGLnsTSb+rok576
vVhUPkw0BwiNaBUNYx+zsotyLKdvsRKnG1EakmLHUgnFJ1aWTsheF1pgEJzRdusXFfHsZV9ZA1Am
P5m7CBUcM7ZCWCe5BumHEvks0fs20NJ8sNOFPfl6BGdDqoIzeDOPo0V3ifC/2CMgv2uk3n6VVV5+
cHpYR45zLtrouZqqUweeTRmRTq+byH7tay2cE4gP9qK1NkM8MYboxVNAT9c6Fjt9J9mvJaSxVVqG
/UqMUtWOcGQThkdHip2XMdyLl7SlVt6j9EoGcHopNwxJ5JaptBbFIRreRnxn0bCq8qfKc5fiJZ2a
3Jgy4nzdtLH6osMaiwL7UMcaGQ9ZhlyMkdUBp2zr0BUGuZdQMV1wofrjMMQ6ckO/m3sJDMN9yDiO
A4soEvsGj1bNgHXit4+e37SPGC0ROowBh7oeRSRvMJDphvd7D6Vxn7tQiw+iP64n1VprIVqKYjlN
OGVxp7nEmK5MjDmaIs7a0Yx13QzlqU/h27MBAGpfSvxaZUQyG830PvxL47fZBx5OCThBb/Ia0GHb
jrUN0b8Lnw2z+uZoUvoRuSrwF7P4oqlGsaxRJtwTjTQP+agUeCA51tdQKhaia2GT51M72b6OMd5w
gxzwJDHK7jrmTjsTr2dCUoxbs3h3c6CKUtGzGZMiY1dBqlxmgWm/Ahw4iK51qL61tgwHUTUV3hQR
HfE3ZG5XzC3OUX/9DRFnqNvfkCXsqcTfUMIaeg7S4hvw3XblFpG+iuVo3AAOSBYqwh7PotiWUbpQ
fVl91uvqV+voeNofRTlSiw1Jo2QF25k8iSaFLzI+6Qt5kMsjYPhuWyhRtUE2GR1RKYgXFrp5X4ah
fQUCrf+0q10VS+OPumCZQIQ8hFDO6NFxy2NFPDNrEFzotPS9Swp/jV5Wgvxd3OV7InNYRk13n4oN
Is/YDOv1nHMAvYuiG2BHYAPt1ol5jBVt6fZSsCdtZM9j4q5LUV/YKlggiM7pXjOyZVZ3WEZ4DSM0
J8D4xent2wTdVrN0XLWUyV7PsuS9roMFnUpF6IHiycrh1tiWvrIsyxZFgqlBdBGtTqtmOxIIqOiH
JKhQAlvFpWccdOKbB3O6iKIfd+ZuxFxSlES96KEk5I9I+lgoU6ch1PdpbJfhceQbycrH9WYuBNhh
uj7nCP0/Bh6AyUoBZyGE0K2xejYdO3okne7f6vPYmjeKWn1FbQO2efuB2jjPMOAvFy/X3Y2HdNDa
9uP0MepIctSS3H5onTxHALp5l1FtWiDjqByRTsUBrYmDVV9I1UspK89eGXVI6mCUNaTOqxHioRIq
VrRv8qLDA0QbUO0fvDNnDMjYqXeBVt7tNbU2L8Z00VVwi0Z2GcLAnBTFmgMQzB38P7CWpR6VW3Vk
W3Hv31RVsJJrjmyiTgxrfVD4Q9Aka1EUDXJQ/kC23ni4d7NAUllVlpwgb5qXuHCrk91K83sHlGXY
moXD9/s0lWYV63qE1CcGiYamCfpFFPsulAsmEnVKnfaYXQfJVhTbzDVXaZCDhpDxxnE849XmSLfr
HEAAolgNg79EqUbeiKIVZc816a4zZCr3EYb6qqob4zUfPAhszlXpQ/1A6gIJfk/+CQxLXodlzpFG
1IlLEKTVHs4VtGX6ymOmrdyxzLd1m76BBYZ67rjqQpHt8NoNqXHW1W8NsQWIM9hVbJExg/I6NWZl
Fl1lPZAXMtmhpai7Nbj5mzaoyk6UkFI0zk76TXQXNYGhyFs2rX/OE8aZDCqilpal1bYQSevqzYND
dZuDwwVw7WJ8g/xiz0uHzHRI6l+ZFqAAvdfHe8l1byWxVvWoXNzb2r+Vfo8Ti9zvnmIcOafuUe3I
VU8L4O+et9eb2ibBnf8wzuk90I9et/W6ITrAbIwORuRem2RoN8ixRId7vbi71RU9CbMOZAPd79Vp
yUo/E+VqbL/HHsB8/BkObmJkB3EnLlUxoKmixg0GYn81uIoc9H+UdSvYZLKXPIQdPpS3ae4ztJU0
LJVw0u6b5hcXMRebgnb2r//6n//nf3/v/5f3Iztn8eBl6X/BVjxn6GlV//0vU/nXf+W36u3Hf//L
At3omI5uq5osQyI1FJP27+/XIPXorfyPVK59N+xz57scqob5tXd7+ArT0atdlEUtPxvgup8HCGjc
i8MacTGnP6lmBFMc6MWbO22Z/WkbnUwbamhmTw6hv4dI7LVTtW15wACvFV3ExU4Ke56W4H2LmRR0
DhsVTALilRdG+rEcDe12SUblqLO0PpAb5rNGLUk/gsrP15LiNbN7P9FAzg0DzSxAMjkPCIoa6aZI
7e5gpEl/EHfa77upB8opKds4cKc+R5ODqyrbOmiySx4ApXX14Y+Sk8pbw3eG1T9/8obz+ZO3dM00
ddsxNNtSNdv++ycfGAM4Pi+wPkpsXA+mmmTHrpHjI+4W0z3s7Yr8xlRTLI0BZzJgGz3SIdPlV3VY
OsgGFpV7kEhuLhJdNhC86auLE1glEgrU9a5pACeVWx9W31/lvCm/F3HZ4D7jvxTA9U8B2fAXWX2J
o7p51iBNXSOw3KLWburwoLhQDEUxVkiq9JqEeP40xoB7sPTiqoS83xgvYC3i+Wil8U60pln0x/x9
/sf8kiZvu6aEaOkquJ66bo1YR9UeiD7/8wftaP/2QZuKzPfc0m0Fypeu//2DbuzUZsPqpT+IiHTo
xfD5iU/YSxw+VAMpC4h9qOWJz/je3GXIolZp+nDr51cNTGF0RB98fSz3hHXgw0Z84RJzaDDNnCpb
e8IPi1vX1adbS/3VKzfMH23BvqvwcmeLZpW2bO16fK/r2VARDx8xiFnJidpsm0S3nwxXOYv2hFMO
EXM1h8npmscSeeN51drju1tFTz0x5ifWgE8TxsAPrrKjATSc9zG6paPRn1vL8vdNlx9ECZHA4fyr
vj3j84wCX5un7qzVUH4E5qItXP3ehaG1nt6GqpJeLkb2J5ssBOXhIx2ChH3QX2W3eBp6RcHgrSWW
ZNfT3+JJXyxrOTSG/Caj/r8BLGTeiuYQHFM4rI+ajUlQkBkJhqmM/k+zTsNLDS2Ef/5qKIb6t+8G
CjumYrMAmrKiGSY0jU/Ln5VIKSJayGvk/L/myVCZO7kNUiAugcL1dm+6hrEDfS3PgYeBUhdNtw6i
6XYpDQx3O6jiZeVjOpik8VIsmKSOi7Vd+4Amp7XUxdp2nUkYgYtl1mwhdIvWENfgi+P0K9kqs6MP
jeMo7pqqeS6tJtje63MEom89ur8aRX90wH4NEkWHI0g4VtdMTdnARQFeb3Cg2mT8QnQ+2foA4xea
Vw5fnG7kKST3/jFyuls3abTaQ9KjoOymjrzvqlBeuQbyCvZUFHXiAuQXQR87UW51onjvLBpE3a3z
1O9evM9sTzN/mlTt2z2na/vk9PXRqlQTtTAyz1LUveolBzodssMeIyQHxdtpRyaFyZdKK48Bejnv
TcO2aJt6tXd1WUkB6024SAOMcqfKD+r0R2uVkWyqoVSXoii6qQ5E4lxpicG5aPLwrU7ObWgn5wGz
ljNcmec27+UHp8kse6aZeb/REp5ioou41FNn38yemy6TH+71975iTkKoTCAZ2W2+EDFglJP8cm6O
cXTVokFZ9BU+H7ljhFdxUZPg65jow06UXKTFz270RRTEGN9ChRo8RTW7132ap08jefnPPyBDNf7t
B6SpsBodReERZhrmp8U1AvueuH6Wf4X8m/DQT/2D8O4hOE9iKnechVEZKf6Av+1+PjWLYp0bbxXQ
sB3qq4QXnBOyI+1VFCIejwsVMcu1KEp9Q9rA7a+sF24+B/j9o8gsb9+WtrEZFBCjLlLXHWaCIG01
pJUXXTmYmyJsXgN2AJzUURapWb5AigG3AIquvdopURNRZyqZcwoHSdmzmK1FaRz0ZhaTtkCapc2r
64CBjw702dEv4HeX4k2xbKdQ+E1/SYCmfXSzxr90IUibzOseRY8ScWswi3G2FcXCMu2HruCrI4rw
6ya+aNAhBjKme4wNF7VmD0czH4bjWNQ5plK+jCR2A7zftwFKL0RTJclfndzWN4OD8byHC9kmG3Cg
8PpeufpWhfCDHCsk0AY4/tNdONWhFKIeCGAow86KFOcBCXXlQY39s4AfCCCCQB6IeisMUcsDrzCi
IBH7obOzzcg6j9LEUOJXVBHnW7XEJtYKzlg79grm1k9Rt4jR4hf5lVpNo63vYIrJ89d/FBdkey9R
ZFUHUbr3gHzhP4pRv+cQPQIPQS+NXzw6gH+ti2Kxg17qc+78+FQtilaL8rbX3truS6ZYRkWb23zc
11RxV+iHtrJL8zj9vsGcRnvNAsLuULkxQ6M7yEqWrDw77i+t5Qd8qEb40vhgAvEayt6LpD4TcnV/
mvW3Nh1MgtpASjNzVD+qWvmamk765oFIn6emrz3kahgu1Cn8NqihdQinEF0A7WqbKtHFRoJlxI+Z
OtGQ2o+mjy5hK0uEsCdT2Xnaqt76vv3u03iVwRTkW3CxISB//30Te+GtJvzrZmqqFesk+ZgLm3Js
HyT2N4jflR0wUwNyu6hEHIU3UdRuvgKTEVyC0DAechnsnN/U6JlW6IAscPF0SMAa1ZXVp7yEwymW
7HXB5mJ/X/8IPJurYGRNuC19Lb19G2MrJfS2XRDBbBmBUbh68w3deST7FC+6GrpTPVgyeP6iTIuv
UxxC9MgaJVjUZYmgGYpOR9PVWQgKS91KNia+KjvuXZ6k0FKniyjeL2Uhrzst9rf3qsaMurU2lMH4
okCRWhuWt9R12T+S80NH39K0sy2FCPwgzL5uLR2mTmaH7covTHkumvWpY9D74V6WvaMUFOHaDiDn
aa2G/1xcIpWepClCEoQ0oS3y5QGANa8M13otLOM7MrrpjzyCpuWAE4SNO2ykouy/RVKAF1FTubgA
6wjXtln5mKFlR16AKAgU+kcsKIKl3ERQzqZGLagtInnOSjSKKiyDUIk383wripIcdzvDm2RNuqjO
52MXP8dTnHYs8nSRG5VWrTDIS5YBRi07P0aBXNZN1ATEragUF5yEUBefLqC6jWyG6Niv7qJSFFlu
zbWt92TIXB/0da+XwYMfhF9I9zgnF4rzqZ3uCC+SeovyYSkauijrN26JhYSSjIiMuwHLit0PX1R1
VSAi9Zq3qrvzeqQqgdyBctfD8WVMZZkvrhpexcWTnhsXWK/UBtG1Rm9zpwzl13u7VkIg7fJeXYg6
Va7e7awP2ShYHS5o8YCUWufl77UBN90BWQiWnwQ3kcRuzjcl+f4feuSejEBsrn/R9CG7eg46S1N4
VpRCw/ujNLWx09BubRkCHvfS1DZAXcGRM3GRCmnCM9QDUgzT762Iq3TdW0i+i98bZ8P6mlbtztWr
FT/S5DjUivRi2GhioQ4Ak7Zqr7KSbuM4k17wR+z3hUYGupt6hXmHU07hQzKdWuMQbKRf5cqMHKgz
E1OrWRyflbq5vZp4ybZrs3XpghwWxRAOyRrr+nCGzh3aQKNKbMWCwJ8OiFu1yIMtFYAzV3FBlOrY
55mBHmJ1MjR95BRPthZlzFqFIc+28lYJpA1lQrWI8BgNeYQhQLIMIF2fc61NObRI3QlVJVFzr753
9RW8HUVDnCj91FW2Jjp+DiJ+E2QQxXof7TkH5eUfRCTB2Lg/rMRGdNGsAaXFk1Gf0oz7PleUHeKP
fTNnkygtskIdvmpx8OCYY/sse1b50Hr2H/V6r4UH6P/fEi/Rrjx85nKsOU9KXzhP4ArnTtDlV1FC
QfuLQmrlIEoqVijztiky/Gvo2now3nJpjNeiGEAeQ63BUhdiNnMohwdLndDXMA5WrZKFS1WFLju6
pYFYxmCcSkvh0AlZ7Ru/vUurRN4zYnv2Bp01DaW9rDgMLgGVrE5JnEvBhxUTe2QJbh7d0SPZ5A8D
SHOzvUKpbhD8pUsYtZBX2W3EncR/pPXrw4jg+vqfd5P6f9hMWrJlcUoHkmEgRPP3kzqc7NSD7hl/
xeFyZrZFA9VTqq7waqOHvEIJFQxNfRV1uVUpLPpxsxZF0TBCqfs0qpeUzZA5tfRoALZIx7ndOwnq
kc39RjeNBANHTwWMDZwDumZd7cSFoFuxygz5fZSkapd6FoIUyBRVO3m6iC6iiAQ548TtffAfY8Q8
/VC+/fPHpejy5823xXMItXHTUXSoOp8/rwo0DwAVrXtTkY8DqayAHJr2E8p0EXe5H/NYD+T6WkLd
3N6TfbdcoN041dqSADeIBKHIHCaqBlS5tTgCZR6HUVM5fbpr1Vi91fW/7/7/+3VquaoNb1zLEwaE
kIFN5MQMd+JYLIqeHkY7cYYWxQio8h9F0XrvfB9bZ0gvfup8L3pVyQuhejeXe8Xa21mWnewB0VSI
vo/iAsMN10NH09ZG4fiP8eikJxOpJR0jsm/wfiU0A9Ka7EGrorXNIdK39YhzgaaB2GtN8o6ziv/2
hxkhzJbEffiQKyzJZo4mH9zs9Is3sORLfq+sRTHtrScps9JLqo7F1Zc10lpaglxVhtCI1NTLWzEc
EUHo3OHQhe3woqU/wmRMvwDVSsGM2dM3m6mlOgkWmS1XD6J10LEM89PyGeZ5z3GCdyAmk5MAVvT0
Dm5FfVqh2vTSOGlxrVrjmHgg7A0jRFfZi5VF2VvGLolz9xyEA1iRqAi+8eN4A5KoPWpyqG1NpKVW
lRGWX23rm1Rb/rdPA7GFff3n779qfv7+a5ZpEiQ1VUOVVd3WPq0Xo8aqKYH0fzF7th0vumLrq8oP
IfV48aJpG3cnmZq789vi4iNvshYlUV8njYV3ydQqyiFkA0jvubbpOp1UEBrysxQWE0IikBvBC47/
l7XzWG5cydrtEyEC3kxF7ynK1wRRKgPvPZ7+LiR1imp1nzbx30EhkA6gWEQic+/PVButNfpLUZj5
GfGTGaLFw0VUAc9vl62Ee5AoigZddR7MslH3osqyunZf4cwuSuLQu0qOQiJRFdD6ziJUXW9J9s9a
ZUDkEHTItRcWmUjey+BCDGLfLz3CdsRThqeg1bxNEVoAD1pEAVc6frUwmi0bJC/bhesjLx7loM5W
ul7uvAapU4PX0iqcKACgHT8O8GohRMcIONwaEN4DhD6NsKYRonOam++K5ppkwHIgRa3XFDt5MtOs
/5yVokWU8Y62bdQvLYg4TrgUHaVePqKMf/4SBxDFWx1KxyNQhr2oyXgdHW4RhRrb8h1yfkg8QLtB
FdSWnvGT+aYz959EqalPeN3aT6ijJPey5Z+wipSe1cbvdzJ5MUhzjfSsDE2wQkxkUXUK77iCDOyF
uTq8r/gPwbXZeJBCDoXfZeRfwmIn6pLcWWV1MqzcMG93kis1KHYM7c6JVTu/u5XF2a2PPfUWRbZ9
R9+JFiqGU+vrJs4neLH13fzplj0RZ7rfQLHNcJS95lA8p/rUz8hAPSL3NLI8UPSTQiZjZpasoLSp
KA5yDe421fP7DMjpdiiNwLqrWxxKS1QPvnQLCxTpZeSCWSmOrr6LqtI/iQPK39HRHs6iQDQQUoat
+89Zo46bdOwS/U60WIHtzxVdQVVgGurwY9rZZAyYccILwBzwzhA+RCk3kcjxiEOKkjgksVMsEQYq
Jm2M8CIOeg4Zs8kR74ta/5CWw8/KbbUnZPptURI5mlAaP5X8v0oVZmlPUeR+amvdTJ0Tek3mXm6O
WyRL5K04q7t+vJ6JumjsUI7sYrAOTVxsLcPGMCJTXHlhWg2KP9dzdImiVYJqL+KHrbqxCxDwfdIg
B4+S96qQBvfYdMm4kMhNXlBPDOZ66tdPqUE6z+3K8K1vg18h+8kfRqrwc+7RzUFeBS+dgE1HhWCX
FXkJPKkYn5dCst9Nv/qNfrj9mjoZpiK5kjxlRO/nLoIp/yGaB9nrHxcUtqbZMptHJlUmU5qnCfdT
NjAyXT/tisp6wjtLvhOv3i5vAOmjPbEV4eteQp4UkFC8Fa9e0ZoE1UerrKBDLlpvY0UrQtwbxBbz
+381/jbAV2sPbEipDru0wOEjrZHuSizdO4QKCgLizGwwzWYz3KpQf6cglh060CnVoJqxX+6eckDV
M3zVuiedTXvTDHNJUk+6HuQvox2M297KZBSfKBIplBe2h26CKJqeRdK2qIvDWCvZi2FkMxjKsL0M
QNte7Ztrza6KldGq5hNKdBexERzqEdh+HVQPeH4Y68pDasirQ+sJbYxLIJn12jN8fY1g3VausvTN
kLDfIPuqHHQN9yEk74yFk5ntMyC6ZxHl/tM1qdKProhEKdeuNpKxWZdLc6NWrYMOX2CcYwmB+mHW
7FBbYLHXYN50UNUwOWh1Z7+ryXgxeSjfkUz7Zfm9+QbVrblzEnd8cckuzXLTbJ+Qh0QdyVGbhzhE
76poCFLIEiJb+J/opzQFitRZpX8EqSuv+kav92anW2tV6p2tY4Ml16QM59iuk3d2gd/xYOIu5ARZ
sGr63DqikiiBFhnGMxrz3iLLuuaShlkMH9auH6tSZS+vpt0zE5eG/EWvvAYWcudV3kkQj8ZX/pLy
BwuAAxQL65fR4dHbZP7WI2mzLjr+nBbo9WnIhuI+zYt39JAU/Hl1GeFBpdjCj5jAjt2dqE/62lqV
2Hwve0gcb75nrBES8x+75tTzcAOoGMI14JzxHiNcpISqNvqhF4iLFRGWawUU0sZscqgBsbdUAU/u
EEUEOesZyQLzXu8l6sznzhmbX1IULpsGfTczC9X1wJ4GfeGouSSZqy21Rm53VjhETIheDmvczx+w
fWW6RErp3SjGpZIDO0HUHcV56O8gICXrehBFhINgGJeGPxcNiqUAKRSnchJyKjpdT51pONzVdBcF
ny4jOttBjd+NnMUbVXIwXuzIULqT5mqDNxZyH3byiAcu8nmSnv7S/Ldu9McfKS9mcpKpfK8WY7qG
/mavdclTzxIStpOGdvFeeSXANsaktv27UeXsKU/0aNnw09sZWt4dJCW15oh09YSjS5nXYpjATukf
BEdRKC1p0ypF1JfN+HCrutVXo/IgSld6YxxU12v8bZ24iLhD38aviQY1wQxsY27JmvfYtEV1rBP7
rEqh/yiqTKPeVpEynDDK9B9tp0zmBjYVK9EYGnay1UOSAaKIzhfxOHOlW3JYzSoI+ShRHLV4rE9m
LdWIo2J9iTAzubcW2xMFAdd2imqRXQ5BKzvVqcBQ8kFtvE/dmqGFOem8aJE1rHPCdHjekmxWC5sM
tDF8HEQxiQb+/4A1zAkfaWdXyTATCLay4RKvFFXoqn3TZKf+qBtNHnQXPWlE8xjAKiPf/YcFuvqP
GAfd1g0baAnAEYOHUwFM9I/vkwLQxZiFKTZKtU8yZslcm2+70V6ZxN3uiwlsMWKc4tj1R2lqu5Wm
NtGznl7r/T/0/OdxoifYeu3pzx3+jAsiqVx1ZTre4UlAOsVtOtIrzl6uWuPQ2+ZwFDXiMMT5sJIA
QN19aajMmF2ACBTbdiLPIbhD1TXcA2Jm4YUHHPnr0l2LkjjoFYqaTBTlTDF8AFttbTdoftgDnHI8
rEzLxpa6cU7WELjbQAvvgzR0TqJKnEkB6ZrGG5EO/9NAdKtcImoFf9apFjAQVdxIWbCCks7n8MKx
ybVS48GHWbZj/RDhf6G+l8R5HwPF/jUiUfZUKqinD6j3bBU3Mo6IH/pzNfaqTZ51DlZh3oYwhnFB
izd/iPJ0FSVm9mKmXbg3GmKDogjZXGXWQi257NP8ZRjVYCZNilR5c5TiFKgqgOs50TCTx7wzMkxe
sF6v9GNcSWhHgDtatInSZathHL8bKiqCQwQhj8i0/dTk6kUj2fojaUmhINVYPphoua6BNPNy/ece
xC/R10CuZVV2ubIc8S/emWqSHNgD5wtcOZJn3mU/BRVHVd+auqnO0JYtfe1aeHOpem4QvYmNcxdn
yjYkUoI8ZWW8ysiX+b2R/FAkmFiiB59e3jYDrDDLJH1V5Qi7+EnEEjzPh1dC6oCES/bKah4Er4M2
CyS727limeL6jbcPhn7fy16BkRZZlFqqJjetEM3NoVN/e4p+JMwcvZdI52O26LgvNgprMxal0ePQ
Bsrc5Y85x4FTL1NHag+GnwzrvpbV7RC0/s7tjWyd2XBBCTfGy7D0gnv+x5p5q5FQHrzErJaswceD
VgzjPFMzbePJ0vCKZdfMynuHmLlbHnqw2HjLUa+72CBpfk+3aeLqC+TS/nSTowLZpmkGAz7K1Wrc
EkS3KMKUK3J+82qPXnS+QkUbyzcv7uJFbNoAScIC9LESuTMvbtR3VNhjTzZ/BDLugCMGsSfTc9Rt
VZcBH1YtXiIcghIzMn8kcfwrlbry0SqK/D8tfY1/RAlNU5WjaLqqEE6TDV3Rv0xVdR8pFtZMw5Ns
JA5ssWdba5h4U/SLjNZB2TCOirckCPM7U6qbU4sW/n2vKi+iPhojFHNwv8hLjBLyPtqIjYgoBpXx
uShazazeFUF+74x2vHeVoFv6ZY/gCoi0WU+0401LRjjGOVo9jr3JDav4XZn5d0Sm7BfJViBqdEqy
Ifnzu64reSfJFcmbBml130ovle6oD+VU74PIQ3hRG7612LwgA9TJhN7Fjh6uiLzskLqdif2+2P6T
4OoPAdptGzO29Bo2h4yClqGFKytuWVkaKAEcsCEvP4LpVqfMndptMS9PgeT5ct/tRdn1sm7v9UZD
VgLl8y8NoouZmwwRHWv00BaJ3QOjNc+owlf3ZaqX9w2SmqCOzLMUttW9j+rYPsMgZp7LqnywrRqJ
NHnaDMlyji9O0P+sAziyUE5/W3ZxCV1bek3ggMyisFTOozWxF5ENJ33513DInR/D+eauw03D03+X
6JGM2uCd0Mzu1lbQpydER2HKeGb6WpYBmlKWmaykskpffct8a1wM0YNiDB4cfMxF9eCk9jqOKn8h
BqUDuz9dLd095nv1S5Ctdc1NXh1o8DuyxCXatBR7aXiQxvwkkOBp6R6t0CgePZSRd52ClKGo91Lv
5CpV8ahhvZc6SKuhULXU65olOCv5fTV0nw+3OiQMu4Weldqd6HJrEMXGxoQ3Jy8xT7sK4LeaxPcO
UjELlhsyL8rJ+S1McIQqEA+OWBZuE5ALO40HdK2FTXPwS/QzZK9FzyfENmhIwv6C6q87y+20ekJj
2r0D3NW8yj5auAmq1t9Vd8oB5xnSKtVywGcOVSWQ7IaH/402uHdN5OFHhO3aDm3w+kfjBQ9aO6bh
bww6WK5O+bO+Ii/gNtG9PJUyO0A+0ozuRRsZnWubNkGG/7SJnNw/j3Oi0p+3XaouvBwmLo4RiNBk
YNz0iac74We3We63iHFOJF48wSBLx3nt3vGLbB6w996wjPd+W5z4bha8EQtB0U/qo2PsxNpW1qBx
JKFqPdglWexJfucXTmc8/cA/lUJGRzeVLrYC0wr15GDbe6599ArWm4UaD29Z4e0CJ64PlRxpK4tI
3h2BT+83iglJihoK9qtvGcnlF6uJ8nlhN+NJs/JhPWpqvtFc6KmRFCPqGAL/j/1K2WmlEhxkNPYX
gL6iF62LkUThM4FyQfpE978PkaWwMxx8rCd7ZpoCDrVXttq95Uc4BGFZ9W5131gyo0OL1Xl3CHr4
SeAS8m435Se71O9RSKEBRNDHma4M/V1tQH+XB8M8t139VuZO/9raw7C0Up1Y44QoqRV9jgax8zjE
HYrMdhbM5FoPXpsME0yNn8daFJ2xhFnvdRcslWq0PaIHderlZFq8Tmo4OaIXwTsin5L/IzW65kg+
ga8iR1L8BpIaEVUn0xwQy/8DtkL9f47TUHcSVYh2IHiEGRO5Ag1Plt7YkgtyVnpeMTPIqPNAxmse
oc6Zd+itdd9qL78P+XV4SM4tEH3J/Dusb3aD1nrv9ag02LkH+pM8Hq8LA1xVmaifXRxbXvJaGddN
kqIjOhUdBzF1CdeH3bWVP6tLPfP479fp5j+9+0xNI0CsGralOLJqfYmjKwjNmoNZSI8wF7HpcbGT
H4qxPcldEm2rrpx81P3s0c1YluhqYv3MwQV6NQ/xre9ggF0dkMopDLpDVkTpz4/v8kwzb90T2f64
dCyhDXztO13awFfjrnJrdYZHoxWjCYgdThzHu5qI7y94B9u+yaJvddXqMxQJ0jMEE3Wdse9Y4xYE
8dKewqBYbnxLhnDnsSgXg7BtioiCgtMYwU0IgkBuJMEj4lB36pSd9zuk3aKO5O80g4i2PyVMzb62
TeNAuVj/AYcKZO5L4G0SAdEMXj2mxj9d/gKjI3zj6sAJrUeN1O48aoYof4kNRJf9MVoBFKt28MnG
HAceTsuGdGQ9Ha4tqT44M1HZxRWZyHGwZ15igCQ1x4PAuQg4jDj7gon5Uuw6AzuJscYluOZp2ujN
ZHJMPu0BxTwWnXbb7BSpsPZoSiLFbSr6U5DgpTPtgn4lObYbmfFTDEqkgEEWvlIofn4MqiKPx9K3
tScrzlnqxycVpd+fTdctbLXiKSm8bAY7Jf0VYEVhoX/0ihsYUgeabFxgVRqLLArMQ41E3nrMI3kT
yZF/MIALLPUR8RPH1599l4BaDMhmT4gOm/spCCMlY/eYAhfkXdkNvxCuDmudHwh4PPAeLYKu+Cwt
8I7+GEQgPLgOYtta/Bk0CKRAiSVRCXH2Oggx5HI/bZuud3JVqXuUXZMUCQCgVasje48soR88j7X3
XTFsZd9pUbgd89BhsUuUsXJZy1Z9761FDLKAgXJnFINzjUEmAUAUgElPOe6pnQx+U5IUjODa31Xc
Dt8gU/XLknjK2jZCa6outDA7e3r0igGAewTaX26qSn1J6949iipxEEUniZcE3sP9l3q9UtVZk3Tl
Ih0uUYMGjQC0kwEp9+LsdhB1kdfm6yjdM0PZLfs2+SHFZQ37TtfYK1Nq1zLB06p2amIlbqpPonVo
ZGNfOg9e2VcbNYm0l2h0liTpzAe5t/z70u8eYrUnCYau2lqBlwx7XNUWUtMHyywv03VH/H0unlrF
HtK1M9jNtShaExPZHGVYGXn925i2Zr0rg68HxkUVRSlUDgX4z4ub/dQGS9pX+FEfxALXV5aBJReH
65pXtTEjJTqvtnOC0yxn8E5bdFjPkSnxQVd3wzd2md58qHx/n4d+8mCM4ed6XMD2fWokD1N/o0mc
N13dx4NmH5JaTp+ixl/o4hMFSb5h6W/PO62V1+Zo8B+Q+AgM1TV03sjPnqQaf7ip75A2+SYhPjzr
IrV5GHo/X+W2Fi5FotCNEg2iuY63K1/ZSxqec1kZJurF4xUEA9ZLm48aLqWsja1t4jYSTvA128uw
Ll6NOjp7U6yzDfOtiTj0WxehEYZMSHAq3MDdIEtbrQLP0S9xGiMKDlblZ42fZFT9Tl3ZeEuzC8Fg
DBb+nCA39KXmcxMcoRQxnE990qK23rCKeRYpB7AvU44IxqlIKqQVKSM1wCFLtLblBujl8G7jfTaw
V3f575zBaqyPMeY6+wYK+SLGZe6tSUoY5HhZJRk6GY4CWT5mkQQQ0ITkCQ/pKanbR9EDA2g2rEH8
VOdIq0MgCTYKzmCXZgq+iR4WMvm50Q6HnDltjhl4dSqnQyeb3Vz2E2VuKz7SXJEZUmmZGt4dVviU
9MFRU+PiLF4+GSUG5GfxM57abiXUZz6V/ozDc6n9Dy8fR7b++f0/wW3I/Cgk6hTHmlgSn9I+miFB
pJb74XF0tqWkdM0mSMAkOY7ezpE1MHeCGCHOvMZlA6SrcTAPK1cCS9a6yyZ1DcDuXTFXiE3sCnTU
yZ7Lj5EV4d/BVLVCliRcmm5KVHgCEwuQcTh61Qn7XYxYcshF8ljtTGbWZ6g8z6kdqSdRkj1MOtLw
MQqI2ihm6m6Zt/GtSC3jbYAHbgGUu8+dSjpGY9tPamHqcXAkhMWj/t6v2+o98ZufBnrubyWRNbAL
7fASIoyNgWh8jgavO2ahkaMKY2fH0rHcdah01aZkd4o3lwRXpWgfelUe93GAI/uotg9DkaqzELfW
pemQVch51/10zArpH9BGkRJizOvW7wMWCJdET9A+0z2YXIpTfld42lM1t170QcdRSzfTlVnkzb1v
5ocYKO9bnCBqPAEM5brzZ0OX+WcrLO47yQ83fR+YOzeFiyIOvD5BKCLAyjrT4xWaZUH7u1N535Kh
CQrn1Ydvvqg1udyhX1afSInxKm2CYYH8VbEsI1c/lcxOELAKe4mPLMkH2/GRA20i62K7CIkCg/uu
AJhBFHXyMrGwTGNxscxk+wVbkvbdtoPsrujKahGOTbgyYRXPmAG6F8dErKPU/faHZwyr0is6/67R
HttUd34brXTPTnpdk52fDxaMhSFSZ3WtIKib+PYKwShnlyGhvjZtaYv6cLpQkL8ZY9w3ZdDVqAJj
HNCCi1tmbsMOPK1Pag5+rwJ0+N5E3dkm2fqLlBMxG8uZIcqPPTE68ls0BIByG/6RDgluYlnrY2Y5
ttAW4n3v+eG9OBQF8t1SBIRvqookqcRCAt0goT/UWZNsUZe/9nZ+Lsw0fwR4+6iUTnyCfiY/ZZLy
nHmKdVTDvDoMRnmGCACkHwsOtnC/QrlJ93LgXTBjGjaelQT6XRlk+l4iAO0sRpzd3zqTqHHeyOVS
FKXBPNk520NTbbtjY9Y9vrlp+qZL4eS92vg71WkOwDRt8M9/8XB8h7PC135Gue+tIK5+8HMExyYi
iEm4Zuoiyo5ffZMsXDZad3giM5Keijh8YnVSHQfksmYsn5Qtxj3ts2wzUwMNT1YESX7y3u3uE7vV
Dn1vrY1Y91GCNEsCejoQ9KkRx97uvu0ta5uP0Ts5Rnp0ijFsnCACaSfKgWph0lxhuoXnQLvIiSw/
s4xpFkDvea1NRVMzEWR1lAZGz5gvAycfZl1dSRmpOC3dXU8tHWcalxWXPeum2sjjBWWr0sxHO7Hz
nW1aDediCI2TndQrdp8L3dF+Zh0GYnJYv3e60Z7HOsknA4ByWQZvY8lzGLLTGZqw+t3pD4gBdk9V
5Dv7wh0xTsEtZN5HeAo3IVN6IDXuWu6C5C7ncT5j9Jyf0+nM0pVzwqS/E1Wisc2qZNWhzjcTRcBN
yVFSyndIl7tsUikrI7nddBWur6JoBd5I5C36Hkqp+Rg0Q3dJsCqIp1KeycA3vRZdSrmXMD3jAJrs
4yyOtHbV+ub3W9Wt262vo+UFqQ3u/mekhYkkKN7fSNLa276owo3duM6O+GWyDnTFO3RBUK38UouO
pBLxNMq14jTapYXOoYzqTOedHd7M6yzJkl1qj/XW5/FfN0Fm77VswJN1wK61L2qU1sF9XDCFQExZ
7+THPL5HfB/UgT0mCNWG4brVy3ITek59QiwAjwEnLt9UNz3IBU86dmabRkmrb2GJvS5IveSskXZd
A6SS123eRLMCq5yFQhR1o5hcrTOk6ZWBGIeNN8d3qMwLVS7NX3aePCisIWYVQcVzp0mLDmvD3zqk
Mp+58M1r+YSdH2VnjCibdTnUR5tHaRWpdrfqDbAysmUTWzB99UU2qnfVTMLfqXkApUkgl4f5bJJ7
frN8dPSLVqkuI7qpywKB972N1ZwTkhN0Pak6wzBqZmlFJqDAuA2ni/iXjGbpnZOyJjGRw15CL8x2
46gZB8SolLnvdMqrjhQtMRCbRKWjMGUvKxm5ksA3RmQs5WJLmNICLt79glvBREnWnh1xZd4nVRPu
tACBcDtph2PiTNsXw3gPldyDllEPa8Wvm5XpsURSguG+AaX7wwEmh/1MMlyGBCGROEZCtkzb5oXw
BAkSegTTwtkusuRe7fASavpqLVtevLFGZEaVEeU4/i+j1SDX5snRERYJusJDggx68aAGKNHnwPH7
wHEfDV2vzhbqXVEe3nUamuzFpKra1/EhGAt1RQa5XghwFx4w2dzsgmIjoF9NOIEz4NEeRWvVoKxj
GfqjLLcpdNWMkCkGZEbZxjNNb7tN0yjeYrSV9A0ixi+yLv25cKB2ZJr/M5jmXANf37yVcmxfiMOi
gWVu2qAdVn0bpRdP7RzilU31w3TwKEIi9Bcu078KObCeClkfUSyO3uwBf9cs1ZxzMh0GBW0tNeSH
il2HKqFCiwDvWFr5wndL5yw6Oo6JgGioO3e3ulzC9KM0mFimq4husdGbZ/t67evFYlNZeaAa2m58
QWvVX9hZnkIVJwAIZ5D1c6vFeyd0vlmR5hwCjf21Xz2MmhbM1FHdj5Wz05PS3VqOjS4fBJXZOPgK
0JO6XztxpWJ5GA+nfDoE63RI0iWb42Cds1OYw9xXX0x8JLSy73+TnxtBKrNQYbddSjFe17WTLTpi
30yXsTfinMlErUvGfc88spYHKZzHhak8maFnrd0I/1N+8jyvSvwKZiaej3bFgkvGlXl0QY8kmmEt
Q1Pr550R4XIhD9Y+K5qmvSMl92CgdrgWdbeDUtl/dalslbgacsIQcCqszKrqxa66Cq9XPXhuyyyb
t4mhnSPHZ4sKFgI89yrURigCEBLA98TeulOLDhPm+tCVGltAIlQPCXmmuwLhy42oUxLNvGtHZIxh
cJ1xcbJ+kYuaY0ZYu5598TRWyYEqf5claYBino1bXWIhiHw7s/swhSYKqWMhGL0iWhW/dbIPYB04
0ARctgmA+1tQ6e2uGTVzFvV2uTDB0Bt+QELSS7DRzPt0E4wpz0MuS9gojZhb+I57Gazu4pneAW60
h0p4KBFgiZoVqvHZPfE0KMkSgpmSUkswMVg1QaktnzAeCg89cQ1CIXX5FOWZfXQi/ZHfD7KYA2we
6LJ240UnqyHYM6RXFq3ggxXs4uZFSwJYkGpFXYiGwbHOf4iC6fvyIrO6aJKgHM+R58KkUuoeZoI2
nq91smGu1NgGezF1EQ3sFvSTIe1FTd4hpy0buPjWUgNMwrGKfdPEH2exlkeLrCXviv5ENQnX0+d6
ykzE7yqW22XMm/BQGliG4sSD0rfiuAdx4GfgbBqYVlhDjAejNHkBJOE91jT4UmZMi0LyVBl7nL/4
ZjbGpHkq6mo726oRck1ZaKuzQofZ1cQmWfg+Wo0yrlxZgXCR7mpneRiMmYbVw73Pp14N1hCvJbaW
heqNsNGGKYRwAsE6bw1Z5zUNctPJVbg4of7WQuo7+O3PQctItDbIkTg2gds8iKxt5VasxaYzlJ+q
9FopyuJQW0eyvMOybYJ6QdiUFEUOE7KT4jc38qNvhkSQH0uG+pn5XpnVoes9gEUJFnpYuidT5kcR
RN/ZXJGAb3CMURuDV8tUFAdsCkDVGg7RAXhtNKm9ZW5ThKG7WD1r1SXQK4iNshlDMecLDp0QgznZ
KeONa2I2nI4KivL5SDxAj4wYoxJJuxeHwocSyGqrWeKq+FFX1g0Mo14tNn1c6td+nYIvWE8oCu1h
Z5mjrY/+qqJvsVEZ7xx3yB4V36wuXYV1a59kj7rVLpxIlu6nhbrbVMqLBmJ1T4DAvRaNPMESbejC
ZaLmIQKbbS8t8szHRlCOY3Kx2Q+c8rJdmCLPyLMWsGPW+3sDJSCs7eNxZTiuvYtK6dkPke/pYEjq
TVk94kdTPmagkXIN9abck8pHR+sQSRuGhhmWok0eeKW0hGbc2j3iktQdoG65xzQ0fyrjGL54SVhu
AhmzpMLxItylSffoXRWsRSuMCJyrfD0HvUKrKxlzIi7Sg2zr8oX3BzAWqnurhbfoo/NgstHcWdII
YLA1tLWhVaigubIJYyqq1gkApjk8cPMpIZSwBokvz4nr04pv0irPeL1LkWUQYvHLlQ5MdCHGqk7r
rXIlbxbXsQ2gM972xPmmzqzwKswkQcaL1qgl9qejQXYtAtPihYWs41J0TruY/GaPzbHoLHuYm5Y4
Ra2uY/seR2US2ivRWWtrFYsa2722xmaFM6aZFOvr2KAj8daSEhJ/QjRiw0aGNVph6bY2LKc9td5g
LTG+yPd2tAN9EjxK1axV5O5RUqz2MSn7Z1hUziHT035dtJA3Ja3vTrgrb5BRdeAOSYF5rauV7zhB
5MdrVYtYwVEn2ezKuYqzOztmgOb+FmnN7iSukZYItbF/DlZ22s8SK+1Y4gUWarthvPM8iN+w3n6k
BKe+57mv3oHyME6Ja4TroLe3dT0m58aInho58l7gIyPUoysY3qGU9FJG+CURax+WohXwAL4fRexs
RWumlw9JlbVnL7C15+Z7VSTeWvWRico7LOjQ5yyRbi5wZQtJciJlPQ5bJ0cTGcNj669TnDuGrY5M
qTr71OHTqZ4o+N8NhA884+JCwnw2+fNIyALj7R3vWePXdu/G2VaUJKPTTyEWCaIUjml2xHH9hyiV
/NHQtwOconsk18eyaHZ2T45OXDWsR2S2QKbMQ1PSToMrfxx0aWNJnXe6VbPgz7ex6z2JTrd6tDWV
hT+QKf7SkHmhjMEbbIFbZ9GFeAR7HdPed39u57ZsGI1SUZ7gwy+Drh7e7NF052MNqHlQUvkgq4S7
wE7P7ZA9sj+UPmZkkODFoZiUQMQZouY2j3fKO9xCBUTUKX/O4ixBeLqFUPKlQXQWrV0jeZ9aIft4
pLC7iqgEsdfrVasKP7EKmfOwgVRMgGUYU6yKgo8DeorpNp4O4uzWcOt3a/jS77/ocrv8CCA+wmCI
G9/GieKtz+1O/0WXL5e6jf3bT/m3d7t9gluXL5evsLf5+Ph/e6fbZW5dvlzm1uV/+z7+9jL//k5i
mPg+lHYolo0fXETV7WPcin97i7/tcmv48pX/75e6/RlfLvWvPumXLv/qbl/q/j9+0r+91L//pMg7
lKwOtWyGQAhLu2B6DMXh35Q/NZGKYhSu6h+jruVGx5BFXOVavg74NOxf3kFUikt9HiVq/2X/211v
fWTyzuPi1vL5Sv/X+7OZYevd6SGr89sdr1e93ud238+1/9f7Xu/4+S8Rd6/hQBhFh1/6n2//9qm+
1N2KXz/o3w4RDZ8++u0SoiWebvqlTjT8F3X/RZf//VJg6hu0eLE80MOhOja9by1KEPEYsFLEgRzJ
AD2tQO5QBKOFs0lhu3PJrjJ1FVdYJ1alw4pyahYd+8EDEwd4BRHZutyqWd3rc9Hs4Rivx84BzC8M
OlHVjk68KxxWgbmaqyt1QN1bJ6mEz3YxI80A9JLg9M4g4LrrejTr7/AXJB+OSfHHqdGPkTQTteKg
Wh8Db1XX0dM4F5dLaVZW8Xc3wIMcBzhjliZJtCInRTxKTrILqMy1XqT1EbGl9CIRfdkbTn0WbaJX
wZOLuVXZz6GFpxfRTUX59c4n2LIVXTDqYImUsjTlqqJDnGdguPRQubtd6L+8O/40Z8tQXYKo/+LO
zoDykuq+e6lGBG4SXBxBYoEDm8QWRdlSLR8ROuej+dag/+li6hJdsp4u+MNdh4mx4iD6OX+uYhQR
NnI65F0lh9GilSFZAHEqDkQJrRDqDE23w7VTZNsH0JfD6tMYkKd/df9Ui9ZibM96Te7upMpP2Wvq
5rHFTO8ozuIqvmtbnGi+1LMgCuasT/kNfRnQ1/6+jTzUGv66hughDjnbW1SgzHZ1qxNnfmy1a2iQ
v77Ui4vklb0r89HcikZRZcXdMpGHSdS5M8BM/j/azqy5bWSJ0r8IEdiXV66iSEqmZFtuvyDa7W7s
+45fPx+SuqKs7rtMxMwLApWZVaBlEkBlnjyHOqG1HIwa9nu79q52cYpdzm4H4HX2UYazEODJqUsx
xa/j17kyrTEjfxMZNTrTWTbugAAgTRLPureCX6/5hMw2SRJkLRS+tUCoSdvZ4y72ivbTEKjtp1or
nXundz+L6WaHfuszlNAuew1C5ZABR97ZZtCvp2Wm2K7XkJVuRrmO6wTT9TriUMv5G4zODcoqtOnK
GaRQl9d+3Q+tu5DweeXq6rueS8+udO+G7QTaod14VXQOqeHeq61hpDD5V1lzr1QKgvArX1HrX85b
JMrVtYT7bd2Px1aDCDJoetRtYuO1dzpROs8lu0Eb9e1glM24s8jmi+ldyMfOa/EHsUs79rtQQ/EH
mS6N2NAXrCK/i76TvSsBGdMo3aSufQwXUATShur3rIAdaKhocXiLCG1NQ0l5yNb64QPoJ8kAn+/E
6MxhcaL/1SIBsinesEFwGh0Rc6JytGQA+aU8RVRRj5LXk4MDgdadnbb9lTSvnNHrYUuRPrVUw65x
QC2GLawnDdRxZXNZGAp2UVvHm9CKoTEFKZgDB0FzefC9+lIOU30Rm7bYOpq6w3VDjnYnY3F/WGdU
40cUZoJDbzfDqaf3+eQNC42yjGM/NI6ujmhvMeabq4PkE3iA0el+hEYbUbjX+7WqBOXmtkKXx69r
fbAhp24cff3hg9lWI2Wv6CgLL48GeVy8e65cnzZ0E81rcgjauyeMRP6HJ9L1ITP4kboOAD2t6fBz
1r5CxTRDYAyy1QI16jqhvMIhfTubgNs3q9tY3P2QXGd8sMuQHXS/B/n/rRk6F0krk/2u4tHEnJmR
cr4dcr95HZpBu+qAiZzEKfbr3J5unHUw1/P2No2sur/py0pbQ6cETyvKzUgKgU7f6KYRRYCANYTj
nOY3Y4Jl9L7NneGUxzkb06ipDvGcVofESF31abDIHahIsqwlpl4CE2lVmBbhno6qG3nIBzG5ISKS
vIwO0IM0mpqtPYiOV/PozHc85rRHmln1RznLIFbXZ4R8b3bdAiGX6RbcRYR6KqDalTaW1t7hY9Pi
h/F2IK3HvwTU9yZSvKUysLgjE0Vn7e1qYmuWS46FQkmGq90+QFjDGt436Dj++sHCPK1Ax5hrOlj1
w5xGFRwfOSp8XQZRpYKwpA4Xddhlww8XTYR1TVP/J/8tNjKc+UPs4HyruUxahQ92oFEC6BrI0VKv
IZ2UB3cGfE3D1V3ZERlJkA6vtoLGqmKs0p3MuE6WdRBrJKlXhSh5LGvV8JhpG1nRHsM7Cfk4ZVmb
1troKDPEi3zcJtUdZ7RRGVvUAxu0W/mvs3/aIX0iWlL9HtoxvB5Wkz5WddLcj3qI4DZ9Lp8lVuha
fo1V+9miTAP0QdGRZXE0HknSM9DovUIzTMJwaShQ0Zq/eqXbQLyOC9BBvDK36KhDvtLw+qyzNqmT
rxAo02keNsnAV+CnbkPxVlCQXL1ZUR6j2gTQ1Gj7GIgHZM0oNUJUQgfPcnZz3Gzh4gXBoe3tmG4F
iZPD0DqvDno3fs5U+OZhoIh6myCX+LCSXGKC7WQlDgm+XTtdPhToq+ZcAWsyHBPp2gk4XmSP8W/0
QXntpP4W8AegWBiZWwD42m+VpQGyKqfnqRjoz1MSSM36AMrgXHUofqr+OUhn9UmL+MIu02XVvM3r
w0i+939b1UeVWxsVxXHWvDwerMG19prf05kNPguRc6U/RXoUvKA9cAgqsv2tG8+fi6pYjwsxGv1z
xYOOOMsqWKJoWuTd2UZbV7weohr8U1hSvLIkXXnDSbyRqb5bMp9yCsWs4bbFT0oKKRUGrwBB73RP
qpK0h84N7V1Gwv6rMkcP8hy+RaQAPw9l5Fi7sLFQzDBhp0Jkdbaqvbwnz8g/H00nX394V6apkjfw
WVWNoxW/el9t4oma+p1nGnn8rK6v6hR87oyiQYsargUjhZE9NZt7tOmV4eFtSFE0OMthzp0DzdHl
2VY8sGqjW9w1mhs9ycED4FEmYPFkBLeFjphjezR6s0ngWc7GfdYNPTdZJsz8/p8cVNbWbRRp+wIq
umQ9tep92XbOWUIm3R8ebHfe3yboqELdcQelq14m+GphrVuriq4x1+vOyWNZFOF1EQN6x8dwovAp
n8IBhn/nVb61klg5gJpON2Cbhp25LD8rLuzbZhI8K+lGjeF2LbpmeJ6CWl9HgxXeiW0EcXsCFfUT
gbjhWUxVYUIVlKlnZzENoNOR1bZ5i1yGJZu+J8P6Jj4JN5GLW3sZLTut6pv3U+b/BnfIcPQQND5O
/ggKXU7lwO1dUdrjLeBjFDqer1MlRoZ+0QbVSsZQnUVb3Zr765q3mKyIJ399my3rWvX0uth1CRmX
mfNZHepg/yHEblSeqIH3JbRqE5pkz7x3eyUCOzirnMrhNha/RIrbgSrrNVLG9i3y6pJQChLTWgvg
GZEgWUPObpe0obEz1v94NYlkjxrCOggyUdWb8dGBYHCDpGaylWHvhdh6Y3yEZt1ZDXBQ7D44/CFF
fyhODx/txXgflpl2rPM6tVeyyOg+61M5PAR60AJOypydx87yYqtZvfLreTjIUA5J56Lf0ccnGVWo
3146a9zkSRg+FsvIM4PgQmPmbUoFC8e5Q1jOn9D4WXtdC8uAl/2u0f4dreF4mfmJ6JD9yfTlwqMZ
DrsmysApVTXU8O1wqR01fKYRAFyl/ywHI7ZbEESWf58uNrcBqDrPcP6Ll2p995gH+n1leq8T9B4I
A4K+/Mgx0YqWbZ25hzZ2mQ72Nj/1hfPXLZ7WQOBddnORgKqvpnXQh9OdDOe27ACj2dFahoqbGk95
+TVL0teroeJWkb60nYORtgmom8IgaeMuahlwiaJnjarPBor14iy2CA3lka38v8bmwaBR7iwGf5kk
UTKUgxHZMTiaIth8cNyGaGiZu9BCOLr+amhueR4nI7jQVUyxCVb+tQXwcdMOzbyjCh8++24UXtTI
XaFAl/3NK3PNzltJbGq4wbPMp7n/43yJCCGnvUbcrvB2fXHe1gAUDJcvIHTPiugPCOHwSuoEon+b
5p2zq7RbOjMCiASs4Y+6jYP7eMFYryS6syNnPYXG+EkOLayp59JvtnrdTp9ymyaPLPaR7ln+hVBM
/+Y3Vn26jlzKaI1ijatE/hxvXvl02T94U1Ji7+Z2y1w0hcPnHLHCO2rVAR1OKa03SVnfAxeEWwoA
7NMYrtNoKfgvlkKNvXt7zP8S1zVo0etOKzfa3uYEQ5Gupj54XUcckKv+f1zndu3xv3+erp/VNZrw
1bZKLZQ4G33fo81yaH2D9620743TVLEMr16pcUptI74faQHOF4eYBvFeYyS8oilnq7UevSTLFImU
tWWojLMKRCCA8KlNqmkrRnFfryjhI01IW5qvEGF3o+T1Ll1O4HxWpWlMd93cblWzisw1SQ3zPqoy
C+g29/w24JF3krEn93fxk8uZ3G1Zte3d63uNP0YHsnzKAz+Q4NHtUhdVyBaJnTebujjsqKYzp9av
9hzmHfN6mhXzt163yoPMl1kyQePrs+GbAi3KMl8cQ5+5J1ufFEQlR/o5ECoDK1Gd5jfdsg9DcYht
gtUa+UZaa/97rCycRsHvjg0jWm0/l4qhrOXMBLRyPcsXW5kq1rOc/Q9xruMqoIJJZrrp9gM3lgx1
YLxKHgGYfePMEnsd9sE7Hq0UaEGK5mWCQN1Zc4LyhV7jlWlmYJxH0wDAHD8bixlZ1wSRXlKiMrQq
Wu/hSFIAMM/Fi66RhCcLBOHoEswb/XWNmXeaT7ETPgc0K71wSPjZmrzHoHBhIzSu7ovSeWp8uz68
G9IccugDCE32SuNdvQFkZZfYNq2T6JWgxHqxJqM7ioSJv4iUNJECC3YV6RtHNEzG2E5OKP1eJ8gs
ObhGep0qI5k/Wkm8dYDSbEq3Ssl1dtO+0CLjUtJote1K8mSmZSFovNh8BeW6srCba4g4JhZAA9rL
70t9+rMLLO2e1LBxgdT0Xo1D9ax1rYtS+MtEr9ilXVxT1ypnzR7vWsPxojW30Ok+UfS/rpEmzVqg
081iLde8fZg0gOs7BhZTgmE/ij1tvXZdIfGxvy51+zDilg8YO+n1g9yWK140L3EOeawHECawYzSW
/aQbKf0dUH/6thS29KubUZtmcLeyX5RwMN9EQlp/jbktcXPcbLdl5mWZmd8pcsXjV1JoLzRUKp/b
YrL2RWeWd21Wp5+VGc4ygI9//BowRghe1AFpGaECmlT6ZAyIvIQMUA1tY2NX2fuhuQwlWLwSfBuK
98Pcwgae3oKxXg+LXluWgAcaffcb+FbNvw806NJp4oHlqy7RbxOxNnK7xlmimxEp8toYjkX7V1pY
5n0IxdORTlL+qyqlhGBHGQpUsBara1BUIiUk3mkJkTM51A1NUlfPx7Edtca93f9RetDatxIny8mY
JFJHKzRqWVMAXXuQ9Blt0ByMWQuVu7EiYT/zHFn3FnJYf6WpmR1BA5ekPqMsOzYgotboACPKuUxq
3NTbRl0X8W6VO4p5rkqVrvVhogNwkZJahrBGTY9e6Hfh2kEMWLyW2teXGaryMw14L+w6i29dFs8r
rYj8l64DjqT1xfTiV5G1QlAvf/Gd1F0VReChotCggmvRs9sZdDRRNvDuNcdA8m3p0zbj2L8ONaF6
gIbm3fDmleD/dW6aBtHaGdiSt0v3p9EBjzFqpMCjyHPO9sJ2QvkMFPtEzfA4BNVWbCOQyxnt3cW9
TMn6AjHJZQWThq6tp+n11q2V8g76FHeb0Lb7m57EXxtaDC5qX+mP6GWmK7HnWW9uMhUYubeAeml/
5tVM++bPVXvPH6BBqSRLfqO7rVk1gec/gAWcn0qlvYg90LNql/qmRWKMi0RNu+tM4EQtPJsv0Xcj
jMefwxwgV8Bt7dKX7XyH+kl1p5pZ8MR2EAy9nds/o+96C/+JREJvNl3sGFqY1zdr+CbpfMqncAOF
RUoPVErWqF56+MRIq0G6nSYnPYPGcx7zCoVLJbB4mr2dBTmpUrFFb2c37/UsHotzl0OOFQX2JeTt
9cB30XiQA03s5oMV++reTo1iEat+75DhFPuXsszcg8TeIuB5JxNmgTnt0+AJcr/8WavTeOurwP6L
hsaxWCnLtdU76R/tGK9ncxq/B3Edb+caaddbRLOUSP5jhPBEpXG0zqJw+m4GCg0fOVSbe9htMn5F
iho++ssOpAk9Z2OhhbW2wzYkEyubE2fZhojfD+hvUCLr6MEZ2iFLjUO8Xuryo0FgflLKmqaQZU/z
btqyNjXg8djU5zZKsj/0noSvUXnl0wQw8TC4ir4b51L5SgbrGmHQ9LPKJoiH7JiWqJz6sLbwrSM/
9zulZ+0Is277BI/i9AD3+Z2R87HXajEVO7Trho3EysFQ09+hsEMccpleddFMTyUKi2xKP7G5XPdz
TVnSz8xNOznjt7YhD1cYZEfmpp2+OHq+kRZo6FHZDiOnspEuZ1d3tJVr28jzIRiYhlqvPEf+NG1h
3S9sOmWgxZVDaKvqvWItB7DmGXcRTsHWmjotBd2PjHsjlYLFI+FLT/u/O82DCZIX2mHpe62m8RIt
92vIvixqOKnFtp7GhfzP2W/zXVMGEwSuHGZwt8cZudHUnZw7MRkGLOLwV/4SksfGeEyn0FzNsHBs
bnNvcXIWJM0+flvqQ1jiPiqelqGuDuWKHm/azNq0rZ1/ssqUjaaZxPtaR6G40SN2mmpK43ynzgfL
rH8MZebt9F6dkSJAHzAZs+Yittbr5/VNOPDf2tRlLh1+tKbeYmSttG6GdYd+20YKjzeC6GvZ8l0d
M0S9aOcPwxepWl7dV+7ov59fy5umYdAkLEt2RWfv+qL74kYbyC9Xlj6m52Hq+3CbKLR6Ijz4cZgs
XcaopWYntPn2MnoLbZf7mNzM3uyyoozELhFv8WI3Q715fIuXS0qo992uIGAqF9ZqORSlb2+bvp5X
N5ucLfyZZ73woLGVGMuFl5B+/dd5rTvQFCSRQ1IF53FInG1RLcLCbzG3FVuI1/ZUo36ifGDfV5X1
cP17yBDWK9qi+QPc/kVU2a5hYnJzh/v529TrUDwfbGR8f/eDulpp+qBum5Y7m7ALlI3xE0B9/xgA
LQbDiqDiQlbeBFWG+jI8oRIlk5ygh31h8f59Utsk59dSiRZp49Yzc9rdymRCQyooplVS2iNKqIwD
5HF2/UQpUWzKYnsfSNf1lrvVIp6KR9zkhDUqi+TfwF4bEA/Ff5pU3g5KPhmf5DC3vbNxBqTkb7aa
9jpKiGqwynLVZFvcB5thEQ6TA9lq+FZrct756MPguAiHhXZiPNTjdwl4Z+56bQedbbYW220NcnLg
nhrHua4hDjvXvLMe8Kq5XKp7ux4ooHQ3zyZ6mb86eOf4g9Jrf7gtXnn8DEqz48vn6XcwKEEJs9Cq
QWpYXwy9oM/aMR+bHJK1ajksAWKSADnEznuThC4TAStb14m/rnVb/te1pqL95kWxdu/q4cqxreZJ
DrFWmPtA87tXXZu2gBRJnz3z0C2SNn2feZ/6LFxyVGjJDMFg7n2V6OuYxBW1+Fx7jXZox/lUsJX5
GH27nsxQl/XFNpmj92lkfRl1pfYSZeHLmETOZRx43asSIzzIUFp3vNk50oXWnKWHJ4s9pLC1owwk
KISZnl5G83Nktq+NPkT7+6QHNVVbNIOtO6TzNlrDL0dmyFw6kF8vdVtquZRDEvcsYVpbhBe/ps9v
WUOl8+o0cJnMWypbqp+jBx4CsgCn/ynMelRz0+koJjmUsDrtnTnRIXMkjMwjSIuYONXqpmOiONV9
NZqxU+20orfvZCuRyCNOTuUAh6O/aTVNW8k2RWyyLZGzm+0244NNFjCp+q1Ut+i2IQ2gQIagBXtH
GkazqHOo1RQlhoVOjHbXV8KwYqq3lqVDkdkjLrhT6J/c1UuBdE7KbEebQbKrlmrqzTsF+h+jBoKG
kl60pk/J2X6AyctQvCUlx6v3BpMXOD1V2vA694PjutTiTWa+yWgbkt2iiwhNo69zCVOXr8Ho7/aa
9dXv9O8IMuWP4uxafQVJnv65ylBmnfRwL+YwQ4jPGOjDHfXI/joWanPI1TLZiNcKGmUbeDF1tOUC
vlO9XuC65Oh8uADFxHcXiNzG3UFlCuqVNpf2ZIXJmiFpFxlmFoC+SdPXadLfK1Punjp/ijaNFUU/
Kho5Zh3+U4TgzN2gFzakFkXyZVTqiwQAoHQguwiMx9tM5AHDH5XGJtjzzW/pnFk7xF34Wlmw1qdj
Bj9MxNeuX8Aut4PYcoRXoLfN9ze7F9XDrgIoSZ4LcbAPU2WoCJhymUufLnpRbwtPT3HEl8nqgrpc
dYs+hRzsoiNRJad1DASrXQ43t9imOQg380AiSBwfl7iuU9YUislCbwy9tk+3w9D1zX1fAl16sweg
kU7GCNHe5l+ntBz2c/MupmijcZ+03g9RHoYrWT/XylWl+Co8bC9q0GKvsr0EiUXORBEaoWj9zLvN
zRwgKAmnHUXWXxZ9t97N/suiAYJYfd5ErrPW6Zxa9hSyAbF8196PY/L9ukVZ7HL2Yf9Bo/A3RL/A
0y4R4Mv0XRSPZIuX4S3WWVarwuj7dQck3ut+pq+GDQAn9xgbWUVKJ6+fm5QGPlWZaUbJKgce4cr5
PNl0pkNY8xcSdu4XjfsnOTzNP81xXR91AyAk+kXGM3/zYRUqrfpTaR9F52uZY1X66xxfU/xTE0T1
cU4KJNeHaT1lBbtiMtrfW+7Pqx4Sl8e66aHzUAN2X2E2f28cuB/gi5zWaQOXozNMxYaKSvwI9Hg8
2O6k7HWnKS6u5lXsfOjDMjzolhfysCkaPo19o3/7MElrawW2VbO4tDW8B+6kOwdz8KYM1QleIOkP
qp1dYuXG16QeH9LJTf9IjIROSt7enuDXrOkxJSJUVONrPfQPkj/7p4i3Nf5tBE1siLPTBbxxu+QL
vBTZJwE6dFuV6tZXa2pqGsDCzwKoKELVvh/h2LrCHLLSAOqJGsbOGGGv6uDb3ZdG3q8LtN7vBQkR
59F1UZnfbmTRCbSkLCoYCho7neuinYaoe4xoCdBiXlNUZ/gUqFV+QtuAHQjiZNchPfTNRXhjNUzk
TmBYWUxiX0x1rOYnWeJtHTEh6Ll2YkXjzwx9vw3okcYrSD6C02zryWOzCOl1YZj/0S379NbzviN2
7G9SNlrXCKtV+1UISMcDabezm5gGqrd8KnQAzWNRphoOZOQmyZ/ejBY82MhcKmxdZDZFm2qlw/mw
PJADe1OMM+m1KcsesxIu0Xrhe+uqeARQ9XdHbSvsJRZHQEbtOiPpPb7FiyOIS/OkG/AQn0dSVVnR
qM3za35nMJxsN1KgFr27jd9P6u9t8oJSKBxEfaiuI2+aHzTwTSca2KEIew3I+2hbpwp4PiV291Pb
7Sy1dY725FvOhnRJssshUgRlpEVXd6TozjHi3wP9EHqVKa13h1SniV3+ZcCstwbo/5duhOnjZocb
Z2umSfjyD/H2YtcjrwDZ2MBFVkDvkSY1v9IlJylj1Q3qFWVjC0E7chdeqY0r085aJGMr46Wh8lK3
JCFJDjyEdVeuhGVzchMorRT4DmVo2uZ/nlRpJuC8fDqTpCqgv10OCjyVwAvRz2jnf9kWR4xMGYow
A7AnFR102I1Lza1OcTNNl3A55KO1bcoCdvdlJAcA/2bU8NK5WLysUx87asUygtIRPg6QfUgiB8eb
KR7r7Dj06m9ikoPdecXBVfX2OrOJ6vCQ19afSPR0R7g/kTHqxqRHHLTo1hChW9SYhpJ8+2IUj0TK
2TVcxmaQ/ZmnqgpeJhlPbJm0bTX3w0qwltpA9w3v5XhkLDFyJgdY0uAtSE43M/S9cbcqu+51Qt0g
sV3N6mOiO0gZKa3ncE9WdP5yXe1vpypwN3FiTJ+bPiSPankXXQXLFY4l7KG2phzFOQ+qSkMlQuvi
dV2rukO02l+L1+VRc7Yn53c6i6fPFlzQz8gBFHVdd+uiVh6rAW4xiSwsurOrKVcPso5e89NprGHa
ildvuuFeo98VNkw+ETiO+FOsl/eyrESAhISwT6meZBTlEFGy5axOsho5qw4S+2qCRstGb9RED8/S
erZhc6h/8WlmpeARQROFEundwBf5YECje6Yrm1tzHZSfK8gxVuqAMlvBH80n4RMgF9Rs1CAe77og
B3CxpE7ZTmvrKAorWPEYZnoRGivQDMmZhxJ8LaVJs41iOpu4jbV16me/BIYOIgB+le3UvEIF2KL6
piwlOH+2RuDew9rrx/ZBTOK0GwhsVM8cdhIhDruDyEnmi+22iGZ1YHSz7kHsaqMMSNKgmUW/vnaq
uyq/K0P/4s+KCfWXUFoFmQ6RlQZH6uzHf2Q8yyFXWTxh43GKFkyys9EOXokR7mbC5fQaCnVlvu06
ylLIU2887yUs2unxlgKYFJO2AD9S7iRxII6oMUeEsJt6ww3W+CSOVG+oeRfaCwQZ6b1TFDk3Pk/f
m1nnPZQtugaZFSGo4M/zWq2d+KUd3GLlzJn/e+VWD8NAQn41zt9LNnz8VYuWDpK++jMxs6/WkOTf
O4X/WvqXpy/sB7INEN/m0vUFCQHT0s5uOM53U+B095XqDajy6n+7cjGa769sLVdWwvKhnAryLEX6
naL9+yv3XfI1LjN1Hedmj/R3voPEDDbu2VT2ZjEpvxsD33OvS3TIsGt3C8W/d6Lnv7+njo6o4BCr
nxIIzdZOU5XfrKZ7WUDbzP8LaiMqnXPyu6Ip6kvQO8lG50f/KUh9ZU//dnwfJXFzHtt43lreXHx2
Qh/C6NDUfiCk8foxND6G4gfBj84gCfjhY0yz97ePEZlu8cvHqHmxORu8J6+7kd9zNSBfQREi+wwV
bHExWm4ry8j0VA5g+XJnyh/ExNtWs/Eao9vLUKaHM1glGbbGeJ1OX7fTrJepNAbQYw4psjOb0aY3
QguBeC27sNUCmNBaz+gJWM99sCRhEEE6iq0OggX1u3BdQXL8DMIou9j+63QkwagnRhbZBLNTT11r
vh6a5SwB/m4rPejSZWRH/UxuJTVInC4eyHlQ7dHUgwpL5UYEG0yN7AIlkPkEGyyaeuofYkZdFKmY
JUp0aiQqn6fpVFbqhfcWfx2VJXyY02DWp35hUJGD3vY978eQQUfQPx5uDqQRiFbfoqex3hatf4dc
Z7c2yJ8dpHiXJnBfwTDhQoYKzlq8cF57Byn8ZfqMHK8Lvazt+9srcGAewnDl+4O7LyKtNjYi/q4t
RjQV3L0Iu4tYvJyJV4fFbdUu3qoFO9MNLarrkIQ9zqHxWReW2mU02epnobAV3zK6+ZZI9S3y13kI
DF8jS6M2aCQDFuYP1rRNWjiU5BXw+jYoxjEq0QlZXhalVC6Ha7TZGnT5Upq/HbxJmbZTydvvENp3
sakYgBSi6TvArk2ZesnLFNUlrX7YhZs2iTyYLKr0anenhWHM9afvi/0Wr+nmn7y+DdzDyL2MC2O7
HNpEp1tk6CLSbdhu3mCJy5x2Buwgu8U8zcKHQOPB1bYDnRZLmcfz/GAzGpl+L9Udp/g0z1Pz8iFq
cOKltnifsoO/KPyndYZN4cKNHHPj5iEFzkWYdTCa8VJN/JdKWaPX2bNJeW00FOeSmqrxDMvOVuF5
g2aK1Z2UlP2aKNXoqcbrnB7SRLTo2CD7kgNND5ujeNvUup+grXgKgtCUNcTcIy16CjPWkCUN8mDg
kZJslYVFgoJVFz6XU1VBvwNQqTKi8LmAuB+yFnc9j7DPriujR9PQ951dZdqv3oRttUwV0z/NXyLE
6dBgt7XQpPHqde205fJPaa4E5k5hVif+Kc2Vs1y1wvok3nmpjIuX6jjBS9385pVfkwxDR38/95+C
5bfGXS05Dcc8csZ1bnvKZyWY/nY2jfqrbXg7+xCnxGi5j0097ps8MY7h6EK6s3xpwUE8TeU4PVt9
axzLbkpRNeTLWUP3bbB7eWeXL7P/r/ghhgt07ovBVrel7ZAggsTkODehfpz01t4gCW+sxHZz/NOQ
XIJerWTezW3ks71pQxSyPzi0Zf2UJ+6mdQ0kvhQtfJRDVqSf6V91QDz+yyRn8Lp5azjl020hepli
LOMG2hTbhQLt1+goBOye2j9uZmMKotsVMqd4vYJjgd1aWOO8tR6E6VZm3IJtJXsOhuygKLBs0r0U
r6psjHctKp9oybn6oZ3V6kFdSrVKmHlHtQNisFR6edI2T40HxZthVei2LhHiyBrzoNFDdp1Ee3G3
aRA3m7TZf0COtF0pqVf+1paUIy09C4+Z35cv6JFd7fWEShGCROa2Surqt5J3VU0riicj92EryiaQ
xou9X6bTARXcpldIrj4HdvcVkYtig/Ze8jyopFvkTGzDYpsWm5z9v4lTCtILuQp1+TiG2tozZuj2
lzuatZ/7qf1m6uF0nFQwy2JN0kxbjwN3lDI00K/YdjMk2B4iPAoEebu6ibW9CF3MjvFgaYX6lGRj
8ilq9J9ilig3ctV9bprTtyVK9Zy9kYGHKRTzmXdNupktbgLU461nsRVhuBlpcrwYFvokMULNGwfU
9V4iZII5ke5cBGCfxbZM6G3YW695AFcPIkB8yRbW7vAFuHR98Pta34ZL6svBbrXWe3vBtuj7Ev9P
9mFOUZ+t/FU4ht1Dkg/uLtH7YlvkYfYFGkPjDl1Kbx36bfZlCGualp3AWSkew3j2SUosOkcSrBnw
+fTZ8CDOpIznpwQSsoBXpwGdrU0WFPpnvRuiy+C0w12f2K5KGs5u70selulq0AL/YBp7zWqa/qc4
lAK6q2Omj+39NRzZPvRmEKECjFXBwjKX44MZFd1Lu7FHc3hRlaZFcGpMUTNhGJTdwjCpIAO7DFEl
LRFXoJVFhtmIgllgDc9Upr2L29lnMfPXhaEoAOReJjVLuqigZQjB3InX0abvvjm1uyRlf3d73JId
SadVRIYELYB3j2F52t4evv64XZp63wWILxQFFpwzMi/XZ7VM1MlBR5AhnUzY3dlDasOuX6psWTe2
T9Hs79ouDB7F1Kkuesdh/VN8YrpNutl+ndSOc3XUuuGnxP/fToo60GKwPfDRusYlT+qMj14cAPUo
m8Gofkx1cFRi3jafc78tPueJ/5e2vHVVTh2tXF4mz9AJGteh/etQvLdgMlbN+TYcEjrOtDSoNp5y
8M2ls3g03PkTo0D6jPt/HBlOnq+G1K6egIToaysL9Yura9MOWen6BBFcfz80iOV4jts8kl82NgqA
iS9zhZDGVFT1D7cKD40G3nZVAOeGpACh0Mz4gfJO+M3WHX2dUG67LtkrC+2jk78uOcwAlrrBel2S
lvJTwHc3apvhm1LoPdSMnE304K3QORi+5Q3XlLNhsf1jXGHM0MR6EJauxzYLd6IN5pNWOdsOFBcV
xMlbGdZdjVA4ipyiFCaaYWWmO+c3u0iL2SQweBgnMe+CZzdHNnjFienz/Fkh1XE9ee/6DzEqgJ/7
fo6MXdAZ3SacHf8Qed70zUHOuhuK8mujFfE5hSF6NaLr8U3CIpQeD3AEo7NpOqtS7727ONH9fUiz
4obGZHMbDSX/12U6dxujSNH9kPHUmh20Iqa5HREVQhfUnreG6uzBMv30rSk4CG89oKv2Uc7e7DeT
2GdLu8YLxb2YrAUwMmLnqRocxC4mcf5X+4f1+Y6/+zy/ri+f0xNEx9vag27tPLradppioxb+dugh
sp307rHLE3jfq8GldJHHP2rD8ZMt2HbyP3UHycgy4RpjzDFCL7GDKkzMXfrvS90sb8tdp8dQ+tpj
hkL4ooZgFtbyLWrKtae56U5sop3QwXz6MKTqyuh1eLF5lBpmoB0ojapX3NjgpubKatzu7MAy/yWq
jNcHcFy+hl1hZEuY1xbdGdYQ+0vyr7C5Hf+22q9hMr3wA/6Lbb79xszGGAWmx7a00KQ3KucSNZF5
Ae050D/MF71QT2kLs4VENqbR3tm24cKVqLMpWeLrOYLqMKzhupWYSbHsVd2AptOpsVxjlivAvmy9
u4K6uYangz+f/g9rX7Ykqa4s+0WYMQtek5zHmqurX7AemWeEBF9/XEGtolbv3ufYNbsvMhQKiazu
TJAiPNxBG3FH3rSs9PHcsubkkN7Jo2RArdihVuxz6GC+6DVSEiELowt1QfW3a4s+edSgSPdYjNZ6
VDWuWW6ZqHrqqhV1p8mw9iBj1ufRXMYAwsiy3NMoLRlDcONCXbXkmIOTj5YsQa+T86i/OFEIWhTN
R7AiDkyKm6imawvAxCEHd6ZYCo/qCZp4SbSlrpHF4mTq0Cwamrh8ipA3erTzOZRCDm0Dyudletc1
euAzvjF6CyqFUerfywalaqZSC63FANoJ1gNozAewP/ynh/D6Uyvxqv/DA8gphMVVyuMvazCc39cy
saAPjz1LYW6AxEFIxbVstJOi3R9SbUtE+rNtHgepPkj2mxYssE6pGTunsZGVMMFqiorg5syoi5TJ
3CWEDWFqYuHMpgVT8zGJ0Drk9WGiHrl+TDRRjnCOI5RSp2Z143l2gvwgewQ0mD0y03xBGVd7AUks
g2R5420Q35YbGuyZ5l9GhKx6NUimssyvFctNsNJidpY46QYl9e2Wpnt6Z+Ak2n6fZ6tJkNLYAd6f
3JFJ9wZsqkD8vKNPIAePn2LoAa9olNYwkYMrdXO4J5OoNVQQCZbt6SNAXbs5OqarAwDyzycCsw9U
v7QHsvR6AdWn6XuYJsOBAnAdCHJ3U8PrOYAnEqu/4kV7T4P0JUM2FqLvaXxPX7A461H28e/pXVHX
69g1Qd9cZt4hwXsA2F3v0PtN8eSYaflUYJ9kyUzeosbCd9wx7cAx425Pg0BIT3sLRAkBTfiYjudV
ARLXkW08t0qvlvVIoAkTL6E1IL0T2HfAd581SCq3QibfQYP7zeXQ9wHRiH8oYqgxsjw3vmIijdPE
sda8tZMCNFOuNT01D46C4BtaM+6RFjcU9KK7R17YWYV1m289sBYIyCB94Vlige00RwZDZRZ7JeWi
7EDWmp/s//ZHzvBi+m3MDyhdloCwZkAqqMjfHzHAmiV1YCVIaCwDn4KFLUUCmQCrZpngGT4MFbg0
RHgPFa/w3jWQZcH22N8NkLG9B0cAYv4uSr+E55/JwwxT407yb9PoOGmQ+7Gr6MN/hUy4aeAoduBW
LUm+tAYt6TQtNPvUHZrBRPCWQ707HFD0pk52eC65kPGL+gN1W1Nfx2CFfU5w8sC25T/d6FUxOFDQ
9ov+r26NWo2AzB9u6hwzr0Z2uqnG7W65Ka3GBzAqD5kAcALCZLt+yrITdMHyU2Fo9m4ECuEWiwow
9srwHnmI0HVjOtWbmcRvSSzqX00KvbuMyXhlSUCg27j6xf3mbdTi8q1oyhTSOBl7HE38mGstzm8Q
qHi/S2PIz3dx7STdIA/Wgv74a2Pp76wxUJoWJ2C2iCPmkxnakDOtzN9sNElRcHiRAYkN39vkiL09
QiSmOjpI2UCYx7EfyRZ1X3phDw/CwOvAdyA73E7gwlr8IX0FSGOnY5faGu393LwO/QTR0sq+c0bp
Hi21WXWB3dga2ZgijT11NyTbJdCu/zbO4vFktJRnurGPsvO8n1Wmn3WwnCwXzDVmi//Pxb98qtQf
X5K++Up7ZNot00Z5HCA234X6gezC926x5QH7kE9vPILswBLepTCwstsmxM5tN9pS5cEoXuoIShWQ
ijDWCfKMkJxLp6sVdnpADo7/kvWNHcQlitXbLsqDbtKj7ZQ49lUD4nZuDN+Mz35nb4YiRHiLBshF
QG4pKPEj25JtQP3fWneSCMJ0vLsNAnQhvZPJbVV2+PdrKg0ByG48YtM4fgF7LoNEpaMdueqa5rbx
JXutQUtzcjyo98VKO9ooJhbwDhT+E9NKMGHVv+rR0r6qCy+r3y8M8ONmHQRBHAPZxdLIjZfG6/t1
zDv7JgxoC2RtUhyRMACjQzj5m9qEKkJqhGWQ1yDfieypxTcQV9wD2htAHvR1A0m/VOrG5r/7kCM1
aQq2k1h5L4vRVVx8K8vex3HLOtORc6ji6c7UpjPJkGWpOd6pMTph0lhr4tuiDqcfY//bPPChgOVe
2l9byDKsQHwUP8ZW6G1HDxgbARrDi5n6yYY3nfFSafxbUcnwl5mABw+7uh+ge7ZWUk3SzH8mAXwr
LyjoScGsqekvk5TzJMiqzpPaCgEtwE20cMhOSeNoQT6JNEDMKTtFoQRJO430YTq+X9LQlOkIoDjF
dLQkEmilKqusNBSCJwaE16EFlpz9EAwaWtG1D5qd1kFVd/HXsRA35qDWazWIb0Pn9b9QMvU79hzv
heUWeJg9ad8ypmfQferiI/5l60s2Wuamsz32aKbdaxJGu0nlj6gR1egDWxOjbpz6uYV0cebIo0EZ
qE8+H8OxF49H6vU6FOf70Z92BAmqJHTKhxYRvRkhpOBDoGT5u61zwUBBotTkTH7yYy6hjmg98vuv
64HbK7p4WX8G/wbKU3SmrZcIy2DrT2BJB+ZGBWlKG6DAynFBVabQ0aqhSSG0nTaLbUr9q6F9bXDs
PiaeX+OUrGsS/4bReu5KUbi3URQpKncTH+ECECclqqEBMNmFK8sp490nb+yW1+2YD5fF2WGK2Dur
Hz+5Qcg92UinaMEF/gqCGP/SVbVjrXrEAw6+Fb7Wphlexw7nljXg91vXAvnY7IKaq2mVJqGGp8tY
rIEngqjB8nySZl6DzHpDD6ae7PbI7WuZ98VaKGcaCXNk4FZ6B4Bg2s3Ofzz8aPXCtAyQLaIsXbEd
uooeMTJL1GXSpU7Eh8sQGYWR2kD1AZuhppAG3ie/eDCqeE2OTmKgPMiqmXUwbTHb5hWssd63kGmz
41VRF5CbMAz7LsmmZu8kfX4oLWe8TRCChEZc2rxJyD0yLdJ+eaLZu5XJvvaskAFNKty02YvcAPOI
z8ebhSXnSYXuXuiJYJf9HjEid54UAtd256fjxoRC36pQlQquqlSgppZNgKCVf7FsYQBXo4724NqI
QX+F0gMQMr774dQE5pKuboA3R8hn9TFZrxKxgz4a5I2RzrkBMyxvRSaai+lCob4zCxfiO+BR0ZN2
PFa+fk89V5noCrwl+Z67qjxBTaVFaKDUomyr14DfsbAt31fx87xfmxyR1MTwwmRT2jhoyswEIeFy
K+SW8GmAoNnTanJM92GadtcOpAobzxPJhn5RlfpZ6Un5CCU380y9NvT7S9lw8P5hjBq/0cXGBeJi
k1b+uw2Vq/dhpXnzbxFVteWlnqwb+dNPEeTx3SaKRbNZFhJhd2dBtvhC6yA4DPqNkaUIMoFSpVb8
V0aW/O5Eyu6cAeLdXQjWerJ3rsMCozXMUxuV8tlM410/esZbLgwoWZftuCO3DCn03MDBvp0G8/jf
lp1MrV65AjRctGwRivJoESyw1bi1R9VguCmcqd8SCxl1U8TWP3Vj1SXKMr1tws0yGgoEJfTyd4TX
wvMATaFjl+GvpK4dI1peuR4KEdRo6iiOyLgGLlF19RTYw07R9FMXKYPkktV9NnejUeiXqNZ+zSsh
43FNo/Ib9aLOca5Dr7+waZqe+7Lrbxp0xGgsNqz4rs39K41JIBfv2tECZwDuCEaN5h4brH0IgpXn
RJs0YIrGLY0Vg2k8uCAMpHnc4e3j2CcBjdVTlDy5xe8a37ydSIF152E5PIqizEDLlQ8nV5E7ATZs
7VPTrqGlA76o2QXVNI3lOPfUS8vcBAYwMbbUHQxZXcvMv1KPJpXYoK8QIBhO1KUlmcfvWZY+jYr2
JB/a7EFTUduyju0dNhgD5G7i+iBRu38lFyRl4is0KA7LhL7o9B0KAYCgUItQw4ukmxeJimY4WIAu
r8Aw4SOVXburtPGBZq5tW1uZmhNDZKvz1zafwrs6r8I7VEvm+wTyRiudfBoTZXZlza80Sg05j8fS
j9y72Slr8XBp8R2Y1818MCXpThbtl0nLvUp1GyMFha2flc4aBVfAkPiRbp4c/ON87AUKkQCtTf1P
b3+ZjPmGMwTB617fpTwf9i6qhR6j2PkZp1Pxo9R9ZA5Y9VyALu1vDlnLnv2xqmcHvHiHfT3i0KVW
yHFYemDgkVklLjTtSyOqLyzXrFez205hkbzWjWyuMomA01ZmXop4lwE4vkUyynpdJr13sVtPEcma
puo0vxml6eM3ksQVyvsgj/Sp4SEAb/EwQuUXA616t9IVZN7ZFQeexJL+miy+aWKfk1XVLsxLqOE5
tg9Z17zbOJ2ZPncFtoJJH/U/K8SqNNO2f3dIY9VsTN+cHkGNHPhsnLQ5jofYfh+NukWxnZoeQuxm
nj55evuMlMewSXPs9luFhXAVPqJrbbwuGb9Sj+lgU5j6rAuM0QC+Q41yT7yPRhHK5RunAmJKTf2Y
73uy3Oo+GEwTUFgjFoBC+EHVqOQWaFXwA3lE3t4DVxTOAgMz9a9cPNF4CG63tWn504km5mpiT8Ut
k3xq8mQ8MlVW0fReeXXUFXUjN8TvNBzOxgStbbBwgJ+xqcSZ3Mhj0qJq13OQxR4APuKB5xQNMp6j
NtcGhHlarRJDF3fG4NVXYF80oFmROnVFXeH7WStx0n9mWFHm34MQEBzmuf2DdV53opcTbxP/Chm0
XR/jTR+0ZjRswaTXrpetnprgirw/kUmApm+rexZA0giPdqkrv4Z5fQDxjvbLcIwzhEuntw7MAgFD
vf8NvFna3uH6sEd5KVCbahJzULeY6s1hknF1m0K7XGVjGV9yVXGaJYBHC0gCzb0Pu9M5ZbcuRHEs
LXApLiQzgIVC10fjDOyqenmkgRxfr02V28jxmyGUXLk+XhowpL3y37Uw+GtkyggcuWBF8xvfeu3A
/7VNDSG35ATW1vc5ptvYr8YPO8r3oimTe95Y8aNZWADG5zroq9o0ecy7qj3jifNGg1Mc1xdQVF9K
6eZna8zyNZRxIbCouj7HG3BFl9SEWopHmBoZZYYRBuFOJdTjbsg4ON8Bicvv7ZE11xz40VU/+PqX
uJXaumrM8kDdDBkLqGOK58xQRzDgbFcxmGG+hGkjga3QvQOLvfSEqlM3wHZoxbOue5mKKL7o2uiD
QBcwAAjJ9mut8qJjpbrKrVNuetTEF8QroYkWtUiGAYW1BpVNfKTuh5uhVgNYDNxoBCqY2u+o7ADD
Vl19813E1FXEPNVbAaQV967SL6szKuLc9YcHUhIoAUiFCFzlEfaglCcPaBJV36LmfQ3y0KA4By4i
cCTjgaQ/9EimbaYGNSCyaowHlNIbD3nnb1tEKW/kUSSpBcSBL1eIToFnl6XutMLTZjyQs22hMLsb
W2CuMJVmtGpNhCPbjV2JqQhqV9vKwXkzoal1yEDHtOoVM4wzhfWJuhCpsZ4d3r13Izkm2wSlymvZ
dO6+LiEYRmd1F3/1vqtEsqaDPI1Sl07ri7Pdi/CEoE66oqxWb/egCk7LYZu0ngaQcsGPnW15Jx2o
rTk7loWg5JLIsNIEslPqrB1lshuBAZpXWib8uSYiRVAlXGcxtj1mDqBbXAzZnZ/hjSYndt+EJUzA
EJyk6X1dTEPqQhLBLkQQ9TlPAxYX3TrV+mw79+toUpzliXWY+0aIl29TlVdaoirc7G6UHOdDNRl4
u3n9HCW2IKmTxzw5FZHIztjtvDeTlwLs82c/rmowr7cnstOMPvQt0KjqRDVjXZkCm09DCMFghlpK
K9TMFdkcNYD//iooAYraLDQgdIUwOtKoQNrFSfE4OaPzJDvAZMbkxkE590QWS5sOoI/gd50yDZbe
rNKasxN5lMhIrNsOSmit1rrYUaFUsmvAIUVTY0jJHlGM5a+oi5JY4/p/3IlZDb9LAHFpkYX3ee6g
UnpqilOvmkRa6PMxLoAZmooTXdFwZXMJcmJLgrfxY05E7jROnvVUg8/nz0sa19qh2UBKK9nZeZSt
STf8UKjqsBrfk7XZ6uLCAcC/OHmerXPdtE7SrX51YcbPhuDvTZTa/Ew21wO/nmPnJxqclAcHWwPi
aB8uNCJRQQdKZ/CqFdr9kqaaBhaf9LF56z4qy22kGchEaSpqtB4UlcqLeuRKE6e4nyfOGa1/1lqW
//daZP+447KW+c8daWWzLK0TarHx+MTDqMlQeUsIXu+ji+OO+Zz2eKwso9hOfO7SKBLicW62F9vR
xEWaXXjAq+3YmykQO2SbLz0AVA6pYRzJRk3p1qhnVg3KDEBS+hr3OEGAt6tj47MG+L2Xaq9131Tf
S8t79fBF+A4q6PkCeNL54l9DeijZC6Qyjmq4VDP/jyX+v/tAAgxVXuDv3jjccc6NdO0VET0UcR5v
W+jUzuwQFoOyS13rzrXHn/xiek/JZFqvf5sUemY7s0P85ySZ1tZrZNnJWZQovuSFJu+o6ROWQysz
WCwTAnF3bqI25FmsRF91xWZZ1sbOSHBGdYUxfpqa80ALmyqclxwMcHXoUgUl1B1UTO+uCWNjl4Ug
giWbjQzlqu1ZCWrQst4MqKk/hKzLX0Zt2pWNCVCrsutW5i92EVXvdgbGtkMDfN2LU+EM+WFf/P9t
rxrUr1H2ak58qewVKC+hyTzOybIGtLVn7rdPS/4sH8xmNzieDJb8mUAKE1HYxNsuSTFuR295ZMsT
mWZ7HFQhKsoo5zZpYXaOrfppuTXHA2fXNPEYLMu04fB5aRoYjXxemhbSQeV8x10zmAxUCHbuhMBg
DkjKNa9dN9DarkAdgAyv8wieUOMBdS3PhbKRX2uGUFAEgmRHK8xzaYGPVQTYfVDQpBb9aLA9nVda
TMuaTZLt8L5hJxoEDuwhdXJ+HlDGv5YFw45bbWTmnQdefPVoIzWrTB54pvdVPoKqS3Vpu+KUEXJt
IsxOZHM9EBwAFH6jwdlNresiFb5dbKX5e1lWG73Py9IkX0MwKxVdhnMUtkG07ABGaxqkpv9YNuxw
VBhr7KpkrzmHusfOjvYzXgQcBHVpP0Nd1xsECpGQmli6NIpaNvxesrMX4dQzoIJ4F8rpm9/jSBQx
fTiDUBx7POozZaQrapKwhERs1u5oagiWdbw21BTqLyuEFQj+raF9+MM+r/zpJmPuJyvmlWKLEMdw
kCx6NO1B/8ogxOqHTvKj4OkQtDL1rpAA7s+g8UA54Vj534zmQg4OVImDioFTvpF1fSmhI7KmAXdn
QWPqO5Sdm7XbiOTix1FxjSdgD5DaSn645tNQG9M3C0Xpa+jYlmrbHO6QIkbsoYNwJ96549dCt7tV
klnRXVm69pUGcARAbYUa0FBiNw/UGviXQxN1FLI5MiMGtaKjIFCyEw9kE70DlN04jA8NIoNbK9LE
Lcxj82a0+n2nNrUpUknUE70WbzUw5kMRGCKPEWPmEVGVAxW1LIUu1IW6s3ME+fk8SP5kp2ZEauno
JO7+T7taFuzQ2rEy+v0nf2WnG2STFp9QkDMP/jEd1bvIH+ti/nhLvQ25ARJZnqY63y3LmsDUX1JP
BI3WyYvrIqEjgcm/DSFe1yg0Sx66zAfst4Jig2z9MjBso35lXYsyPtHmXz0PKAAhyh9+BvKk0uW/
uV2us6xg0A99QDIoxSkl74Lat8LfSJ0Bxp1n32XyEzV6zbPN+biJ8Wg8N3pZnQxkV7eTZ2NTCfKB
VVR4/Q/LjAJtyovf4OB+4c5ov/qaRHAfkferq+n6Aaqo2o7hTHaflt4QiF43vo72cBCukf/W2XTk
o998BWgTAl1gP2S8W8VimB51s0x3od1kx4Z12c324mht+IP4CiT9bqyz/Jc+xl94no4vg5AjTp9G
efYNbp/xy642bGDVK+MIBypXq58OCfPiU9MmTlBHKQcFttOdEs+YHvvOeARPh/MVGs1Qcwrt/gz9
sPoBNG3fyY4/BlGZoRGXErR1920XA0ideGvNR3EdCDCjq1aUyaUxYhz2LWv43jobN03KHwDXQCZL
OZidO+5QQxlvUjMr71D8Ut5VIQq8EHCoEa93ijsD2mveqi7wiaf8RibUcGnITAvfildSq/aR1qdb
oUAf+K/W7k0vT1YIG4ujpd5780CIaoEprO6oF7thdSnM+LJMyiu89cc4AYnnx0IlEsZr/JjSrUYQ
EWyo3xcmHxYb3arw2h9E9jYpPs464+OpL1aloyjfZuK3uSUfaj71axlNpw5YV254R0jYrBwXLB5V
bl1nzMIEaQwEB9ItYRyi0uwuKNB4oUEyubFxMa3h3b8Dwh1pssg5aa3nBERHYVftlyqxjQcTQbPz
X+xDU362p2b/xcm7d/8GAKCA2Cvwvfnih6n5ICNUU82RrDIcund+VyRBzswFNyhhEqhUrQD/Qt/2
4J4I7Tv8w1TPAySZ9j1KuLf9aBlfJjx4I87i73iFgT6ly7TzyJ3pBpVqD0QZKEhWM5HTrZ6lmtlV
CAxFbj3PJAcnRBEYzbSAqLjxFKLj7J+ZdE+dAaJIM53Y0790AB+RA3Z6qL2INkXU2g9AiKdb/Gf4
Z5El4BuGePXe6qwaeYHYglo416FHbYFe1TKzH5Au2o41myLUJMYbcHQZP1IblYVAzKYvzqSLtW8K
81aJSNsN09Af3aYfz8izQ3ycVc1Dg8c8yvOG8g3biKcwA7h3FT9MvAVjWM1qpSpiv3WaXgZ/+2wT
t/7js0W1/umzJZoGkV1V+0WlW7HsiqCz4v44F2epLlDz/ZHKvjpTe0AdSXeoRZaJFSKroJCjcJ3X
smZjJWAMmI0u0rYbT8baCmnsEqfWnm0lxMyCWIb4VydjVyV4R0fOeVIqXlI1JdfZtosgds5qubMk
K48aICEX4XJ5oStqeFqBoSx03fUy0DTh96TTw1XRMrm10sg6eKyOH7xRlbSNoPoF8uSMEs/6lTxG
2zKR37SeUf0jAuixR0eJR4m1pPU/xfjnS3Ka4EQpAJYmzlbIGMd+sNGNCO46zEMNSphvGgUr7qyu
Xxk9kIEDYEFPrgOItJ1NX8gt1EFz6tQ1InADzhpJ0vfXXrkNEWr51PS/uUn88ncloIiQsWL8uS2K
HUq5kdfDL29rOvG0K1RX5HWQQjfkNSsb/ZiZLmTHtUl/0x35a0x97w6JZnkDmzYq1pW/Zfhu0HGG
zJVatuDljvzHlL0vWyFuvJ8KVLaDWhsMu1sPmLEA2cXkQEdb6tZ6mh7mg68aRcVG8qmLWGZySBsd
megG1aUeAVejxBlWhjE4G7/09bNDaFe8JAZ3i/KMu/c7Qp3mFPWI0+ST2Z9RZAJ6iQJE1WcIdIbm
NqpRVF4xKbY0To3Gkm+pW5s7WZocNSxokjIaLlXXVCjlzx0wyHiuXJExqbp3H8vlPKi7Dtlf5U0D
nEUS/JdQWshqJG+htc4vXIQAE0JfKugrSDSKDGh+pO5xiZ1XvwXjW7/yEJqUKzK2aoSuPCBlDlXD
bou9NkxQf8yj3FobNYCGEjsDB6/xU0c/NPyE4kuf2fjN0WXsPdZWnkLhDHFzapCjygVCuv/0e/AL
leD1J8unmdSfssSAZnlAay1zICSEULxqzIJZG1vmbn4FPVi/1cEFfq2N0Lro/NlQcC9qyExXUyys
wE3HcpNgp8JwBgm98xQVAblkZBv9soV+T2xvlhXaRH/G6SQGTZ/Hy5UGVbKjrxq6ijKnL8Gk4MKI
85y/IWs/tTbgu8rLYTaUzrtxTz5ksp3qn9m05NInH+pWVeHYwTLiGqxaGy4EJVuBhJEok/cmRTSy
Rb08+rn0GhAORb9mW04j5O60rNoOhfabIpCfgpRZkkDlJwZ5eg80+xlnx8/RzD+CmzTZc6JnLdFe
gIK2LqYGfkBhxSOU4sf00ox5Ce4lrt2jCM0Mmj42EePJoxUYI8ufMso2ACmWwH4kEK5xwvgXT5vv
VeT2X9oReXvNjfUHbHg8cE92Ov4fq+yAl9YAFpwW1fws27h4ueL34JT4t0jFeJ4vNYtrR6PFnqrM
GlQSqRFqXAFk1ghaPInTYJ+YKNoDHcYbgJf3EOtsH72p9s8oFmwDsmsc5ItVGze3LLSmO9+R2L+o
CTG4ApAxqpyTjfriJ6+CnK7Qy+eomtqVBCPfmZpRaMVZV81ioy4XvAuc3NxWEwDhouwunRtVzz5Q
sA+dFwa62cbAtaxbt8yfHdlXz4i8At5Y8wdyjKr8CpSUd6Nem7Y/ZdmM8yLQqwOtah7jd6jWrNSB
Fg8icaBuPjnTGlgge0fd3quRHkSAe0vdMQk7nMZab22pm4IrNDkgu2EFNIpMvHZsKtBb0KjnDsml
77FDpVFdmu0NIYN7GsTWNVnVzqjvC02zJrAtZy0KMtpjj80BQklFFl7w3QovdKWJ+gv4ssXeNCpn
WplNOCAAP4IJ3ihwMCygzKyuqImgCnAMEzRL929+yzSaQS40ben+vy+13PKPpf74BMs9/vCjAdYJ
fhiMxzCGyLIGlZBqRZdLA+IPZ11ZtVxBKCE/LQMsASV9UxX/TKH+MuypFZcuXf15g7xHRtJgYDn8
35eJm48PRnehTzIbl7uS0W0bu1q5tnE/8QRnN/UhlinUnV3okqbUdfoK5c3moFlJdddDGtJBKuhc
KsZOaurRAQpEC+tgNK13m6CrNNtqEDW6jOoXAGw077Ytz1Ar8TGXZlQp0HKSmZfFPumo3Z5yPIno
rsvACHod4YrsWnoxduY8HtxNVid+MN/xY2FEqVC4DQ5vQffOeYlTcmOk63kpmhzzt5yJ+DYvlXOj
3sSJ1swuvuZfLZAQ7cAwwY8u1/lxvmL58H71Fxu5SM9mOX7YmEdN+XG12Fy1zLIqDSy2BiyhQWrj
Fw96N/+hHhi4qWIwqVM3dDL/gZuQ0BaZeYuVRwN5tX3cO0NAg43t+Q8V4i1FI/TLPElwKAWiiAeR
L0BES96VN8+yrqBJaX7Wk3PVXL3+aXN2jRkuSli8MO3OLMnBzeTr4YG18pkA6QRDjxQWHZGA2b6Y
yIPsRTPdUGW+0kccCHInvQOBnn2fJim74oG0oR412gQ259zqfw5jlCHT1wORV/tNF3huCBYDVkSn
NrfVeb5x3/qPqyw13m10NeS2+xbHY77Sq4K9zaPRTjf8x4zz7N5xnOwevNfuueunE5kgDpHd9wDi
30I8y6CaJ6OA3IbhPgYZ0x15UdO33T6zKnGhnkzS7L4tq9eKlWDSUCuTSXbgrHA1MzostqGy2sBL
9WxHLjSQ8wJFFxWKeMhGa8YN5ESj3s7Wy10jxq1dJsFAvawXWbl5YIYEXsvw8IHTavJOttvf0zT6
k4CLaCBzWn9a3WhAw5vOH2H5EzKcKAXYv66LqQzbO+mz+Lx8Ms7CZGWAJhE1qfgHI9/ObcOVprns
01/VmCFgpCboqsiFGn8CB0hndMb8V9GibPAhulcUPFhuq/elt9ca4NaXv3RoB+2oe+LL8g+HACl4
/3l+WD6dLB3/VkVvtNb8f+jLWkVdx9vcnWr7CIYNoYppxIGZEEnQqkJ+S7v+ycyL7CmFZOOR6ToQ
usoOPTtLq/rrhH04wJ9et+1BZXTwitp+5iC6IyfdNY2gd/X2kliOttacqlhxCPA9DtJ4Ef1YXoTq
ubU/bYEVAXNy4xuPrSvbOw+kV72XGY9kGgxQe0VFlJzIJoeo3hdJpQfzBMeMHqWxDTk3wMQJiB72
1UN6oMXBiZsdERUxVtSlCT6+LJpryHsyDRNCibkc2h0tjmqT4pxa5S8apI+rJcYJKdzoNt+9twTQ
Zom7ocU8lomrbtdX8qfGT9NvVcaMM/Uktoe7kJkD6ETwB02ajO6BVFnTIJkqSGSu7DaUR+pmU23t
WYJgHbnQRxCojNOnRzJoDBovfjPpe/oAoPXQjxGXOEriTCWSVz2xhvvJZvyunsTPUPj+F0i7jxso
Ao77SKIbc20N0i1gNFPfP9dtAQU+VFB/AU+hDUrcoj/VQwLomnk/mwco8PGmAV8IYjTB+4kbFGr7
Gae3YPMzpD5OQ1mvPgH1rLSDmLhhPWj42HUUvlL+OtLL77zj1VONJNued5D4QZTWf1IOlNrGHvC7
3X3VEOT8njoAQGbC/p1Z+a3PR/ONp/0IPVCzvHetZNh5jSmPYeNmiFNkOlgDbfmUjVDGLSHQ+UNN
h0ap/TvBdFYgGIyvaLgNrRxfjVxHSYKqI088DcwWRobiszyWL9CoAJcz7IubUNXnuc+QRkRAbXZz
UXtPbqiOeF9tVG7Lakn6IySiA0gej6D5RnmHtirGnwWLgS71zVfIDjcAJRrFvpN99tIM9pnVRvwd
9Tx5UAMefeXM1C+VMSK1Zo3J94+ZIocYBc2s3AiwbcvS11qaIkEUlfkLXZWRm81X4i+2v/lFuqHj
uVnnn/JsmmuNJzCD7T9l9eYcmzM+as7kHii9No8yZMk2jtagzOQjR0fOtEredHuyyzRflRMSu9d6
qOudC/qBV7OoZz4rN/eMTWZ57QEoJIjz5tXMZ4W9NOxpDwJt09delL+HOBmq1ABTcEhA3KyFuVHY
+SB2ffBgN3H2X/oiSPkqTHh48jPIjgAqk1XXYnKQcDHEmgaQJ6yuCTQErXU6yTUwVOFpcQtHJ96O
Uc4CaaOaUwCoceLFMDzFwiw3YCmT27k7gYjNdlt8pP9h7suW68a1LH/lRj43swASIMGKuhXRPDyj
ZsnzC0O2ZM7zzK/vhU3ZR1b65u2KfmmHA4GJPBQHDHvvtZbpDO/6kS8gcM0uqZGS0QFhGEBdd1Si
s00pfzmb4OPL2ULLCHdDX3SweCkz9YgzC/JDl6PizTWVWpa1h8TNmw0VKYGRF8ScYXstahcBm7pH
CwKxjdBSIlT3m3OsPfQBv57jd79i1dB+rQZwT0azqB6MlF8QN0MAddJDCqzVdtIfBTT6Ym2LHm9q
iHY/iHG5YBB/3WJwdC6iNow2nVrEZZuW1gcGuvSVtq4vyhNYKCs/RNTcJ+oWZLW45CzcK7McAKq3
v9IX07YQrqhhs7jrGOsuunBQPgvT+GufX5W15X4ZUtCuLt0Sn1ieFQ/6QGpv0hIaOibChaw4tY9p
hvPYrWk/hTD4RFE3foW3dNwMwo1uU8U5xFwXsIxa5QIR5fSlr4QiSw85xsLncJ4OYOgF94dg/kQ5
C1vVsegVzAXIra06Z0WPspug4q4AE9IJSDH7cN8ioHcvOwGnbI+RqMMyAvz+zrJ3Mc7c1Q5c65ov
bX0YUTf7rQ2jKz3LLBqSOyjLaQ2uW+ky+SUD1y7EFMcv5jKxTZ8mI7T0wvHQ2YNxYPB03oyAhG/g
l1s+19N0SRzabgH2zrgcv7A6gxwk8BfGmOTvCkDvAd1GLmwqyIZiSH5nJP1L3bmVcgVj7XYsGjAD
CQyUgGjkJ7rkwM6yS7tuHtcr1n+KXYHsi3rkUX+AYkHy3s2ry7I03HcJCJ9OGFH0VzjOX3R9xjBb
mFEkTrYDqpRf6xc4MrySt/UBw990hQX/dLVIe4Q+tCj3qVnFXs0miBBQixPFi9fVMtqX4wxdMwM6
CMrVRi1dPNc5aTYfENvW3A06aUGsD+8F6qhIDee6snXaXR2Yw4ai3CjeDXvgO0fYwZHi2871hpMs
e4bYYS8jmtazspVrNXfwrbXbosfoERrcvClSaWxjnQvt+SVHdb9rRWAp6HMQK7lP8PacFFwHu3Zx
qvdNUzxZsDI+xXW7gyFu/MLzIPURPzVf90rBssfLdldkjr0xi8XwApXzS0WMCGQoprKERQ7rnPBE
VZQ42opMObgpoOVaLRCiRfDqLnF6oJU14I6CuKgOBADQv7HsKxhyymtXD79Fb342oSx3SITEkFwZ
U3oUzMAsUafQQB/aUEBMhydPAb4KZdrysXKjxOdS5tduytRFtJTtduqLHlhv4MWh5vkk2vz7XA7d
OxXF3T4IyvwY5hJKafpk1GOxoLget/IRpv3ED5yl8B2m5gMoBClGnRK3KOpt4EhzS8UR4L17+6WD
sOTeznOEi8/dw1IEgPancX6ETwMAQyg83EEZ5KWudq6MIDkWkb39nWZFYGGq1Y2LdsU7RcR8hCyO
xgOsa7gLYxxWPmH/U7iuDvD1mpjCoPIEIsXmLoIxZq2jIjUgur07WBvDAQHCIAbzPWDgw0mYleam
VjAfNpCGOBdtECjivlpXiRUiQlrZ7ibVDOOQav1gt0344MguuxzmNNgQo7f9o74vreyytLQ8Eyzw
W3D5ZhAlrDx8tvwr+DZ6xPyb2a3T2zO4XvAgMhkPD0w1IBzSQ+0cvfQdIjAaW2Yf3Ucc5NV9AEcW
9obLF8GgzDP180fIxbzUUyAGODLXeuq/FEmwDY0FGIOuSw9ijKMdnBzw66kF4yJ85WC3ASgkzbID
T/PuE/WIuljsE4jzeVhs5ZuVer4z2LT/bZmI5+EvA0pGKvdg2qCGi+wW6md0S/vmdZFaYfEfj3T/
63j8S+ubY8+dB32qWhn9fgmX0zjD6Qop9PpiggVgVzTceigQEgaZ42J5KoObahqDZ2upv1tSqfd9
xrGzDKfgElHgzXpMn1fGtpiBVKLvjc2i2SdGVML2pNdAvV7wjDrJ3MXaMPZ4xkyfcdUVyCSOeQ1x
HwHk9WjnLQSK5/4FiX3uB00GrM2H/L1gLcN7OjbgpsmtXSYRXByndXUFEHyxRdhT/aFx+DeCNhr2
Nwxb6dP5GBYvkW8E8nNv42ESag0RxvXuXHTbqd5BHjnaZU4YXsoZ0Cs5faTo97IcIE0XBfO1Emq8
NHtsZOI64I9tunawpgc2cQ/eghoRIvgkSqwwYRYW1SXJ0OS6KHWRWq0B2E5qxV7RfE+tvzs2tSN4
LvICBKpGcY1lAtaVEKA160ld1D3DUlPXj40NwoC5+1z3qrS+96mj7qFH64PhNszvolADGPr4Ekzd
UnwrgCH2QashbowKqn+z4aTvw6xstlCSWq4A+cpOdpXa+6UqrVsrqeRmkHb0eTCL+zwrxXcA+xHf
6PZPUf3jcCfqEb4xpCaI/DFXgB/BhSnGzS9lNwSIHpg+0OdP9aYo7L1TNav6kDub+S2w3RdFAWGk
syBRXkXdXvYRyHAXCBKdG3glIPhh3ILBBkxUFaL2YVzxahmPF1Ts5vKlSNBDzA6vW+dfi9SaMMDD
/uWx5YIYnbrIfVDbXsrWKY6uXmAhGhGKbKrOoysqU6K7BOVSHJPUiS85Fp/EZ5D043Mgy+jWHidx
z5b0msgQrGK09ggbTXbUa86XZ6D0wlusbddeVG3OFnpNGXrplevPc4G/Yu1VtJW961VrbWGhRIDw
1LCPsQVuOHzXwV0RteDjxuB/BYwMfFDBEMHoMlpXC0LFIY7YWvdd2XabkhfTp8S1HgfXSZ/NusPh
2g8lsxpbJZY+2S6EVqdQMgiyhfimwxbcKOMMN8nA46uAG4+ZEYh1QTmkPL8sk+iRlmm0QVBAuXrK
GtITLdZcgXcQYPhqS2xexOvVT0F2ZTSYKjTzF9V3Uw9oh64Xo9qcu1I9ZDozTAxu7YGwd9kDNJN/
dCAvXnAVfc0DwKAdcLFdJ1k0XisAqBFq0EVfE0gDSAbuDdOJg/2vR6Y8Xm6L3PpYYGVzBQqm4gqr
3uIKO5DkICfjg7Li+MJK4l1o5vVDliXDrZ06CGgZoQw6weayaQLGDtRqDLK7DEP1ZW1ls/3UAvxx
gcURdi22MCB5CQsZ9aUExHU7ORbGDZXi2rX9P/7xH//9X9+m/wyfy1uEkYZl8Y+iz2/LuOjaf/5h
sz/+Ua3Vx6d//iFcZSkpBTgspAv2EdtWaP/2eA8nOHrz/xV14BuDGpH5INqyfehMHwIE+VNSBCGw
aWEN060rDparWRWApL/v0hkw3L53nuA6h/u8+DYY/rqPDccovQBiZZ/SCmuUcjgg1Exm1/YS5XtF
vHKQSxVeNNfxflUZTOPulzJwxNcRAmHOy4wklYkPb0wOgRAwE1ESpsHrOupc55nP8I6fIE+M6Fmd
yCKfriydTEnX7EoMemBk+tGaNf0nkOnnBzkwrNhlbjeIR1LD2oWOpc50AqgpMO/vb70w/3rrbVvY
eLOkhA/aFr/eetDjlcbYOvZDN8bzAU7gEFFTfNnmwqg/NymcJno5MS7AQddKNLfUwwbmCVBthjCx
3/dqisA45ZF6dZ6RaZoNa+ohVmycpGyjz1ncmH5ipeOVA0nMi7oCT8YM39SHBaTPuL32k+4K/mnE
eOuuLIDSSJjNl/SZ8Wa+6aPEOglhYswFpMH5N++la729OYLB6ou7IxAaYktb/npzRpXWCqHzxcO6
SLcrCVx+KT7AQ1HeQVF2uANU/z0Nh3FbGDsa8qioeyFcq7ibK2gVm5H7CBtwv7VlXoA1DQNTVLQQ
a5Cy+2T2zZWj14iYFO+LhJUfpVFBMqga0XUuxUXr3EZG2dwi0H4Hh718KDWbfg1uW9AdpMEF1YEy
LN13FfgfqZUOaOJpJzUvP6xmUK1tYgHcnpVvYJxKjotTgLU/KAB5nAJwZlhj2mzaACjCqHuAdr18
eNNX8NvWNo8Kyh1vlvakMGf20j3pRpKfW4YQ6KQRRg8sf9klF/FzM7r5u04nsBRWjUxAAIZCHtuD
NwB6eMrdqnhn9rzZGXwpt9RKR49jth5dgrz3ZrU3ispkW1N06Sty+aFz9KjMux011CaL/s0bIdxf
3gjJmOL4L6GY7QCG7Fj6c3o1UmFkMWdQyYQPElMU5OPYdD1y0CsTzjCuP3C3NR9pESaMYboMZTBd
G5GLJZrRQAoySa9IAnZViSXx2FUelrKNW1WV12m1txhBgNDeqROIy6T1BR1EDVT8l3XryUKWBvu2
VYiymS2VHZxx4RdMKH5BOTGlVu0V8YxoKziK2EGo5Hhu/kuftUI0/f7fjD2/Dvv6ZoIAyhbMVq4J
IjrX/vVmplHDeJaz4N6Z2hmu2Nz1OPALt2ZsuAj6zvl2yNzic8nklta61KNpIqD0RjGC4RbEs3Aj
VgrY46E6tPAz6HG20aPrqwQgo6uhh3gbOlA1ND5gdOIRzGnhUmyalIPe1WT5HXfT2CNjCzWw3Hhp
gHcmhpUAtO6G6ItNUlXgsgnc7M5GnMvf3xXX+csrZgmHSYeboNxlwnpzV7CiEmHRZfY9g1zulaUF
M0BtkiKETavcEidqaCeJP1V3sb1k/ivq5RKCBkSXTHXgzwMwVoFKnqiVA2dGHNxkd37bJAa4uPN2
Q6GApQQ9B6SQwwupIwaTcO/0lfPx3Ku1EZ3mMEg3jto0VAUJSDFiIzxQsdd1owJCKZqtv9RRv0qb
mtbOuh/Vza3CUlsYnxtN7+054SIeMAxDV8QMEzB12fWRWuIaGltBAxkuan3V2xVtC4Fc4V5Gvalf
gfkLXqdql5jtcigkAlV0PSsnG2MEjIpgTcGOH4T9CsH4UnlD604PpgaQVAAiw3WLnZIu6bZxhoJS
1sEsB4mwKCxA7zzy4Ahx7+q672LQzC9dcKFy51NW9N09VZWYuvwMPowdFamBZ4BQMf749++IKf/y
6bjQ23A5xAVcKbAL1+2vxqHZZZjuZqu+jyKurc7Fx6Rt4q/FiKDDYLLZLTw/McLzEAAMfr3oawVG
DPj3g88V3Eo76KaCJcOx43e/Huk2A8MGZr50cyMGxhVcLPaYNLBJga6WiipetlHVLw9D5IBVJCx2
MZhAP1alUV6BJhahprqIHUZ3UI5mudHFvAH5aK3kdKAigEYvp6QipJC3MULNtsrCW06IoDgw2228
2N0r6DXQ4lgZNc0KHIKhajlmAlC3FXotcxBJQAmMr9BrqM2VN4ElX0Gvq3Bqt/2Y9+tP0O/MAOYg
7ttMnc+m6fR3tumGN+kA/OsEEM9nqzehFM5YfokIBecdD+tjEFX8M1hFuh3G1GBP3ZIE/OcVfF1j
pxDvNGAHQfW26B7Pp7XCBRZgfTidturLEKb46rLtxYK4UUg3zvUQvQPnukB8Dqx1jdMe5xYeAcAK
nA3YL+InLJ8KL1/q4H06LKYfGFN2UyA29NCXg3mkM8kOHsDzmUaWh/duNQGcDJ2sIZg2JkTjYJwG
NlnphOpl083bVlr9htvLSx01UL8JR1mMWes5VLyHiFV7o0JYUArR519AAH8iZcgu6S7ktLifEcRo
bxJnjoCfgHyq0zX8MMUw2HPTsnAFKv+i4vbUBsV7gBnSG4bh8G7GxgiaFxC4luXwDn6uEHJ2Yfmu
zJcWMgHVsKeiXWf9sR0QOE5FiDBbt23LdklvlXewsHO/ZJlzb9ZldsNqZ8/nybmnqikOOj8wg2Vn
6TpT1C2UO9buwZgV12ZVHMlYC9EgsBtm9pEMRhF5yHRdNzmIjR4YAOFYLClQt302Cn4XNxJGvbI9
WkFTfx/M9NFKFgXMaxtssE0XtzW32r3IWgPxQAvoGoDi3FVxX97/7jxZepzyqt7DYDFs6wGSeEVc
3VcajYIwSKgkayBKYZQQbWyzAp8U6iiREA6gvvaCUUrFNXzy0/xJlaW/zOX8PkkB0FC1zeFrwY4d
q1sBgEaJiVSTG8qs8gEsmk5j0zXwwI3DmF61SVlvWs7cO/CTRntLVTEUZ8r5MjVhnUdIovNgm3AU
2GWkvgJTtc3yUHwPe/di6OCRocMRDuDeiTCK9whoWnZ/PxJab2dLrBoEsxgmBptzjjHl14EQZqi6
MydjgGA8h4l1DOBeIsgA6KZu3ajnB1CFwSJCdQO0o6JueLd0dg3BG7Dk207F75KhwHpgrPNvJd5K
BJeJj+ceiOEP4agO4oOjKVaIZ6UHySr2P4O7JVKVPgT5EeUg4Qhh3E3Ytvm6jrAQfbzpxZxe91Fn
3lIDgwfk9u9vA3+7LtW3QTKsG/Q/26Yd9qv5wJkmxHkr1l+/xLQ7rkaS4pNnUD4GiRfMAJa5gC/z
/NFnoeWLyarfDgZ0RJUhyJ++/qgCnx08Zcnm7y9Z8DfrHIcrrhSenMLgIf6y8wTSlENoME6u1wX9
EjgNmNDD+Atswpk2yoNtJ93XbsD2P6ppjm84Qqn+Wh2Ct3GtZlYff4HUxrl3m3SOL+O6AEfTlsyc
uePG700JLpcy285RC+JguDz8IuXRvRHWLzkIIQh/7AHzKEIu/Fnnzv0KSOSt2/H/+MUU0pJp5FtZ
zU0cRt2b4n/vn8vrx/y5/S991M9evx7z3xj18P9vu1zF3xrMG9+7t71+OS9+/eXq/Mfu8ZfCtsBC
Zr7rn5v5/rnts+6HSUf3/L9t/McznQWAuOd//vH4lMcFgp+x1fzW/fHSpE1Ajq2XuT9tRvoHXlr1
rfjnHxs8h+bxqfzrMc+PbffPPwzOzD+xVkbksQQNmmUqvG3j80uT+yfDLO3AyGRKWInwS2BD7CJY
nvifsDrgaxEWIhiVyWAAAPxKN1n2n67LTRcbPSktB0PcHz/+/BeL1vrcfm/hwmW8edtBN6Yc1wU8
1LTATyXemLhYHmEMAUvbRdZEgB9hj3ca2wzE4D9za101lZmXzHGF0EbKU6+/tE1Bt/jNPIPgX5/l
fD4qUlJysz6ZKhx34ejeQsNULNt2zO6iweng+1TFCao5Qeq1bYuJN1QIk9KV8by8JNU8o3nt1BRJ
umyojXplv3Z9dbpzn/OZKDcZeek1/fgZxLeJd25886sjhDvTV82/O996Za3hMC93p9g/90F070eW
YGA2su5YOc2wxyKjORXL2Jxg6EnZZkyDLvOolhLHbn8pp6Vs9MqkOS0RA7eNDI90NFVlA2Lb+TvK
nztSkZJzz7W7/tlXP/C75jd1YVGCxyW1ryIg8Hos2Y/nM1HOcp0r7MXsXQRSsNNkpfUCDhlkKUl+
5qhoTgGaRR++NPcWs73FbUFFph/z+Sm+eahULOj5q9BcfGBkYJiwK3vZNEJBDla/dAAaRh4Uw+Jt
EgHmgC0cXmpwukYw0Vds7Uh1dMh6HL3SJijxIW3Ar+k9namOmnPOL8CEBbUH/SPZaCtwe3bQmqDf
PPczR3ELPMm4o4bzy0/F9aT6AjUilxvXAC/1JxGbNj4pnaUEbsrh2GePRZz0pzlszMzLwQuJbwJJ
oYWWqCgc1W1mwyo3MdZwUEXNouZA2U5LfoXQQuFRXmClVUxeqix8VDrpW1APMTx9n0Pk6OAoyCbq
+vhnD22iMYuG7RtzKk+QDC5PiZsiauxctprS2mZ28dmcmupEiS1xXyhnZaw6cZ1QMVvmj8tcqS2Y
iKsTlAGAFi/EYZL6Y4LuE1IVRwPgzc6BIZzgNLRxcQodxGRiH/wza8V3E9yLXjtPtZ+WGVojDeKA
OByySsM7xnoajliB2qErd7VkV/SHFQscrusNUIjwybwsB+yxBEgXwZdYON0YTgh+rETLPWLzuj1f
vsMTB25DBqUq/e5W+nZ0EBI9UZESoRsol0LlGBhctZNuXJ06B8sUkA2KFDHf+h7lueh2y9ze0V1I
erwDlKNfY70xI/LG2SS8mU6zG0+nZAFzTVTM9XYagYIAM9Q0nsK4RhaW2dSvQNfoZZBtPgFt52yq
GLwpM6KGsSvUlyQ4hFFwg/CGlqYLWUR9UfRMhNFs+qA1D1RFT+j8rILdgmiyUxYsGOShu/ahaotw
txYzfc1zUhpw2GAj2DITiKsgPIb67UN4xgd3qsPdKBZgHcthvxh9e6I2ygluwiYK1z+eeHMymNuc
KId46EG7pNrmVEdGu+VW/6Q6cA94XeTgO0mNGi+ezlK5WBKItabVTg6iOhmDVWSAgSELgDNmLJ1T
bR7jZQovs9AsIRhdVKe0CyfcGODacbeQhE0HpMmIV1q64SdmRO0J5P3tiXLnolrcaiuW6DtV9X34
WQ0gqovKHq+EYzjtSWVQ/sH2+arnaXeiqijszD3IJw9Tqj5WAOWDe/rHH6uwKcUf+7M8sXjysEWo
AJb78Reuf6aFDRQi4eb6VHUcaN38MkzxB57/SirS31uJqj4hyms3qSbYxxmfN0wM8Yb+cvpzHWPA
awjNdKRUUdZYQTujeUj0LerB/QF/YJJuX72v9HaUKehILXtOPavVk//6BevP2O0NIG4tvj9XgRDt
ugYnxs5sDIzAFqb4cxIuWQzfYrxs6KmUqh53NRtuE5mWWG10eGP1tE1F+BnAkEBlyQV2r8uQbF1a
EPRGjRFMJ4gW12Er9bDLoBmkWf4guGp2le/od96eghG0iGm5SXIg15qqmE5UFxRYvJegQYBPILmg
BDL3iEIrGffHKIcbYpFgQOKYHSfYK0+Uc1SIl7RIm+nYOA98nIGeh71uU9ZLe6ryHFp2mPfak6uT
YZpCz2VTvkVEL+bv1EzwwusXfC2Lugs2iHfC5x1y364afGr0+Bv9IClZZoXKeh4VUGwuGAoWhy8b
hLBWJ0u/z4iPyTOvBN9VV8aY8XD76OWm3LnYNTbflmwErx8scc688BMl0D7+KId42CwlPnamh05K
4N3NT+c6KsI176YeZakPNZ+LVAfIOXi/ZvuCSgIzNFQx9anXLNW+Os+aVRzEhx3GPWinaU0FyLQX
OeQrZnwsYKuWR9belaY9+HCmCl/w1PIHIww3JSIrdXiH1rXGe5bppSSoE7EwAj04XhtduWapHYPK
TZBDo5Nlje1BTBfThJ5kGpAnpB5lqZKSSjdTzmDAF3gYfF7K1JGKw53Vy3g9CXWlWmqfbT1npSas
aVVrV1ia6DJgW5h6f54pAkmlB3Fp7OuxQAG5rW4paT1D2YgWuboy0TkqpvmIh3AuU8dzcW3Oad1M
PemgjL6Y8zmp/7m4Nr/5teR8jHQTzcRarVdAx726yrXjeg6nBt4mBL8Y3BWY9KGFjnGmHTHpUTkA
rZAfBl271lFDr1spR8miMDtRZ8qdj6Viv9TRKZMeFUQIjZ41y6QNvXfqbCBg4uU319rzec4/hRmR
bcIsA7/Xz987/zzlzp1fnfF8rjeX+OaQc78pxkih4oOpP1auP1tKILLy+yIEuFwIpcNVTP1MPY3V
erVxTgTI/7cQoHuiKgYJqAwOBizNzl3eFKnhX9aVZZT6WpLMo34WrRfenGv9ld+294MMNjWoYl+u
+OcfStdOfwWoOTBInf96uhnU3FjJj5Zzd+ooeSiPQ31wq9E6AFOHGFjcQUro5iGkEo/c4WO+M1L7
oaoQVzVk/eCXtMgDBOAqChH02upVmtQLIYeWfFQ+J2tlU3BQ19W1iYlJrwvP7ZY+cj0lnYTK1LxW
UpnBIrnlxeKNyjG8SBnjphqZgY1s454Alik9ZshuC8ogxPg1CUTkZGMt27pyHERkGhKLWz3tTUB+
PfCp9Z0ZCA3EtiY+/MwM4xW+JaGXbT2tJcG+gTsRRfj7EboZezNnwGYg7unkLkycKIfoMrnmRDw4
e2z1D5GefVq9unBpVZWALnHjWiYICbIwZht420yM/zmt+KYY26SoyLDkivX8HeqEKm2jNTaD2SII
2AHnTeQ2O7ABI6g9jtSJTd28H3olT5NOelFWx7gLvCasupPmsMdoi1wO+pQkwZqhYQWoHXUyOsFy
ahsLajCl/Co0anXQ+6BzQnU2Vgi+xa0Z97qNPWOpx23ZWgYmiiXaZIYtgUhLPi2NAksuTcdKz8SU
tIscjmX5kWEIxjPWd0LqdRXdGMpRQg1ZFQ6Qy4LcTZzbEPmgxMyiQ7uoXUBjY0cj86LND6MenxPK
Ui0rYlDDJ+5uHqMBvA3cxV4jxt8bNvPhbWeuR2s6jFooh6iJysLDgIWoe5XkvxaplerimkM3xp2k
jwjp4QRmQeB2Ey2/bkVAMuu6cwPlJn2rXEDRvFSv5un5Uu6cDPodoGdOdVTsuDb6nMtrbumBRJ37
Hdgbf7RSAx1Mx8Whc93B9bhb9JTb69kVa8PidC4aNEVGtNkDYWxxqmFIT71z1yiGFHcAzMHmVafM
iveIZN5GA7aq7lIG7WGa++GkNHLZNR3wrJYcsPfUjuGf0XKkI1jo/cGqwECokx7uZ6fr1cFhEzSe
Qo5FByV9DjuUJ4TyB9ZX6wBeDzMml3Vk1sNRztm0BTFg7MFpOwMdXENNsgSLlt6icZ2ci/0iotw7
lylHfag3FauAZQcyQf6PjLX/L3bYX8y7/8rq+/+hsZbD1/d3xtr/nT1+fczh0l5Nv9q+ux7yYqtV
4k/lKoR9uMoUJl412EpfbLVK/SkQ+AB7K6LwOVKYSV9stZb8EzZc6biKIRbLdnTcxA9bLfvTNIUF
oys8H5JZLv+f2Gr5G8eEwGkUQjC4CS5hmIT1Nbz2rSccglythTjILu/cnakQDGkt7gVwCuWhCnc8
r4pDW4cMAmB5DtVeJ96A/zn9N6FGv70Mx4WDH1cD27T55jIW3oJZZQGGqa7Aro+Yb3XRBf1Xp2VP
bgG69DoxPfCMGNs+Vc6mg+6hH0GTYX3Jf3FIvI7N5G8M1/puuJxbloDQgAMnk46Re+VZUgKoFnew
ggPDrskPgL7fztwwj0awsQbnOI7lp9QOwFbrfsrmBnN0CSAsz01vKQpjDwoYuOZiYEtevVG/CRnl
QmjP3jloFDZ06VgY3yXUGxS3HKYf46sLm9JW1txpgoMzzPCKg3JmL5L6BlJG6jJ3JCI6JjH5kIw3
Ts1iMmzNJu5PWtTEq9seZq/BhkYbYiP38Bmehgp6oxAObC4dB4h78Au1gAbBfpODpc8Ul/PPJINZ
2UdIM8xDM+x6BaJLN70bTTdLDUWG2Jg/BrVmGw+aybNixEWEM0xjdsmejVrZJ3Enw/saZn9MEaCY
tEFBZCwj9Lp58d0NQHgrLAyWdZBs2649OHWGGGZoVdjMigD/TjvQsLRPw+R6EkoMG/zZxRVLlgcQ
2wQ7Y/4WwH9uwe+6m7qtEyIaYez2GLFLH2oGF2F65ArQzQETsA2kQm3U107yhKi6W5GM0UWWZu7e
rTtNApMBqGOO74JwAONf39vb1r1gBujaTLMAPk3YO+4CYSqdg7IBPCjjNDk2UQGQFYwq6azEznQg
UZAdVcQPmXbrpwAq1Sw/GhV0iUHs+Qwp4zV6CbjuXIJ8cer63F9CEPnZSegjNBpRNy3WXsrq/LhT
+3FAzEU9x89FbiAswrG3uVt/d4rltkR8eo3YgkQEpjcN9V3ygBXW19EBVLQdwAwF0SK/gesH4SOz
t1TwCE+D67ehnDcS4RwbuAouwxxcO4YmleuX2TOE2FmNebsEzQEsD6HHtSwwvEl7kydH7cTYh0Mz
elU0+zIf3yOaa/GMue63AMFnJwhTfbU52wXOLV+cL+ALMnaVtEzPiIKPcFpkfgXNHNCbsLtu6q4B
tXvmYhYQALASr9FKg60F2V02DpFfOJ85pMp4PnluAYr4hH0NEWaySaXvKFD0RHmKD2Bie8TSPk9l
upGV9mm0Lt8XMNCANT7LdtDe2eRBMV31M293CkLjtyIvFh8OKbwVc7Sfmqbyktz+NodcbmZoA23K
efye2dBQSfkceFkPxhWEbwd+29f5HnzD3c7C8sOHY19egTjiUqZjAPhJC/5ObjYHN7NOZW9J6NCK
HlR7SIThSFjndBaiC6+TvIugjQMHhkcNhqy/znGGCGJtjK+m6AZwM7lbF7m6ClEZMNpTmRKEMr2H
OGT2qgvVp7ozneR8LNWdi5RrELoCsJA80LoI3ACwowEX8TEMgFejul6vRSknzMXZijn7aEYFgqXX
JWYsyhbc/FhfUUeuTZ9l44DBRC/HKCldDna9dR1KRgTcUqD/DV5s6EC8R7BBrCn1it1UectoifUg
WtidT7fYvQK4jw59dSUz1D0Owcy3XQsnkgDrzXqF52tTZJhZf4dqZ7p4Or1D10BZMFbgcjGEIOQR
FCDChq65TNzn3hJ4vcAhC4Ah/zpC4NAzBT6eUIK4oAnriy4K1W5IgluwS+/HkQVbuFj8ZmrGUzQN
72LRPuU9CHLn5INtm5dFboMiqhjunHr5APGc7x3Wd1BSyjeuNDKI/kbdNpv7/GAt7eLhu2BHAwO7
xwFjuAYS4hCw8F4YtrmVMXyLg5PcJ1bgJbZ1E6TMPcx1d2eGCmK8Rf8lg7XY6YHNAeBP+CBAKjwJ
VuQ9V+IavoDgsii+cKiyTpVK/U6rRmL8Hr3ArZ67wYGF0m4OhRWPm8Bspk0swUgQMf7gFizel0MF
/Ykggu8wO4phXt4BRg2K7vYbePK3SyzMbQO65E0uyxTDc30HJngFetp28iGB1WNDWEE5xU2kzxzI
8cSIHvdnxHg6Jge7VwwD2wjMcYuAYkQu5BAqmSBWFM9qC++FieF3uTEkf67x/QJxdWNHfenH4PTa
dU+pE9qXdgyDGZjKEt+Mpn7bd3rScstNb8M33Khwp9q+39WwmbFulwP9BOtHPMMRNL2fQSniWYUJ
1WxDCQ8TXDtF8hbMo4fRnAPfFCCgjPunZsyfxbJ8HVjzXhpNcW8MDgLgDffgppjqwjGuboqMQSY0
hBeSgWrzQnzHes/1gm72yg4xGgM4fDZ1Ojy2EzRenKbnG8uJyy0U4VKPNeYFxL8wGDMI3Gp/mUw3
Qwd9qmHhmElz7ml9QQ/yyAi36/02u1UMcRomSPhA4h99j8vhlNf8Qjb1E1fVCIoDta3qG6C0P/0f
9s5sO05kTdtXRC/m4bBJIEeNli3LJyzZZTPPM1f/P4SqKlXqqv3v3cddaxUOIgISZUIQ8X3vkDiq
5qlWGh+tZiC0PfgW8sDP5vAKUEU9K9geuQncoYNUSZ+UQWv3o17sNQU17VIxv8O9+WnOuBXXSdP4
C9IrO8nB76+qz4qJfYKtk4ut1tsV6T13NTrXULGRnYg57GQgtY7MHaA2WtDhvqikxmEx1AsM7D1T
jINM/MHjxr4z1XgJ5Ij5Js66LJ6qQFFVKHfj7EdLjKFBn0n3FbOZ4zj/XFnzuVkYrUEK7C3qp28I
y6wevkOLG8UPeVL84BE/wqN7SCAt+1aNXGpbeLCRP4d9mTKba59M47YaH23d8O25fyzCIXWlVn1t
gVxrcVn4Uk0eOLHjr0RsgEviwiuX6+w79V265jO/RHVGqnYzbtxlTmMDhVfzS9JG93Js8eytj6Op
PS7F+HUKkWK27Hk+E78NJLRKd6p5z8zvmMEy3q1zdUADl5RNND+2il4EZjPwyl21X46dcW+p57nS
Rt6WBUp5qG7YhfxtboBixU79Qy+z3p2sBm3PTaegSXiLZcmnyUEY3xlHzRv2pXVjavXdnBKB4fUT
u8Ps+MgdSO5Mcqg/qYV9b1sNNAgi/bOEhPuSvZAEuQGY9aXNGJocIA5oFjX2iB3ktNxjnMYXvdgo
o+BWpoxPaPyBJktinWEyRxhBch6t0GZ0iWNtF0eDP1sGL+F26TyjUg+1NT5jwGfsyOi6qQabeMSb
ws2aACuKykWe/2Ka6O5FXoTE3yGel4vZkxkxJPlS5uBQ13E4t+ujusaqjwh1RAi5/lYDGsC9XvmS
9hHrZl17staznSj8iiHuTXL+tKTmT3uWX5d5l0nhZwnNUFQ2ETKcSXdWnyIUOFAzWC5Qu34rp+K5
Qi/URQ3DOS9AUT0TERdPi5z8ljiyLrvlMhcIeJian5SYU4sWUffWrOQmcymTHHlVPzW8ZA7YP3wV
vcKaiGyNmeVu4fV/KzGJ2asyt02v2hByofcFaVaUtyRQlos66y4srwUgp+H3qgQErsH4KjOdYvVW
0v9JW/M0goPzLOy5XLmByq6D5Axt+Zd1gKi7XLSosVCBKx9bPTwWdWfdaL1q3UwKMz2wnHNgDehF
1LlKppNXWihjiaJIT4ll8RduV6LL/eqbeDwyqlp8faMMdF8jkIWrpVcPhsH39Cvq1/Ju1io2c5u6
JBZfp7gddypGgvzwoFIzew5vBiDeNyO/98q/VWXxV/fFjVOrP3HVizGsnr9JoI1zFZkqSJWXtJ/t
YyFXCGAk5r4s9ZvSyLxGXYdbu8gSHD3qX2h2YVCszae1j+4QzYPqhuLKrYILmBXm+c13OUU/Ql2r
o1yZRxRIBtIwWMZMSndLLPIBLUz5aBVdcalxuiUi23Es6PJ4+xFJ06VBlMehC4qw2i2dghQvGNYd
1s7HpbX8CGUrfJ/M86A3zrFv6uE266byFpv3CRWS244M80FZmu9JFZ00PezPTjplJxRJHsNhWm51
tPWI8xNVK7Jfsck1Otle60Y+puDOyjaphcnIbhTCSUwajeemZNw3OuSk1MareuvFNvhV8nauWfst
4y3ypMcxk4mD18sptsu7PAPnXzIXhm9Qht66NgbvfslvlGXxiq5qzs4SH8ventBFZ4O+9k8CpnpQ
yNzo5voldxbgA4cUSSLP7Jm56FZGtjgM+1tomt+daJ4OSWhnFyQQvIIA9DFU19/sakbO5LsJ7H4L
c4nNuJWkylqUnSh2g7IqO9GkRQP+aw0rOhLWIjktSmlskkG+7otKXWQ/RTEW7SL9Kfb/trLTHS/T
1sotB3SwRapcJMlFKdlC3f+4K7p8SLOLzuKwfzyVrS+MVTnayaKzOAHjN9w1jGn+CmUQu/+67g0A
8Hd9GgZ+UAOZF+poN1xPZakoR++u+yiJg7bYPvgjmCBRnT966vG5CEf9iJZyL1vpW/937ZE+OIov
zpLZJqnt6/kFOGEYhm+tvaiYX7e9TJqbz8zQaVF9UcwJ5JPG/5yvuFqqYXoXS2XOxFPLn2ER7vsq
Uu4mqXMwxlw6JB3q/JhGEKbLbEQZzLJDrwHS6WdRcR+n0UOypUHblbt6yPGGNwsssfWquFkGC4mK
vkDOxYbObBcd9LsYYo3YxdU3v0kkoqtSbMwB1o8oE3XaF6jp+n7VWErnRqj6ej4ZNarMwyFBteFo
27Z2sdDVWeX2k0U+IdbTwzC2+SWNk/xSx228k1E4gIJl7tapG492K9+lltNjf2os7WXh8gCpq+hP
ObAH1upC0P0zC/H1MpaY1YuSjdhYIFUOb9qtQdk2pWaTh0GApGuS37tFq7JegFe0QaYokVtq+6bm
SlbjhcxDiQlhRR4dnxa/y/BXq7XQs/tV8eUefRfNVE9jHkaXftsoxC66lNxZilocBhi66eW3uiTd
qKxUTlHZaGc1us95sfEdcUKW87xe1mq+MJrOFyMqnhrVsBiX6UFqfLpk0oS6RRZhDw/Oy5UsCMbE
1YkwzMkXS23rm9W2c+ZuJEIcvfwB8ENFCRCvTQf1HzvWz3i+YrAw9oew2UL+uZm5FV7Pe3NOXsNm
roI+Tb62jpnsI7uSL3JuyxdREhttWtCzMWRgDzm8rNRIAmI/Ehp2Fyx61MoTvWqktQMiM4Tnbcc4
N0Vpng1NOZStbXmLYv1wWM5fLKMFZxn1vrTtDdudwvqCOKVujryp/qiLMV6Ha0UecHqsETMBJl/o
F3FjiRIayFGQGipucYq6MHHsL8M0mAejWLWLgy0xPsHp8+roKpJZUNsN5WJtTaLdRHcBHR98ynMm
fYgrE7OdQIhU69GoWVEuVX9G9aR1LUOymGrZ4QXan3QRpTyybRZgSemjwHSTFBdYvt0hGQwUYVF4
LP08b57XQT21aFP7ajNB187G7AIlPUPuvH9pNZKBSDWK2khaWs/UMIlF7iO9WH/2FN3FxrLPqTk8
EejMgmEB2oT2BpIrC2/iZPuxAMr0O3v7DvvtphcbBSg+QkMKWrtdzUIQfA3i6L9vpCQaMWjd9t+K
kpRi7Gaywh2k9YtoGLZDqnQY/tJRNImziXaxa8kJflAZacMPDddPFZ2vuwjLQikYmPJe664fWmtd
cVqGZy21AYa1cZK9u/Q6MlkC6E7w7vqul3K9vEZceT4SOcOfwdiJlomby9FTGTth/vTrZ3+4vA+7
ovOHyxDHin5jn/zIh+amBf6IEAyghlmLWBXUGWqy1sWe4sHb8oPYBybYxBBwPmi19hVvWOkW2aJy
FxH58ZmlJ7vMjg3cmbJgsrr1FtXXsybPP+RWwl07c3gaWmPwSiNXTlWuqheCj/cRqoMHZvVoDSGm
lz53lrzPiVn4apv9UJnn+kgXOQxSrHT1yoa+zdOpR8Rja8gy29oy/maX+6TKLcBone1P07xuGFh5
X/SgQNAu3euD/QJSS75B5OhrzLpmT3SD5ag2Jzt2Vfi1a+9aHdNBYCo2pOz7aF2imzUssY1a7Ocx
fq37OKjbWbnDqqhox/YgteNDOTLOYpCIQzeLJ3AgY+tnZfaCujygkmmdLnpDIGkatB+D3v0gnakf
t0iHP6LD6vZzetvr40sX2veFIZsBhlZRnHXnVHlmnWacc/ywV34jn/E89ENg7q5kT9W5wYFJGnDG
Dg1ZRT4TMVepsEkAAGUNl+jMvB8EjVnja92xdHL07waGC8hETceSR/BRrTKDCDro/D5qs70j45tV
T93dvAH2y6qfiAbPeDd1yX4dzGyndvL3qem+9TLy1/rCwmLVtSCpv66pEX0qumy/0Z4DbpKbaeL1
X+np/YjPZYCO8p00hrfjQkCHR1k/5YcVPA9LMMkderN9wCzaR2KrxtBFKg9hHk5nYwUDkdxJvdnt
Uzk8VY5uXmZ7WeH7qzEB6KG+7b+loWlfpnGpn3onOfWEL4/VmOrkUMNuR/DLQOJfSXdKXZl3gF0B
GhSYJOvdGoxjbTwqaYTsEtC+sTJvJmlSbkI53Kd1oZ3yspy9PIxR90mmnyqm6cCXI81nng2qtgf+
RuwMDBvCq/uwwDG6C3GJGo1IOjIhAUQRS37GktiXC5xTU0tSAlTzGpcYGZYDS4wu2zQczRJw4Dgg
PGYMtYrvQvpLj20IgnrlAGAetkibRpBv2iM6MgSONE6I1EiGP+TTd1Z9bjqbK1BrQz02hX3MFNjO
/5f0/XcYOmiDqGTY/pmic34tu9fuL0nft0N+z/o6+n8hFmZZGEPDWHbUjcL2J0MH8o4Bw95Eo4pM
35Zj/IOhI5P15T8L6q3m0MI1/JH13Rg6iDHYpGlNG/7Yf5b1hXP214QiRD5Hky1bU0w4aar5kUPX
hL1Nnoq1qRKGRy3N5csEMIZpACalqw3xU94W1UsNpXRoRjRAAXfoArJrbWjdAe8yhRhvhclCkh9F
nYBqiJKAalx3K2TYxr41DqKxDL8loV4fBUpFgFZESdvgK+0waBta61p9bRN1QP+ZHl6bkU3K9oR4
zi2233BDNhRwoke+0eQ+tO6XsaiUIHfcMWykowCJZHJG0tBsix3Yes4lMgJvCZC0iv0VHuChdcBK
kW58KqN5Pii6BJAXD71cTWYCs+avsR+avaWMsY6DTnewB2LrK+P3SWy6kJANnr7PSiHr7oITOZFc
vu8j8W3xPVphGbDak/aKQGBtsCyBzfqwO9fat7WLZL9b5zsrJyhmxH3s5utwk28QKKULUfpWOub4
gJHFJjcY4Uq7sAGc9JccDD2DlOGQx2QhKzbSuiGIRdHY8Ci4r/lVEXVeCHz3DSImLkNsBELsust1
9EEnTw//iAHs8Weccbk/lGkTHrbcqkC7pcZCTjhvjvbONPLY1yVNd8EirIQ3N9C72Mja5ClVOjLA
4lbSF7wj1z6XgnWMP80bgaGaQcmucpBslAYz2WBXsSuQUWGYtASTa8UbVi33MUsif2OM20upu4gE
W0ICGGVeMPR3kTQ6J0S38RlU0hE5Ts1ytQoPIrljiM7k9ZQ08U4pEgtRYwLveq2mbtU4pV+GiX6a
FEwZ6kb57lT2Jd0oLuEGTBYbdSjkg4ypoNhLKthN9oBdoiCUCIsNsbl6b1QLoSIlfwxX/dlaFsnD
Vg4tgBi4UaOY9lFDjtkZAjuGkVta3JlkoX0nrDrSPfniLRsjYqqdys1ghnuSDG8Cm/qWeKDzy2kK
UsRJlO+KFZw24OGtN8oXUF5ET737OXcv4QywQtYOvDlDvt3hQR9CPVAsS/aVUf0hddpyUgkhIa1g
DW6a9tMJVvV0Gop18QRcsqjT2itQrQCyyNdhLugm7JoNLym+BiNT6kCu68cPf/ubZ0mIdnYftlLl
ToqNOC4Lu2veTzyb7xJ3oSG5YADIWlq7Qhudo55Iv+Fwi8NmcTE7pjxqb+OO0TmtC3GAlHcDkD5c
5NJfQ9DhOepPu3gkLG4yp/JYXD6ZaMdyi1nmiaT4Z4B/C3r+ThzEJaT0DL/xag5mNUTRu59+Rxea
+b6Dk3a8gkhNQYRQo0qFJ9/l202ubulUVjTIlnMBIUjbQVPcJI1brxmNCZgYkkEbJ0DXVeS1S0aK
ftuti1nxlyJ6vSZx1dbJA9Ls36OFG7QandXPezM5IIB5yMbE9DoDzWZp7Ix9n897he/vpG0bgbgU
JVFnwwLzkXX7IZ5+WxBkmozRYK2iwh9NJrIxyDaPKaXJPTGWhNyV1geSMvp226Tu2yVl+Xxoxt4T
Y5CoAtjTu7qktN6Yv16haJkNdg70up4W666suwqAB9LeAv4v7oW3og7ZCEWs8eBstAElq745ZaIh
GR5CUHPulyVSj2hTkP6enQllJ4NoFqFjCE3ReBvXjBCqPCynDOpDotn3DogmX3yVOrCXRVfPU4Jj
4IIdlKk+rAU6u1W2ML7EjgeCf3HVbfwVg1wZy+dZJ7Ir9nBN6XdhQQLfapPyICu1tM+i6UGCMIXw
GjNJLGqTSsGrNBl00AZJtmNKsOygsmWevCYROWCr8Yy0vUiqOaGLnoALkAGjipKWwquxUHQtBsI6
pNPbE3m+9hTLjNViN1SH3xq5YrYZQ2lfto/qE0KgYIV+otYMEyMp8vMUy9m5DqqN9ygItihegUsV
RbERlMG3ktqlfmgybKI1YeyQx3HQsdmQmLoWAmTXq6OmasV5lfPivChDcR4ms/bROwFzhOetb5bo
D5YLw8zcDOkReT/XibYBpQ/j9ESwcNUK5yTLjLCIFJoBNlSPZTd4Ta9VfmPbD+XUHrB1UPdFBSIV
Q4HqaJFmdtTtXSDqFpzmPNTeG5wHGOcRdlr2imwcrVKeT0YzOhhR8MTvSVGTW52sY2LmN+Mszwex
7BukERgtK8Ux1EMv7ZbVRRol8jFsONqqtVtDPdo39DqntTqencZxm9nPHNVT5joMsKaS5J34fYoW
7LAoiU3MRGivWTMI6l3Rr9O+i4bHmaBXauq3PYJ8h6HZkJk4T+Unp/PInE6bQvZ0Ku06DbS6/DLo
UJOuXFRBSBXkU7su0qNRliQlNvLiWwM+gnm56wvkwObprrBqBE+VhPGLYF0GLsntWuUR80YgQNb4
qsZYpAzgB+p8fE6i6nXpmLxpU5vtJiT+8KWR97Ou+PZifSpqsDLKhMVAt1hIztV+OE9f8k2lOTQH
EgvT85IBwzKG8MLCHe5J3Po2CC5IJ4wvsSYdWqN5LkbzKQtnWJNSt+7tePmOrIbf1TwePIzEGbHh
Co18r8bQn2xd3ec1SvVG4nwplOTSTytMHU0L6kX7hSLcbbWsBhLBqj+PduUBEF6/tE60CdGOgbam
IQN084XEn7FLckTpSLIVzPE0kANlkoMjSUE5gCS6JbR5Qe18DNAj2JhZjbumDhzMKPWJ8znYshWH
1CI/Zc44fTJjPOSNVqA2S3yjmnMPmYHtPfBaV120k3DlPfaVmu36xkfXJUPXoonNz0W5QPBzrbio
7xDDJbvdb28f4GTuOpIgDwGy27pjBkxXSaxnI2j8aYKiqxdPhM2B0yXTGszrrHzpeCfZo/zL1Aty
qrn0o5c1Mxjzxmvb1ER51QTDFTL7m1HNG/k3cfonRSHX1w/4kUSgknuiEOimQw0idwRObE38qupB
bHU8dOikzKRd0rZw84jAayIX3+ZO+7osk/IwxkW8q1WSv3btEqiLzsv8rUEm9awa7dFZQH44FhEE
w7Lu1E4rj/oWRZWd8NWujJPep7FrWSlx2AKMl3ZvYvH9iFw2LqFYIwVDYR01G4DDbMjIGwFwMJGb
quf0ZjaLFKhLWgcS3pnu0kef1aZB6wwAyK7DI8DFjJVcVR6U+kiAozSRGp5BsKwWQO24fBkrKUiS
lFdeGvul1SpuC9bKK2I591CjQ+S61wMnlr9MhrPyjD4StC8OhI9esgUsCRK8t2VMWrS7MVUhaJ2l
vjVjeTSYeGLB/7BqpF4AzPaBsjovOSprksOVjk9D9AAK/BybfbVjpDOI7qHcrS3xZ93WdnlN+m1l
EYoPKQZiqDztqi3upU90n+dUR5qj+2bx/5SCxFta36jjmVvU+gzhrvbqNb30BpEsratjr5ZIIE/a
eqjU8WGJUDS3gH8ScsPm2XB+66KWgVBHrkSvrGxvjgCQCPmaXjUd5tC8GwEC8hTjSZMXur2TstDt
LZRAyTGjHuxku1AxCC5U2FYhmObFUXgfTZVLNs+divFTVRi/SVK9rxX+cLmzA3wy/cipnlEh/R7F
A5c9gbNrVgmrWn4YV8VSGPNQ4Kfj8ILcW/5d6c3XsRn9ieVyYCsD4XmFNZRloHqGu/ISGZYHqyFe
6uKoVEy0nWIuTnVjsmZaBHUbQ/BA57XBEsuowzAQHa4b0em6W4ojqwnlAlH5ofl/WVck7Y0j1cm8
4GuxqQpEG51H2964ihAdEPtik2wt190J9AGL6a3SZM4YwJy+aTduIeGh9iRK2CrVxwjsWosQArIR
diCqxabYel27XutEyRRqDv/YfD1Nusk8iN3lU7apOlxPBKMoOi6IP4iqa0ex+/YBoig2kCO26aKQ
lhCXJmorZs77EAmKddOiWOvm+UoMhBeeeFkLLOIdefBKNhSl6+YdHfDv+lgjuLxS6l/IvldvNMfr
sdfPfMdtvDYLWuK1TznU6QpId0Mg/u2VDY62BbNLQA2ikziUhFIfZFP6UOsb8aqagLtumiPlRhkF
Cvx+Y24CEaKuEcolm4ZJIuZao9B2uLa/7f99m/7nWUT/bAvP9mS6Jhis6G/xri5M2U1GuVJ2Yimc
o10y3YkixlEsKmbce+aNF2ZsPHVRum6Sja193ZWb0csZTA/XKlEqpSjbmd087UjfvT9AHP93dTwx
0Amvp7/2kR3noa6rNZAlTTnFxcimLRHdLjBzqiX7TXfz/3gr/x+RIYX44b+KYP53m6xV+fqXEKY4
5PcIpiIjJKSztjNsSyfoqBNA/COCqcBpUXTzTbYTiSF0Yf/grVhEMG1CmzKuj8pfeSvKf6FUZMsO
0kSK4Sj2f0RbMbUPVA3ZAbuiKY6NkJFCGPWjcmjRWEj5ZOZ0wa5r8BNiTcRt2MwogJ+URF1PWORU
rDsh4DkbuiHcFryhUEoQpW2TrPlz2ZuITPSAkX4PJm2kN/EAsU4C+hO/oZkFzPmKRhZxSVH3BiEW
LVKTDXtHjY840gANqpanuBqjdSdWtnKpRO1XWV0vTIjDQISOrhul65j5i/1CME8BWz4L5LUIgoiY
yBtfzXyDMzdM5SK4KZ7uwOgUGwTjEaUQQTskAf4oqrnzI8nQmIy6Ehq1aB5HUlNvPVOmsmgoZOni
pVhUMAnc4CHiG2Pm1hwyoqmpgHSIurdm5OPOXXma5WAq4K8ZC0NLb8JFvu7CiobjVkrbujAiPsVy
r1wzQ0bckWKEHTDMia0oNpKj9Cd7bnSQKRjXbzoC8a7a4OXXDfkNZriRoPNlGzqdSABp+qK24LdC
bY438rI1prXsw+lk+DEiUykPolp0uPaaWvWLMWmSv8KSCJameVw2lQCEx9Ht2ErKn6UE5Ku8+9CM
ykao+BqsYwIzylNoE1nL+k13RHQU++oocDbXpuvZ352z1MztqL5psCMvFO/Dp9dvzX9ekjjH2yeJ
4vU6xYEFk7WFKEomZRuYw1beShIu1yfNyAkIiqJoFptmzb/BXgv9a5UoFdsJRMnAYf5QVulbj2v9
9QCjY0ZR1XsEhHk3lDbfPBNTtm9lUX3dWNu98tYuKv92/92pRDFppjTIDO3peogovZ3n4ynefe7/
KKbOb1oxVcePn/DuTLm5mC6xT7zgxB/zLz7p3/vk60W/+7vfnfvaLkpi8675XVE0JdvsR8+1wELq
ZKduygPX21uU/rHu7bn42JzkWnn4UClVPEzi0VmsfFh3Hz6BaF4r+yjF8jPr7QyIhyHtesy194fT
igZzfYiT2jgK5Rih3iJKQl7muvuhrtJDAPBClOR/FEVX0SRKYiNOdFWsEbvGVbCmEKcTPY2p58z/
+tOv5xUfY+jxkzRMeSDq1awxx6+iOKbxKPtptyp7ebL2QouJNS8iYqsDakGoNIlKsbFzFZT8W5Po
JWrxAzKQJFhZDndNipFrL6XjWTStcmqun0RRBmJV3b07jWpGMtK8SuYV2aZQ9nauLdOSnqH3h0GW
kORfcoWlDGz/2py/J63+AtUalLjSumVcqLu5Hb5nuZ7u2n6eUST/bZlIhEE/IZuGCu1SlwS27eQM
X6X287nEZibFh+akWdEPbUUyqOS9Q/xHKXZMTy3/3VW+/RnLpqOGY2HsC9EdMuLlmzyX2P3Hum5L
DLzrsr0ZxLFvR/zN7pu8j5D7uh73b5wGYcVhD137II5yxMtWfNJbUdSK09hiXSA+4B+vpJCTUwyr
Zv/+asiiBrW6PNbiTSZvq1yxLhWlfvtTrnUf+1ybr32udW/r5uv+351WHVtIcuLo6yn+s48Rp71+
yvU0os5Js5eClROqY8y63tR3/tThEXVCloc3+L2Syksgeoj6Md6o8u+KoikV71VxzIczit1CvCFF
81tPcdC6vTFF6a39uv92zpic7iIRMCIdCpCjktC6rY2zIn+LkW7Eeg7rnEkemV0scC+HaSblM2mu
xowUaGXn4Wole2uIiDRG3PUujevv2Wiuno3U2o73c++bsTW7kZE5+7YoLp3jVIexV/ZOLY+7LLO/
aXq0RQHR4PtmSvZRyYiATLjf7qpQxUjCelxK1CkihMJcqWt+pCvqrHiY5n6i4SgeAZtq8D2oZ/uU
tbmCLETzJFuSvo+r7mueSD/SAuwOMXzHr1bjNppkmywwoQjjucPUb+8kQKqMCR23LAYdBS0qxydg
zMvRNTd97Cb+kYVVyJTYPGgdmRAjnPxYz4KiRlp8xAQ0KC39UGfNfSglv7IS92hWHDKhNvPCEiF2
sSs23S7LXpfcblwD0so5YUbu2aZ1ylX5udCy+bZI6ou8dGQymn4TXvyERjOh8IbQXavtGtKusF6l
2df7BebTlDxiGEeWFBFn93UsKzD5QxXzS8qgkqokvRBVBZaWvIKj1XxlepG7T0NU3zc6klfNoSrk
wq+tbZzDInJtNSBky0iKKpEzz7BDTK3DlJT5imvRg27mByy625OqtupO6ytoi3b1DYMFPJT6SGJY
DDV3ibUHVfsNDV8NyZOYFKIFCi2Ll8eiNy9l0rwY2GJ4A7C1YXnA+Zo0fE3uYf5VF0qJihdKR0YN
jxYJf0KNPaYkRMNIWpRxckQCPoRe3N6ANjpNPYNqI2tlgBXAjqRRBw1AxWGmcX6kEMFdtVPty6IV
nmM2Ea7QVXKMLfVljCHkAHeoEyBFjd7aXl33e4VQoU70zdd2QCaZ+5OoD4aEP8vEEXye7JcSPZO7
cajXh+Gr/Umeh3FvJcsEv0D6KUG5bMo6yAmwVshl7NuwJbocl7tu1e61HDJtGURGbZGzqx0MDmZ9
pxBmHet4xbeiJa9hT9hygCFDHKY7NvhDkRxNYpTzW8uLiUNISWJ5uOEQOiwa/JD6lygbftXAiT2t
6Qe3yO5GuS/8ZemMO0M5x9VuzJzwttZ682xHIYYiCMTN9W+SGYXBRAoVuwTY8JU87PpBIUVT/yob
/Z4khxLAlduj9d9Gna/jh7V3svsmhThuwLol8EGA2wBlu9PInJDpThKvq3hFmzkrG92EhYeaGw/P
qjzi0w0MWjE5D9k+Iqkv/To/mODc/C4BcjCosIK3I5Y6jr1YXm7KqrvH+6mGq5Ejtrmee8sKCp6P
Liug3JDE7NL0YWC279Zdbp9NJcbR2C5AKgyYtqn6qakW5aymKRpwDYs1PVJ+zEab++GE67QRLfX9
XJrHZXaWQ5s7slcTpp7nfCCKBYN1SIqRt30V7wwlKe5hIcdkAx0Smov9eZ1G3uGtDI1rCPvA0iJl
3xg6xjUzBntp/6nVYvuwridSDiDvlrZedkpFTHdgCt1kUXcj21gjxcZ+1vJ75Kjwhsn0heyE8RmE
ZBm0JIHQXq+OiBa5I1LjGx6x82vC7kQTX3VEn915QrgSGtq6q6S2CmCMF71K3FzCOcyI5gBNeHiU
Q/0ZfINFIkbTL2EzpjtUtTUmI6bWlYynmGRKNjryZssJkrE1/Ajscac3gWKfM+7Go4HBwmCMHpgM
fu+2Bhk65M+VTEZ3AkFcc2Wepnc3zeTgWjCSWJI33dq1VJDaVuavfT8WOyOdDjU/rquO8U+UMn6W
VXyTjOvBTOdPYQmfLqyNvd0751xqrKDGt8TrJQ3WXdU/VarETRFWLUJPObgITfs0amhxr4lzLBMb
sLY0L/dTCstPS6T9CAHdjbFgCvrNxqOukF83rTroSRwHOAnsIzgRTTPfYsz6FaKtsiMBCXbVKdyq
Wl+8pVQfG6v+wtNHdqkdandy5NLDUc3tnTCoJiw+liwB3rtG51RtIM13eIws5bibi+gzqehxP2iv
SgVTbCLQiGQS/CMCT5/mkBSXNcb2bulhXKJIjriweSEt+KQMgK56Z7zgZuzkYbmv1fjg9PrG189h
3LfFJw15PRdYKum3MmuAQeZ7jO+MT6i0j6OtniH7No1EXh9mrNnBcUiTBZtfa9cs9eB2hXNWl1El
Z4V4U2Q+jGTZvKTmmZxCuB5lI6nH2bgnQ3TbzBl4DIt7b8oGG42T7Jj1zy3ZB/R9oDEx3OE8+o0F
AvwulBqc3nGCKkRQw8Cd0dMzWLF9myY+M+ljuwltqUuHr3TiL6mePmSR4THapeRCF/2cVHHo8eB5
Q2QhzbxBePUkvdHWfbX2qLWNw7xDmXC/jOEXkn7VTp+dL4sqr1BOGsLUQ77rl/C1HYwzNpClN2FO
AAPG/Fm0ueRZ85LseFKA0LIScKNa/VTOCV6YYKP83DqrJkF+vQnh0MyOEvRxk/mpkjQuTPKXxoZ3
7LRF5FpYKbhtLduHxZKw+iirFyJqxXEdmRHh0km+zvw8j0tgKsVnmK9EmO3ygDiCBXo6BwLkrBe8
0wiTG91TOeitO2iruulH3WZ2NQGhNTKwTUm46+xyY/tHvlamd+2jjLPBLWD5wEqRMKh4NqwsnOAK
gGrtx1fEkfwoROMkQX9FAw3H60Y1uKHlExiWEgSxepoyXN3AYmR7cNxfwiLNT2sq3VqD/l0f5yBW
1giVz3i7MxwXhGaLfC5551bK9zq+0ZW5XLAjx8hYGW+r0mKxVDPyTT0Q4n7yS7u1Aa0lv9VKgl2V
zkQBk1mysOB1UduoWxeCq7RTx3o/pOWTTYAIREB0Qjs4iDtluilxdcGmWh18HRLgEP8/9s5suW1t
y7JfhBvom8cCwJ6UKMmyLb8g3EjARt9uNF9fA/C5x6cyqyoj3/MFIUKURJFo9lprzjFVoh+NWg9m
tXrpWDk0jd2Gfd/fCURt/VgyTOz1+tGy9c8Y9y4VCSw2GT+2kbFiTesuHCCCN9nLkGlXnsTHZgA0
1vJgKeKr0CVRvfwpFTV7qWLKAzd0btFBXjU9eTanXHKMkuySJr+yieSb7Dzr00c+KnPQOIruEwJw
6lb7vmFmjp+aZMkUQASC6cOYuYAQJV4x7zNfXS9xSExJHiLpKozTFc1vgNT4ZZkyFSwVEYisjE4N
S2i1ra51TUosjPruWMkgd9wK7K1xGhJ8WgMuQf5isAxtGgg4MKHZGOqpIQ19Qd525Bq3KzQvuuHp
x6Etfw7AiExS23GQ8MYluSAXRWlZ+QwXZvQ2Hd81Z+9Y5rM4oYYN4w5v9ahdem8pVwlXkKeTX+uZ
Enh4eg+UD4FufhvJl3/stPXSmZcMVacpLAb5s1Qx19hJwDuOUTJ2P61zSsq6Q9XVhxnjD4VL8TwR
WxgqZX2LDfVZH4shNNTyhRHsr7iTeMVr1a+d5GueIvlxp0QnDbbZqUIfjkkx7ZZm4tKcpMkFONQD
Yc7ztCg+VKKvrUg8cLGNvUszktQVzNE5wPAEaUkwVNDXBAuF2kzqlahjHprGCzSrwzvVjBib1G+y
J83LkvvYINpXMwhj8ci2yfsiwoyBdAVdbajqqzc/Whx/EOmyU6X+mNrtHatQv0fzcSLQNr3VqXyw
xK/W1R/aUbe/GKUT5OJcY0zfTRm97iV9nxcQ4r0kJga7T7JzrYVjFLOO4ph0THKkn72t+CNpg0FS
aaiDRo2TT/hSQUI1TU+aPoLZjfQHpV6jZvqWTndU2X6q2AYpgBHyrpxOAwN0It0y4uOIQXHaZTfG
8y1qE3VfxvmXZFjiQ9kuKHypf3Ct1a89+AXdJESv4QDztMEK85F2B3pT3PHJ92EWn9S4ssMyGj/0
Hq+VJ7WTNssPO36lHY+npZs/xmIyPlsJ+WCZgmBo9CZjN2oOGoOqG252mJKzcIzN6KJ08bXu5bLz
BjU+uMqt8MYf3txlNzpH5FgbeHun7oYvvwnaBeo1XeEjPfrvVoXVcOwXeI7qyU6i5eB4w3vt1jOe
hF2iip+k7iBwNG2aNp7AmY+ZIMn7X20RefsGooA7W77AfRFqNjeF2vF+2koRYoSCZeDdLId8HtC1
LrgGnAvxk9tmnys9OqLAfDU74sEkRbJvOPOnNoIWng2vWkzwgEbak++o2YNUuytXaRE0jBXdNt2R
df+5MvXvSTVesfD6cyXzYHZLv87E8lApeedn+B+PEkTaofX4yBTtqV3ZDWpqRfca9tG9iS6m4sG9
3HaNkzyRt5vdfu/TnBjnYzUWpz8/FetRgitpwpSz/qbtG3IxvveLMyE4k6GRLC9d89Ll5ngftfHQ
O+g0KFRxXy8ZKjFy5Xgh8SsKp1hBZ7Oc02ZwdlL2kz+Ji2VyVtEieJDaFD/162bOo6eWmLmyqC5O
PEIEWTe0I5eA+TAr0cr5a19pzw3OmYRT/u99w+KmoGOEfiAF3K9cK3os1g2KK6+GtMBJoXPJJzd1
KnRQTOuG1mx9RLOFBGh92PWJcU9bRzyOGE62XX/2d7b5RbD8RYXOU12l0e95PS1hMXbV7s9zDT0i
Piu2iHxdn/KPbxCYY7B8+bMHZyIMkLkqT9sf3r4RJaPPaswIKU5rVO//flUiU8sLLvOXbZdV1OLB
cRDOI1p5oleIPmW+95omnsZm+phEQ76cZtzUOc2v02SZ920DeX4Iqt4my+zvfTmJ6IeoM/IgA/um
+DVtl6uhDOfMyqy7WDfbkwdhM86JMhJu+g5WJfpNP0LxhEGsdvGhro/bamn2Lb61oN4eJ7WlszKa
7mnnPi4e1xAJCZRzZzDvnpcpj5a4xOsDg/Lm94bS6m1Ik+U8mzm/MY/XwK7S4Obw9/MmcraPWJmb
37/IgS1wgQVwL+pieKirOfx9RAHmwtSJOM7Li+6xYvX1ZCpu/KQDnaijeLpsT9s2dlPpRDKW9XF7
uD1XcwHjWc2oIqfnp7Z9+qznoVJlt3yYpsBTYw+LruHdsb4vZ8MYvsVR6923/bpTyEeI9aAtXJX/
Y31aNMzkiOikaa8/SRV4V4l/oG3D8VfNoj8qsWffQfQ597pMEMQRehtSYzn37Rtan3YntV6RV+vz
tm/EmWo+AKYIjDTrFRb+CRaCAniZhB8H98a6/nlu0jRAeLLOOeR6A4hthou2KFHyVJeWG04ES+0M
vBNkK/QNkHyP7lvXNOJpWDdm3/Unekqln0wokLbZ+P+oCP4rFQFME9CT/28j1Kka/08Nwe8f+LcN
Sv2XhjIQZqFp/AN86dn/sk3d1mzd0TxHJ2v4bwGBafwLXTCN7zXeyObnkB38ZYEy1X8ZKAqIf7Rd
1AXrT/03Qoo0x/vPFijDQjeAtsFTdRJu/wPscS4o2EtHuOfGyL5Mveb3LUZLoo2DYeVEqVH62dVn
cYX6caV50124WsjAmfXvSmqIndLM+SGqQR7Sm73W7rcEvP7JQHOciVex0Eus8495JhGF0eyvyfnW
t4p2MXMnGODTH51M6J8MijvQW8alVturkLP6MIyvUatmp4JsgD0Tpk86gNKn2amvSkeQBznJZ0E+
a2CXCoryMvLO2ei+mDWWrbZ3jDArDnrculccuX7UygkveBbvjYFazoooy+LW2HGLph2oOeJUZg5K
5dz+knip+ohPS/dzDDR1Gi8PloOmlDBUZJqm8dSU9rtj515ApfLOXQZbamtdkaJOJ9PtXptpifdO
3g0+xTsNpMpQLqY5H4exf4MqpTyIAXfASGfbGqNDVGrTa4a2sTbMm06s4g/glxcm/ce4WuanKSrV
kzb0J6QdTeAU2RJGaAMP0eyetV6q+1iufQbLOblNnYdE3pNdVD9iVC8Fo6vGY7EiGTMZM5fvtnZo
y4+67pNRtlzazDia+QnBaTg1eKcm60gB0+0Mkey8rBbhqmO2lVy/zgPgMQIb8RtPkG7koFF/IWVt
y29m273OugAqFgFRzMla1yLrV1MWXJByG5pGDScNUhhXM+kUh3nM7FOV3fuu1c+Dzb1CW56HQiNW
oNqlNvnumuWmh1w4FyPZ6bpEf0EHducQDcOi3vwwjPJiRGN/KZX2mk6Kd41Gd29/pvCND4sHbWsi
NXPJkx/mSOu01XEtSQriPrYeTKsq9qUlyCOt3hVeXjDEarbPpkI5qOnwVqJLDsUy4wDpMWCVkXXS
de0yNip3fSfOd5CYSm5ToL1wWuP5xYgupfOrrCwUs6YOtTGOfmm2GI9G1gFPJFwrpBAXq4QbOqri
PFklHCg5oo22iDHeIyb5VqrJdMzN/kbJUF2iyMKCNXL9VqqT5cTeZdFtOrs+cY7Rl2p+rOMufrLT
I56fUEvaCtGIoRwaWmPc27+SsLRcZhrbwLbgGOn1U9tKWELVKK+p9sF8Or/RbYx2Fg6PoFXwenVg
3mvHbGmnjuWFM24KU2rswqyHU+21ZBz14stgE+9kZrYJKbpgqlH9VKauPXiyeIvnfqRXki+hTgv0
3HkByk6LAMJNMZ+GMQscjrr5jfxdlzoL85FiKY9jYTqc2r2PwWtOE/VUuGo4SBN+p1neCo0GjGvb
47FEOW7XJrLyucwC0+2dvUZL28symtc0vI9W3+wnJ/9R2tLELJ/HgRjz+MDs7WtPgRU5En4RRrX5
m8iFt0f543uJ+9yOXLhg+7AoalSf2fzF6iLFb+iXhikkwMUSxxFbqJ8URsjSLt+pVfeU68uHGamh
mxWXmJzOwZvcUFjqO3Ook10pFimndYTvvDlOafGT1+2Gceac6oq+XInOaueWBk2XqrostM2rkR5+
NVA69+JtoqTLog7IfSH5ABd3N6nJa8FF27fnnn5qXqFe7mvhtx3N5ee2MhH004ELLXvKHpTnuKEv
XZbipNf5o9mNcj9Y9k8J1p7QShj5kd2Ue2vALj1nAwvfvoJJmetrPvm97Wy58/KMTJ6RYpGgzJAm
QzAykCO66dH2WtzbpCQGsopVMo7QiJPqs8c8GGHM+FovbbbnRtUERYoDS50kDbZlZemOYV4ty06Z
f6FBysIpi8hdieN9Yc4uY672m42L3CeQ0vSb3qmZmjhfinf8Tfkho2alygFLp9Z+Iogf9QTOyEGU
P6vJuyLUzh4y0p2wi/VKqMqISdtwEgkvuQInghoDGl5Z6A5cK4uRjvK+rM58MSWND+qQFvb4njmj
FzAQQGAgjPgz99x9P4n70noiVHt8XOk8X9MU6GteFj9MW3lV1OiijV1ImgId9ViHqavILw1cRfA+
Qathz8hbzdmVHsTCvItfvEI+N7K09stktDvDtLKdHMD9TYlkPjY5L3OkAmatADk7nao/ZsRgfp4N
NzoPdIuDTqeIG/EC+V2tzSz/iQJSHdCcBmPaHQMwEOtOydzQXO5R1vYU2TS2IuAPWA2MVU4/3xEh
VBzsLedGClGkovMRxY53dk0cXBl0YdQSFghEL28Zoil0x71GPyR6fwSYdKzEcFLmuCCTnkVu08lV
ITG0gUe+5lnSMrCltTwYdt2E0i70sK6Gi4jouA3uVO89JX918QAHimxeVXXWQjfukp0jp2bNGyOD
RtU5wnUFRf7C+9YutLEsWcHYqWYuvgxbRru9iaG+FnZsXqDhtUGsd7gcOU2sqUofsdke7Nh4WGpv
POtKF3YrZaQURbzTMQdG2Kpspdd2k0eiFXd2GPxjeTBriDCsWhTU+COE6NHmjrz0AaG2TwLWXNiZ
ZUiwQXNx+uLowT+gFh5SDICOdwDIclByWnpeqXHkpnV/Yi4WQlbE2+BhjGrdsYdF496G2tSP7YtC
iNgxMQwcHiL+hNcTjg0lGFa4WgZjAuOwxWrh4l3Kiby9WgwVYe6l1s2sJYFg9b6plemKBw/9uMQd
RAzhzh5bub7K4rETLAM8uMBKc4jjXHkh9S0+qb3r+ApTv5VsnF+Hbj7MTcxANJ9BTU+r23C1B2xR
by6zjuEFvzEhlSAY4mVNRZJAVn1cbRhEGRqEUYKNeaOIDa37S+9x6Up4ISuL7A9bzFwDIJx1GqtO
wHM6+TKtQRTuMMOErJyRo0yxyXuz9cBK0iwoOMzONgbvlPGun5YS3mhtkIdX50e1V494s+fztlny
QdvRi/iODh0NpyV/Ksuac8jaoDqrxfpp5yp259ViUFjLcMQki7VJq0MzwfvrCI+e4sDwPdXd+tB3
LrrLxsSk5mcO94GM2CaMIX2gAvHZaX3/o2cN7scZqWzbi5zwXnA62ox0V/vzNFhJMAGRw6Dy2hb2
Poo79Rwr7WuU9RkNWETwW4KXhvU6rWY6X6v8Ka5dwFDEMm0BXrNAG7999X9L9kKaxZshvOOwGmK3
De3zv76adTqRIt7RycaD4yL7rLxnI1LTSwM46iS5npSDqwVWmZHGl9rxrrIAsIJaheFt1vft5eIE
dw9JFh83MdcmDds2xqYE+/PYjhMofpH9ZVplSlt+mKxjcqij9bQnk0f67Sbi8Vp5StuyhaiNTsnc
JDbbl92am5ap0C+3403VvmhSwwe/Wl2l1Gi2b1/mVsdUZGlcRh18rFvKIDqkeA1IW7fbDs2s7out
5oQMTm9xgz5vS1LcvvqzMVY58JaraGIxtqFx+Qsokr+yvtYcoC3jbYv+aufsXa27ZvdnV1a3GW3b
gXXWmkyxvRe/BXLbe9Xp1tXSEZPpn2CnLOfEakmKwRECeSctuUvpyWXbdOtXnfvRDCtYdaTpQSOg
9rOYGqVac0QmCRGUxQ44Y0eiy/73xmuz8UyoebXPvOW1UGpyxBOw9vm4HnMMyINGofW1etm3jSsd
PMp2954TQYlweGyWQ9I5xy0f7Q+FzlVWCfi6+U25Uxfd3E14STZO37ZxtJLLpUtaNgtHrn1D13BV
X91jq67cFsMDOooYF+UyFH7Utc+eM8777ZtyPdkNqLrYBEHimjSFcn/Ip95Xq4IFuVk3vzmCG+1v
4/5pWyLb9hii72fhggLbPpTtszDWD0pm+BLt0nnpEBrjY18DCRvb2ztCsw/bJ/Mfjt9uxApWd+n0
O5lwe4rjUWVhldcJsl+C7UCeuGog21zTgVoWBL/fkD8Zgtu79DtFsUiH5EQ58fst2P7L7f+libl2
S3lbtn1ctsu9C1q9mMF+ypZwBtX4BfWA2PaJZE6n1540KmLHdIvQ0lvW3oYHbWIx3zoC2FxdQo8i
Qm+eq1elHESQuqVG1uWCvdjt31U+FZfJLaKj+WubZVxg3ZhxSJkL7uOeQTZwn93+bCav1QJHE5cO
7oRnYg+wF3w+LWBhp5oCotKeGU0n4eDd1lAAHdtbi3MxUBJu9LDaY+aiPpbtk9mZz1VfvTTmnjsm
YiFz0X0HXzu6sGy/eOVtkre0LH+S7vFZjTXp50pG5bci/tXPaYLPPHfrr7Esv+pOZAepwSmgFekD
2QH5sTKnJxVDbEWva5yKq4iRxBR4MVhaGF+GjsoTFTWX9q7bD/DZeL+Ap8X5cByjVTLlyE94mOsL
2ZO33hjdIyzSV8idyGZYqKpMxgI1E85JU7m/xmp/GlynPGiGHmjzdPcK91NqFGpAI+Li/lhhX3AH
iuMMm+jZGlxWX648d6Z5y9ufk/7kLs+A9cUethFggCK7wkj8QUFSBEJRHpQhzuhtY+qMTap11yVR
tSga346cmJ6DwifWvoATxLJ9n93sVzQzcIWExAU0j793A4sVZVYnGNnZ1bUmN8DTfLTS+tnFhbqW
ejoRSpprV7xd/R1689rmM9AS4QGOxuI2VM3Aqk/e1Olz5Di938f2bWaR0WOipdcxC+zSYcKaGWNn
/erm3OsMhAh47dvAzcRp6RGTTUFvZt87S37qbPeb5E1Y6En6w6hyINrWS5tnZzjLz02O+MOYjV3d
Lj8znZpaph6+zLF7MiOGpbaNwz73dD/OxedhAvcp9dc5iuA8eh1Weuu9bY02HIwGskHCvKQbaA5L
ckD3izkxn0wPnPAfnQAijuQAHygDFH2ykNzku86q4CUAVdYa4exSi9FTrXbPRa0wgjzq6RIH2E9/
LHr2nHozUh9shfkMbRsF3tWJpqOBd7kv5ktmkrQkyXqQ5vSzHLSHpGhfl9Z5yTTvzbOHKNA5jxbk
gyfVyBDANC4DheJQqvnDmAFzZE16aO3ha1UVz7xKNPMeikUtpdueUHiRzbqfDEIXZhXxW8QrKCru
bY5YQoWPIR7vE8QBXt8OYK1c6NdI29mLsfUNaPKBZVoMlgvvLqbuK9gfgteiOUDB8bWNYe6OaDV6
3UYJ5+JBXdoYYDCN94tOou2hXJS3tsy8MNIqbgWngaLHqTpnH7k2xW0jv6uMXFtVQXenexioFy4H
9qB1vpP396FzXQCpYYKykkhN1spKLi52qX1CsyADGEN5mKRFmOqtGxiQ4PjzTsM6WQQt4aDEInQz
YM0Ypjlc7c7sp6Ad1ebgSi1AGvCRN5YIpF1/xRRfBzWmyUrT3vsZakBSyQe4yQk0UXDN0PvzYKhR
tsSSSCgzmYNMPM+oCy9DIQUagQMiSnpEwCyOaoYjiJHLOR0b5arq8TVRywQIvZre6wEBgAezsbOc
Z6SVeVCBjA8dkCRmPjn7dLY/WFmgxRhkQzT63dFj7TwVn+dOPFEXQxw1xbXyClbW9vBhDF4TeA0N
idb4zkAEGGGrvpEuzZxpMS+Do2tB2qBpchNUCsYvM4eGvKRw0nFLhllWB8zJwU+6N0zZJAIg9zEX
W98TaeN7Kb+7VkvM9VH5KsR870q6sUVmyIPam9qZBexn7hoYmCMagXN57WLmn4pDLMugPnvp8oP4
mPKmo6sOFkexH/rcelQ9S3BxxlcuChzbvTzKTManIqEt0BeGH0XuR5oSv0cZYgWdIoYwdQToHEvb
JVb9FQwFqjKXtsfEp2nF7Qdtj3nfTjWSsKw+Qjx+Qa06nEsyWpIckrARAbQo2veELorfjB8uMnCU
AVdXRVkAY/FJkDUWIhrGp1So174dHiEF/uIWc+24kO0L1oG26L8O0n3nli4DY3UfexZT40Il9e5X
xrBtNy7DeLXRHE4pa7LBNCD1uR3dq33aEVuRc0vjROrsnZIhdQD2j+cKupJH8ClyVWTM3h1dpggt
hasMq1rhG+qocxl04WIvyg8A4IABZxSDqj1wPRDPbWYVD3Y5oqQr7CjAXE74IDfE3LnnFNYIO+s6
VMyRcFVz1w63Klo5gua3dnJK1pnDeMBWDuH/vXU55dFz7L2qGGEx9YDfeWlVj3hEp38OxmdA25i8
VWpTBksfeo0FvGcsHwnGmJ8iK8KHXYhlZ0wwshYxAb0yAP0tCAkah39YR0uhavle6vZzl6JFHd0s
PTbW0TAa5tS2+wPE7E2hCgthL9SoUT+V2SKoGjKHZikXtHiQ9wgdztDWx1EQ760X0wPIUvNmcFQL
ICBLOs5X0yBnU5kR3SXnrMjbcOryC5Ylqn+7WnhrGrkydhjO7oq+My80vIMYpZppac8xh36u4ax3
9pYz/syM7FM13LrSZfrPJCEEhOkFctDPs/AGZHcLHTgbdY7bHwTC6/ssD5O2qGfaZIggVQ8Fh2V5
oWgJORD6HUD8EObml4z+9j/iKB1pEzpRRketrD+ZXNjGcHQI/3BgrgcpzaEabzu8K0sc0pY8E5Fx
848/SDWoL9FoqgcnInGiG+z1YjgdFSO/cZsLsmTwHgQhWz7WkJdU/hD9JdIb+PQsiXynjqwgMozX
tjd5AMG8d7LvXoQyhFlEe5xz+bZo0w/WTQQR5N/UbESWl7tPUVqFhmTd0oonI+f1dM74a0pMGNDT
FeyluSsc8DGR+d2yZrKMyxpllXVaVMor0efvA2r6qkHZ3hP6aBnpj1o3fyx0PMK6R9k+mZSaA0ed
i0hDF0RD91XUBNNQxQGfCZfhrCxoEFDvKwPOsDwhMSGugnGGWEXL9NloMGK3TbGzCgNtineK7Grc
63na7JdlbSWNxedW06vd4CDJyXvjBCsXGoc1QNso7TOBQY+Oxjy1cJlvV4UH0klU9WOPslPNUL9Q
DQAnlTkrlDZrrgkBIplaEFDmJB1KEgI7ZBmq6s+m7qPQ43Ms6kTfDzaohVr1vo91uUtTYiCKgK7T
glprLHx3bZgP2nx1modxoWnhtdWnInda6qsZ9uSawd7PuQpRJq778/ZYbWKCIdbS63PerSGcWx+h
EOlw3h7/2Yg64XJhcaVXSgcjhlYfEogzfkXjH7k+v2FDkImtZgPZVSci/Z3pWU7lEzORaf8ntuh3
YtH6KuSIbTVy3DRA7D+c08nKOxJOQSqp6S1dijeXVsauhpn2O7lxy3As+xJ3fOkuVoACj/tKBSec
BWIMxGyFzv+OTEzEddHi8rDtV+03stPmE9Ts8XcKo8uQGRmnRab3GuI9Nd3AwI3JyPbQgaQE+7i2
12bZX+CtRG2K+liznIkbkZ4Yd3WwZ5YxdNaGiLVuNvTUn03eqyJc9IVol9XKunl6p8h4htjHSk3k
n6yRSBprTSLfNhvyb0FWlgpbOUZr4bzx2ZIV0rZ99Wcfod33fiRGo3W0VZxHBR5HGJ0JnfOw6f6d
7LntLNskrGD0Hjd2Xr6sgFa7PsK1Hs7LVCfc3SOGRa2FomgLD83XdlZTuogUmjSl1QbUejcw3VJS
fm7D+9Vrsvn2lfk38m99RkO2BfJ+eAZdj1q0T+6uAWDeAm7DgT+khMHqQFRQohEjoir6ubB1/Vyv
X2GwjU9kggWyw+kaZaNJFsHoKUBnMQes+9KYK+f2lTaZSJeBrTL6Gd41w5h2pdWwmlAS7WxGCL2y
5sf2YNtt9mV/yvjEtlDZbfMnY/Y/PGTB2+2yGmLy9vqUajI4lEOt4x8mqM/4vdl2z30fnabqaSBD
tvApE4BX5umDZiY8zNcXu73ijEVC4NiGRpQEr9Fcc9btdbM93DZ206dh0z5nNXfiAh3bGejk9vf/
8SLWN8nGR1/4JJXwotbHMwcCiQyc4WNm7SL3k9m0jx4U3WBI6piaC9Yh5hwEd/5CIJ8vEqRiKU56
a3ZsZhyEIxIsYLS1+bAUHgFEFS1tBWUXUrIebSlkl8lNv2dT/oM1UJAbaKhnvbBhO4p3yypfq56j
JJtBL1VaAxRaHZj0IGVdMt4u9MYXlvnUEgrDQym6YiXLN3sD/XRPRdNPpXXIJL+uRSr/oYYT9eYB
qJdgcRJfaPq27Dm1QnutNPmurCQ0W7qdH6cK7wLeHCalHLnSOcc9jBlHqi8KlGAf7a0I/kc0QuXY
z/+VaMSz/r/w3P/VZv8Zn7v9zF+yEddDH2KZjqMzM9BpoMJ++Is9AVgX3Yhn27rpcIm0VlHHv9kT
NtIRuBSu5hmGRZYoP/WXdMQw/gUkgme7a8QoyIj/FnxC13T+n3/GcWoavw62OBIIzaIOtVdpyT/i
OBvElWBBB/Nk5ZSKBiz3MC4QiAjrc26iqxh0WtSjbeKJ3TtdwJlsn5gmvjlTo+4GPKNHEoBeXLt4
64AfhfbisvBFd8xhH7966OJYEouTsQzTTjcEKwToWm58G9R52qU6HcU0woMiB+dLPKfTwVNSvHld
WMeZy9AfVxpdgRt5NekEGZMcw1ybrb2uG9lOREZQZ9oPsjejFB0nEdMySMhThAyFor3QDLkOLD4y
adgvHfivUTdDHcHbI+EXx7xjgVEOGDFqb8ZYPKnWgTExgTwmPUfVRjAxJ3eTKeApV7lpFN9ObZ28
IvrGk9W4czg0rKfkYj4UbrXcU5FqIVFSgOieEnvsr4qbkvDoMAavoGYdq5xlL1GbokqZTloKQ24W
uEhBpkereoQxskY+MJzy1EJDus2yyCwoN+Khei8t5z1yjPzQtNVXjwsQOMGyvIwIBRYWAgkLkUDN
ZeQ/aLIbT9WAmDtidtmiyIWyCebCODjp/Hks9JcC3XFYFskXb2nS3dRn5n4ulJKPFa3mMn5E+fTY
t9E9T5GGN2qGs04iDRSytmkIFMdsEOaFHAXfalTvEaES8V4sBMdBhydmal+iiriivqQXGGURAxWx
x4HS7CP02kWjVHvTk+qhGq2bpQGUbeJD6rlnWREqUq/ZD1NOsgS49vigZS7KfBhY+FDpFcSW96m2
Sstv1k4Nib4EZ9XpcRnLb5WaPUOcPLEg/da6BE83hQeuX+EC2fWEpqGFFCcaEjRHyXlPMzPgZoVb
Vi2/NQpjwTp+7dIDYaShHpc/6QRz95ieiTQhv5r4k5KMztSaviVEOwS5rQUIHzAeqaS4DOCm7Fo7
9rb7VSUMYJ+3Mtv1nvaL6vwVUyNgx09t7oLyyAv+L835bk7pm+miZKYnNQXQ6b6zFqbTOGYlrUZG
qHQgnWMR67eiwiZKUzy64MXJasSgemZj5uxx7AAXeVNr8b7oZL7p5MIyZDL3I8KoHrNbntcQ9Hrp
pzO6pBEAq9SpIbLorlBlkJIxf2VgdeRGdpj1Phxp4VBOxN4zMsqjobxbS6I+d5P1U4rcZIgfH9Oy
+0XSGf2OfE54Q/WnDqVWnkhj97lK3Xpf8qoBI9IrVGkYTIN9R5wUIH3XOubwikPV22TpRYKOQz1Z
VUwif+I9pm7Enc4nCc5fN77hQwFsSFEWVIhGtJpRJgxV1mawstBnkzT1XNmjPNiLtA+U+p+TgRGZ
beL44oROaKbUqvlGdkKQtD3FJQFxNW1HdTcCw+N/qkYCpoT7nHLG9a57tYTOHMRByWzJMii9NR1O
YnPIx/agZ0CIXeUkc+yziocVcQxmQKHHyaQ9O3VrTx/0QKIWP3WJ9JR+870htW835+JTrCQyjPXx
FnvwLQqYWmGBlIuuIqKXsRw/UPlMPnf0N2tQE3JBdobSpizgzG9IsJIHs21P0VtjTytmkQw3Mx1w
7QpieiZY/bQXPlCNIMPIp+gSP7s1/ZkMKviLqTO4dX4BznL3RZqaO6CqnDpoT6rYTHZq3MB1VeUJ
e9pZZ+jFQD3+ug3kuAdwmJuu61f4CQNksm9jOT9PE6kUnJQjwO+1KRwZt9RVSv6btgsNDlBDTrdY
p98x1x7rFkTLR4fFEPTKlacgySxAJT75hZi+jcRxhipuTswTP0xxa62Wxs8YBzEmoMWpS3CVebFv
E1078KlN3pLvYTA+gp3L93OWlog1aHwXUaoc3TXWt1O9Uwp/LuFUWTmd6GomRVz7ZYZ6mkXHLGcE
n/+qJicLVhZgFbt3nRgpf8lVNfQy3Q2a3JE0COROIfQcQmz8rPeVgoVCkaT36DQgMKort1klr8GA
wxMIrAJxrYFYLmBNzHaXI7vjyCAnqIi6W+KSCbSoaAPcvBW0jFPl0M806D1CibU6+d/sncdy5FqW
ZX+lrecog8ZFm9XEtdMFg5rBCYxkREBrXKiv73XBzBcvX1ZnVs17AqNwujvhwBXn7L22tjaiMl5n
QxTuujp/DpxCZzKjWB+18RZdHDXu3nXJRkzMTRnzChQ4dya5DO+jkZkH1pRMsXjSt35X3PZj9R1r
sVD5OteRmt12bMdX0jr04yhfta5o12DeSpqUuJnIdmRrGgm8sSlM5PS2CRFjMBgwKJNOtY7NYe/Q
FVy3LiOevyqbMd0nU0MkY0OUTWY5z6IMn2v2Pdu6bzRs1jk7Awc5VBKU1Y40U1rw8krssLUfsjTc
oD1CrRGm7wBCn5KyIclGHFpUt9RRkYubyGgs9GGknxxM1LNEIyLkB54sJnCM9ljfFv2cbR34uxbt
S1ulPNLJD3Hu3QTCOjQFB2SOlLMG0tcM/7l3o6fYF7i1rVXs+nvdtvABVP0ZWyNvVYZ8srOD18ty
GnLvyCgNmFV7J+BVMeAxA0F3rJ9xM5YbN/ADCJY8sJoRJPYpRufAvClSsIOFeet2vEeNgYR+dqwd
YkU00Lrmwl6GGksw3U25+wbWALnFOBzn2PBPDvXikdg7tjbU/ulXU9LL9kYlo0uQuOcYEe+Zfs26
04mrh8++GeL6nai+PDFPReCBtK7sX75VceVPOzAm7VNUNzdVWDLmUjgfB7+kaY0pWmrRLQKF7GIA
tkIAlzujdQlm62DE0j0KVk2i5ITGkkL7HPz0u5c8cdiROiUVtyE9RJ21DsYMiiWm3K2G/Mi5lZA1
N6lRv7k6GZQaEjMDe93KYzBDbVjNqw5+cirTmJTHcjMEsmFssT8absRNpsvXXivb9ZRVe0Jr3M38
6und21TaOSIw8a1k9XbK8qmld2iHJ0ATb0ZSo5hBOcWdmz4mmuaziWTWlmGA5EDX/ZuEE+gF8Ly9
sA02Vk5jhUzufWRXF88Ysa+Gj2jyo52e/zTrFLbx5OxLstmCIXu3sZtuWjoJ+NAgzWgeg1Ubtwko
8/kobP/OpJOCXo+VYGxPL1Ns1Ui78NIU2HvwC7aAenWgMtxhdIk6E8EEXsFAGsGapJWUlF4jpKkw
HufBibdJF1HPLYOj8CjJIqZjzeQzdrEKlKteHEeLTz2dNC5RC6lvj17R72N5rtoZ5aljQFePUnMT
BtT2fB9kswXH2LCi9yyNwBiWzS6bxZV5adx6pTVtQko4XJFcoISDvSht1iwfe2LT6TgN+iXzCHVJ
vF1fUIu0Q/PV8epqW7gORcN2/FpzpVq8mUB4HEXSctUGN60GGL+iuunQs82Fe66obBzRdcWrSa9p
rUWsLGgFrwDcwQpwLNR3MgXsWG1xPdz6A7JZq5t4S7V+P2fVAVD+fYRib+3MlB6hDG1qPoQG44M0
rJdWdhNRulW1S4oA5aZFt9QYvA0SNG8zSL8/ZJ2zd4hVo95N3zYfXX87WWF2dG2dvJrXjLXLvqdw
tDHHpr94JLkbef0hgxAWcRF+xLPcmj19KSoexX5UtntaJqSghqgJ2XKsc7P/ZbR04sKCyo5nMShP
A8lQNoEKLNtslpssNXHxgu8drOvwa7Cq9ylyd3VpXXITlFCc4ZGKpPVa4yqWaWdvbOR2VRZDVRjF
jiUicv0SooRJPxd6cDtU3tFEHcRmSOrEdMz3Hg64TZY3MLc9qJft+Jj2ldyMFc5ep7OxCo8CnXyL
RbLRYa+5XnrflgzvjpY8zF7vbJKuQzeAGhQOQ/Ie6/otXkOWm7RvU+QUceZTRnCh5BVH74fwSBvR
pYF7seA+aQgzHbDtZf2pzH/Mka8h66P3gKfhxM5Vf8QjAGoDMULR7OKy/WSt9MZKrxgF+szSJt7B
ReCX6mgCJ9luO7SCLs24VYlMYdW5JX54LNgr061B9veQhPAU5xjzdLYtGwAd53CiPWRI9yLxTKJF
CD5ndyh34GRW0iusbZHk7hpJAYGeGp4+bLzWLkWViSDQgvAURSy+su7WRmfrzL1giEN6gBzslHID
HhvLvI2kA04l6V5EFKGk7JO3vEUNnWgVZnZAIHnt9itKPcj05HACnuHfySm5aJEvj6OHUzwUkFnk
ENM8nQ9NZf3CdPDQ1wylrnER6EdXvU+HQtGLs1S/DdudHnvd3g7ac+FWbGMai5QvBBo94X2kaRy1
lDxyUVvPId39VS2Hcu9miAaZQ2d2YZR5Tq5524esJUIdFF4xuuuw0bHpI+QMHe2T4HKEr/GqaOla
Qd7AsMaFvLODgEJTu09j7SMZKBNRCwhXATjdlWOxJmGzg8vbiyIyCMIbe9uxme+m6EZkJfWwmr4P
i1rmcwO0esRCDHV8uhFtna/qIrXYrVLJZjr9JYR3RbS0S4zI35dpNa7JIfwe2+aLQXLMA7bIe70g
azghsMWGzZGET17BJ5eiOMXTSwbmxN6kvrcrdvP+3IMPcwN3E1a00vTq3UgxXrhx6u/cllVWMheb
xCazICvTR9/rURj7zaGU9iNdQGIhm2lHBY44oMckgZA9jgg+JOSNyMCYLGPSrfNZrn1RP08TOsJp
6qptGDsfWus8VUnCx26++k6OCihpmPdYRlnGBrp8sUWfFG8I5Jp2deqSFkHSchoihGgnaxU59s5K
Ecr35feu1QJK/Hq/M4e3IY7KU8lQEBdC7JPIfCA1e50hJ3skkLzXTfALLjLyRv8GpNpDRN4x56G6
djrSiJHdrsvkswijl0TUzpk6z2XWJrFivhyNX7DQ3kIZ3IhO39kN0lSwXoCs22Fr5nScAkOSGelO
qPe5h4nBZA5JDTAu1EDnkBlFMEWFEFwUJGLKzubQEnQ3JFdPH37I4pc5kEJSEgNH7VmuA9ISkdsO
DsozGkwuUts5GPrNjL6/QLO5zcOEtlp59dwhuAs0cAre2NykpoXd19BWmhQX0JNbdm8aQDYs/44Q
91nQBAcoocQSsKsUtc72dJIDSh5A4Fl37mw025GkRtVGBZGb+qM51HhnrPkl93YlVHD06wwuZWBc
UtAqh44Vj5sYCYYdbMNNCLuoEdU1UOuSMGDfZGXFxXCATXViMhhP9WdEDE+NxZ3mds9uLeYdvqvP
oQz5AfKbya7PkMJV2FIXEcFHm90ML9ghH3udISpWPIFecm/myQM69QGlNWWZdZKFD5nifKJWuXQ1
paGumgYuJ928L+b4NTXRvRgRrbSkGN5nZz+0SXXE6fXqWuP60vndA1k6j7MlLD5RBrDYrr50sy1g
ir9JaBfBZZL/gP9RHik60yHWZoQ9kEmXg+GKvcs9t1++WyR1NULBvbCDbybpblPu6ccgKny6ObNG
YKl+2yOk5iaRxza3jWOgtJ7OEoqzfDlkgsSbhFWXETOSpfLwJfdsCITMQrqoERrvuwgt2IRsoLDQ
uUQG/KDQjL61nvksW5oLleiLg8X2zuhpXHaMyJ+D9s2NHPkxZNWxznxy7VqnOJHN6qKqchtKHAMi
Y0r/vDOcClqdcT7D5tP1xqOrzRQsHJR3sHu3nOlia+TAVg0zvVW3K1iPlIjBB92j96nTQbAC76IN
LmtIXBWbOKyQXUuKQAQ75IF+sNpuug9oebA42fYoHu6JmP9kKMLJb7kXZIDY1rI3dxiuZagNm5LQ
DXgvV9M7NbH9NFgi3c8xTQGQKTQzubQrkW8jH4CZrr/BhoB8IbFJJRml/UmY95kvzA1Oiu9MD1Dc
aEYlNG/yhIA+4TjnoCpY0WmpvW8qw994mbimnfudcPHXCmpDXSGwYoH4KUe/XhGvGEMKW9uuIfe0
mEj47DMI/xnDylwBCXM34GFi/Zv0mwt4AKApJV45mFMrszAqdFLt1ZuIVHKy4mHWtizJ7npHS/fQ
bnHAev1rbkVrzwoUZT8H7IV8JYtVf9baNUW0Tj1E9SuByQSAT3qinHC1Lfxok1bvFnHooPJ2Rkko
J6pZuoh/HCwl2V2ko8vPnIggRA33GsIKoKtoDPutKbTPKs/oC83hbcultF++C+r8qc3FB91vIGEt
7I05K+RquTlcJS23dWEyyBBVkUn3poxT66ajXdNUKF4GqjKDwAhcvy7QyWFhXbKGRMKqwBKt7TJS
KUWrNqKZiGf2fovSfnmr6D0ABXtDJPZxaBFakb7h6rhrEpb8i3Z8OXwxLX9/b/BBAcOMjstbXA5T
gUvt6y0nJlEPtXUs2Rl1VuLvAKItmujET2F99iNCM5Bll7BFL7eOVWwVu8362ImX5Wa0PCpakBIP
i6x+eXYjDP/+7Oq1rTSmQBqKHNYIL5JpRb5f/mPHk/gtlvOwfE/KRLPzzOneseSH30MviiifDIRV
7R3Z7IOoxo1CPOVwM842yyn2Y8SF8o7YjNGhtv3uOMRpt9dUytjyTpdRZPm2hEK/JoiP9OY/ZOON
lb3WzFZMMXTZfSwJZCvZB/otpLIF5VZ4DL+RpGsIJeoO3py9G50E9vSXKngRCGs+Ich14d/TqVCc
TRuIctnvWYMxJuS+Xx2iZKYsBblyykdtbwGGGXDZ6CedaL+T0Uh2ZGM0oClQYu6wo93eeO6GyDA0
lxHYWiQBDOxziDnHych5lwaRwJ5qDGPmg/PVmnSNQZCvKS5O1UGtMJbxN1WNZr9orx2wQD7CipJ/
7bMaVXaMRSC9fLUclitOj7Vfsz7CiSsUj9qE8BbQXUUEqW6VPw6mYv6yTveIGgZqIStFMU4U7N7n
j+G7td6mUpKDMqapWbQFPVGJ8Q/SE0ytYzXVETsM52euerh55lwFlYKdPsn+ZjlYXlNunY5bnrij
/sZCS8k1b43eOvEb6kZBG1LvZrRBUh23LNXZXCkmY7BPxyQ+jUxsG8wZ0H/UzbgcKhPzw/JVFGvN
oQu7jYbmETmZcgD8NgTM6tL4lK5kljVUG5jEGAsb6pNeJN1x+RxMlb349YlQzRGm9qn1BPf0bvxR
D/50ZquHKg2HPQbOpNmH+vw0mo63ceL8dtIEGAd1qOMIu5k57do2etYdtnSjmP72OwLI9k5Coh0Z
Kw7BhKiHZg1ON/KITU5F4uwKKl0ZmZPLA+AOtXAZANOq3xn5cG7d4Ndgd4hXag16yTDt9bTvVuaA
GgsZGAkUFjfaqqmK/NoDC+ozvz20VEONvsFBqAVOdKlBF66cESTmQCTLeSyrDdWrB2oLVHAbFkmm
etN6Q48Lnk1PAKRuXiIVW6P1fKvZM/wWyfRoyXPn2ae+LQ7pjPgYC+GGob+4BNOvUhoRMdktNSQK
bgRUT+kxbhKa5q6+Szp2z8Mw2RNQT9O4MGSal76R3sYUNBTsNDtHBIYcZK2Rudtnu44tFj5T7Xsd
euymEqqcZX4SQQE4SUJn2VSjQ4JuS7bumL8hqM42jp69ynoetii60eUN4jNu8m+5Ir9NbZ/sZc0a
Wz/HooJ46MZnw0FDTuQdJ3OqnI1rtAnbkyikrznRE0ePnp9+H7zRdKFgzQaUnLPZe+4uEv4dhVu9
XPVTnZ1yUs1KOXesQcJ+LWOmOqheG2dCtSFaBAjLV3ZibjXDdA+6ihqzZpF9HcCPUQSCxLeW3s9x
8uINyoht7JcqGig0bwyb0Ijlq1p9u3z1+xdRW5k3uMdNlGjUnZdf6JHN6q9y4N/88QTLsywPto34
uaW+vqt1/Fm9bbo3Zpmg0V6+9D1DO0x2hMXcGZBPrJef/j40Q+l9/VHRICYonTwFc2mxRBu9m6Lr
dFwxaiahTo7aBhTiqJtQhAiJbAJgPsQkTi0XJ15rRNhN90FxRXEykbvkw94fguhUTdwxfmVtmQr4
XBgeQ0u70Zk4jxWj6jAxbOYanMc6w8nnhelwMia8HckwblpIRWsjGI62ybjWaWm5cxgFVpZjfDqR
zu3dvih5HNWVdel2r1aJrUwFHsmyfYxT9rip8F+GVCgVB15U7irKrfJaBNGPrMKkhQE5WltDReut
2ZotogxVw7yx0uwN3FkyDdQxqKT1Lkozzcw+R72utxanLGvaT9+j5y0wbo7WY+K/2hOF8djBvt/Z
0xNTNkYLvwOONlDpKpsHT9D4Ei7IJ9SD2y5H01LCuYrix0gn+JVihkMgNvbPMn/J2mQXWCaVR0sy
yTLiOeh827biLDiU24rkG9mvN0EGr7ROo8c+fwOCKRjXbokTK9dCz2EhaJAy8+Ap6NTNXuKnIFg0
LaqjUYxUh2oWCzMxoQnOhcYrqqugrG00qMuDoFca5Y4owfCkojCxP/6CpUfzyzu4dfINLYuzMT2m
0jnrPpgZhp0wbzNtvKGP/20sx/2QRK/1RI/Nzx47GqdcWLSz3FUzFI+Npxy/MXDEueQKYKTc+/6I
4jIEwGgFye3Mk/VUF4uRxK+yi/dtVVIxBuuJTwr1KVJJiv0rx3SK1VxN1zwF/ZQ9tl0MocECCMQA
yB0c4EnlBjZrEn/0Wb9gr/veGZQp43pb1vlxFCPnJ36v6AR4ebTD1HXNSro52jfNrG4C+iSun91h
g+8kfOIuKK5IzVYGhpRo9H/0XnGtCSVbRX38jnBji5VYVlbPjHaHzjpdp6219UtgLxUEGs1v1phx
VzmU1wFgGDAJKXr8qDpUK21l+xUWSZN8PGp0jdAvQwCZcmD5aelbuhBnyuc2eMHsl2b2h7jlU3Uw
tVTzRRTZJh3CU2uGz41rPBjumdDcH411TXOSO6n/PYwDxTUayMd69JPTpLnjxnExbs+gOU/c7cZp
+Wo5SCs0T5NgLM2j5K2aIYNOHovL1J6jHSKEF9NBV0V2a0GlP4rorEdEjDAE0HOoucelvhcttNf6
4AtWbwurWlfwbLfBG75avm9bgBbIkxk3zA4h6Ag2Uqmb5WDX7OEYeYcwtb5HrD3Qmk4mWyH6cGqf
Sa2CD3PJxmyUodKMAK9FCHG5OzHpx6F3lfgnl9hQ9L+kYPjsY2MXpN0Sd7IcPM+7a/O52VUdpeMV
/KXyBn14Na/b8cOd9WSd5WxiPLXjIGf9IEgW20dVoOQE5SpbsPvLL8dbOKYQGtXuxVCHcVmh5Xrf
rZF1wwOtSUszwY8mCfcKOOIJ46rBdFhwD6cqBFgjOotpjikSlQOR71jMGILRS0coJamDEQM8EPJH
RxcZZ6gOOVueG/3NUuvtbsYxXPCfFJqa8pYHKYTaISKSPTJJ4WwjQobZrGHmW74ckwr5XrM1UkBs
rQhfzMUwmscq7eJ3vpLk1KxtiSpDyzxLnsaQxZ5JGN5GUxY+q8Ur3NsljP7f3xcGLpsh7PZ+NyjX
yR8vv4S10tij083YouJr8pQsN7dG/v6Va6N+tny1HDSzPJfc+qyPVEaqJb3D6EXbIJu/W3bbsXMt
np0ecxxzgUEJjiITrEuadKUVrAopX3W0xyiOVbOQ5a8rScGkFIgrzsNvNcUOTSCV/7scwpkbNiQU
cklKXg4OllkRaMmhW/7DlhQiMHvDRCUgwVgQapSxjCTexZVFzCLD4nbMIGobXtlsqkZnnJY91mO1
1mapy3YjxsPbLrbl30LjofMf/r9Y778j1nMcn2z6/zfgaf2exb/Kpoj/AfP09Vd/j4oiD4omm+E5
EJss9HAQo/4eFWXa/2Hrju576IhttgTiD7mebaLJE6bvGzpznWXq4Jf+Ltcz/8OxLGFTihSIfYX/
Pwq7N/l//izW03lbKPhcuPKWbtmmysX6s1gPEnxZ1VKO12Kw/K1R6gxdo33u9WokPTPqnzBiFkdp
x2JTxw5LFUQW6EXAgMeBfOiDMn/M9eyTuI1zz6jN0qK4xi6o8oh2vlnc5rqv3QQ2qBUNhz3ag/5I
G/fQ+tXTIMR4WyTTeOt3wt396YP4VmZTWBb/qwDiXcZF1/7n/3b+CrBS51v3Wbx5tm4LgFr/+I/Z
xVSlfiRBvbBG3w8+upHO/pztxqEdHRbn0vOijYEcBA4m9XQpW3FuhtG4VpH9s4vm6uSP/W3pVuPF
NHC1Q4nqWIr07qUBiaIPjfzmxRgNfZsGN/xDzJoiyC6BCH6Ano4PqHXvS08aj15eNmvDbPttkFT9
CVI1aAq9+AVVfDg1LrLwye62WlEPR7ywycmSQ3JKOyT0owftbZrScEv5OwB/NBAnoIlNi+3miWoc
ZXrPjk7R1iGD7lhMQntw58o6FPbUr8MQuci/Pqcu1+pfLxbb9Vzhm77jUdPS/3JOYy8Srj9113Ce
ul0vo3jn93Tlws4LH3soME41TzfaDOATBDdOwyp568rhh7DDdh8DEDm1HVz8gLZV3wP07MpO0ifu
TXAZ+2ZsnAdm//SeKDAI4a755NNGIXvReQ2zrqdc5sKRr/riFI46LjExF6uBuncR68MjTWsSul1W
JCxcWfAh3tlnEetKz8zLqz0a0b5GjLLhpsNBUIrsFpUGHeVeKcUhaCLDHoxHy+Nc+vM3EbnY+wBU
Q6ga6JhX0SU1ytupR0lewWGNp7lDHuYQ5yrmQxJ1+bPZXWsHzopFt26ZLX8fej+GTjYlf9NQf47/
J/xZ/hfXuPHPNy8oON3jKne5hy3zL0pbjw4/Er2svRbOx8KKEmnDfq5Hz9REMkBGY8annrYcVmw7
3hOQuHWDAldBdOrAvKLYcq6ys9nvAom2Io35FSNZrT//m+vmL5eNZ4C5E57lm4wxHNRl9SdBsKOj
Oq/asIAApbU3SepcCjd3tk6EygaEtf9vXg7B8j9epur1oNbpOOZZNXviL7c+5exprpuovG5azYhu
NeNn3eE21zTT2RqNYV9xxLPusWb/oeaGWumog11flidfJ1FZ2vq9dw/HOXzuLD1n4WExnHkf8E9Z
Msbac0ldBHxcUO3LgPVT60/epZxzFn0mduNWD9zLvzl/f1FU65w9Uzcd07Zs11WzyT+eQM/DoBYW
eXwF2ffGvjI6eREX/yiMhuEqrNdwlFAXe06/bVGXnSEFZadmluYucet7rG7hptcj3Ff8kTUxGraV
8W05pLb/k4YNScQxt+BkzOlm0AHaj6T0QrNrdia9zXNv8N+hZx12g0TYHNTDDVEUmNtVQCUiGeNG
j8EAtI2XASIKanixiffiE420Zh0/GQEdq0R6bHQyITd5tw79uWUIqNpdWA0C7nc60jHJ1kYHVg5x
48iityKPrZW/uhZ8ttbQTAoM1NYyjo2zgB+OQT6dUXpm7SkoiwEpU1dc//V5d/75QhKemh6pQSCp
92x1//3pwtVdydLZCZDriXUXjKDoKHXcCad5HSKNgbdn0TaA9UGeM/1IDZH8tEipA1E6vNepZ9C1
sd3bSEv0Yzpo/b4zveAeCe24itVj+3Y9WlCwpEyvwPKPFI+St6QU0ypHoXyLkXn6VmdI5xonYyRC
lvpuGzjo/erergV85qZFotLPHvvQ6VtSUQic01luHNvXjmFhPAymEmObNRXqWfRrqGYFNiW9JjZ6
tA9xgfFVKwhDntm12m6RXRF2rvqg+d6nY3VLWaN5tr27xmzHF9E63QXUxL8+wWDe/unStmjPWJ6L
zMgAeO39hTNJ9SPWG/RhF2jbMJONzDixuzNOektBhChhY5/Nrjgsv1gOowgCjbQKHtNoGu6X339j
BLRv5op61R9P86eHOF5i4KBWf/j72fo2T9a9N1Wbr+ddfh2gGQd7/vuRs6tpazImbFWtsug28y61
ocmPFG52f/rD5RdfL7m8QawDZDLb9vPXzxA48Q5+v/jkp3wYgSf1YxtRoP6v/qffj/7b8xo/8lBA
h13ewx9v8U9vVv3i6z0tj/l6UVnlt9gJjKan6NMJgPnqYcsDAruBTb98ufxmOUzL6V++tLll0/oa
McfvKb/NW8rxZ80KTrEBzNthtw3au1eQ755y1RahS7DrEBytB9axz3DAflHJSXdT9zRpw6++pOsr
U+uc2PMvfewQOkzxYwdhHCDMDFVg/KhyRLKJJKRkoA4E85wCrF49BdK7Jq2pIoldwI5N8WLGLFfJ
mrkQiknIhBHu0dafmPBBnysIelJoW4DOqCcQ+6yqBZVes0xIoaebCqM+jXeDwqqHpFDEdDG7wZWU
6UAVzB3kv9Sjei7AsptBU66EPj4MODSxqPAcsfCgoIJzV1h3muLWNo9vUJSuWwV+Z0d2deMfNTz4
XoHhgXwe+dgIfoAZb8CORxU2bdNk8KieFNU6d7tp40ltny/QeYWfN+HQRwpIH7r9jtv3zSaMMm9U
sRgVT4z2yFlg9gprn8C37xfQvQB5n7tiXSkIPiyBc6mw+K0C5Pu28TqPM8h86ya1vCuUgOikdfCf
snLa4g+C+aCSeIrGPDt1SORmmb6mgb6KFJzfyMYfiVM9mHYjN6Vr3ichsd91BwWEHvGsEP8VrP/a
h1xID0crgke8CsEGNvoae+WW1PhPD+1Zo2IDQNSjFKcHeWvZbwSCrZH7WsiaK+Qw1rgSKklBc4s9
bQHjVKI9Ng3EGgQVYDXXyC1oIgIMmLFPsP4odi3hBqQcOCruoCf3YE7Gz7jO7nOvwLQsGCVVREJF
VkJoaPpx8up2o41cYMRWDGucebks5aoAojZGsNRxAcdN2B2MxGF6jwjzcaa9S/LIUdI5Z1QvgJ8j
CqetkJiIJyJIzDJhdZMzFKfek6HiH2a8HyvEYXk2Up4zW7n15hK6nwXIpYGR1qgciVwlSsxES3hE
TGTjs+0kP9ySfBokhhTtkvuCShPMF+8GTwqtg6EWuxqMXmL2H5YXnSm946OP7zvm+VVP1EVB5EVP
ZV0lYMQ2YEtjgKBqZ4cAvC6sh+eRIsvtUMH4jiRK5Lb/1uDuIyCif5qJ2oisyiQzwcUj3lRXTeVx
YC/qV7HK6IA9uutVaodPfEdPjIdFnIdOU4LEp4osE5X10anUD4zbDsYRhtZkzn7Mdo+zoCIlZOzW
s0oNqVR+SE2QiMwJmLMH/RxSPqkaskZ0QkcclT4C7RgBUWTCsBPhzYBCuUi8D9AMtwxYGd2S9HmS
6AYwPRHBalo3UzDBUEj1G7wuZJ94pKBQHblDJjtya+EBC95zmH8bi8XGLkQvyW6dLv2EKsgNp2v/
6CXZrTVgamBARJpZBOt5prbWCkm7aEyusrVNosXw4SZO+1ijzt4Zs3HWPEqUo8etPIIgn1lfrly/
fGKxtUsS/2lww2SHHO1s6G0OlKX+zjVEixy5FkxYKEDQ4FE3DPR559r5rgnO3+jg+qmqFOhHGaPx
QH+/GmH/uGWzxfhjrJCjPZisUFdM28VBqbzWplajoPfFz6GtCYhw2oKUMO/EduiDbNt1qc507Ljk
5QjtWYsJoZjc8KUnUoetGJK6GZM2blGH0J0Rvfq6Vzk805htEpXMo6uMHkel9WTsimaV35PR3u1N
kPgtdqKEiB+psn6clNQfV+X/VCoJKFCZQDPhQKNKCZLEBaV9D9zTxBRAjlDWvURIeEhREDQKSBrC
ItBsfMKHJqIDliyiALZVUql8IpVUFLl33WyKraUyjDrCjBqVauQDgZn0bMJYolt7m0K8pzKQ+tuh
F+Ypr9Z0S5yHGHF8yHiIl4cGga3AKridHpADswLtyFhiX3QIVOqS4byhCD6bKo0pLaxHxxTAgfiE
ZwKbBHis9aQynOBeP5gq1WnsaC+YKumpt965wXqos/FTysC5nlQqVEo8VMSqelZ5UdVActSYhvtc
BUupTKlJpUs1KmeqUYFTqX5PXNX8vaAnTQEZ3aWfGEhV3NeGuKqIobMivkqqHCuPQKtaJVtJlXEV
q7Qr4EMBwENtP6okrEBlYpUqHUsnJmtQeVnSsh4MlaAVByUjgIlVeCq7R6mRs4WODsqryt6CrHTq
VBoXhYlvHvFcCTFdJXFdQFV/yiL9acCoRWA1HpwZHIlBxBcZ3kiuVOpXDGl5BeXAwQQpLzVCqo2t
UsJCsnI7p3hxVX7YzEW+6okUc4kWayOnPkYqCrLZMcBQ/7Q/kb5BBw+MV9PRINHq9nDqQ1+7Ip/W
18sjlsPybToX4a3uRuMpQJcLHZk/U39vcGI+BZ5HfJWzhkNajgdyIr19mIbJY9zpv5bnaIfpgmhE
vtS1He1sOGM3A7pS+vcZdBX1HIW461H+frhJGmP/N6Lr2JXtOZMWMi+/0b73OU0C9ba9OcfGUPji
ztTGEndElu8lqcqnJCowcnvZO/2u5oeZGyc3brtXzUb7iaygPFN2GS6aHo0bX5f5G5TO3fJQTj3A
PPKyHgjQndi9Daje5rm5a6Aurr6erael2GafpqcNqD9RZetQUG6Idehp8kvrCTEIKGheFxH9Bf5p
9IqtvIUnHEbnQXbOJUyZMiqbXLgZrvVguDVYdro8k6zlA0ue08iueTsFpDf0vWHc6UCrVsvDdPsF
dJv9MbUI1ay4aG6ncDRunBYM86A38bNniuflkQ7e1gRw5osMxbiNvdE+kZwbXjGCaMg9Dcg7b8SH
bMoaJ5cIY6LeXCt58BsEEuaEitfrXO3Ork0DPTr/ix1xy+hF+4ELBrsJnKpb6ZX+jYuSZtfTqmMH
Lx6XEwRn5hvTVf0CTdLach8MpzqtG0DuQ7IpdbN5L6HfLQ+toBniriid+yoNsoNb2v0B7l59n+E3
+DrdPqtdEYngXXNiH1mgZl99y01PGgDYbS1K5znwo4fl2UIZ3iPspWxQ62LbVE55yrnuro2VU8l3
pf3eZf7fTqSg31DMRX9vBHOLKCKqDsbQ6fdB2fdfLwx7cV1JQXhUyHM4LW1lMCXVmcAmG9nPOCEA
zcvPwX7R5sx8B4Csb+q+0c9lVnZXk+rg1wMK7dRYdvaRkA+00bQmOPeaFl0n3uM6mKziE+tP1gzG
R+5iPbPtobxMYIvAhhsqmZGXyPGVccGRV5BsMtHNl8D12ssg3XxTJ5P3IdDnLm+lgZUm4aZeRNfE
F9xJ7SYv6Y96pJacg/6wPIoln7PueK1rOWrWeXmA7ififdLul/fjBlCNiynWryQwd2e/BU48IE55
75EYfr2hCBlKWZJyOVVGctZrz98UnSPePD6s5RHUIeDZiby+ZfB0TtFkKprN1L21Y/v1Xzv+kK/Z
dP5fys5rN5Yky7K/Msh373EtgK56CC2pGbzki4O8wrU0c/n1vcxv1uRUAtPoeXGEYARDuYlz9l7b
uIflNsCa8+ptzIj3jiPw99tGFJis+YDih8h3inOhhia1uX93k4o/5YOZJV+PGYRE3UWWf8IaaG5V
HMp7OXW75b2ExCivzMo9JKmWsDdoIEUmZbDlx4SRdiSmVj2P1ByVFuZmj87UNnAX7XTnulr6rY/w
UqjvKB4pJSAjHx+FCbJqIiBm5yABf2N5cFr+IotktwIEHDzOTW0fTazsuxTjQ2d6hBIhjXPGefxM
fGBwjj4lZ3wo5hNGbPSy2fjJyaNTD3DDez9mta/HlDQ89QDdzC/UJZ3X3IR4obtsbMIYMbohzssD
4VxgZaKucWI+z7cEoImd65evy5115ccUUGv3bnB8XIaoT34/a5rNT8Ogdy9pK1xibnN7i/d7+nQH
Fjdu9Clp3O1wt1bHINebV5MC3/LydVcOyHEK61pG4Xhv5Akptepl9v34IR0ve+6EZZ2SyofJr24v
Y0BDQg7v9VSxOkHpdRhGx7zNZPYuLxHPE2bDaDIuqUysByeiZ7080sWbp5Qd/mOSuua5nxirf98R
BhsTHNU3n6yMPUkE814P3Oybntib5SlR/IG9w7Z3BrMaPsoJb1LgsknTfBE81KUhV41ojIca6Phl
loO2Xt47PJkjZZ75VpUO+zND4ejwsb7XOkv7jpRo2hwgQmzM3GPdmieSeIrnDknU71eFcAo5RDXc
66hHrr5GX2C5Q8TzHbTZ8rWf3foog4w97thln4hyllfbYTPbNiJxjnFewRswQ2rEZvX0+9MRXbkG
OyQYy0PvzokxESzP2hrd60Bh9Nkzhvw04nr+/QXm2tlkov/wSQHaEdfAT2as3Fe/hZqnvmDNgC++
/MS6aAjvl58dXXP7w0z3uhl/H3um7sjI0IDYZJtazO0yhGNd1TkqXIALxzZ1P2icIraxnOZaxRFL
kxImnmtX3rXOiEzyPQy3Td8zq3ZPAQK8Y+ohFB7AHKCbMvaDbqMBCYiRZOXn36dyfppka18rTPe6
XwdkJHVEwcLPm8jTMhMbtNqg0h7EYG+QmEwb2i8fnl/TnjFIliwGv3qFIHdMUButirCxgPr6WEzZ
AyIV9a6exa46sjta8QmNt9nsn7Xc/qCMcchT37nBvsTRavb9oXOluYs9zlHh1MhTkcSdZpk157Dx
II6pQ4QWY+VRT1JfWnlCKIY2Ybk4Kh1qh7K2HZt47ydhcfrr9r//3fLHy8FSuvzfVzs73kflfF4e
tjzBcvvcq6j05eJfNzKMB2syvexVhwuDvRP6z1PWI4Ww0Rf1GtkHsy+mK88F2xI377bPyhtZ2dRf
EnZAsSYJ/PTlLYm/IcQPWBAX+aZ1EUDgSqhPjTpknc5at+5Z85coaAHbg6mSCR+urm0cSFYrn49o
l7ufntSnoxYYRGa2xLnNNllbfZd3TAIj1Pb+3rNxcyx/0CuxWIYI/VSow3IpO+sUpw7WaD5nQAgc
EUP90n9WmsYbipXWdDlMKJ5nByIe3Rhzh3MaBXExbZOm/5aIiDA0HGImxhDhYZyxnea+8KyLF7Vi
v3w8nGUCEgMmuioj0dpF+whRuH9d3hzV0fqEh6PQa1VyrOaTtL8yybNq7FR2JPS8Gn3Ncwv5oqfx
uBYkI5xQSfBZGbpO9BpRfYkBpXO5bbm3FCzRXQt9ZzdlG3Th69jDilSW3oaFAiQxa728sBih2aZS
ntYqV0xk4kKJ5HL3LMdeBM5cIOcaDL2w31Zmf2djXio6tpZeYG0NJcsBPSpO9QQqrYqYeIGK9OsQ
SgUwqpiECksgZ1C/j9/P7rRIi5frBWrzNfSyDlWdPBphehC0DA+z0ZXbiKGKFgsEqJmu9cZ1KDmk
SY5ydfZI54YKuO5l+9jZZbfXYxqpMNfHvSm8i6tNSL6SzCMVuM1piNSwsOZ2uCV2svOqhoSIKAhO
bBZt6SSnGPgtEh+9PZETRBGyT8gC8EdjhUFwONVKfGGk5rQ1YstFuR9+H4T4kXphsfa7NqO9ZpGK
U9b7tnLv8xmFvTkOt0UxvijDF/75cqmlc0aJXxtKYmcxH8vMnQ9la93INXavYY74t/MetKqJyX0h
Q7ZMa//Y8dCrGAjhzkVg79pGY5+O5XqbegkaJWzZ+9BrD6JzCb0g8ha5bDbtHQOaqtUb3Z1G3PYR
fcpNOh2h2qmVn0th10/z1GSbZAIP7LiVBY9eI6qwi501TUj4sGS6n3rctKcQeHcwjawtxpCtMVMD
gdKatUdNUN77nbMrGwrE2PkqvQYrqk8vkT2ED1kVpFsrz1F7o0t80tB1rfg/INk7arZZnCYnY6LD
kTrNvMoHwzgs/ovYDq6I3L3dQvT+7QDpmirfCys7p0pjtRxQdD4EQieWuTIvvhrAFqz8X4dMM0DS
VcjldE/7HmXJK/EVcs0CLDxpVXdzY5JWspFmAwURD1P2Sdc45b3+w/EzYzeN5kNsERXhCYctuJ8S
3sBGZ9uw8ue8Bjk7xDg/etNo92DzLoXSl/11qFw0AjNGi5VWVF9hXADprhTpy/V/v/5BievHPseK
WvfgF5XKZzlQckLv492CisgqoVB/Uqb3SZk7u9wkD3i5Ce79n5d6hHN0FZzbrEwO+TiieY0UsZC4
OnEyJ0vb6t74LSK7ZU+15qEwEp0zMarhaYZovXKhwDnL7xzGsPJ6aQEwPOU9kNGsHyGFTmenGC8Z
HtQVqT4sjpRuH18VTFJ1WK7qaFhyFArcQ7Yt3/NQHQf1TpZDYWlESIDWYwqJw9OsDnXU59sCgtLK
0GNrXc7VXdXrL4tPIlY8vuXgKxr+cmnh4i+XeDKLMB16+VkK3k8qDdZyyVY8wL+uLpf02gOBAHrv
LxuApVwBGTafyDZTrJyIxpZD0TCOLcj3v27zM6A6aRzZ698UfQsPK8BjsYp9DyGw5b52kTvTArWA
ZrLYw6HIUBJbM5S4ohlRyuMpmzGmeUZdn43Az0mSLshSoetGadRnbDcRu8FC92oTglJ1s/uZQo2t
P4YS80NBQMl5ALS5khPjRaR6sJpEypq3qlHKjLgcXFbr8CASsnLUR9Ip6Z+xmLPVr2J5Oxlhj/uQ
7bquHUrL73Zjkn3qnZOenT7aNJMxHDoV2bAMWx1nJypxHL6+Hj5QXiMvdSYOLYqH8eTY9nhC6EL4
bzCUqwozNIzFIjpmmKLYIjFoFx6nmlnqpBYt14MO13jY5UdzIBtBp6q2tgsLXWNQn7oWir0VMhcr
R4vsTIy0uReVuzjsXhaX4WJEWYaD5dLfbotcfoiBbOi48rvoJFbpGrWBgmCSxxq32MgqeN/0Ckn5
waWKERlOzaxH494rdEl3l82YWdkvGanCO31M/fsRAnPHNveTHgwEjcB2KEyTfVKEaMgVU7qhJ33t
RpA64La53SJAw5uzi4WKh7BlUKSYNz+CwiTwPmxfCqcdz35vobB9jp1gfCrFHNyVaAwqS+tPKZYD
MlrpLdm0xOHUkMZGSsx0PzQEPbkSYg60bsBdyKCarTAH2jR5jwcSGQGmhWpfZG78UJCCjkDcLOQm
LiJKyqnarhDFheJleDSp8G5x1usIHYfhEaQc2ygs1Ug8p505a+VDAcJzwj38EPq48M2A1g1ZyyuP
4ss3ADQIeRs1WqekOmDezS4GOjFYIla1c82cwOo6munOYD7siyh4yfv0R6uH9XW5Ri2eJWDFoELe
c7YWgWO/jaW9njTP+Ohszd1atoH6wiySN0gU2+V2r+7pIgDDABKbtbe2aPdVlTpPwVC9tzgYYPBY
1JQa6R7MCQGMOTsvNQ6GN5s+/7HGG4lxrBRvlTE70BFLmkLqXj8j/MbJVcwM3i5RRODbciPWjjrJ
rPjjp/YNy/iJ5XzwhcqW78OatxA/sr2uy5hSzi4pBghfd5mbivvlYIk6QTwxAhRqVAxAXRmfUmsR
DxTOC55qUqlSFh6C4J2HjnY7e49bIzX/ZkEVP5RwpWikECBVxeZDpC6RCYDJM1GpQDapIbTqs5PI
7OkxzluC1R1s2NMMRRvtl+SjFlio83SCkwxT1iAW9uTNjEB5N7VHPXbMgyjzn0Xb6auurOtbQCIe
ulJBsc2etQ0wvGjr+3a/Y91ATgdz5VdPblXWH6La0m+jn5zEmMWQR6PmxTPH/FiOfbtGwUU9Wb8T
QnN4EfgQUgPEGFC3GdnfKK/YzHBooxBewYNjKgykeAQOjAzYqMKfViYLJWf1WEGK7ji0TX1raXCg
tya+bE4RfeH3dIMSx6xpviSxJV+Ixs49vL7JJNNjO3bivuRduN5UHKQly8typicuMZIJ/u6JVtfE
Y/jWmOrKp7zMu6tltgBzuGZ4iPY0vaFz4+HNtyIcHOEc3x80YPxv3pjv27kqvoi1hrfTp9Fdn4/v
zVhPF9qi1L4dyzt6vmM+Amc0HyENXJyUOnpB3AQ7Fo/xr+FHFqRg9NE+rTukFdgiWiIGQ3d6tJy5
PvYx3bbQygh1RCxSTjS0zZC1Z9iXFjkZ7BLikViK2oi/fNgqGkQJ+trdO7orF7S2cE5hEFUvQUDZ
Aq/5R6RKCZQq6wsNIhKY4Cfv6swh366dpu9+7m4hjc/vQdCjiCKscRP5VrepSbbbafYkn2UBeBHH
VPJ9jMh/rD33p5Y2Y7bTepA9LM/8U1VLuEsUuBBAkuLmx8UJrf6CtWBfNL4ZQWS9No6e0EBkIjBj
3XwlzOrPq8u9dDhpkjosFSsRNs/uyOA8TvY38trnfQNiZYevxP7WtOO3vjVQ3JnDL+Ho810fR4D+
g/yexMnq7KcBC1ybCrADcuqeqmWxdtuIXmlCFo0q7+ru96CgfY/EI36xQxoBdEmmQ6T73tNsECrX
plWzsq15eCn3jhPZv3TZf1U0k9/KkvwWxDvFfR4pRXwAhb9oE/o4oMRoNrQ7tInpq52M73pWpaAh
Mv8T4Pxj45vNz8GtaM2E2FPm6kDxBwCdyLyVU5P9hgaTEqlDpEk2ReIEStZ9CechIs4ebqHmzaB6
PA2k29gP90luvOdJNB/tWcirPXsbA+PPrWZkL1L7tSch8bngnC8tW96T4F3iDfGNIz8iXBmOX20J
UC2ASnSSkGbXOde9fK6a/MVoLEmc5fxBXnkM5MpkX4Pt5UlowtgQRKYRAFb3bzzmW9baEDEbToyW
VvG6wbGwniT1rSkAph1B4HubqxFCkVhjVHG/WXT4i/I4NiAOrUaQzkMMfWOHHQXT+GBRSjpQZkrW
jjvYh7IvdTW/gkeWMHhjk7oMcQHinq4wG8YetJmdhXJblab33E52ABKidE95BvmHOE/vJDMoilSP
5r2VO9c00+P3OIKzMufaV2xo9OjSkb1rRFTZxIj8XYw/bGws+M0tEC0aoRtl2xt3Iu1uI5GZxGwW
ziXtxEfbGu1zHtX4d1R90/Vb59N/xygZ7QVQpZfBMPNzIAsD/gIxMIymOSvf0nqdZ+8zrY2NFlcS
rrEL0C00oyMOv3It0jTdi5nCnF818tg7FuyiNmB3Jn3yDjWcZNBTpgtSGeoKSeXt6X5VV7sjesmx
tWuKSHtLv7h+qlur3eEmJCb99zcoibvGcvPiFmLc+EEmPkWS7lAj4zYd4vzoV+pT0a3nJkuso57l
9bkO6eMaBiS+3hmf4nnU7gyJe1Rdc1yAoMwpMEDJ1q7cmfwMmlsbx0usH9lc/WgdwybE0fa3kYDQ
lwvvc0ASO68ylmJrjCnNnZQ0MppmfhUjwgvDT+z3oH8t43Qip8GfEFQK7WrpdnGeCPFBSqSfsdP8
69BWe0/rftLJeBjSEGGhZrG0SObxrJEEmcdG+ppok3fWkM+t4jIN7uEvBPeclSR8SQObJJqtn2DR
YSPE9nygTZU+QyVrW+GfWjzTp0jXnoUV8SsUggopAWF3VZldS1jezHc4d+ZQxrusy+edGTdgD9Rm
WhQdJP/cPA6DCJ5zQ0MAkyQPHa45SEhgQhmivMq/ywe2VbV6h+ifNDxjLLCaYZsOrwU26CvFC/9O
SNKHtaZ3bm0c74tgmkkAMeojTWPy5BvAUUnJY6XTBCee7jXTh7eETdXNHCHbhgPWqbCp31Xn8TOJ
mxJC1EBYrJhYoRU0EHg3OfmBGNwl9YWTNkxy79SkZ5rUXfPEfIR66O8yymObWoDh6HwIes6Ay1cS
3VvajbgRIELKchGv8RUbd9h8wd8lzfiYTc6XXheu2sIPj0jsi7PN0h5+mUJ5VGIv+1a98/A1wtnL
pJ3H30O1otTGA6HX5rZKwHT6jwRQeKu27/svn4kFT2a8pV6UIw8y4Nz2qn9P/Ixuzt2rFqZbHGIJ
Ux30FYcYiTVYrWEXk293cYT1bHt0WdxEm+9NDUrwgAj7EAVjuMvpfdDCF5/FQBOoa4tf1Gjoqhle
AYyF1ZLpJk+NT+RxbqfVwfH7YV1aDNiz6+RnW/EhsbN5R03Pq4PwDVhtQ4dcbNaGeZWYo3WwY3tT
e1X+BpCREgv1+lJmzPnA8L90Jgs9jorn2kvvW0/oG7t3g/vEtOS+9uL+PFVJhFk4cvcGKKx7s6OX
5fbvRdVENG+L/Dx6xl4Ekjksib45kUfIpRui+tY2lVGLa5Ja21zHcQI2oy8fTOglUAAz+k8GWyHe
Ni/Keo3kLNE3RI81Oa5bXnq+pYBlPOEt0584gVsAfJLOqG2z8bPbyyIVx7/WbrWE9A137gF7BHGI
g03v98wfyKI6sz1bjWzPdcIsX7XTMUKAv2fFEa6MQGXmliSKZtxzbv2xPbNXvsOpdpxg5r+ObX5t
ss46sjYpN6VtUuZLY+vMMovZTbzHEofo2DnNWc+0K1z97M7PcskMZ8dXKl/wtnI9vmR5vrcJEzkb
0K8MvdAINpwNYAmcyrjr3bc2o0dZdjcZ7cgQK+6kb+V3WjMbRyywD8tNRWYgpy3MtVnn011tZi8R
4JqXHhAW8tLgrV9CRJq3fiTzLqqf0qSiAOySkdqPldjWdrb1K+okHjDfuOKEqWcMpG25jzSWOoWz
N2lXfFguHd+0cj7wmzVPqfINi6JwvxQAz6qi6DmbPBPMHTaaKPlIux5Yh+OWimcwvkl0SWk5gu8r
CO3WNFs8Zw4/WNofBx+0k4s1NqL0V1gNapfymU+DolQr4zNKmFU0fclObXetjzECBZmOYXgATjKe
kiS7TD3rnKr1PVLSqvZTIivudYjCTuaZQDrGGeMHn0QKWPMN4wkxgOgpaDB54xtrFoSUwPgI3NmY
ULcf2UOUm6EE/OlWbntwKGCo2kF0XQ7JCM7DKY1+E0RyTWqG97IcMkq7k9muhqQY3waMuLsmjdK9
8sxHEXA+fdD0Uxh3+VWETMd2iQLGgD8NyC/WT1k4gMgtIDhTqXoAtv9NczTMfqJnacVQkHZsX/3O
z+/KD3NiuEs7cK+2CzVbKMcwNTAN2Vaf76cigHFA2+dFzjRqAnYCPfFNzFLGXVgDzofFwV49KQCE
ZRUMMO8hjZBuk5PyM8i06ZR0Ylj7dVufTS1joxLpaMgH2zpKRHukKhrXSbDNhDLcsDbR0j0iW4ff
JPu2ccgfO9eW17QPLpE7glLrKkRmBQ1nDVGL56HNlnVTnHQK34HgRMt662TDX7l6Pj0qipjBky/k
OsijD2F5wa2rPJIrWY6gEa3C2zw65e7GJr/E3ZKX9whMtr1nDpd4b+hVdB/FTfbqxGTGG/pwbUzV
DSyEAevV9o5wCL8ZbWzco2M5Y7hrjlbnltDXjFOJKZOGTBNtk4kcqNBPk6+RaLV0P/hm+NIM0/Bi
zsTiteTdNZ68ak4kHtkBF/T3AKWOoUZ5gUw0zD5pc/UGGq+6GCy0WR0tCJ0Y5FJ4ySGriIhl8MgP
UgYtCwwOrsgojlkjeb96cXEyABOsgVBFQwtaFZVDe3jQnZdYyvuotIvPwPQtxF8IUtroubbmfN13
WfVe1hENHM/5adFmd8ugZiHqsIp3gn1T+umpcCrjSplKvxa0Wq7I8eRpaLWLLJttSVnq3esR1jYy
Ts5VFL5JasIHOniU+9i+U3N+SFpsTI1VvITS7B4tUPROUdKlZx1a6K3+2UF8J6WKnnFn6Ijb6Joe
Hd+jZNQU1k33LYyik0b5P6N5bbrIBYBC5M9DYVCq9wUZTPkruUKKhZ/MbF+JDKapDTZ4oJNMGLsw
ev+58OprnBVbilbOaQRrDaF3OiQOI92KogerNz2ydiZVnfuxh+MnpHhzRWXfLzcBjfW3wPfqg1NX
1AyZNfNED7dMq9la1gNVTWSWl8l0vtuUtNZVp70VzTyeQmD3D4kdjQ+GU0e7AAsgnZsOERHd5NTx
0f2Pen5jx3eHVQnEZtJhswt0guwQXh7ovltUPiL3kprNvYcEQvpQ0wbsWk+SegaORu3V6+RuFpDz
sKYBvNQseL9dckbgXD+5DidTqVUbU7OJaA9ymiITxcmSourBV6RBvI3mRsurV3POOflmaNw4U7Y2
yTMIXoxXN0maQxRhoB+MCi0DJB66YogR2yTcVuEcXaER/nkAIRic4MQUBeNU/VkAzT8vBw3mG2yg
uqfkEuRE/+mUEarmGbG/8eh1VXbQE8g85Oq6BVjMpEEAAWNwHn37kYyo2G0lgUAcFDVRs1EgeQDu
JV3VjWGc40HP3o0SaeM0Gf12SUmRrFYodVspKk5g7tLtCCwp0vJAL9ogiZIcMYLbzPsEVtIat588
9Bplw2nQhr2YRsibVFIx8JT+qQRLtTOS5rlzPR+j/+SfgyhONyKdG/jXVaFiS6pLopXzs0hfbDXu
RuDS930xtC9IQ9jICzAWmhQ/CheZiT0RMloPIwlAoE7ZYYnigEr9FNRKBVN+irCIrhNoDsSgU3c/
JJyYof5q9Z28hhnSq6wxtaNmRE/TrHl3Y9W5L5PkfE8wiv3eV/fxNK/pSFOjRgMn24+g6ef30WUP
6oRWSnw9VxGIXAgnQyNOiWClV2V8MkfDvq+tqUFeOtvr0qm/wXGzHobhxzAY3cMsIqwMFWqgjhLs
lb3kLsO2jZ1qAuSYB82GkLyDY8fhW2qP/S4bdP1oJt0DJxqdfFPvN2GHXtRtQ29vqJ9qXNUrejrz
aegbuEy9amArgNS4HMY7qj7NSdJarTDEexCew+7kZqZ+B6NRbqBh3ApQhmuExta7CzanmC33Efio
j0jqWFWW+8OOInTFXTo+DV5zYXUQHCC3IbetsvSVdmBwlyg5uW+1J6dlbe1D+nsqwwClNjW9zIpP
RJrGLVZ+L0zRQlp1ty+nkR6/Wf5ImogtTyLuYL3bK34X/dGgoHLyIC9Ythk8oZtO10YW24flKmIv
Mhex5j7MvnEZ6xLNWt8Sm+ZzrliafkXNXG2plJInSvLWtdJ7yMODyYieMiUaViSex+4d8GPyZHpC
PIOd22uR+V66uv6auHwUkVb+eWm5TeuBrMyFtfekhnwS09WzlQdXyij9+zxR4qqnHmGT0SpaCMjA
qGLIMNAgYUbtaCFG0weF0WdraMfnpIFq3OcZBgAXwXI3FO29I8wEBvBsEWjRO6+2j1hzUiwZ3hKN
MQIhPzvpv0JNf0w41fexM1Nf1OVDN2M/oc3Ctl2GLhmF8eh/KZesmXootGOgxLmO5kmH93qkGhe+
2ALttAnX34vz8c7SMZvFiVDOgSo/YrIFZ6Eb4Snb5ZY9XNKcRDRfduGndFK08bX7rScqdVdJ98fg
Ufk1uhzli4kAq8l17YkSMhzvuczeES6+RTQnz+XMUwzsxo+uRJ5QBVr0yPiJ3B50IQLUxKFGSasg
b8b4eTloUwXfcA68kzkUzWb2gnkDnzi5LIeko8HRxNbnUsGN0VkaGrH0ddf9NBkij030IKfZOGTa
2B1S6q/003t/G7q0mS1N21Z02pBXG7ggE/LmgIsUe5RYuK3CgqZuL3v6WZnGBs+msC09uddT8k1j
W3P2Lr2vg0PZd521tPGaOGALRGfy4H/hQQseJQWutch9qBGVR5iVqICwORSUYa84qjzc2IO5Wpxx
//vfvL3in//J9e9VDSoKCdnfrv7zBe98Vfynesz/+Zt/f8Q/r8n3thLVL/nf/tX+Z3X3WfwUf/+j
f3tm/vufr27zKT//7cp2YSU8dj/b6emn6HK5vAo8yuov/6d3/q+f/xPigmkypfxfJkL1H/58pHoL
//jj7udX+ymyzz/+vPX44x9//PmgP4kLgfMfyHdtmH2wZ3XHVs/3L+KCbv8Hu14INJiCPctXzuE/
A5JsUpB0y/QRFAMO8G2Lu0TVyfgff9j6H/96w3+asn9/U/8Pk7bp/d2m7duOTu2LnDaw4rRC/2bT
zkEH6FMY95eSqMKRoNIGumI5GMUJPHPBNMqlvw7//7dFKc+CZ4xNxH//NK0da7sqqrrWhgxfAIJS
/79qXPhcyyOBw6XKQWVPNWWxMH8Mc4TreQBwhj3BHtMvFQHm7ni4VX5lHrEEe9T+eTglEDX2Hnku
1rcw3U9l2b5BZvJQLNZkGNifXaeVWyI/RyeBkuZ2RNbG42q2+lmZeF5CP/5Wd5Qk22ICyGW9yo4a
k2iYImtYcW3lR5htq+kUlv01T/ubX7bHPG/da5C2WIuD1DnVA8Bzq9VoFGuwRisdvzdGPn2KdDKo
boA4PoeBhoYdjuGGrcq6VlU/Rx/0dWZq74UbwFQhbkdlIqN8t34Y0kXKB0Ka/0PFB0CZPWrlWo+q
a6D5FX1ktpFoEbt7vQr7nUxmmoOgr+yJyldqCGcjdl5KoFyagQyXdXkz0+ggXKc72lr/a1BVomgo
nzMdtnHXBR3x5ESWOBI1AWTp2spvEV/U1vPBJIUkeFhEmY8l4bjGQUtWtaOhtRnKuxKk3yogQKBM
6FKVE+E6A2YtH6qQneJgnJ3o4jn+LYgKBHquDx+9fSld94eMAmCutDGvaKtH1DH5QxujFFRL56Ic
tq1FrSM1nkkEdXa2Xe+FVzzOtQ+kvhFrW8vmNSoe0vW6ns5W61EEIRJhpDzjp9bRajKQaoFF8E9D
Hu/I7yAx7A8avjS4BryKuXvDX19Rl9TdlY1if9V5IKZjzJUpUTwaTf9VyT4bYZrIWVmk9kyRpw6A
wzFcg4VlobAlOOqzV3mepUr2DIn4bFXWp6F/RzcPzdv51FQWaK5SQRM3WE0qJ9TvSQy1VXaooVJE
O6wzUuWK1iphlO0dPkmVOpoQP0oAqMturzt7lpLiSevYJQPpVEg8t5Fb3dB01ofOrFmcY27a1bl2
dAk7FYSe2ir91JydJ1I+/RVrtbWpElItB6KmBb26brDRux65X4QQRutOZasWrk5CvRnfFWA2Vkau
HejwdOD1JBUBQAR5W3zFDS5MG4R6b3tPKZw6XeW5xs6Rbq67ddmMnDT7s1TJr54gWhejFpkuzlFM
84+0H8OtJR/tHoa3RmQDGm3/kWgOAKD5B7XWrU7Q7EzgbDw2lGuo7a9IPfr0VSqtIJ5Ws6xXIoKc
dTfwXUHadrapBEP2NRr1sxpfyU+1A740e+31JS7RYVTY7LUfQrbUBhJyS5WVK8Pkl5sVTwyP2zmg
tFOpXF1SzEgGduV6iE0CmrZ2Z72YZf2C6zI8aLrDglAxw5aDp0E9s98SleObEuibtu5jJrWABLi4
Qa8J7sDofP3kmnsc3cmDl/X7gVS9leGyWlCZwZQx2PRyTmBxyshxQC9ddteUoGFZdN9Tzi5bm3cM
AHABn9CIrayObAjTsM8N3uI5eQMphqpLCipgKtMYDw65I6QcJ6doxqDlWKQfExQ6XVLgvryXH3Dj
SEgmKpl1PD8Ns4Fnaa+p5z3AhExWZI94B6+wkrWXYZjG6gu139qQG3yNPP/La/ThAsJmVGnNpKCj
vnD9JwxeYOty5CAD4c60XJKVY6H5pgeX9lj+oswHUK0yoWkaTo+JyokO2egBQ69VfjSBbu/kqCF+
JOQg0qZppbMQSuVEFhzNAngE4U6oRGpj/lkTUO32JFULlVltEl5dkzuGBbydtmnTWniIMoI9pjAn
Oc95QBDSGa2HoZYoE3Ng8S9URrbVJk+Gi+UOnfcaxaSzaWftq1PJ2nNtUHW1BX19nNgbk+LFpiaK
uww3IfZPwpxRQ0mrQIdCG9LQJncbE/1MzQa5GY1Fc1bSGZX2PRH7rU6tcSYHPEchgeMa3xVEcsc+
tTPYf8Mlsr6rtJ/N0H9jQOJW0sWDzrhUcfWjRjjPZHAB8g7vViWSx3b+GEDs3ka4tVLUFu3wK1EZ
5qUKM3djUL7hwFQpf+FGpWUEPzGVoj70XUNhPpp30pW/0lGiAvP9jWRLeEnYSZYEqWcqUV2qbHUQ
IPzKCQ8h6MT/NcsCaRtWuoFd61EQzp4S0o5HD6WNym3vVIC7SnKnzkJCxRhX19g2vobRfKKKfpFw
844U9cpLjy0fz/eKIvzNkGTFE7IAk0Llx6fJ9AA29RVAhLYKVca8g0XVmdE8Tcom6RJEPw3hVeIH
E37NiTxsrMwZt5WkIBAWP4OkFFSlNNYOpsFWgRioTGVk++O7HDIdkZn1GTbhmrYl2zCv+wVY3FsR
5HVhzzFfZpEQb3SjggO/NH/ACEq/UM+jbTa5v9DlEL9hAfzoTTbJiHfXmDqeeMp902GKpsiRPiQ6
3UjDjC6Z0mJBJjrrSHlWTREHB1tVpCtzzx+TINY009mXT0PNKoOQP6UDJpslD/K1zvlEloMTr5IK
azIBf5vagB2DaBbfQb0e3PpbQbTdGuvzr6A3sPrrSMxY0uFlbGK0LNGhF+K/2Duz5TiVbls/ESto
E7iF6qtUsjpL9g1hWxZ93/P050vkZXk74vyx97k9+8IElFxSNZBkzjnGN0B658N4nqEIqA0yErNB
GJPqjeNrBAakLRokp5YrfQY2ItrPcYg6O07h2pHso/OCfSMdPjGPBCg8UXh1i2j2KErCdonHQ+dM
3wJYJLSlicQg7upneFK00kbPg0GgXJQvepLE+6m1+zNzBQFyxUT03pC0ACuy29QTDe6MOF8Nh9Ox
IV44UER6UdT8XLbO7dzpo78YuYtOirWUULRNLwM8TXfZz2FOGPGU7+cOGkvLl4XlvIVTSmtSnYGP
ZgY+GT4/bN9O/bPvGTAMo3QIXsHuzVgG2GTGOFlbOE2HuiaSy6DaTcezvOmw5GhaAahRqJxAuNS9
wch/2rORXtDUMRYd1DF+Lfgm60WfmV/l49Ge4343Zi6F/CmYL6ONEIt+ZYU5UOcyUvBd1WQ0jbIv
WIU2Md+pLleknjvKEs7cou1TC33TjoAuO5NlrDWpd0oLz5VQnm4H87LZD0l0X1RNekH0pu9KQM90
CQBeJKSfzdmxXlRMF6Hk0RTDq92mr0uifoeE8xBEU+ZX5sSUue+/1iBYtjPt1FOTFKSwcX/fWtb8
pKDwPYgin26awHh0l7HalOVMcR6LYzCgTECJ2CHLYVAn+CVj08zRnnvYuMVxdgbi+kPvQuvWteNt
7tI/FJXymOdOdUfWcBxYR6fWQKgXTbELXeemLmME8xo38oV1/MZwSPqkE9NfWuAIImENXLd2s8nq
WDlnVMqibMxvaRaS5GbTBJ7HKMcEw5w+XJThUZksmkQNljxaThrCm4NKzROJuq+rAZEoEbqsLuji
K54zEyQrvnxbRkoLJR98HA1cvCWipDRiZmMIJL9JUaFSFXF1UZNQis/qn6qL06VNDHp+cq/Xx1vD
UhG00OLelTax6XjvZ2YLluGH5fiszLmyH9P5Ylq9dY1sLmwr7g4zrarjyG3TS5ys2CfqoGyZpF+n
HPIOMdlM223iiFg5VgfkE6qvhMHNjBB8kwyVRdE/IcxwDg7cKC5Na3fnLMAa0gYLZdghOEwpQshR
tU+T3cEnn7D0dYN9nw2EELqxmR6DpFY/547xKdFMf9LmbpvqYbSlorOdKVMMRCKc+2pKkAU4NzkD
Sa+Vl7Zc1E/4dpBlztGlN8SXLqYfr5K8c0in8rFuFwd7e/1guagD1MI+6Pl9qzoLnNol3tZLXu+c
Ig+2LrDYfawLYoPUwN7R4U6AnBNZQa2QXFUTJwnydcLWtedO36JPNenA5+N11IuSfKdLGIxEjDlM
TiHZMk+Qm2WMfm3+eoyW7I8YRs121WdXKHtznN8BsfKrMHl9dNVgl4xnVVVMJyFV2ipkEPQRv4+H
nBABocv1g06/csjnelsU4VuiLizXVm37uimRa5IpgMWJXsq3uDN6X1Dyhh9at7A/XegJniIxoO/H
Xf0NCeOyFRI0qqUkfbBCyiY6HhGpaCBN1x+sG4wBG2UI+0NvTjTlGcitg5Wkvj3lI1RlCcDPV2Tr
uouq1dlSxnpeEf6mpMZ/bEap7V8PZ0W5q02g2n0bqD5q1FBmspan9XesG5WBnQWIjU6Kv/CxGZoa
kjnhuZuVRr/+NrTp2KzW3Y8HXTM+lLo67z/8Jsy1gtl/N5y4iMdCDY9txtWwuiNgSf+7u+YnIAia
SDlSbtdwBxYehL50LdafifpB2gpSBvpAhsgpUDvQwKi+VtP8KlA6ZF4tDQplgH3Hlikc0W8xPcVY
kKmXtLYinUQ1ZowQW3erOt6VX9W6N+UG4aUx/VXu2qc1lmIV5697lWqR3mRO9kvPCI6TBK+TsJwK
CWIvZXWk3ZNppx64L9Qo7rFqpIUMOV+P9UaBLGvry4FOkD8BVjl1+MxP657ZgAC2wJH3kv0L7KQ5
rXtZI4HaOpls8r8G6qbr8ujdSLGefKulIgZkLXMzihnkdZb669lGO8XVtuu7Xw0EBENEHp5DUqal
H6CTp1rvWlN1GPNsH6GThUkAAPcjnaEyq/o0tsFpVEPEiAPWN5Rk5cZlGYps4+ldR7/GNKwRJtrv
wIbCrEhLNPpXy1G7nTvTHlp5xO9eGRWAHSWaf20zsxT2py5UkV6K/d1Q4VxY/Unr8bpZDxcpNrWa
wi0ufc4yPJZrMHXpLyziSGaWhhuFJQOglfwligQE30a+g/UNre9luu9LLT3VRpLznbxHTthY+zB0
VKdEL4q96MUJeRieG5l20cRu1hwcM2EowZZsYnrwsKx1p6TElIIMDJ8eF8qmKRONcDKMj+uGa/rX
3ixkJsfH8fpj7MI8iOCZBI6ZNfLv5xFEqS7b9RjLQd68/PXbltbIj636c6om3lttct697xKykTGK
00hbH0wGmcvToGb643/ila9Pk9yse+t/HCbuw1RvCKOWbjM96bEpCFpe8kiV3rN1zzWalxoH/XY9
alJKbQTv0igcFyIJKqWIYbTQHTCYzr4/w5J7fx0Krdi7glEFnR3I5o9fbxitsklN0nrXz3b9WF2H
j389XDcrSf/j8K//EpWLdcDrRuSFvBYpMxEeUmqBulXCRhxsCp4ss030JBGD56TVdC7WvJhWhm/Y
Vo+3cN2tZ8wRdiJ27vSpnK0BhSKxLjTH5fclTy9n3aWMS/+g5p7QlXfK+m328kv8Y3eRrlenYSUd
R8Me9DODJLdwtqVbmIcUkj4iPmjTtMO2laI+c+uj6fj75a+Hsfwf6966iar6yzL2xlaXZiGlEiC8
GbIQNP8+DsYZRjkYr/e3I9/eulcwfk6DDhTW0pqNTiLi+xtef2i16KwqalDScc4KD719JI1aXEBR
c1h3QSKUPjXtDrsfg28urV6J3FsPp7BhBbryn7vsG9jy4TiY+KzWjcFdn7FJHo+actWJf/7rJJSH
Iuzr03pOWtTfEAiYn/44v9fdLqYUmo6wxdbDyojSfUaP+Y//t57ZCKSuGl6x3R8n//p/Pv5GrVWw
HPKK2D35d2Fbcj0VEzPY2CSudH2B61NaUdH+moRd0Q0bl03SRhB5EpmOE8uLnF5uQWzrfzlcf2Ck
pe3/b0fmv9ORAaVKK+Q/MLDLovj5o4t/9N2fPZn3p/1qydjaP4CqVU3YqMZpsmj675aMbfxj65ZN
7wU9kkYBnubJvy0ZINiWpQGHpAEM41T2TX63ZP5xHZdbO0UNW4Pg9j+CYDu2pFy/M6Rl/8gycZTI
WaRuSlA3wTV/gY0tHQqtIPX+0GQqeOiASmxYX8wYlhygVde3uu6lU97Sxrh31CGhs7B0IO3Q3qWJ
aL3CyUwvxt3uD07xXCGOUTvn0Rmc9BQWVXAe6repzy6Dw5pelmriEiOvGtPFRSduo+3CZEsty0VV
4dkDi3sSMiniO7FfCO65xfJErZLVl7ZccSXd4VyO/cqwv2ExeIIOfJdphKqr4XhjKnic7U/q1grG
boP4zqNgPOH+5EU2OUqVEUC39i3RYA7OiBPU6SlgLeDrsXnnzvc0ER6b0dooC1EaS/QWNeIqrOR7
P7q3rYhuRjgxU0f1VWXNp4FbqTqqQz1rdr8ampclqh5BLd4PQf2lzZr9rE7blnQIEtbtz6YRfert
9G1oePGCoheK/7cyZLU0lXzMttDvRGWdEZFf9ILPKQ15zaHdvOAEoJO8M3J9HwSIwul2IPKiRm3u
Hcu84nZ9yQbS4DRSDdIFLW1YvBp1sm0a5xirfGxBixsDRtM2CSyq9m4Ar5qamp2lW0PMNzo9ZVT5
fKtmymTDxIec175a8xpYvhlUb7ODCp0o1MG8YdbdVqpzNCfxNbC7H0HD8+JhofiRgOwYc1xGOVXT
AGePWM8UpcXjvHzVBMOX2aAKiYC5Mbc9CsRSpICbdyChCFI3dLxozjExA6xC8ttGKP5qVs8hkfBe
BXpoW0/Oc9IT9NAmdEIYM+/asD5Z9UQYE2t9gfI4rQrraI31ZqQb05oAwOJ2vPaFzGQjtrCvG6T9
iGk2MH6fUoSOHvRRZ8Pq8K0Fh7zN0AEhPb7GWPc8/u07B5d+b7ea35X2c9M5wxkl4Y8gU+i4Ne5j
YnPfisOb0KAymOGwiXryOlQoiRH5gjuzw1ep2fMnZdB+6M0PjazYe510bZyoEYvCSsXkuKldEfhW
cDKppewaG1UfKtTRAWVttLzW0bKPEKuoYhaU6WXoNJkuvhoN26VmMb2ob5U9qBsUandI7mOCi93H
egqfmZRf05jvl7TMXLXukOxSWNZCJsNFvEupUG9MWeauC95mtQsTOGpzUE1HmcYzBD5LUeBkhX7v
dl3jhffqSIgjNP+rXuYIOllX9Jn7EytKFOf3lS6pB/M+M9U30mXpa+rywqvTYxZRtMot6zrN6duE
bMajnw3uTi+frVEaX8h8TrkS1GeNKQXn6OQNGv5OBNfmyCmCihD7TM53FRb4qPEFvWBloHpcCooo
6Dv9pgVInAi45hIySjwTmkFf4aIjrGdfV/klMDgdYuPRdgH4DVV6CLXltKTf0zpE659jS+Oz7nkV
qha+mQ01v3GHWusRa8VOSzVw6AhAHLoSVAUqkEM5Na0yP9b0QjkISBG0U3y1/Fw4yXdDs1HASDz9
WAcvRRPNh56v0DbtR70xcKNBjOcndDchn3hYBwh0F4yngGFiHzsxlWeU6K7dvtgpf1fYNGwZa/dR
O18QA2HLsEHDVp+KSsaQIWfb1ejJmELl3xH/kP/b1ce8YmApcLv5MKgzXRr2wxrTm2p4lUqmdpNp
9z2qb8KC6/6Qt0mF0Btz3djgxHF1ec32FSDLGBUZRSmfKtc3vXTfcDqyvmsz0mLraRPUM9COKtiX
pnImv2vad6HxKY2WU8Pqc4vGM/bd6HPbMhylNs6ceTQuMaYI3k/ZbuqWKEC3Q8CZxAU3g/TG4INA
BOrchAFpgdBD3dh4QF68nTrFJKjS9EwtLTdqkr4ZZR7ASynKHYEu11HhGxxMq6UbK8iAB+bhRbPz
hJv7UNLI9DXLq2/UvBlhRyYl/R0wXC7h7uzRobJDIP6RWuxHQIj+lA7bQcOGNaS0uGmYfdIMUJTG
rSLNgEpQXPQq+JHqth9qGk2RKiHNN3uAnVmh7H8ZuxHln50uu7Jq0MrO1fcqZblStBb6eVX3hUES
GzULkOw6jg2T00WOJWGr39GaTTah293jDnlQm/4VYN9TI2DzOl3HYCFCmniv61k+uQewwaypG8ws
gr7eKOUClPhxXdzGaGOdfGS4LczmWBvEw6w3LDADkAcVXigxigH0HlrXgWsQp2vF3+HD3UK5+2aT
TRyRnpws/Zey5jTQtOyVCDSSVvE4+Bga9rkJSz4maAwsGdYtV7E8nAfnmt4JeYSkV07Wvma0nzH6
KmE8SwjHFbHEzUjtinxbRuBg0P06CrY97VkmRwz4i/qTxelnZ6EPGGXzHXX42VuK+kvcLzYaUG5G
ipYylE9YkG3BtQyEp+HmhHmhdXlfBYGvdpJ/U8f0uanUk+S9xxP3SWTnlar+RH6Y0LyBioX/zEvN
jNpT+A3ByuAP1cUaMViU4HYaq/UCDQRHM3UqbQ8GGzcVRxcEgG93XbHTyPajdaHS/iJDlbYl4Wpa
t+0rBh9EYY/tsDBUONKR1Ot3Q9/4dT9Nu0UOkGIS1PbRQXuqAcaFKPh6CigaEeQAWzD2R0poNNsw
l86mjQv7CueW/gx1jNwGjbHeDrl4DA914EsmZ18JifGTou1BtJBDGCqPhFO8IC5N6eyS411Ac20s
8441IGQUNaK9x50yMm4suADM35g2KFb1oIy8l8i9MVoNH2aZqZuIdhgaaXp9kPHk1CWu9Bu7bRUy
JbTrvKgv65njGiWpaEBFwGudogLjuj0pBBByi9uZBWiQdDHJXlRaaKTBMyaVQwYEyAuv1HFSTiSz
8C2qxpspIjOZouqmS2y+f/wyiYa3r0QL18TFT2fUWCpZAuCninCvt2jqDxGooQDyk1fW9ue8ZKqU
KkyzRLqzXFSZZZfQuxuSXaeZ93zkxYEScHemnvVrU0P+PDfjQKtphrnQNFsxDe7JQIzndJV2YAb+
JarhUAKS27Rtvk6OCftrKG0hFXnO1GkToWHmV96TbfQttK1k51QVneigWbRT2LJ5P1bJm9wUA0Ft
unSjRzi6k8ScNr2hPnyQglZwUGnvOidMtogCB2+lhVgyY2lloayH62alogQ7HLPoXs3v4++QVFF3
pS9mSrR9TNIFCIRbU8zWr8KlQ6JoQ7XNV4z27NKW28HxFc6oHxYWoFNrXrU80vZqLCwvSoNoY5o1
+NUEJ+E+1wuYTR00ikLCWVbkypRnT1bjZhha5Q+wL5k+aXEKM29KokunAebrJQxKfp9IGt00WI5x
62I+gRMUFVcKWmQe6CHxpbOGSkd0l4rCqd9kAeEnObB13A0XhYLu3oAuclozhl3TIJ/SxDmHTQKL
/ENg/cQ1HTy0C8ql1h1+lGUzXCJbHS7LXRaJa1UbuF4zGlD8lScRfYU0Ik5GgDga7Mox65JsWzec
ME6rTjQvAEb76y6OH6Y4Intbj+Iqo1DU2wtagORhhcQkGmlj616Gobmww7PNiv2clHTnJt3+QvWD
VDpOVkiq4sVWRbsryVw4rbQc3IRgbj+O8THqW1FErys4BwkDDIH3XTMFDmGnzB2xbdNKIM1SUwJk
8VmExX5s4w3THBjHkwNCLNcvdTkAuUyomoYWUYbySB9jllNuiPBrcoZqMzig6dZNK3/8fjhWnwkC
D3aipOTGQgVPet5JFmSnbfUR1pZqiwFP/8Da0GYSkBbxeBFBZHuGDvhsbsIrllXrrDmuda7zQrzv
Qa22N1TSiQ+Qj63/pQc8BPfjhL7H3K6PGPJJMJ25eJtq8vtWvdEM6yYYk+EnuqJzNanNFzBh6Hct
FYJiEOSsaPrhPNajuKG3gM6EWfhijg9x1yrXLrfOxQhooTbG7FzLPCKlLWAVljD010Nria6IKaot
rTTFr0ZVfyRvW7u0yxR545DBidZyQntcJwTubYwE94V7ICLpHa6TFBj69CXv7fxzRTF7mxVMENLC
Ynou6Fr1fNqRLR7/qC/8Ulj+Ge2kydX4X6t1U5BLLwQni+MaVBP+jOXIXEUH5db0hy5vi70uwxij
tzidSdkunMe+YVZjgFWOB5RgZszd6//l75uao+oC2JCh/lUtoGoMe7ur+gNN0ydrqa+NzWSShaAR
p69M9vWWyNleEKKpLfv//Lf/SiSRhQpTwCoRuonZxXX++tNM/hUzXor+kM2sE+WCse3dxymbNS80
Qcmb6gHYZvi/ta//lhqZgDXySv7vta/Nz+zb+K35+Wfh6/05/xa+rH9U0zUMTQiLgUwVfxS+LGpi
NjdQQfAJP6Ak9avuZbj/cG5TFHMNk8qYIatlv+pehvOPaWoal7aAOb7mwv0PpMlobf+6kgBdCk1z
TJXBiAKd+Ot0SmlVJNri1ochLcWGIfG0aAM9Y+GcRknkinPYhJxYsYdmdi1zD2I7xnVx0AZCdHOM
e17I6saztDz0EwUZYwIZqSRKezOndn3GOJ95OxVfx7Zqu/A8FPD1KeuzWhv0zVjqHQb/BkEK7e0W
HYwSfnUEIOrO6oTfCtGTlxayRsAYhfYx+gZU1dm3tmTHzvmRCRl1D9M6p0g2I9VEsuRIw2H5k+Xp
sjdbORvhLWL4cbdD0b6Yk3UtK96Wxvy0z75SL3M2gdnvJ6Spm3mmuu1G9ufZUNEeRcEV6wveAnzD
20ZXUTo1LByWQHq5rX3Amv6hTLKzGrKqUnqr88EtL2cxhyQ+mnu8DfVNo1nBdna42+fT0enV5WCr
YLHNNv2kh+FXEWTagxPj5EydCwia5kQKPPqX+RElKHQXVkFeFwFnJFQaE29CVDGSTOb9ofplUVvP
KZjCLrr1MI56tZ3MNH0IQvtLXLHAvTEa7CFj10bbxtR+LoU9+oldXbUMiZY7u/40swbU81n1mjb+
2iO9DJHMJGlDlyTXJn+OQU6IEVkJoW15niOR6HacQ2/pyIzXqChUNEn3sK5LhMZ3v1P1DtNRmG2W
iVHXgngfITkYnPDVUrBkFgGiPS3S75oBRE7at77rptFm7CMCJobS291GqX6FYDZuMNa8zSZkafu0
DKpBHbMkSjxOkHvCRgkQe9mtqP22gURXxbiRk/pVk85Oi2jgTYoIHQlb/iniDwljUiV856YruTn1
un5HWp43Gzbw6f5GC6i5RlPxMLDcRjAD/7rpOh8gCNbLtBg85pdHEijudCe/lDN2UvV7U+Wfqprl
BT0IGGawd5OELwV4y1cqWUeJNibJZCmp/RgGXIT0a21xd7DL8qHHaWmTq/s5pcBEkShHPEYrJUL2
rcqwd+XQq1QgYpkTENzSHbmdjGAb0BQjtYZ3jpDQExaeuRanYZVr2i4fkMniXSfzRg0x+mUHI1Sq
bQ6TCzpL5Q/AQr2caxz93HQox9Hcido+9CzNfVcZpyO+brTxlEk0jNh7o8iIS6hRRFewU+MkfITN
QFh019WsSfK3xKEcFp3bEQl56WqEcSinLkRj3zc2ExDnoW/a8VY0+SVXyatfEAQrc3cPrRTHOHZn
7MKfjSrbTmP8pumbIAcMk43WgTK04zlWV1Nodg/J/DDPRrvNJpaVwJMee/z9Gek0WRr4hKPE+y5D
l6q6Vem3ecL0K6U9aqQq2EKVKmFdw0toTbSmDDVpM8TH6nuTWcEn6wqoCPmCoVyp/0a7So5t0DAV
rwzCZBNoz/OIrihUh/s8tgFhofwcWFLTG9UdD8BiQWq43TSbQJRw0ZURK6Ko7+o5my7GMqGhYZ7o
1d0cbiOjaJDjV+Y+L1GxazOj05DdOzXxl6ydMdbP7S5Ima7bfUepNFJv3WFxd/jrxrov/SCOHsqo
XiisFQ94oGpEcPkb0VTavltg4c2R9sOOT0rOEmt8CNrkMMyUcwoTTawXutonm0ynjTuP12G+043k
3Ml8BsOIhF/lwcYJ1B8kuwBt1SFF6sVDHPaxN+im7Vt9IM6CMKNzMg3asUA4Ozh5SFYbxM+MRfW5
0pd8N/ICVtTDCn0A45duEYq8gjHcAGXcGfP0OdEw5QsNU8dgOXsj7BBi9fEdVmSCubVy2JQBrg6K
yOKs61Z4rPoQ0MPnRg78ujb1Z5To1bbMihYCrtodljI+mxCQ/BSVKl2ZGlleRmxcOEfHjMzrMh2t
fe+ME4MO4+jsxossbuPgk9Lz3GjfsAZKCMuinNH/KOc4a619OOifFILezoigqGApBTFEWZ2fo6zH
F5Lw5xRKjkDZlmtH6+SgNOWNMc3qGcgoYeVLTueWyXJUuzDvCuPZ7ZdkT1nLPc9DXR0QxN+UCfCi
pJiJoWlMsYk7k7wk+SoauVn36uUtshP7tB6w4pgOnGjvr7IgFousIxlXTil5YeUzzLXFwmjdrWNx
BJlsudCBQ2E8ljTIN0ofHWamkbvG1O8mg+Y5LadB8kmF3QIplXuFXIWZykz5LbEIC1+Gt5zkp105
1zVew5ch49FAZHv4c4vf6CY1m9n8hGeeIAh3uVkDtEMEKEeNShKLQsLZleWmnqiyrtOqX4azX3P+
v/xvfx3+/2mHs/Cx/6cZ6KefRdHO2fDtrwxi/f2J/05DzX9IMBSmS4vVUB3LpZP6yxLnqP9YmquB
XhG6cK11svnRf+UhljiqbmhMYi1as//OQ91/bM3Sha052rtf7n9mkVP/noiidDcNwybu2LQ1TTi8
wP+ypOPSXHLuOIcpqx7GZCRlLk8ezHlmHIz8invCLlS02yJTIS+pYoRPZraw5lQfjqF1cGs7owXj
UcgvcGOM5t5dOopZAAa2OSID6P0q2u9smMj9be9GKvzbXOlI/YsmMmGJ8Y0u+SAoFHJDIm+Jf0YY
ckeZ7id5P3C152K9P6x3CnnPIKc2QpWOokLeT8xrLe8u5XeK0aSUybuOxe1nGd3ogLxBbM2M9TC1
aMzxNfYIk8Cj/WxT+mvT8Nk1Mg3Og9UjCMtirwG3dO7b7gnlcZw01X52sfN2CexFqikgUJu91rVY
TcK3sRX71tCCbYQdKpsr92KWGjMRncaMkmWnbIlmWqtjvM8HqFe1MNpdO8ULtwmKS2FcAAtLTJUy
rTZvligVvqpM6dHWm+/GHL9FcD+xnClPwh7qLcJmPGozPZshc475gHUtFlREAZF7uLeTY2y2N6lx
M06dTXGZROKIGolRuESsiYVKn2k7OMOwXdhuXx8XKLfbxk3j6xzNFMeAb9PRuolDsztr4ntLMNTF
kF4ZaYYXNhlWU0KKWkMu1r7JxpQSQw3+i0rEzmjhMoiAcIO57vy5osPqdsS7DSRDo322lL2RxM+U
7F2mejMUihB7Q1xFLWMerbzFbh8JTj4Pzbgc3Mo5MB9NHSv1VIUOr1ZiSsZoMS3itndt5NDSDGAL
5pmKSiZAB4ZvyfB8kZRwa5VI8REd6VdXl51t84ut5d1tEFZY2t3qrAz5hrQqzHsq6Ndx4aZYKvNj
0KN/byeE8+nIXWOxEBOnuBtDADxBHzxNMpdEEFm9bc0o384UwndFR5wQ02psW5CYfCck1C4VZNXk
jj4d+kxWpW1uh3X02mQ4VeKgAqjSDnvNxmBY4HlJJaBvWnQPAp+Xh6Fx3zm7aFTsY7IMmwY92qVo
cYwE41Qx8c+0C0+pfbfjPCHVCKOLQnNfmOGnfggX7H16f1wQAiCZtr92UQS8Ajaml1UypJ4UKFIV
1ZeJZaQ/0AJFx0lHyq5fSVrjKVP7gASDvnYbfM2Vkelj8bBEFID7Ir4xnZCwISwjRZoKvHEqq8HB
eHGbjIKnyiomJN2hbxs8qyA9mqxq96CKb2CgLQIG6oSVctYfcDgirivGO6ybO1XDeSV01P9zHu6z
OHgMR+WnA9aR7jw9SCx6RwjvexsEwixwAuYdjJ1KK95yFkgLEnCkIYHB+UJEoopDhdTqi+V0hec0
GvDqlnFrLtozL5Y1wLR8JwjiVBaxhqaDblum299ru6RS6da3hovuQmsubQMySVBD3wg3p6iePrlp
cxkDdW9WdICwyuR36VdtGl5TJHlQQHoWraxZo1hVvLHqIAGX/eThnFy8ZVmSl6DGShRaIB/8qFiq
XY8jhzke8kRhngOHNRcLELAxaTpu5tr8boiMamQNGWUa6v1ok7EQUH3eWbqLWxTFnWbHGE5Tzd6p
ZgyKlz5HymQhJmyAaF7WH/hUdmpp3TVGOFyrKcoPusVgpJkIDxcE8/hkwnk/IZorSI9p3WOZ1/vK
ZXZDRBpCOAVjhA9hx3R0/dDoC2jUJN/mTv1iOWO7GTOj3pdMB2vVeC4zXBIdE0p8l3N0GA14QpZm
NYd+Sj8PYJY3VIVJVCiScYspda6J55w6q/28mAx0Y/fY4Qnzk9HBvLAwXCx5hFQHn5owcoCi5p09
6LuxxF3AGpceSzI/IcQY5WLSuX9ZMlCNadAv28U5QorAOWxb/sRqyp4AvVFDSOm/n4wkUy8ERlom
Fe8xTa50pwIq6DiIUxHDarF+1HK4dnuDyXqebnBG/VBc66Aj3N8rrM898pv0LcZL2mRMTn0xInWE
tG1brya0NgzvtUcXSNk2toZ5DM8oLo/vS2fgao2L527bxbqnJDaU7ZCwJgMJIlgJ5xgcSJ79Th27
3nZGtCe2HcMTTZ+wdAB2yMZlJAW/GBdZ1UCSNN5qUXxOLQaMmQaQh4fPX7Qu2Wkyjrm3qEdEbnYT
LOm9Xs6cCp2OVqMxHgw9vrHI2/OYV/YHpeA6ZiKyH1SBaqqA8tBKGk0/7ywk6rORbyBh4t7OU0gl
M4my3ZV2xF3dBDsz1yGauJxEldiz/PxSQz+maTNHuzBCM6Pow7FTR/pwOgtHSwhvzJwHtdQ6P0f5
ja8arc+kDsfFcfSdUdncijPwOCyH2Pfjgs8YR+++Tpl4iCC8AzZ7LLDqkLJ6N2XLsQSchXSZmBga
yV8H9Gs3oaJukz7lrVgyFweuoVdPOB5c45q7LBZaLNKGRsEJ9gVfc0cwljuOP5wBZ3Dj7PUk+BbO
9hMVGccz6mYbAixDVk1JqJ5/pIosuxuE2Sv4R2Fub7ow/UE23bEXOehV6zmenR9WROx033xuHWl9
6T5p5vgcDsu8Ser2VkkuDAoBy1YS/URyG/ACuwK1ktnfKCatSUUYN3VIgxfSEFFMA8o2xgK/h1XL
vW3edhAlPWYb+6wKjvFwtJra9UJllDZfotcobQH6UOCNn+imXbSqZjpihrsepzsZCMYtJuzP6ZxT
45kQNnScXJ1h3JRBFO4TSfxWE/0YluVzQ4/VaxjdfLu097HWPrkugSjGnL7qRFLuUMHeIsl5WhJk
MAm6FN+1us04QaQLu3nPyb0lRIgQw6rie++Zr9TZpsqy+yKOnoq6flUGsUvzgni9ALG9S/5p5jxC
kUg8rrl9oM5bQWSIh4sNA1jaQGz3KuZWlUFMU24VXE4CuW+QEGjgFE8hklTjwJ093JaS4LBuxo5l
WZ/lNGJT4hO9UQEbENTZMQjB5DfS3PKxWR9bvS/rY5wATDkFPSyKpvUp+71xpC65oRWClGA3SyfJ
qt7HVYeQfz3m4syOg0yb/R1YsAwioyOPQIIAqPmYVA+5bE0iglK8j6yINTpidXR8hEhY1Sg26xtR
Vr31quwne+JXnsbcFcfWpEO8Pr7mbKx762a1k7R9/cNKmGJ/PLTurb/j/Xd+/DqtCrhLEuZeQUr/
viTCOJXDA7BF94icNN1XSnqNwgJ3FwHh5mn9D/aCzjp2giNJQxAbSG5EG45OE5m43F2Pgx7P/MQ9
690w3kgxdpPb6IfX3T9c5A42hr8eW3/DX48FMcF1rdEc/nr849AJKNslydIybjGQR6s9Rlog/vBB
iBGYzHpsktCRVbO7Xb1BH19rsrp+Pkwa5Ac3WA3l1y7IkMmBp28BEvEYCCKIcrgzP5687v31C5s0
Yr1iRzEKqwJp/u+NKn0Xutysj8WthafHJkZ1fQnrr3oPW1l/4ftuGIhnnWbBdrUbreaQdS9dyFz0
si6XN5P+dXUeuSB5N8s4crWKwoZPL1X5yNpxH7UJoqPEiL33ry0Ma579vr9+9on4P+ydx3bkSJam
X6XPrAd1oMViNg6XlM6giKBvcEhGEBowSAPw9PMZIrOZlVPVZ3rfi2DA3aFhMLt27y/ozWsHFQcd
gyI6LPX4hDnVVKZZgiH4xx/Z3+YCSjcVQbTF9Qnjo9+LcQOarvDjg9MA/Gi9/vv6Gq1/PPIsQC7V
G1U5OG/7KZMaQwROiHEFzAnlXjTPUMbWj+uSrj7aIyw+tNRYDMYsZyba76LKc4+WqF81PNivwRCj
ScE3M8zYM1+HHUaVTw5sawjwO7OfL10THfJ5mb4Z3Y0N3umbnzoHp41+tBG+xp4mIe4RSu/zvmn3
AmWtXYquIJSep6q2QDH45UNlCaz74io7JKSkt/UAkIT+ksmcm85IrKjIA63JjU1ybJMMBGiNX2Cj
tLgfpmGQKBxc+Nuw7YzFs66cTL9rhsKAqGj5pNQRnzYmoog4105+N6TUYbr8GuYDyXvEZ7FOrxkh
3YXYBdwYBDA3v4o89Amh3t7rzoQrk45I6DS+jiZAS1sU2E/ELdBd7AK3TTznV66sPnnDn2wG+lMb
MC/TtDQh960X+3IY5m0ht0nVd+e+0+nAXDc+zYi83gZ+RM0goKocj+mdaRERop+vjHdQmzvmJknq
hQI4EQV8kFL1ylK1uXn1KlsXv7782zrrr4HSw/lar+7c17b1Rdhawe36W4G+Db2MWm0ZcUypJ/OM
uXx9tfiQQhC0Rhxcffz9h2kJwps54/wADCFjOgNtcGncU6LD051ygoQhQDSRN1Abg/OkL8rqnX10
kna8LrU5xJS8XaaTO6GM9udvyjlnO2podqzfNWqKj3U2eXk2HNSfr118fQSBN2/MGU+YDhJaQfSa
FKhgo2ml2IpidflaF7/+oMPXHaQrT1kB+d92Kgv2oWr/Pi4yM/V+NQXFz1h99/XD10e3DSREsCoW
h6GCHvuf68X5/GYiMU1H8uemosOX3CDO2wh1v9b7klFGQ7zDRk9YJzywXRvTc8Pfe+oRrM/BXYWP
1udKGSOYw3XRVHwh3XK+G5Y1AQnWTEZQ/iCzYl2ZCd56I36xaKZ6CAGVXFrrxOaVzIR59AmcHNXB
EJfXV+sSAoR/LH19Z5uGj6IF0pEosWB0r3iOlRp+A7lect6Ct3DTbAdHuFZcVm0h55sSREpA56oT
NhWlb10ayxLosCaPsSIt2q7ArGs0j0xc4x1SkCnqMGmqBAI4q2XtEGt1buvJtNI2N+jnIPmvjj4p
qFMtLCQ24DtmhdbhWH2ZMwkBaJgPQujg6NUoicI1Xss+gttqrysVqUXFt79eP0/k+VE9izDsynB+
KLDxwaLLQ5EGGmtLLTP/1SsKzvon6wO7PGJHyS0vtba7jtHGQKS1uJLqu/VP1+fK35rbbajGtm63
/jCsvKxiHT+y9e+QtzOGNbStv6yldvR1xPVY6+b/9jt/JQt97WFdWrf7+u7r49duvk7v6zvleLGJ
YnJmnZe9RF97XldGdJTQ4/e5f22TFH6CaZ1JUeQ/79N6eZoJz5QiHloJkGevULIcr8QY48vR5vcr
1ayegaINhHdM8XmVV64ZyaukPq5F+PXLepmeZY8avZ1l7hFgCKgfaMSoe6VAxy1jo69NZm25azv5
+jN5/l0bpdQGlkzoO/mQWRAOEZYdrxCSmeEVwjJdqrIC51ZrSL+rcVhkHoOJoc5nPQm9HR8lDgZ7
H6Z3nFolUDRIg57iAfo+giE+vmJXXEJNPfXKKpv0lNht5oWajLLTSmFLZ+NsFD2gT4bsTa8AfOs+
GMXh08rF6Q+tUdAvweFLqX0hXd38T2Hh/wvZElAH+K/qCtu0w435o/+P+vM/wroYyvf0nyT3fm//
Z3nB/QdYJJfqgv+b3QWW5Y/yguf9wzDgfgFjsX4DXb5gLv4/gsAOwJ1Yho8XnOt+lRf8f/g6uC5+
dB3PBJT63ykvKCjNP+HFAl13dNuiYGE7lmupK/9rcWE2SFgl86QfNaSfUFQq409nQXk+3usUA42S
QjKJ+QxFnsj4hcsn5MxHfIY3+vLThKDVoWecAuuKy+wo5VkKNHnv++aHYdNBpee/3OZ/AW4z/X91
tkDbGJe4PWZgKAjYx9s3EiHd//lfxv+uyVoI34852wkEdwKkuyvFWSd9AVHkBxYrN92Y79Aj3jje
USv1bx70WLHczf54bLT+3SwRCrGBs5aoS0ucCYvoFu/jvbTc0wy9SYLOV2L1AyCK4N6zfnXkaHMy
Fkl0z24akmv41IRxJc5qd7NbhszQ1jXyFl5IU3+odeAGbHqRASDpCNRRjg0ihH80du2jM6TCQiTW
kEnlK7WK2mUjDEDd9sYXcq92JR3CFH/Y6eLD5vh/nlQD2UqdkzrB9YQbua91Z+dijaHWSdldDPMi
Ypoaoa8BbggMf4sLBbAIlhuWOxmFUBk4dL7vcD5Lff1erZOULgLG5MTZlJ/tikSNYBO1KgK+UQZH
A9cMv79HNehkIvbV4LjetMNObW2nwVEvo4vbNYBl2UdaV9smIeYDUdKwLcIOKr3ZcFayDDCVgnBE
LWfsjrY17tUaeSofGtYG1p2H6rCy1z9NdBXjfIAKgWjstY0EPVvkFTvgGOt5cfCGpOufl6qOB91k
4wWAAfRNU41H9RMcu/X/6QhKpWP+a2Ictl4A+7ExikYE7aBuj7p2dXB1DbaW7Zoq36tldQvx5Nir
3zr0m3GBz/InjCOU5fmLrZO3bZMOoRCg+WasH6iSwRvi1QBh6rI81ufMfAKUu9VTmkN/lQJDZ6jb
qY9q5c6YNpCXjrPebnRUcBsyTjaSW0NWUkCurtX3EfpeI8nbbLmglX9Q++3yEYmkMszZndqFyXJA
lalidqLOyjUp9v+xqW/2YZNB45PMnDA9ilhWvzVqtxgzKFQI+st2qrQI+0cMoPcIuoXqDNRmsti7
wauBSWbuRsexmfcjlHF01Oq3EpmBwLVCEJrKp5DmfwOIK9ShsL3hl0CUn3+btOgJCYUeMSRxybty
VxguVqnWGdeOFylc3FkdmEk+qIPOo7rv3TatgRgP/hxKWSQxVw9BBAgH8oyk4Psegrnv40T4w+wK
MpwpIix5Bndm1uVHZcfbMsEODv1q2DRGcoYKitxtTDsbdpbsH+C1hwLB7KFeuIPWPZ3Y/6BD/9CW
fZoFirNvP8sUsPDv8fCvSE+T6iF17H8PD719a+firfr5Lzb6c+RU+FAPFLOr21CgQWB+jZzBP2zg
mVbgODpqtf+MD4VHrYZVIKBqUAWj+mdd3vuHD0TYAFcKnU5n1P3vDJzG36vyDJyq/M9YrAcKP/C3
qnwFe7YtE2TaBQp622GkEjDYTPs8YDGzVoLEMvMt+SgnBHCFF/okI4y4cJ1BdAqInfszSMobu4KK
Z3nZ7i+38l8MlAZX+fdR3YMXpTsml+nb7t/GyR4GKXAjdybDPpDF4r1GiQYuTS+VihmqPmX7AoUI
JxhKniXCpILq9+/w8Z9Umv8KRf9XoQXBjWkhN+zahmn+LbSgmKSjDJNMx7lvmIEj40T6mQnvrOQx
vehJOCgzxBZamO6v96yuxM4ZkdjVvus5p1hEElitgVQ5fWoG807305K8VHEperCpgmRHxznjTlr8
RnT/Fyfu/L9xBiqXZoATGlgJHjAo47/GGWRZfBDyXn90LG8bBcP30SvEzrSsY4FWU5hNuNuT2r/2
kgxOtY5Eo45Olbu8pjpX2WvFWU5yxPiNC1nykSJoxhjs9rgGmEhsONRyLVk+j4b+hGNny1CAlsMY
vXKTLDQM+2uv4jC4Yzz0wYgQ1Khq7E1+iHUwjiU8Z0YvPz2mYFw3i8JC2ZtyGsydbmV0fnUGk7OA
Y+iLb6aNkGkEM3LvLjYKgZT7ZkrTYQAS1dIBzqL25uP9M6UtmlSlJP+Pr7UxzvvON0nOzNG4hSNy
sgfxGMfaWZtisVtq1ilK+GVmBRAxp4iKz/WRqanOc4PAC1Ll4uFk009Os/VG6IKlkiRZHJyoAnnl
DkmztRx1J9XaLUQVNzuvuof9MpDT0GLMl0TrhJ2NNJORx9dC+V4iHrRNOmjmVvEjxt/9mCQodBbQ
Ryjcxp+YO2YnWY5UGXwngfwwXGJp/6h9qnIK3gHREMhikSpsgOI1BrgMybTm3uXQcsRHodv51sr8
HEE+DK8S557N501iOyMWKI0EfjeH00Ii27UEQ0b2YiOFsAULeYwCdLbs2rrxMhOFoIX40E3I3HWA
lP3MPVQBs7YoQNW3uygLuQTelU1s1XTzoZcCTIb0Q0cg4pP3iIF1wvzlehpRJODQDcoMkK+xsV3f
Um3UPzVQg4hNnhF6ucS+89TYsOpANHzv3OziVMmdqPwtljuXFgam1ViUqsvgaYC7RljjhMKDwN/a
NQBeBKGUWgzMnGtJCSjtMoqAVvZ9cvLL+gtOW2U4Io4wOfbj3PDMAyK/YQEKS/UOsSofSm0yEqS5
GnIMsnu2dfT+wbq/aASXDTDu/UgMlttVvYVsGfYN984TvNa4JH5CpL+ZsuIZ+YmNqzlJmAwInsBs
KZgcw0T3g91imlA3+/tCatD9PDqPNtUSpAiau8igIVYSNrXhNsgUxjjmVvrJwvppI2vqfqPwt+sV
xKlHYFnNj7akiBYHtNSsdXgxx/Scq+e+jPandMej3cobK5NPcimLUDOajYx5dDWwjgVCDRUZqfiK
+Tc8E5Jo2k5a4p0qKRGndts9koP6xrfEuWsmc+d5kEOd6BYbPu6wT+hu5w3RhmoYoxfvggVhCy9G
70+5TW8dubxm4ywRCDQhYSXjPTK8PtAX1o93pGOag+k5Yh81PmU6bb4fl+Ilo6iPa4D1bho4KjTz
nO/J9D23rRvSc/yKh1bsIEdZp0zKl2qGBC00xwCe4cADqgW6D5Q8a4vWC7pDbqu0fO5LxHrTgg3L
aj62Wl/Axg54pIrWv3bjzDjUzAvFb+T2kByVKL5iSAJQnabEY/aSGIlw1fk1AYhtLTLvY40Q2f8Y
HJs30PZv2mYME6I7TyEoguFlMOjZkMXGfEs9G4GuAnpExQUqabTV/ENtZYemMyl9Qx7dyDQLNqi/
kcF3lZCHMG7RvHhvS4aIvJjNnc+7M8yipavmdc7uR0/2kN8Zfu2cV3t9IkNPxyxlssPK8Rdyot/a
iT5irujabc4aO0fmVPjdiAE9O66uitDzNsee3o29JxKCKljhpOIZ1Wb2WYu1mQKUc3tuiqhLG6La
dqqfIa7+tBUmRQJQsRqxWw9ElMJ14g8+QIdvaOwHrCEoUwN5yRhe1mbC2GAyUY2/LWaH4MnCqwE9
GHHbt0wmiNPHP9Ymskh6s0KPP7vahw+cgOlfYlA3CliffkPt3EeworoERZvv4YJ+mjoDkFDuhBic
TGjDMmUYjeLecaqaKqizY1oI8kU9QMstOd9tXgf3UT6OoU1uFbzxNlBjhVbO294wP2J4YBiwJGWo
2r4VoYFQ2bDjyCfDw9DhGCwYskFX/d4VzFD6KTqtDTOaGbxT6AxalOhYgFa72cJbpF66915BsqCg
Qo4cHtdWZAV0K3a8vKGudE/lAT8+Rgnd5HE2qoGjnVyESKBjqISoxdAk+cbFitAf0K+sW9p2m9GT
Yb1zMZWi7RSjpzG6rxWPLjDpVErVRdftgjOaawDmRSetAaG9/iZKCg1x81GhmclMiLmGkSrxuWbn
l3TFS4GebcA91Xq1I4DNkGBfXHXkuVbiYfl9aVUXwbC6GSNqiGP0NMJgQ84AKX4S0tga4wO90R1G
Q6EGDvgA+75Ylg3VPwlUIdsaGDUaGCThiJT9tCPWGUWDVygARZg4oTfkYteg0brpUfqtGfrcRGxb
O7dQjO30MA287TpiGzad3RAkvzJk36lqSkzx0owMtrW3I+eZbDtePX55WeMAbaLdTzrDJM9kg+Uf
/T2s3LgGFuJJghgc1hoGlUxB9ecu/8zF8Cps71w6WujU/c1cIx9g0LssyDJU0xPlMcy3m+iiTTSu
2RMqdL4Z66neMdQyDLqHMobzPlD0Rq26PFU6QqhELeDmoieoR28U6Y/rhUDkyBttDguNUQhrGMij
rf+BbzoKMeEfrwX3NDXBqdHbbETHzf0dghgpoPum3FYB/ZjoaBa9327hpgQ7TCeFFR1c00Kildc8
ls3j2C8vgXs18ULnsX1n5dhBC6/a2DqgJm9yiO6hidlusu263kcjgIY0RJCjcHOMnPy2te7A0/9k
UoImR8GrMkQ9AmG+eS1sTAiQN/oeF5CtkHDE8zphiM0Fd6etxSWI6e0aiw1NrNtqWMrJQn/GvegG
0FSQFeh8DMTSNU+ShCO+shxOIZuukskbkS/llTUlwJ3MacI+513W4G+Etjf/BKMxbFybjrRnKhIS
iDlh72i/ApviZz5Mx3xp/O0YqVCXVFXMXNtAdzu2tZdaFp+ez9DqBLSfOkW7WQs+mW/sHREgFcoQ
PFfmj749ejO5OGrxDwqyipRfOx8oygFXVQjlvngSGnax1sxFVnV8TIb51Jn0yhqKuttcr/fKcSwo
uZ95Qgc6zilmjHl8X7toZqz0rKorP+D7fDMbcJ5NymtugXkRmfMdsKM/WsudObx2qmPPMgPCXO2B
raTWM8gXzDTdTTN+RgWvzmI3eH3BquAVBMBk9veYwKJ/USSfvjp+OeLWgMepq0u5w3DsPLTFJcuq
s9DeiyltQjMK7kHBqXG0PvcIhhzhMlGTyy+AVfxtVTMOaW2PLVSihVkNaq0cbJSwcZG0J30fG7RV
RBR1ckuEiHl9WZtfMOL0iAZhWWNRtjRv5RLveClvPdWprvFcPZXnNQxKzddCAtBbO+PM8J/WGGTt
xMEGI9SR6Q+RRUZswApoo+ftxYwxY+NRDgNwopbMYUUyeqN4wqJMz1PVXTI0oTAIGD0k+ZNnC59m
lPtRXokZnQGhpggx5R9r7As139xFGmO4pV2XIzG4IBt6pD9Any4tPnU0NkBCi0vR5a8B0xvq5YSQ
rg6Rckg/UyO/gKijv3TLhyayQ5mBFLHxy23PCHjua7DVIYkf+oGsQ9IiJwmnQtRFdf9LjmoP+Dt0
fVS0QcIQC9hXFDOYWrTjMemcS14ykNqz+1gE+UOVca/HtLh4nS03bhtaSuEHHSddwqZK4QxjZ7sd
evcayc7LOjouGhNX0x2UgdhVQwjOhAInscw523ZxSTuimtpbfhKgbD0VxRdl9EQSkGCQa59kchPE
4xntIcaTEkWRuOOlqrNPokSmIYx7jg0HcOaCIAWxTl7DpaNzGRoElcGTqOA/Tp03s/qFJAo9ce1e
V4V5XiFAv9a2vyLZsU4PADayRqEqXR4qLip3Vw3dY9m0t16lxpd8IWhJf6h4AYjQU+ErX5uUeBiw
whafdIZsudymGnlLZxrf6/6SNwyY62Nekod8wJ8jyBDsb53kHBv+UbOLGzSmMY4dMAxF+R0BJ2VG
KjDk5m3Yi+5DOdzO4HsLLftUUySA3qpDe5QLvd3ajtU43Nj2UZ85rRLhrTIvz9iI4CD4gFgaaJiM
EGk2h1+EmhfbdQcywda+dIrP3kJAYsScc27VPFeCXUe3ISHr2qGFiINbktuQPW+EXqa3QOSvNcGD
sEnGg9TQjprWvFqp89zr/lsSBJDf6nPh8n7VRic3hVv8rBxvPGS03P09Yj2SmAT5J1fQKcnxYJ80
NfnT1SwlRYkixOVgkVuTzO60BLDePFKkFABcCJ3bNahUOQCjY7qOpvoQ2kb8e9JZx3tXSdxXCwGh
IVLgpNEPD/fuwUKO3NcILTAyfnYZIDfAJTGWgD65XxCLqsua3DWuDnVjUsZOjZtBYJejR/jDN4YW
HJPYgh8SfCIVRj1DYvGaO/k+eDdBkx6ikbdmiKP9NOppOA3VDYP1TewTiaFLcjLx4NkFLb4ZkePW
gFInhJ2M+Q0FIp+QInryvPHUjJm30V2hyLz944ovchQnuvcAGRIw1xHS7ZRL9bVyOqkiKlrjM9dB
YTVXJVZ5roqk1ndjiWhVgJTVF45pXVoBTr8BT9JckJRXxdxV21envmuDL0adraLk24zPqyryehKR
SbACVhpAwPrlEKHyWXsGbgKqWosZ+X2jysuYjI9XKNqNaK5SfI4tytC/YVtfQr869epUFa6/vvq9
CmJK1LhNVbpff9LWGrhupsyAKYvnqkD+tc269LXy1w+jKuN/QcfWj+uvX98F656/vvxa599+97e9
pgo6MJKp+ePy4FSDLhtXnMHXcdbT6xQgoVfQhPWH9U8EbgFH+pqsocIyrDvPfyMcVCV/PYs8+FkH
6XSy6ma+wigXPSFXy7tQx2R9Z7QW5gArLtAaZdRdr2DD9XPsuQ/IJDW/5ZKDqDMPspgOKNINV3py
GXCm23MvJf6osQhRkprCIsFAcvBs7PNcv3dRpEXDZf1y/dM0BeL5caZtnNjSrsiCxczi8mXXYdBy
FReZf7Uu0Z16VynCq+bUG0fHAFuFNey+noG9rGIqCQmZq2geHxC3GPcYHpu7rm0+ckJfETHhOMVI
73XTwOzLK3euAdLPAOiK6n124L0FQ6kzFYG6gfYPFtV1MB6jxFqw18vzMLUF0paB/VxobvBzwCpm
tq7adm62ceZ3qHaPoWGKEsg2BTo7S2/Hmqn8KXAWHRB9lB8a+JtzRO3DxNlrHyBH0Cd3jiJZILmE
zlRnXvGuWrz0KQFEx6xzdJ6yfHwQY+1tEKy603xALJhQ30V6jUvgc4yZrSx6LbSAitKh+aCijCU6
Wr62n7UEdL68SbsUcTrP/eii/CyQ5thAiKNUowQfiXypQ8VVOKA6sFmi+B6O2YM1YGCpoWCAWdBx
GczHwc8BzxUpBEnskveW5f8yZ/vDrzw71BrNI+9U/gw6ZYzT9B9NeRincdpNDYqiyFId6rQ/I6Jw
1wn8o+pyuokT+JqTS8fbOHILUMo/USa4rXr8J7uaSamFMIMcfhbGPH7rus7aWXaEsEvpUbHklF0a
hF94xzoyitPkSIvCE/ZdhVXfT6WHyIBBBDjH3hEFa9gVwsiPZRYcererNpgP5+R2YBJQBvw24dlK
0JLb17qDxtZclCkiJPDSE1h4ofQfnT43iQXmH2ZCEbUaLUGdIN6kfoeKQmAh4hdjDzSV891YasbR
y2YIHg1yfgP6kTblPcePX5sG7Qa7Q3cyQNapHq35NOKv1Cn6N9nbDaI/F8NuIzIw41YGjyaUOUTI
TMR+Rvxsc3kjesvf9cLXNwamjsLyYfe5TDJF1P/kDJivIAJwyC1x7eQxElXoJTcpxsekNPyNNh9s
PbnKAx1qUtL2nEa2K9P8hEhb/5QFZn2XL97N2G+rSBDh5/Ub+Tg9zGx/h4Wyc4KauLXGPkLLR3ww
NTzGwrwAnx4OOZFY1Uh9N0S5YBpDDjFrOVST7kinJvskxsFX9/271bceB8mNgaE2tzAFeDoeHRRF
PVnbe6cD9jg4xsV3ihguF+qzEkOHjiKk0WH+0Vvyxe2TM2mEZzfyD4NFZwGj6Vy7AdbVntJTqKEi
RMSr6X2nyRmNIP2diSspFUVF1OrvRoIZX+ANZ9FN5LIMGWIrM4bAXYHQBs17IbOjAdtxs8zWQOHS
vfMw5AtzCQSgb5GUjYGMjdY7qaH3ZMluR8O61gqXxlDduXfI0g17fFCtO0OmDMbi4HfRDd7L9DOA
8KtJe+jK/M0YBAnZLqbZQgtwjTvsYJT2H+mqWKmfYlPC0DyOx7bxvmNVXNybjo/8/QjlaulOTd38
KoNyh4MC76s53+QVWYRymajtp7DrgVVtl8g9t5Zoj81g7WczeepFib/ghPjuoHKPKB7Icbxd4XQL
HTeKP5DLg4UXFRakk/kgZuPdEsFFRWUOEBci192ovE84gcQBNJ/r0IGKLLk1Jaj8SUtPfZmfZZ+D
S9GMYVe7SXv9APHRedSQgQA6Pe4jpOH0HqMmpNKLXT+7L47tPE8VWn7MXupu3GmDCHtTvoBNPhPJ
bYMR7kuKwQyl5sOSdm/RcuuU2VODsDBd3VMqZTguCk8Rffco7oWeY37vR/K9jXPsweAHI+YW5hRa
owZ3CQR2XsfoRFjNowAvg2vYJpqPGObtKZ5S4WCOWFLrS8APmGJ8AiiECTBCxPgCw9WfQt+ZHoou
+bDscYfR8N2MEog/4DNGFA9bJlRSBbmRhuCUD7IhVrFxX8P2FqAHspl9GdwMjfMOV4NqGBlGUutU
SrRtn++okt0tnXkravHUu8alKs17alvuputP0Vi+B1QIHdWkjTjbI8GsJTd9be1Qf4S1HzFKlze9
qBktX9EV202edk5Fe+/b1m3S5E+zRrcR1PVtNm7t0XxPTMJg5FKPlW68yNh88NxmH0Pocqx4Jq3l
4PeERcemS9K7qWuusSikDjAc7REsBPe8bOtjupg/kDU4Q5q/MVN5D31TYXlItC+1eYWh5DYtygdP
LzAeI1brGWKzMM5ysM0GpX7kRTssS5ZtV3jfLOZcCFQM52JB4TWZdlnbvsAtvS7JR1S2/aIejdpV
6sljQ8/mkxkz29vM/2HniLDXvtik7fga+e7H1HhP3dYOkIGYJu+54HEMk3ideYfksuywPHei5N3p
3KPSAosKh4oXzAKj8E7x4l4JDUCuMWyNHLVO15a35OA3qBnt4UOyo/6kTZdpHuutReoUn3EEduKt
PcVv5FO+zd/muGDOqGf4YeKwFAEqKcb4kCzBN62kQkG31B+KomGqer1gKL5FdmM/F/RsqffQ+eVb
tcRXfX32SeoUEEExMLto2bCQTNLeOnqyHldrqkylvV2AwOOihEAO5r/tbT+ZN1JDIbPNdEyoGjAc
zvyLnNh3QpUtZKKPNr32M5phxXAVkj84zdhY7OzyeipLCOuInQXd9bI0aMYZ+cjM1n+YSXBAvk2Y
YcsjdqvWrsozKNqGd7ZnPJcGppIkRZHm9aCB6bZz7ZJeUxBiHMSxSLzuM9/bVcUdcXW8RQJ6AZIc
XZqp+SWmLnR7JftrgFjSjV1Tas41chTHTFT0BlWvqkwCd7npvcubdxcpblLVNEI9p8TqkFQWN+j7
7Ayy3H4C0rb2bqZOfiajKA8V5nudA0M0qhQszIlfpUZbk4tBYZXwACbyTmKKsy19Z9nqQ9+Gg5d0
Gx7HSfOyZwsSOgp35qGcbKYXSSW22sSUqmyLF1ta3rVrkDnOtG9kuB9cnCTDTKkGwmzZFmbOk5/l
lZEZ32aCJJV5ybfgH0goMx1MvBBaoTxmWD1nU46saZR9GEb04sTAmnoxvg6VFe/JLyFMNA2XmgJq
MvFI03NdL6/6VEmIb4zp+HojrVwecPSi8GgfNMhno0kbkVn5fQhInOaWC801xd3SJd3G4HprzhZt
Xg6vc5LsB72gqFVjzLQAfAirVHuOCwXFKZpnbZxvXQhnJeaKnulNm3mBPtbL4Toz8SJzzbCczfs8
Im/i6fCuZZ3uqJalWDOOn0FAXmXrUOva1H7y1DjBWZb+M2gr18rf7YX4mljP9chKzSVz4bxMH7IJ
mFBkH2Glv47DPVRHxzfem4XKK/8UgI54HatOsGdg7lxnfNSpvq8gPKN3NtR4yYopRF/pAAiz7A3q
sbsVpsfYraB76rcUOSGb8L4tSKNn1J38MlQYPZ1DKFyegvQpbF4DxG9M3toR6Zw/NjUTQW8EWESt
ElC7msp1lwo0+CfMT6EDZ2/YzeyOSF59NK1qa6XPy3JW+1V4P2y5VkxgxDGGxPfQqM3pCTmrCXDa
AkgtzZ986N8A1wS5swAgm8GAJAC2CZYxm9uty+o3/gmAcCjpH7Ct36zfE6QaAOZagHO2/i6PLZA6
9HLW/yEeHplVAMc5tADv8DvfBGyvVhEA89Syeh0DjpUB3GsB8GFra3fXpg0DcwgNMnZjj1Q5B64U
9k+whwwwoAAUaAEO7NnCyK4DPo5ABwUQQvSkBYBCtYY6ngBomAA4VOfqKATiAhTRApKoDi6AKAp1
ARSusU46UUueADKq3anzUofV1OUAeFyvnX00YNCYbamtE+CRLZVsA7ik+rkFPqluj7o8dQv/vNSA
szInojnyZg14OoXNU7i8erJ39N8gHGltf8D8Zq/cqmW1Tk29X3ffdaYtdl1j9TXuFQhPra4gfgod
qFB/Ct6n4HsGeSwyFE3i7dVXMT8r0KBaRfQpVGFmKCD6bKP4ULtSQMLS4GxIus9t+y7r6qx2qdYJ
6rtiuVdrKNxgVf/CVvePk4oV/pAziGvnpA7FIW7lmNFTL7usM9bDqd25cjiyGwvaP1OUb8FyxAWP
6CVDp7S+wSdIryli+VV1nkwSi22M95tFVa/KMgCKLTwdk0pHbKWfHsG2xVuVSc3YLJorDkmsawz3
83kt4Is++2S4fdImmitSPPslKZ/izAyudaR3Byrm8E0oB2c6bYlcNHad0G+T/jaLoukAHAFfze44
TVSzl1pPIeqDvpROc3RaA3hIdtPEbxkJPQYb84HZwnsJbJGCu3e/wiDshoY6lncMkiTLVFHEbp7s
ugNvWXrdtu0gRaPxUWH7fUxwqjxZcfUIleQpWnzQOr3BvElK0g3FVVePD+of6gbmTiiYmIKCdYCG
zKxb9uMejXgqWAwiOPcln4hh1/tU8d77Jmyd+XuPsQKVGlLUekrmeyFicyzgBlbrPVtL9mpVnh+6
DcqBTBgQoqJQeJmd/jGPiYcWhyS7Cxl5a82MGfbINE4/eRPeCLMasJD/VT0KSWNIWPRdsf60prt9
BHR4S1KEPbYtbhmaqlcaSiCPhF0Ba5N6TGodZyQ4j0GLYho5Vpo3SeG5nM/9AAExK+rbuCCwdVXJ
TO9BUGDM+WG3abfD7ALBYcn5V79qv6ZYaxWv4Cd2yIwQMVHcP8nWAGBMAclM4fCBO4cf970SRnUj
bYTRI8RoW8tGSJtCS+8jEmYP+qMoyGlTTLtENWKLS1P54Hwb3rkoPTYWc521OEnsfISESQEEkn5o
guvDmtE6LFFPJbZgGA5IqsxyPlhuXe3NacRBtbBPotWvUTcGQitTK5SqmOmY9c2awi9OZc1prsir
GqjYRhcS/B9QXexHN3pELhsR7CKU2I3sivoxjghS14buewl6MBVYbDxsd/YUDfuSmczsjemh6ij6
4Q7UEWFRdx5Ukxea5zIfR87RaW7c2bGgA/JUh9EPZU7ciJvusXJmeesRLVFWUZa4V0GtvSzR9JH6
C45yQbZfD91M4C/cXEPr2ayScLTj6qQTXzsV5oaMqczJrPruJ1NBNa/0wDHysgJzU3CwqrrNllRu
uxjbxZR2IXX3BVvyFt1cEqdY8QIWJm5Z0vsI6YIDBBfI7JkTQojkTRySJ0shMyR9dJbue0TLVyTD
oXKap7Ii1Zygng5BL7rCEQd5mPFUoOW9Tb87Ue1vGrIbLtSYfWUkKPVPH0Sc9Q5jS/MApuFaeVBH
k/l/2TuT5riRpE3/l7njM+zLYS65J5mkSHERxQuMEkXs+45fP4+HeqyrpDKVzX0ObV0llpgJIBDh
7u/2ohuAE/GUX+gDHQKB1+wwTOWdFVffwbvjDcybAIE+MsGwuRu6+IL78Ief3wQBpVGTE9q9aEyd
5V0IB9a2VsxPcF0GoRHvAB8w8B5pIgy9vwTGGes1cz/HsLeK0sFqA5z5J5wqgKJiSRUV34cib9ut
yas7WTcIbbH3hyLST5RHOE7jG8pSYmwTBzHZKIIe2yhEt0BQ12meXA1+uhW4SIEGGCyApgDeZxRM
21BYDfJvul3dOavzuYBBCNgDcMMLPNTmbT9Yz05KA1dqRx3IMRury+jilGLMBz11wXymITuEHohA
NRBXWh2yECWmGJ75425d4cWVFlWZfMgEEl3iEZjX1WuXOw9ZDA9IWF4cHVSPgGVrXzId4gUuXJZZ
Tix3WOg/BD9TxJx1ZB/mQ68dC94Es+KbaAnBaenR7DhDh3yh92CKJH0uqjs8NkafUIHsFTkjamLW
QhnEX7UpRpUCqG0OqXfIJ4/3ed7H/aDvHJEc9GtAoGtPB6rPX+Ko+xrLGMgZYfIksUNgr3BkIKE8
GiszopIrbAnroiexsm0aRxzZEcTKIEreIYhZgKr4BpKreNQwJyCpCE6E206nCZuDjd3kwaXATqd2
zIudjZ9XoG9GhywQd+QiEnlIdkistFG0+6qpur1fWQ91F5DNiM43Eb8a14DpUaVOfg5c+5NVOa+p
a36vh+6bnoIhWys1QEnkcDLyCJAUkRaAm4X3E2Yk4vmKuJ0WUt047eD09Nsoa5Ei+MLTEphpaOke
7AHNKJhUATjXRt1zNgfH1OHOtR6Yttd/lKlPVreQp6buraw/tOk+qc4EiV5nufBiBfLLE/dmNY0r
XWidnTA9s9jDFdtgblKPEGq6FtJIVL4KYucKyD6jydsvWGkJKOj69XNnTg+ZETCsod8YF1Yvg2CM
R2v3nnXzucSdQddsClfBzrDtIGoqeMGX6mWa2YCqFOyzCWI2YaOOdmOeHv/MqrYgnP/CqjZwl6Yx
sTh5LHjnf2cFtyYvGhxYYqFrOBQLhmSAoiC/vp+WO07QhxVyKIEpjBFtDdeuFRdRedWxrKj3pQbq
LvQovWfjmznYhavUJKyGqq3uNGEyehFlUYiBifo3J5xlueev3BMiOyP3aMY9PqIWHQ7C5zQf6N9G
4MhAALyGtDga0M9rxH3784U7v9PJf1625UnkGEFkf79waFxVUadNf6JNO+VsHPNq3AQe5FGNo3mz
tvgMfFQLyUumgc9s4xsWZkPCuahSXgg6OVgBlCsVS2gRmk8ME2APsvRBEfLWdFKArcE3vxkhnPiH
weHuqVOUAds2g1CA26J1NuPiYWxDXgQoyKh1PqRsimWdZkJFni2ex0+uvRAcypJRECE0d1RZX6eW
HVt2uMIlIwpq5dnXm+SUxdf1jyZZP7Vabv/LTbNwAPxttXChpuX6DgLAX2+aj/TMGzWrO2mJBQGu
Dh9xJTp5UhIpLHduH3oTWEyRKRU9AtTlXNmM4+RooWG5eFXgsgdpT2Op3UaNeVDkmHWi9MLCiuPT
XSrauPw66/EUHl2WUKzH94xJv/5ks9nW02iC4660SEJuiKbktGbtfT/OHKrxucXONWYoLW/gn9eM
9/uasZAn2qgwfJiMv0kQsOfNzCCJupOud+YhyXdaiJ2ph20es1zSazEDhLnNXqGbBJp3fnKtSHqa
xaNMCiGBC5s8XMJPTr1erMbbs/mdVpetrhjPXQ3FUhUMc7PczzANKjlUIrt4JemWYwnXsBLN/paE
vGMBB4L9R7sOC+Ka42D9SR1yUpz9G9qKvNaxDhW7Wq8i8hYToiidYXiQfOzp5QnxsuIhpZNNpFhX
n12/gVsoZ5tNhu3RSWycurguPxrrrUF02mAxPkpowY9BC/sze9VDuEfR8pRBTcBRz0UPwOkKXFVT
kGcNfHKeuJkGCM4qBmD2uYGJtfvzE8F0+/cNzCNhEDGNjrCUgIBfZCHOoGEvvEztKSUYejdSrB57
P513JhFNRTnduqtrbfre4yhtCA4RD8F2jD84k+sBYjNh6k+LLL5aeFZlU17HQXFDqry71Sr+koaj
Vkt4TlCCX/3clDrjTCL8phtJedIM842kyncviV7hnh0wIHvEIeDDz9g4Cu2BWQoHamuCocAqy1qS
87rKu0nt4RX/y5rAely5dPdrIzxOO2Q2pI0Yt8RLvscc+ins43VT1MNE3vu879f+Wmt6/SBe6n5b
YmBrTM61A901yxBkt8AkMb/6MuIoFQYj1jVOaZzDydwlBUbLzOpO1pxnFF4SelN1uiR/kehUk7Xp
5HqxZ2tDvFG9Cgffa1yGnWx4wgxTdDarh4HuWO+y4xOolStOj9vmH3kQkeDC3uTYHA2KSaV+blLI
YUtwr4/RR1kQy50ihTO7d1VQRqhcXQ0Esy1J0lU6CyFutZ7zuIbtRfriqE5evLQ9B1X4xE75Kq0p
XbS1XWQ2FOf9yxQ4L6Fe7zJngNI7hkhHgvbIGPLSrFRcgUaNsOLOGa3VVyEGUfFvbS2mTHOyD3uc
75uiuDb12KVJhEOfKJPG4H0po+eozU+KqdrHb1U0kDUmvyumhwjsrVciiXCKYqbd1PZjxkpZYxA7
HVt1LaMTxTP/0rreY6bB4BVWl1ScXd6Rti69JaTyi5/HZz9yNsSCK37bIH1HOfLSkdYlXufNKYFD
6jNEwMyHUQ97vR0DO2V4m9o49m3NrlgPYE9w77GLGQi5WZsOa0hphalk9x3EyEM3WPd+WL2Esgt5
Kx+u981z0pgv6gWP2zreOeV8H6cjDIA6QgDTmHd1OodXSPkNcBWhazu7xG+/+NF051ikgJv0PcS2
pbjtSBBSSylHdAAkbtoiw9M/z031uU6qu0V0Ez1Qck97HHQc/nqI10tih48aw3ME2AZmK2grVdvd
awxORoNRAHkfdyRSgThq/MV0PseErgzRG5N+TVPLNo6vDaPl9AAzwpnvunZh+Ke9lVy33GR7rSFJ
lOXLVKz7xkfIlk0A1yDjT0NWGdcD9DRHI+xsyhIkrNN5WfzpVJlk05B7h53YOoYHXfcYWSDyrMqR
80QPnKO9xncOveUZ/zPMxrCPP/v+dMGZ4puTYTmZrcySs/GCld5jvSJi6b0nPyY1hgZcRxjAxCmB
76nH4rxU94y3SgayfWIfyhg/n8m0xj0dur/LEFYMQ350e6LGZnfA9SfA1M20ejpVG+CuF2IPJM3y
5JF2p4hBBAnbWNWmEuIwS5wDrLIrK6ubAzaCZInjPtiKV/OMabPJ1PwYj+T54QV1Vok7KxbPsXg9
I4G50waj5tfV67ZYs+Nqr4SxpS+1OEXTvUZoubuP2eRPHfGT/m+ej+fhNq2SfoANjQzTFs3U71cD
Z2roa6dax6s6dq1HV9yrg/55EjdrrCpNXEPE4lr9Yw8YNOB+XYkPdi++3SbW2FAe5lMT4p9NaLR3
1a4f6l86+RP1TyjqAEHFbzsT523OcTy4Lf9mhbx+ssWfG/fG9Ohj2Z2Id/cc4eJtYedN2LQDNIXD
d9RVNwP9D8b5622Eb9QpFz/wRJzBE/EIz8UtvBLfcMaIznU8mneQ6Jyj+pbqW1jiOF5iPV6JB3ko
buRQ5oBUxKE8pA3dVpPlHAvsy/ELis8uhuauOJvnyuNc3M51bM9LXe9PtTihG4CHe0vc0VVAhl88
N9imEz4UnTNxUq+lCMG2Fj7djM86YrN7W5zXJyzYPYORSkbdCdAyPwepfliTZTeb5rsl/u3Ei7bX
mDK11zPm7g3k9EMhfu9xjfM7DBm8wTGDz8QVHvNiwBxxip9MPONTcY9nLyZ/wn/OxFc+wGC+oeVc
R4wKh5/e8+n1tNzjuHVbdrwuMSb1pkZrwcQE/qCGhf38EJUSGZZcYZb0fRCf+0Ic7yE5jccOM5Bo
WPqjXrh0yU1DULwjpiNDSPjhCoiyTbEUUe52EOzTc1qFcI9RLjAjFHcR2sIMkcmVz07NwZN6O/U7
Iqi8pwlZxtb08NDLk/g2gSFOscIIlGYs2ZSUZmVnXCkGcNahRKkqwriJX9y2XcRY3cPqRciRZNIz
Ac7Gj4jYBCHEXdSuVYo2A3r1O0lcT3axPqnqohiXagdOdpwwQt1GffcyYo518CXxNU3zV39hm1rn
fqeLnsGpGLSnds+UZ6+o0fk8J8cYQdXiVIepzb4tUXSt6Nmlmbtbj0IauK7lZUS0NrnaLfyog/qW
ijAtI6I1LO7meAepEacJcrttnDUBVQjqCoC/ukdVJ7ULx8cUFUfM/QjTxAhhqw10Z4xpDAbeW6dc
7+X4VBxyxC+w+lv2fq4iZUrxeQ2Z/hZd9joJNViHdk6Z3j6uTfEqfFhhnxMI+eEjbAJKnLFzqF8T
RJBhhQemTM2JRd9x6lNKu/ymeoKaU+WXLqS67BEhWhk4XI0ovsmvUuaKm2Hgc3qozxk+DASzNLRW
/IkSyaxRrW9eFbd/JGmPgOcDqYLw1DPcNYfpce0xuCyLjBwxK77BZrrCI+SgNFuKIDy3yAhaiegY
4dnvPXzHhUj5gSEbnJKOOWdh0d8280qKr1tcGaS3XKWVaFAD80RgyG2L7VnkrGCV5h3dLdoQd3p0
YO4WefKxNjnvKhDUoD3iQswUG0PeQ7u8kmuL2Yje7M2luWs8+1QuLkIT56QaaE/YxkPnfYIt8WnC
pPAwdrC4eq8952qaJnrAQMMdub3Tc+Y3RbQgicDJbMD5Kah3eNk+5DLQJNQFZULKPEZvguspHiha
rItjwpui0x87lC/8fzIxq1w8UsoAQrep3mSHJmSKZs4EylkZgAySjCj8McYTdbGsiDW2mEVSRm5S
s76liJ42atgyh/Qn3ph/8YL+mCbtC9K0cwS+gq4YT2I9nVAS8aW7czFAV7Fnqqcyoi5yEQxYw4qf
WlG8dpp26HLti/qAiMQdxeO2yrnfpE73KKIdm/2B3bb5IrWnmh+ENpVI40Q7qc+7pn3IgK4RyVD7
Fgxt0pS2PtaqC4aZhN9O3ud8sW4brb9JPF70sIXp3JFaqkcJpFrwWzfg1gV6jXAmvcU734cgz1xy
cB4nJ4+30fxFN5jpmB63o594PJGDL2+78B8aTJ9xvvXeGW7B559EBIaVGU/I/eGPQbUf3SS49CJF
xWmZD9ctvpoNTqdaRI1fEXjxjT9G71p0U6E5Z1r9pFvhR62tGbzJ7Fgh39nNXkVNPq13U8l3DZc0
Aj3CyNoeq085eCu7D1KXOd8nWvSNsE7kvFSpHNh73M5f16l5PVVL8FUvCrJbEAvIe9sb8b3rF6ex
r39kYXY2ZABSMPlF16ufs6V9H5mcWvIdZ+rf2huw2sGdn68YwBwq6T6KtQqv1rY+F5YJXcwlxGzO
T5PGqxOENnHkGm6Ao4W4cWjsoxPD1rXm9ENNRHyYDpEWdmS+FGQ1ArqrP9Zi/GFG48HP/Dd/Dm6Z
Qe2lXopH7GZGHwNsGVUp6VAVvZYEo+7XIRsZ6l1n0rD/3MsiHvRUpa/BnL35UfyjjN2GaXSNknoo
d6EXlofZOCwxnTwkcbbDDt3EAhpqTRTV1rHGmZHpFj1Qp0FpHBvvIKIV6celJXEW2mtqMj4ki7cN
/JmlIsRO6etT641EOwSDovBQ/VEdc2pHMT7xFZ4g3hjgM8JSUgoMQxZVs2hPpQk1CTm1GsCpubUp
VbPXIUrpJ9Q3GCrAK42Q/FL4FTJntqcy21q8qBmDSKyzDWT2pDIpAEDpc4iUYSHA/jK8ESqtdB02
9u1Jd5j0c+s61L1U9qOh2Wif793gdlj7Y1GZZN7APSHrEgeUzvVBcZL8KlnikqPlabBdHoZznZIT
YNims7U6Lz+krks/BvEfka52O67u574uyQYXVZnWj0y9re+L7LIZPejU4xSotRDP6dfQk7k1L1F5
sudDHUNpJcHT2+OnbvY8RaWI1ZOFk6gM9shp59zotoYEzReYR27VV7BTdtyJ8HqyeNCn83Jrs/2p
m0tOV3aktKBZbGxU+x4DWr2jOMgme9+Ey52xGBAwUF0Ma1CerVr3NtWCkAixxpUSiE7RyXbIwfX7
HVJPrfykAE7V5Jojuj3SqAYtA2dn+t4W1Ver1w5Rtd52Ey+qUt2SAVVsCXsfDta3IZgfA62bd72N
QC2ZS/uc6hO6Rfe9QgZx6AvvUpcQaMnLXA/1olvnKvxmVzGzB/KX8yg8KZuOZdCwIrSf88jRsU0c
EZbIxMeJbDR/nV9emE1feQHag5kttF2mjyrT4H96RFjgQ7DN87uUbOPMp2qqRGKoNMtKeRKvzZkd
7TGwm68KclsWzjq/X76ugXFJ9fV+LNZ0AxWewViQCUsBK6Ug/aoUb2rkHMXDNy9cP83wtqfKe+yb
+dnOy72XuY9TON60lXMkNSrfDowqYI2h2RJfhzDSqn0hKi+Bm90GsSxfXvWTmo5fw6RF6SauMkY+
SQXhvNmgOAh+nnxp3d51A+gxaOZBFIjq7cqs5WA33bVfmlCXsic74lKqtCERGQ5diNePlHdNz/as
XrlCEBkFaghQNIzfPNeomIDrzTFfnnOb3l3yrq30LnH093LgvdS0+DC67JxBgduBTI59D66rHkD7
kCPZz6JvWlpBVeYu/4SkDVLnoES5Yv05rNol1JwHhfSqZwjVAqw+ZejcAua3dXsePLCJznsEaOJk
kRqp0tmZBh+5HPzr8zwX5J8zs9d07cdojy99ON0zDgNwyIjGIsjE5fWoGWCo1aC1Sb1X74WaIWgA
LEA+/ELmk8dF9z5LzQxpM9sp5EIBWL3zFvr9g9ISYbwZ4R1K2PuadrvZxzYLAc5zPGtQGkISCKiH
mT3yXW2Ghps8J8hgER5FxgiqyXG00GNcN9UQs6cqUEPVeb1EsiDrgd5ZaunBwk+BHvSsteVdQKYA
rMPyYuRsvh01E4l3MB5ge1MIzSdLTjwfyidS7vxO6jGrmncF1jWiF8QbQmZfUmkZlJ7qLqex/WWi
7vRJIdkpiZfx5K1uyrfUwSU7jVMMl1eqHSMcrhc7+hCsL4nhpxAbSjLzUf0uR1DdtQZJTdvmkcb/
o9SQRM+ad+Xz5LdKWFzIPs6uz9jumHfJUc2AZlgnat48RwaEUzAJQV3gnxFwQLUHglsfUrSHzUTE
mECYUM3AvHweS9HeIW9+6Whu1yZ4QvoAcMEsA0a9eZPl8Yt6hxrDmA7e3CJY8SqisJe936MwEY8a
kcS5c8Xy96M7JaT1RYAvh5KnvecMKTa4ox7bmnGpL2+mP+avDI70lT5Y7RQDgLaxzPuMQmkma4Ob
8awgjrXAlKB2H5b4afjhLJW7mW3OntC7RZfzWtJSbwJGF/gzAC+V+Yflla9JMd0l2L+6GMEr/Nv2
Do0F91jpJzWf6tasOTnJjL0sYiZQeFl5qOejjR6gsukbZLEuCbV9L9MpKVvAyBJx1z4oVaHUc4lY
IVgF8ldRICraiGMVh9xOGRk3gNrQp1BraifLI0EAVRARcCFj45RVKy8WsM+VM9v3pCTWED8WDPUQ
O0+1TWxf9aEIA1DswUxLrO0tUrdf21YzYJQXd8k6UKBE7itamJPcMna6Fz1YDtLOJKKttTsiDz2q
YwG/ZddLa1zAUrrUrImszTTn7zKDnAZqSKXg5vx4jvDSwcmBde1nSIN1tD5Sp9eMfgd0omvonCc8
drfqEuKRkJqgXImYiF144Q8KwShlbc4+ESria5Ehs+aMhP3bR6cKT4Cs1odt5pivwUK7lPNeJRXz
dD9aP88awFljcruVYRBtSG2iV406zYUMjKbFRm1OC0FYkdF8XnKXlBD6Vlypdzghoo8dnM2oISRm
WahiBSXUXVn66GjjD7mj8mmx1dKRiaKjM/WfM+nCNnegZ/XGcbJLyQR5dcr8oMb8Oo2psSvb4n3I
kxupnNaMEo3a9pCnCarikrUDrPKsG4xhQjSihTERkbF+aQYEuB5guSuFBG6UpDpF67XaMzrRpacp
hKYM/STh9dZ12M4HxuJ7vi6NHmD6T1k8lc08eLTOPrNcA4el1mVMWuHIvaXaIKllpNuNCgJwcGYl
TGqvnCOKtv+hA3ho2JhszZGNpPiAOspwNyQrwgiYp9CB2SK4dfpxB5cM0zisvWBjjN/dND3Kcld7
YpYmfNyQHhQe4uqo/nMPSIkSTJWZeuxD5Xe++9VwtQ7FJbXjeOv7ZXgFprmdGs3FD1nbK8sCrM0P
9FG3yqoAd+xiGy9MeSsHsVRBDanen9jyEHAw5t0UeWER5hxdpPayPfDQOlpv54nQxy5pYfF5T0vT
Ec7gP6lhgppjaN2CCeFoPihzjDZfYNtmHWxP9EBjxjbqBzE9tOVdxXl1b8WsnJXDxjX96NA9rjZH
d5ahzCpwohzqj8XGACnTkJ42jvMQg4BvCDA/zT1roCw52PVgNA5VdhrE5qXwqhttsPEgcZc3f/qh
VOphk0EvIc9qxXFx79OkklF6iVHq+v7IUbCi6womkkyEGNDTETGGr7f5yEtUhYwhY/YhK2w4rvEo
xL48NgZwtHIn6LvuMX0cKXfnqX7u2ZJlslJUzGOM+tTQGXkEzAt5+EM10P3aPVjW8Exar701eT5Z
lidH5bEUApdooLYTwTOEnJFW1EC+nWgwPDf7kdXVecl1SkB33dieUH1lUA+77Cv+4W9mzBYBOjdu
p1Vnr4OyZXqQMzREOuTJ2DVEril3rwlUXaDU2feFMD7yabxtCPUBr0lubR8OVrvCgyuEPIWjvV46
vJUMZ/cjR0u0uPYmX5m+NUxJd3oQ7hTlond9Ok8nurgUKdsGD1kcI394FLZwc1C9lB5JHT9R17V4
KRrUGE6LC1Dr8fvm1NnxhkLsIkdKkYdiFy7dEtGediGbkp3nL7NjKRZDZ4xvad9th4Sv7LWvlgkg
60DJ3cpJLpiYct5JXACQxuGXarb2odn6Xg1QeNQNVckXZa6SZM0NwQYPcm42cNAZ3A/XOFQhI5cW
PgUd8gxe8y7Kv1fDF7WFqv2sTF8Tl6bAquFS2l/yIDkSRDFRas3NhhSIGw/s9UCb/6rFzp6k9vu4
+YEz/VvdgKv7Kc8sNynZElh129lDgGlll84WchIbjbIKoRivN7j5MX99le6ujIKTn5AWCVHHKl2G
PETFrxdzjMUeoGNeA3/5YBPapGnhsTCyb8qUo9DY4QoZTaMh2LRC+ohC/zHoqcBCiwrMZzuX6ZeH
KYDidExrfDX5yQuMQ4Z7My68/J0aqGeLnvAYjF5yUsZQiuk1NRsr4hxQxAEB/zIXEq0fZT+gPFEZ
EZO2sZvshzIWclxOlKAiTCu2vgyp/SPt8icxMJJjU69SRBpV++5X3Q0kShJLqd5g+x2Xrv6y+tRB
uO4QIMxUIhmYcgpnaOxhW3Ygu7G8fG1fPSLRPCsA2PBA7BjQbDA7vsML8FMI3Y94Qb6CE8F578MH
aZ/mmfK+wpAJSJJh3uiJgxXVYSEUv8EubtwsMLcrwWxqOGy6IieeR8ZTwxaEBCKrw3M3OpjwZevj
iSrmOmMETwZ8DlHRcBghv23VIgUYHbfO6G6LzqgEiP88xLBn5e6zuOH1AEAW2JcyJrwIVwn1wknV
fqp3q7TbpAiJtQLTJFGCUGXI9lnVQnyEmG1h0ARFNzkSN33sU/eLYbIlwzb9FgulNjbafdCZQKTU
IVbrf/bpaa+Ssf7SG6QJAu9sA7e/hWsGEV6sxKRLm8USCb0fjrzJV5n5jkWOdYDG8FPG61X3KLl3
P4msvTiNKRh1GMx3xy7L3eC8586MolDsJKSzkelowglYdvgxWLOHLJGWLefHnshnhQpiQw1JR//T
Mug3cbVCFbDoz2ynucKtk2209N7khUgLqGkmuhqpohUBLuuotLw1+dp8SlsaikIuNJYKoB8+aSe3
Lcp9OPu4hBjdvfLvylaO68Q/wJv36QBNvPuAW/cu1PCuwjzWHUPtUC4Ip00gq209INw03UeZjq+V
915q7Zs4WknPCPDxhKbl1OTNnXiKVIlzWRl6MESmZpxt0NPgAdvSF1SE6DDZydnu2FfuilV/VN6H
uXz9QLvMuqbvmwwNcSdudDiJFMfQgqbbXTPEfFNTFmNm54g7cgD09qlizo/wlCQq3N53cguXNav5
yuNnX8g8VRVaACiQYGi1rLx8znWFqisKpTSe6s1dxV1PejA1e2JGcWVRcOd28d2S+ancZb9eb4ra
v/Jq4DoiS4qpQSYDRZf46UXc4jz73Uzme3k8luNmhxh4k7YYMMBlHfI0NIZMYDaNR33IM7Wbz0j4
ONCB8eTHJiXajEpj00hlJbdZVcQyTlf99ezx0iu3IvmvF9zhYItTMqsOsMdeAeVxdr3IRiEnOJqj
jCSUzTCnkCTIDR8WXMNR8LIVanunoB+ma3hFl/zV6dh4tdal4ManhjuxSqnty/ger8tP7oxeTVie
6wDjum38z+okGWH5YHekU8qD76c1lQhL9KuLYWGxFld2GOHZxhY13GTl8FX2GnX2O+F6a0E82sMT
tZeDWLEN0HGYGCYfIT4YG0dPro0ab8OkrF/66mGxnEflICVFr2utr3kZXKPAE/tBonrWKPrS3+pd
/LXWrPf63sZEuXJ2bc0DlapCHTaajxp0WQ5QIv1QSlWZXpi3HWYJG3scz2k5nZFJfYKi/9xNwbxB
Xf9YTp/jAiQZScRjY5oWQGLK1pW9qvpWK22N8KcN+URPVYsZuJo6GAbDAMdB2WhG1k8W5P+PG/4X
R2PDAG7/C+Nq99a//ccL+fatwAv5kOPR9/72V0Pj//yd/xgaEyesY+fvkqxiOK7Y5f7fnGHvf8gG
cB0UbKaBt7/Hj/6TM2wZ/wNdy8fr39Rd3bHd/+YMm/b/OJALA9/XXc81CSj+f/EzNsWvuMpxPynP
7//7f8HngWNmWzb8TEKLLf1XcisRbPrqM5Q/ORmZRA0OB2izqvS6q5tPPaD2zs3j+JgUWnahcEW1
ajZYDjSYkdV3UB/ia3MYbjW6C9RzrWimW+ZIPbbvOVSfYCi7M7zXm85p/FOrl80xiCF7/uV+3/38
sn91HP6FcUnlgF2vUC513+MGm7/Q2/BPWEmJn8HAeVRb+mC4HAXxjiHSj9KkEFobpOeB9+5xev7L
ZxviZvyX+/fzwwPfgehi2zySXz68tdLRgBpBLAcRoaSHAstbKxBWTJypgUwSD4zaRROT4VgbWsnw
L3TTf/x8Hpvw+lhjtiIvf/9vNMJqzFmNMhF0we/uLHsCkpiwIuhKl0Ys0rZtdkaBhGSogGbuQCH+
8703flk/6votrt5meZsWLlV/5wjPFIEZhUZ/dJw+3qbt+DlqCSmwFmYduo18wrL6aMfM6Hs70npP
C1qQAp2qvi8JuGZrb7V/uSX//I3IkpeXC63ML6zlfo7D0EIrh4ZVzEnSOd6XoPiXf7nwX7yiuXDH
5HXxoGK4puUr0uVfbjx6Fwt6YzgcIUVXmKRWKf6ebvqMU+w2c/voSo9KkeETOWyOxmmYtOnOa1vM
a7zGpGS04yPzQPc6TWz/Xxjrcs//viYdk2G+jiM6tE/Xljv0l6/mNKNpxUY/HLvmnZGyhfY5/m5b
AUdz+Jjguk6OZ1r/y0r4/bY7pmkGpoMtsW2wa/39Q0MgyMm3quGY6lT5ZcgRWWOOuf/zbf+nu27a
koLi6YHtWPLzv1ya7ndmamQZlxbBHl19LqOtKBpyi9P1zx/1T3fxrx/1yzoCco2ayMmHo0+FRYAl
hthD+l6nFHgWbepmoUxN4uXmz59q/WIwr9YVJHHXsXwJqP91Q15IHPeniRcaj3d8Y7S+xAlRv4aX
UTAPN+3NGHzCimlADjs99h7eSkszntgawGs0mjbhzO+nVDuSRoo3d46ZUzSYICnsuz56kM0yZ5dG
SpBxCGDSQahvIzyJcOu9CRd6pLLFUNZwV/L67lq/WtCOEAdqMJ+4gN9H/b0xaK924ySnf7nyX2jK
cuWWjhum4dI8mb8tW1xCXBOyEJ4GZo/aY8Y5qC8tcu24Ki0e73tJrJhGDXIEI/+cUVNqL+D2o7eb
ZwejxPIhF98XXQvI3vXwChNFobWApVCeb8qRxQKySHvVQj7JnerW9/Dxh+DWNIRnr6awOtAfzd13
7LK0LYxw/RS+KNKOSfC3ZqZf/nzJhvH72cU1c3bJZuXwv19e1TRAqLg6eX+sGhykhmG9npr0x1wt
FXMnYl2rDOKRzwzRcWYILtwOzflYgu5W75NDvabaJare8VHQLrr+1UxcpN618TUORd5nMUIIHOPg
Dk61tXr3QCIq6OMQngL9W6r5CPJnWu/J45zUGuAhnNOP/ciszxYpvt4X10XQEcml8TM7Le7n0b8P
qvqpHy4GYzWbTFyGQt6N2evGGf9ke75O1yjYWrFnbpKpuZqG8R5g8MkfrxEXtYgJGVJX9oOuO09o
bR/a1HFOAc4MW7cc9j0khG1VIpeEQNzamndYvdraVSaN5GAnzwkgDYxLv58Pqx89kV9/N3jjpxZH
vjxh8gs37PtSE0Sv1eWyN6Km4N5RTGdXpn/n4RhRaKexHh5t3em3k9Zj855c07oWh7l+ahJvRaSS
4zIw5le23sCTWQmwXpzWxHZD+wyJg7Y3+B63zvfKa+8c+9GtMGUuGgcpmvtor/aLV8QAeMF8Lgym
bqGH0WgPNrRpx+HJjdDOpQ4CUEQ1pD8YDRy6FnvzePmXVfX7xuUTkGGZbMWUd573i15p7iJngD3V
I0fqD3UxH/0x07ZGMj+GM7Q1xtZE1TMQ/PNa/sdPdTh1HR0BCAfB33dmsKfRD9aMY5cuxpru6aA/
htZFM6Q9oX37kgXuy58/8R9qHzQmnARQptHZ2OYvR04XBQhkYMEewXMR7eFfu8zpA71pt2/fHG9c
94F+rRPLAGC83v35w39/cX3HN6U8DwKdIK9fXtxocMZ0Gisu16teatQLaE61M8CVdqh78wpiKoCf
NnnFv9xmw+I+/v1w54PR1VDnWpZobf5+nws91Aq4Uv3RHrzbgDdsbxVYyefRMp+zEqc3egbmXHgF
5DFkCTZPHA7yN3fEM34w/u3b/H7q8218w/BNB6U+JdHfv02WaPCWUdgf55kqSJdtI6qzfRB1BC/7
6FzyqTNuO8gqgOAVHh/hLic/c1/E02PlmuURTcXuz0/G/KdHQz0MY9dwyISxf1kWDYZOazJ63dFE
FQMhQ9vXLp47YzI+19HyMXbEdHdNhdbMNSPOvfxLYVWfF0aWqA+Mr9mMwPnU2f1V7DOnzQYDQ3eX
GQbPddfr0aORmjd9onu3lCLjcZ6IjgqLG0k1iO1w3jsZv/rPl6TKml8feuB50hFaAb3aL7UI5svM
lUFLjp69BseSxPPhlhlrsYd1z6HMiHo7prgRjxbIbZrP2AN0drPJHXnxGYHuOt19M2U25Y4l9lOY
ytV1v3ODjpyFwsI0Lc8PulPquywKrfNg+4+6WXlEb8frbrbxYG6DSzBLMkrFBUf2ObKEopCj/+Ae
VeIB/+dLlsSe39Y5nbFhWZ5ls53Jz/9S6YVGi02eP3XHkaFvH8enGKDUi7UFaN7AXK7ZRk5sn+MJ
FH0oCX6o4o800XZMm+P9iBLzRHkO0BLO+G415v8h7LyW29a2LPpFqEIOrwwAM5Ul+wUlWTKwN3IO
X98DdFef274unxeWRNsiTZEbK8w5JrN7w2Td2U/IIGTxlo1Vh/CSZraNbZjrH4o7PNcEVB7SXCMb
aljqH9vYZGVtrHSLBHJLZydKFPkBh0e0LUO85bGY3ucms1ZpYsJdCBukVWrzOBT2599fjVvV919v
gP94NX77nA1tOpgoDZog6rRkPbHRIyCS9WBB0OamJAB5y7lQrgegnjZb0LWnY5VwHOu5l+3178/F
+tNJTwHORZpTiFyl344+d+rNYbK6JiAivg8G052Opp68dqG3tSttOgmrd9alYPkAv44DIdWuKOaT
q+OVe3yzu5knfgrBJKzAXLW0qtPR8TBV1zNLo2ypcSTgAUbpH5bODxFV8d5qXb/3IrPE2mmDnx3M
J37sUw1xBGMd26K4hwUKAgKruYuzGJwMpHr92qZW6FuZ/ZaVi8nbayfMDHBBEvY2k6HuYZctJlU4
lxbeOX8k42Ql1FfDDN/RdjyTuM21vfRY71SvHWsvo4rFSVTkndXRp6vJ9PAvr+1/v+ltFaqFSQ2M
hXaZPP3nm97SXSfB4tAErpm8R2FbbJSZ1MVipqb/+yP94ZAk6oj5D40yP/V3T2CTJnZeQzoOyihH
E1Eh/WCEXkELW0gucRmv8syM0VyYT39/4D+UvMzCdNfTPZNUuF9uxf/4YFdh1BHhDfdPz61t1yMS
6dzR3ONl/aEb0A/YNkGJYuAPJRU9RaSKbTbRyYfU9aR8FJvScT9RDopgLkd7PcW13BbCD1GX/cux
+4c3uq2auu0YsCWYwi1//h/PtI1YSYRSbYI8XhAV1bFo5Du2tLtlB0B88c/GIfzh7y/PrWj57ZPO
xI8QKvYZjOp/v6J6PSJGIfh0aX13wdK54ezfOA6IHxvJgRu262Xh6JNktGPK8KCHwE6bfOF8suQ2
CpPFUU24eNz2fh1SaGJmeRLacGyVfyuB/rtf4xdpcekk7ItJ+e/ll2BvZ8U9Z9LgFhgySngkSCjh
b6uJWFvxv1mL//iOpUVyyf+0EGX8dg20PRIAsm5sAiM/D61+Nk0eVc/tC4ezgbAccaA3j+xa/u0N
+98duWtrTEl5u/ILMd3fzju4R1GhmWUTZHP7OkzmvebQHYJ+S9bxWF9pV1Bq0n8mY6ys7YV8iMIe
dbZCH/5LON3Ya0MFyuQmWMzs8l8uldp/D0V4gg7No8qH2bV+PzWGCdxu3CR8ohTznVMFLLDZSj8p
mzN941csqI570/VtnX7NmR5LuGwh9r+tg/CACRlisYmX8O9vZPNPvy8qZH5TdLeu+fsbuY36EGCZ
WgdTB2ZSzfBxKTgZ0maWm3GieG1azwP6gv8y6tVoQ+G4L3WGiJ10s7sJ7p5uiUdjHL86GQ+PnRbd
x2HTXKL86CnGfKzc+DJz0pwqryI8GtxyICg0LznXBU9q59ZlpyW82DvPJZeJvKeEQ0dub2Pb61+b
6pyXdAhiZMKzb9r2PR2tN5ZMxV4xpPOiV9HnDHY26bU4GPJ4PKcalzWjnstTUW6aihrg7y/YH14v
17Ntm8PYoZbWfnt/Q2AVk5XbVdBHSL9nUtI7SCHbIQczW3TWk4g76ID1TwnH/e+PrP2h1vK46jge
Uhnoub8PsYXUGPfXThWw/HN2Uu3MnVDCkCg18CduYWv7oa4PfZ/BMgqZbxpGZR1iEjz//jz+8ArQ
S1mmihSB4MffR6qgGue2dM0qSMR0rQkpRGarqlsxwOJ1Yu19dHPtMhU5+ir0639/7D81kzw401ya
GIdZ/m+fch1atSw6Hrx1JmvZCga6W3zIMopOGQwG/B94M6J5ZkMeoabHYPX3J/CHUwZgsu2ZsEY0
E3TE/7/YUCnlBLJY6KEXV0/p7Y1wDQccKoLM8OOr//o/phX6Qy9JTUmQpeNBNuEc//+P6bKs7KJZ
4zHh630UugN/umztO8L+FpFG/ZjmfbrRxgrZv+WqvA3DT3x98dEZwyrAT+jdSeU9l2q87TIkZxh3
YwwARnTX6e2p0aqFJNcp6xZhLlIDQ3l2saWUU20hlEJnoSSj89IwYmrUsHzU4/S1mfoJnX0t39vR
842pSe+bFJusAQWCK6BK25uP4jlvy2EryizaAeQ1XhPT/OhtxD6DPqIJoyc6s6bmB5la+J44SiAX
lrqqPjDNUZ5MIqaIMbJehJcQHOh04TkUYKILNHp3ltrX9zOqJmDFxj2Ljeq5RfO8bITH3n51jZdu
1uQXXPF1PaDp6cSTQwdxXwyWch5qoO1lltNzu3HoPUjHm4hymo7YYe7medJemlwTMaWn9xZCBA9Q
xDIi0k3zCvDlhUqm2xNXhb5PV48WkWeHtvW+0wQl51Ib5cmdU3XFFTJ/GSf5pNZRh1Bs9nxPw0QQ
U7dlUzu+s4FOOTtYoLezIrDCpwOyuq54lODkQE/OP9REu8/d9FubCVQWuinOkCbFGSLtZzk1A9yg
IQXfh4Zum5WCNCqTuAaCnenASKeqNxCe8aBp2WhvRT+usQs2h7koqeq79LWF7Rhoy3e3u5x4dtdz
aGYbQ3XEhSu7uLRYRQ8TY5LbXZpbWofW1YMUvOhJLjeFava/vrrdFyZ4IGHABGJ0fUKnrBOjR/t0
++qfmyGL+m05MJNzrTLzydjhsqcX4hwOkzhH5sisM5qqbRQmxTFG7FEg+miLY4WODR4r3Qvkt4OA
63W4fTVnWbpNU6SpSR/NVzgM87Uj8KEIq+vtHjZ/01Wk0ty5c7IravvU5qF1989NlQPgpFa5OFkD
QaBJxiBn/L5rpnykxi3N5zEBptk6WTC0gHlboKWwC2ipgE1XLxO/AT92iAxMNStEwwL1Zcq1VyUu
imODbMFQKJPVslTwBGnKw1hU933qtOcCstedVjM79gRBH6NibCw8gE9RnEAUAheOCotvM0r88zSn
+CTHPXzSTCFBJxnuKBPqYUoVQGSiu2vQy6jyqJNBcQ/aykKdNKZ7UsjCtVbZhS9VW96bRS/vGTD1
23HCyD1PNuN3u4+Phir6YziTgNkajveSTjLFAwarus318MWWjbLOzTajtnKDBrHHy2QC5pJRP59z
JZxfyKg7KKbm3WdqXb9k39PlTrOJAfV3BHoaIGAq2pdnYFzTo92CLHa06rmaFiERSQTMyA2glEXH
io6W+Go3wrjevqJ0Heg1Vo7bCF8bWmokAhjqk1PNju9UyXdjCZVwXOIlsiVuYl6UWC2cbviQEZKu
tg4sLSahqXSelxklwQdIwmIr6n2J5eVRzfKEvMe7rgDb5838t70+9J77OIdQPLpOYCQ8cC+6dDNq
Q3lWJn0+jiXhbPoRHwuGAib1EHt60kxH863vhqM25/nVBoBwKRreJ4VOIKRSZ+25GQrwcGX8GdsZ
YhYzsphBqJVfRBZs9wazvczb7BFQw/3kjva3TLr5tunLEQC10rxZ44tlOdmLgSPQKBUGx7nsgzCr
3G9dfKj0yYYlp44+lox2BzAjebNIT2qW+22DKjctW2JsR45VA/3gs21i+NNrfdp1sLDLepYkUIrv
HCQpPoWQv548Sr0g4Qly3kssfSMS2cvYDd294YpzPL2QIaU9ubVXXF1IexG0smdLzMlFtsqP23cY
hsQ5b9J8hS9V3wzowQKL2es9FxmiNe3w0VtuptYEKR3PJoJzJd5Aja1xtHQw6Rgu7Updm5690DY3
QpQG+7Ziek5NK9mmjvqB/BcEeyGbxw7f/9kzxUPd9M1ju9xoI/ODsXD1dRQlLawDi7FzTsLtgNmQ
bDG+lV0rHxERbXAIffeyug+I73R2g+29jUae0K/ZfBZ1XNWK6ey0KBEfzRe/6GHXK0PHxcc170Lb
oR9HToS2/MJaDoP+mLiBW7WsKYa6QmfX2ydLcYlQbkW8GWENXSO3mq63r/qYQqZI0OfOivSn0WCf
hxLqbszK+GqnL14VRX7WW0QKGpF+VHtDO2JMAcJcOfPGVmz9YGtce70Kvqs3Zc7RYL6WlPHFmZzi
GGlJeTTLTAUUTxrGMMl1l1i5z4q2uV9gncQEms6x0jGHZrbJu9SZ4+vtYleY/CnpfjT6oTpfbjcW
ewMt8SDfNnV0Mj0yFiNN35th+D6L9mjHbbaV1VehoM0PCRBNmbPxHzh6fbPv0rj26ai9TQEDSJht
dNTUKILZAtY8L7KDPs27mjZiZZkLPsgLDKP8hKL6kCRwErp08qNZfClTHdQl8VfQxmEbmDwL6r5+
hFPquMAMZpavoTyRaffaVhDb9PpTgs3mOk4Dsx5b81sv7AccLIv9s7unnN/kI5IUJyF9aOrxVVfU
kEpmntyufdWn9m4elq1yeU2daLnqslkKTZQk0L+d5NXVw505Wz90PQ5M3E0jWTS9x7Gm/Mx7cZl0
93NuARvlRrEmcYii1XGHNfaJ9aii1WUVKhC2kSDndDN8gqk60AzJg1bML4QB3FVY0zZaWu6Tet6T
BHuPl9QE9yjSctiPErKrxMlLbA9pXsp26vUggZpspawcnemLjvMe3euA5x08ZlaaTCCzCaZ7Q8lq
8d8qc2plNTn2bT+c7PI5SSos6tJ6kKY64wNDeqf1IVUBEaxbiJCbRrg/XA05sxCAWOe0vc+98MEm
/3ajjJMWNJLKRIHAxJDRWQ9M46rCvaayc7fzTMxr7mV7MDqHzLB7dpPKVYzjO3ldvlVAalfrif+Q
QRhCqV4YlYAAcoNc1TfOTO/pNaiYB4Gsttf3bc/7i2sSSnoFXW1d1y7pN9VZT1TyODkm1lVp3Kk1
GTuNBfy717B96m96516mBuFPb/FWTbKFkJjIhoiZ6gLDNPfVERgPqyqIJ0qPErzQL5ZCH5HXpfCb
HqTxhJcacsgXvt5yU7jGTyU3CPuxCgPohXdJ+vlebTw6ZM3SSRQiFkgH0JPkmIqScMF0jJgvo5hA
mV4ooMOxzJT2fHaweB8wwYn1bKBbJ7ZX18RzO+M4t3LrwCTwZ84oOQKE3XTZlysB9C2hk8NMaFRH
ZYG1uvYTVJtbs29e7N74XmklAgMo7taDeRUKy+jI6znrBqKRVQAbQld4gUuQfwoOi1KC+XVxiDTl
RgWSee7DCOyG/Y6KI8KxQygZpuloVXU9l13N3mhyALw6tUQym6SWqeObpSlK4AzDtS57AzgScget
Go5dwXWp7J19pos6CHOSayN13jdV9yPnAijLSdy3U33tJYncnQBNmVfleEyGaTzevmqEuqkjr9v3
DZeesYY8AhDjWEK8PQqHNpc5o6WV5TF1TQUpSHz08qpYVaqDppvs5E2hMjNeSJB9FtVHt4tqVAZN
hG8F6xDoaO7spFEdyzY6GePgBuxuqqOm1EwUyQzBxJFUR53+hrCTocTwp3ZnZ3nAypwWV73D6amN
Fp9SpPJjzWC8MPFyLf+LOMOHbTjyB6sBcZTRKI42vTshtE236ete57iK1E2qJs3RAuuNvG+RfdTj
vAXVcSmgSOtRrWybMPvoIygNToT5NOu7AtM2L0IiWS54uWmxRVEg3ljOBOzAgokkMcRDhMpcXLAj
18yVQhN4cGs7XyHhVfAXdbupRDYyDBgBiOZsjrcb9oI+EBZvVyvWdmwysa9bMhD3VZYS6B6z/69q
Nz8KS3mtlXDwm+W721204CeR4zud6+woCiB0cxbnR3ecv+PcxAzSISxjEFVuOwB2qyKcCQmRy6tc
NU2x0co5P/L08j3slY3TZkCNXS78eHaOLRizY7J8pQ1xMFtxu0M0/OaCSvP5Dg7DclPM5JCZufaS
p0jX1dpCQb/cL1OPo/L2JTDmLWM6Z1flU3ScEjiTt68wW0GDhDwWDqbfmNqwE2W/pNMSxd7X1WuM
vdH/9a2CF/XIW6pbm4Y1o6SgyyNfLlWEhKvEzaRY4jgWryn8+F93uy0Z6rktaxIpgCH5rWk09Boh
AkCE/4e6Sj40GtMtywxQV12fco73pNl6hMU6zblCpYx5gh2aOrDx5Lq2cMg3aWsoO43f+IpQ0GSH
Fdbc6gNUozmFzu6q7hnUDzcjOccSdbxfKaXOhzxBsNE4NXzJr9nVwiNDvprIqRrEeL6XdqX6VgiM
ozPcw6R4M6xqnJGYqXYEf3GAJeqPoVMGcPccrJMKZk5v/dElxSUJBe+mFrqQp8XI75fcuV8JfLcv
Z2Ei0+dDnB/sWy6fFynuEh1LuN7t3ltGnVVpOJdDRhXKhINUVf831c+Ic40PxfKvVRsmEIKT/8u1
u/3427fqYJhrSZbJrz/99Ti/bm//tFC0fJ11Sr3+deftH5W3p/vPjysxXW30QUJx+7/nNt6e/O3v
/HomEI9fLX12fj2lf/5iHMbEgo7ma6GTZb6+PSq+j11jjVymo7I93EhPt69SffzPb29/cLvvt7+H
lCP1uy5/vt1/uxmiGiX5Pz/KiRrLr8b4ertrFum8hcjw0SwRfTbgvFXmOSZOGL7952aWNNJgfvht
377kTO8OpkdUgpsah0KjFo+rBk/SUIUEVFSnXlXMMxpKohlmq8FAILNgJIhsU47YhNRlFzjKiYxY
s/05SqDGGLxxcWX2Dy5EJQaEKQ6SGgR/RhaOE3XGXTtpjZ+G+Xi2XTpxMin9DIvzqm7IrDAX5/OA
wEpPhq9UHdWAaAHWp+7M/H5DepSxFuqHS+tyjRl10Gc/Zs43KjaSjjnIV1U2A/CGbYTOlbPHTtKv
ZmwvtaXfI1hB9jlCPyWm6rVgYo98f1Z8dXa+e86dpal+MVYf4RilxAuSr+HoGt1/2D6nYDmVDoyB
hG8DMUTs43q2A7h6j3mLuCifqx2t1R2ZYr7AaoU7LgxXA8MTg4SItE7btduRne2h9jPssF8luLjh
mLVXUXhQPSGt9U5Ww1ivPsTj0Ff3cAbBkBA6k3vRHeZ+0giKn61pbTN4rSuun199r4VB3NJ4uEa7
6RvzIIEykXnCFmFEYUFjx7CIGQsTsZoKqaUpJbJHKwr3lBnlt7G7dmr+EGI8DerIdTcMI707py8+
+hwrRuJWn2XUPSltNW07dSDqPB+PkYzfM+krWQ02311kiZ0JITCut1nVBU6BDSMitH0U1EZaPihE
QXzZgMh3cf8cI996iDTKmVKQmYY+5ahNe3KWUCMZ6onUPGgpngQx3REmirkZu5QgPdUYL7L8LMxo
3Da0wL5m4TLEhJ2SKw6wpVd7J/CiGj5KAvgajf1aayou9nXCWEtLLopSRztYe19oHJOLY5bFwazB
4vfE2E5WP9wbCM9EVr4qadlgdewAjMuOaofI5HMqyp3Vm0RoJ8B6s+xF4SkcLUYfZE32rAFDd9zO
Zko+pSPDXaOX73S3/YYdThFEjt5fBXzZxSWdK6zlcUxhgRmdetOz3kSQXrFRzBwawoLenRFYtq2Z
DvAH4omGBjA/a6KVZC97DPt7dEwelQm1AVKDo13bz72+GL6n1aQQBm6pG9nBx5gR1K9vrJUlPfCU
CwDexBRQByeMbHE4rmYmiaii4m+OJKg5nQ2xIfW1PrXMhxoXZZaZLVEBVoQ6HfLCqJWQIz6Soquv
VRjIsJbY0PVLFzFhaEYFdrNaXFQN9UdvacmqiWNgW1OfEeLTeAHaV28TJyZcNazZDdHs65h8z0vH
Ape2Yj1r4tUYEZeKvLM2Er71Oi4oUusoT9dplfqKkjZMPwRxzsWAtXfKp6AouztLT+ttzA/xmHPt
uw6ugIrzsCMXdjvlZLmT6n65mUoTdTF52oBwQricu1R9XzRgJbg5qfDq0Ncx0U9nbHjynVyNb0pR
AsAYzUMHeZ4YHHDfmY1cK5tLP4KIy8eIf+9h6wakG/+IBXm90CW3lNzFJhaec44BlKB/xj9Z5cg5
MfYijPYERkaoZiWCbS6dZuib9TgR21PMgWxJ8Az14VOIYrrnBEQI03fdqoakcxBkcvkT3Jt1PWf2
XqGb01B8HzN698iuiqPWU4AZqv5iKlnoZ/ha9oXWWZRABA5PfXgkqhLovCfjx3Y0PkPrXJSXRrLH
UXoLqEBoyru50DwchgbgTIvarCaB7PYpGoxq2FejdnWimibO67HPOk5gGxOyTArlc7XcDKAGTEZz
i1OuJUA1UKr6BLItOf+60TkbW8P7GVYxBRZLiK3qDaz+gAnww5wqPhU5MhVLyLXDOtBhBchwsCLL
c4D20CCcJ7mMRkZ32V9kUVgXKOgEw3VOqqWa1AOrjvZezWRFFxl6BIV4kTYatrnj7OwpV/xaVPs2
7Agkz99NTWrr0igxf7uxvnlp+tz2YVbC0wK+RWhTDNWojpC5clork2Qw5A07U+3ep3yO907Y87Nw
Iodes72xY7l365aQZspOj9YuNrK16rTpURhJQZKJ8G3w2z+GrP+hqyP5TxQ7uQq/oB5zjTpx+ip0
skJsI5iSyWYWCoQMnNvJbgAeUMHeabBJJG0L5j3ekXpnoK6p5zc8ZaYvQT3PrTzHIUuNaMhkwC5H
4e2G0SPrCPJk6uWjvKqnpybklE3j1tqybv7GsBFuZAy1NQWCpYyzzjbHA1i6sLL1IG91zqiOT6bH
zzQ4Hq+QI1ZTfKVMHfyyg9SNGwoHXEKyVCOfGXljPvJ84s2u3ux6KGuxWTq6gKZfDpchguqmIrLY
DtnSY5E5ffBSZe0o3XgXNwBTvXWhty653vEuSpX6vjbKHyLxeNOZfXIek+YtqeQSPK7HftH1vsXU
bLuYjMlnQBhXTyUx4ol2jk26kCIS66EYkiMsUVYGHNqbKDJnXHmkSy8u44lJ/dpC/XxtPC4uRv+g
zRH6OQnqqVwsMT3p3dvpG5aO7KFngURob74glPMcrKbS+wUEkN5t/dOIRnzfR8nnoEXl2tAw8POZ
YMGTGh9p6umBOdScscy6dlo9h9vWGaIVC7U9c5lpb3V1cmxqEnZJOt4r2Ux8lDt+KJZnHEGweacR
3JafoqlEjaWzbBu9YuWg+7swClBPSVqRphXKu8qkhw0JbdO8YiQgqCvk3b0q8GomrFd3kSV7guA0
dV5i7PQdzq36zggf+trIHss02qQy0u/QKOSPaOPBe+Ztu9G6b3UXlk+WlN15jMU3Pm7VU+t2lPUW
5lUv/Kn3MnsTXV8RxAONQl2+RRmXbVoYRAejL4Agp8wYKgf67jhoPxUg+W7Zbmtv3PSV5bxlUxMt
IkCmJA696lSMVxdPHvYGgLoKoyTSQuRO12FkONowXw1eZjJMzWyf5pSQEz8o8JTUn6r4uzUSRiPd
/r604+jCzvTSjmX2BAh3xwhKQ45GRr3VYvnu6sg3M/Vn0l4lIv5TNXwwkGjOicSm1RIX4sW5d5BZ
Z66tDvSmFONeXfJwp1rFvqF0/VGyzAJHGwUZoh52W5SdNyaN1w8sSWhe8iXb6OaUDSlTLN64B1X/
ISB4WFNvoMKLtK0pQhrcsP2uk+dj61lxsTTGhWHWjnurmfeDhN4nMCsl0+wrhKrd9RKg82TYe5a2
u74dHkhZbS+TrFWuIFrvl8Wkr6KMq2toOXu0e3FgqKp3Sitq2CF/q3Xoo/Bl2e1p3i4r9Q+nBb3m
SeM8GowRjNHY2kNXB7ckdmAy3cpocAl3rnnKxugLax0DUccZtgm+522aD0GqFva+jUXuR2lLYFZn
dyRoQKAIwyllnjDCDSp8pw+XcOBBXntOXU1o1r0g/BVkR+aAi5emD+7F3CiswBCaTITqkh2oDg0J
1XUa7pHy7Oc41Tfk1SCr4qQYats3GFUBnVXLfZ1YBFqF00tcadbRwLGwynSkzPGYgYl1a4DmjSgf
SQPfNjYj5QJ1C4wRcGIsqsiERu949RiPAxJvQLmyeNMAenIiES9LyhKDjz5+cM0YhkmxaSzvSzPD
ft8bTIYbw1q1k6DoG2S50emy16UpqBZcLqNqBmdGN7uzliiTDyMd/ibt8nGmnUXuGrIksMR3nRHr
3nS979ENGgckI5bxXTRiFkk7uEYs2jOKC4eJSkl3R0db71TE2gb5eYC8DwinafxkQ/ob4TmBIUBv
wU6BjDDuw6TG/dk4kz/k8ECH5E7KyrnUFfhdTR2f1WYdylp51Ua2Mk59L+H7+4ox/pioFU95QePJ
cO3kynDeJshxAn4x4a42X8MCiqkiQuW7PXwC4bRfNfmjnKAyeNY4nUy3d/c1GCYCyKEBiySG1I0D
RjPz5ywfm3PYJtpDPzyViY4BAlnCOZZucslaThJG+UGC4OQ+izvGQ0uoTZ9eLJdeLnJRTYN5BnWT
Ne19SAXzc0prB2LrxATbQrxqG6hGXaU/pCXjhd4CMuZkM26i5aYBNO3XzuysKBu9i6fes/Y6kaC2
i2qQOfU8P5VxK0+sKKaH2pzXCpbvVU92BbQd861qZvf+dsPYbicT/auEH7VtVNKjzNoRa2p3zEDR
BJVKjmeuB/2D2auHWI+/D4yJmVr3bGhiVGmO4jXnuQvJHR+VeoMaiJfVyO8LI9HWitMNjIY7duyQ
b9dFivaZBEuirO2JjPIFk6vPUCV8D+3i1syNaevYau53cSZPBriBNnHnY86geCt0FeaayswT6C3r
HIt1c2XFgTZBz0vQjQwsKSs4MSe8o+PBixBvi3L4EtVQsTOa4UeW+XiwaFgLIZpNH1fYamFKbLpY
j3zNZayoHZM0Kh9zi3xk1FKYlk4TuChCcmK/tspwpQswDnMYg69Vwugk3PwuiQ2xi1kwMAGFiWaU
byzfOUXMXPijlNnGFu1E1tLUrtmPSF9Pw26bd5IcpYllkGZ9oEVV9lZcusGoiQN6g/p4u1HqwVsT
6QdGsxDZfTYVW1IxtaeeT/xB9g0g0U7tD5Nwv+Vh9KVg3rxLidFc0TXtEVMV8GiNgZIRjOcMj2UD
jK2DjqizOa7sCPZ8NAIwq6LAmTuiC0tSWEObyd00jcxe42XHL9g9W34rwyZoB6rDSrhvczOf065A
9m4M8MsdUbIUyd8wxra8JTxCNBTtYzJV6l9ygw/Ek5O/ooEkkXZ2r89dfcl6AbwlLI7TpOlk+hlk
wHIKBfmQqJseKAjqofh1auDOGG3abA0FAV/oSkohOTirkonE1YrePf1n5fSAfwoyZnM7/QbpliPS
HOU35uokvfMWG0x7T2Ntc3pj+BtiA4C/YdR+nA1PmSbrM+mCs5VBdrRbMD6co3ssMEwHgqTtxQ6P
/VMex+Um9PQllY/wc6t1bV8kbbcnKRrpiqdWl+6oZs6X2+mIN6vQ2ujW9GTambnv2m7lqg1ihSWh
NstzfqNtS9/hohPoELwhtWmtlVDsiHXt/GmbqHALluN0jyA09WaqgkJp4Ur2CN8xg7RRUfqhTGsM
Cw6SdbqipCW8t0WEx1xrJt8wDyH41HBzE6G9VyGELJ1KX2Ht15ZeQOLSSCxUsSvNBYpexOTNoTMN
0nDe9XlZbsYS0Tvc0QFsl+eWgW0W5k8AtPhHVgmTfisUBglTWn8IK2VXqOk2SRlc6SPzHzvsznWm
fBuz8UekMwvJuqhb5/M0rsANaftCma5z73jnkqyOk1a07gY1VcZCkyUqBEQ/N3QB2zNePrrA9Mas
Jj/tjUxoyhTnULUQ7h2z2tR2VXGphwVigvDcGZRTYhq2xZCPu9bAIW+HOpJLRjLUEujrymHdFmxz
M3JWVomM36puYf0x46dJRc9TTrRyo3tJ63k6lGoSJOHkHCPL1zSST2alyTdOzvBLt7x2p3jgpNsi
N4KwDjO2IWl7KKz2k3m4GrhGRY6HERPezJItTYp31mR2MEUGYy0Faw1V0DbSAcQKWz1mFnHYo9GF
DxXDpWlkX9vhXjgqfRvT5rUPVRJDGUgi5BCdYj62+TsxSekBGWy/ajPIt1VcWrtu6esVBmt9u8Rm
Yu9dKwLXgsUoHM+tZIxeUTlmzmuseC7jxTIPKpVkyKqEWp2Fo+NzGh75ZcGczWp6E7Uyrn2uHbDf
wcoyVWBqEyLxWneZ9WBKXMdxY5xMVDn7bMjuPMLTT3lOMlLd1PXFcag57XY8cQjPqzFMvGsqmIMI
ZmtCVuRqNO0TFRRJsrmBWCZu9oary42Jl5/lZ7SNQPAEM/hrjLQrtyoICs2q+tI585PGpmyZSDkH
uCQZWR3FRE/NCzeUE+2/TdpXG2pPVTK3B064gznZCaab4b0bdG0tZaGsG4PxXrw1Qy/e6sDnkBNq
H3Hapmw58s+Gpj0YFxqyUnzlCbmNSOzItLPk50DQIwKZKN1JLPeWOxRAozTPN93wQ9fzayhvc1sG
2ZPOnqyJMf92vKs9RbX3Wh4DdPXYv2QFoF3AV8qxsSSFLNbCNQEMJuds9sWelyYro3wJZ8l1u2dY
5CqSwUI5no32OzOMtaQQeXWG/dTWzoEgPm2tWZLfjluxFQXwssXA/z/sncl248y5Zd+l5vBCD8Sg
JuwbkRTVSxMspVJCE2gCQKB9+rspV91r3xrUqnkNTNty5m+RBBBfc84+BzE7n01A8ERqJvIwKl8j
5LfWdtp3+7rMOhp0HiXUkdcy+rGCprqarjehhgibdakAFfoxd2YAOYaZo6ChRqAqsI3Ezu1gLcRe
5sO7zslsj/V0VWWwjJta3eU4C5aZX7EhnOmHwxYZ1gDnLa6oB9KcYdAk3a/IYkTjSs23PHi7Khj6
he/BCJK9cA5eaPzJMRKbeFo3jBw5D/opPI4Ob88dQ9hxZa1hx7vNKmbleBFTAhkPSRcTWpLua9JW
A5YtMvEPcRECIp6sah8afr7NGPttevfdhD17rEctMLCSaxu454ohiwO1bzSMa2yBuYWoyhVgt9zI
efPqBNFwwNhXbdVs+suK9dPo+iz0nVqhIlE8910Nw+f2kg/eX8VsjdlfWm8YXqR7djL3Uajcu6Rx
/lBTml954169yEzOyVSHGysBgNkPGedrb5GREPabMqL/wXHGF9xGOb2mv2Pekr5mJCTPQwfPhyFY
pm7rMR0/aeSsFEx5drDLYl9LkoFjM2725ehdnTIYt3bNQ2uWNeu9JUdGQnpvjs7jS1OudU34GuUN
xfngyO0oXbksBJnY0+Q8Z0G5K7r2065a+QRuW29Zl6Hw6J36XHTNE0XVtB+heMu5zF9KaqQp0c6+
F41eYARfR4GkTVNJyxNpcJe9ZGA6hRjsoXkvEm0nB2jNbO6ghm6M2sNg3kpagRkXhhVnhxqgwR2S
uc1NyL4uyVO7tkkFeGpU5maaxEeAcG1p+pCm3RHvAdatbplXelfblXMcp9hbCHoxnTF+k2ARGDQM
FoxKehqCm09itjgHA7UtYnYxkzTgkdHonnwht20laHXwl/MdRw/nPMr9TSYIFnBr7vJW2UxokjI6
keezM0dXHHJq6X1PAgHecXiDgZ2fEwIxdmO84fegLzeyh6kKSvQ2U3IWWAbJDAs3NhzfbcGekhXU
2O5n5dIqG6esah3ibN1s5Viz2mtCeDYhFq9VaBLUrenb6tF/y7lXiLQGxWm3yb5EQXUplHEupqbf
g7trzzDhQB+oJD8N3JeJM1oHr6gQm4wRIAS0cIk8J9rtlm3upXeS4OPl1Gt725RwoMeSwN7fB3/Y
000GhgJYqm17z9lxTidKRbNW91WcXRyboe/s9jdcWX/kywy4hDQPcqXMnZLdiak8gdN14z9GPsuJ
pLEfq/LG9h8QH/WSzVCfWn/KTEFtDtp1X9XuO9xKArumll8Jf8e6rAvnxex3uv/WxKw/1Y6p78NM
P5Ut+in6YZt4xzh/8fLku/L9/ruqmO95E5TgBj2sZ9AKp/N01xu+s2/tUZ5C293OYlRkbcgSDaKd
QXavkkPnNEzHuyk4J4QUbKK4KpZj361iCxShwSo9Su2nNhXAtGYuIpPufKocQIY9DkGUnM5ZN5wf
Uaa9S6+gjSaACCpGeZf69jKZBTGTbTPeu+NgMx8w3ecZ1Tgw5Rd8cuLW44LVGPL7STkjaEb1UyiC
/cIsqAGvmQiKCBW6H4QVk3JiggKsHsqIzhfGWXD0mHOuQswMjO+TbGmbZbI24i5Y0VqTv942KSYA
vG2zou5v0NJmFLXo4ACnu5qmzh4MfLyx/LA864I72dhi20w2doPIjcf9RwBWlYq80vu0GmKiXRq5
nm3p46BK2p2L1+lRFvMPkO1lGpJZ7orO2dX00QR0hTD0evMyjDx+Msig3IUD/sdUVqeiuQlb3LBj
tTpHx6JRbFnm9A5Dozzb1l3csNyutFMgIBFXnccEsPhVc5DASVc4htpj6EfmqXfL9my3+d6sq0fH
Mxg/48zZh01DQaO9pQ2LemGJ2HkeJ/HAsF8f+pA8CywCiwm24iMa4Rd3CAcSPmt5rP0ov9otN3zl
iHQVOCkTMqZ5J5FBLO9tDLpjYhO4zqMOI3S/K4Q1bbpM29dq/DUFe6u6y/270Y/bc2eaJyKl4at2
lQ0BkFPEyBnd+nGK8g5t08ACy8vnirlgpx/g65tXkRxaf4vZKv+SjKeW/mi2921/TzZFfgfI0aDx
lNYbwkQM3Faj8YLNwyv9Yj+cIuWG706mK7Y/HIoW4x+qQ4LQCTBaMrPsPssxQ7roK/dQWO0HHYF5
tBvOBJE6axM7eDBMBF6jJ+db4eFEBHhyP4zOUxVS67lWwoTk9hKyoAK50V0zzu97bBBXC46dDyPk
AK8bFVFmpcd+EsFS1/iNWm8AIRsPXLW8xJp+25iHYZd33bbvpbWvhZc9RAjjoCKvA56Ly8Lp56PP
AGM3+fHASKY4DAa2QCWc+KVJGbvGRRvd8a2XOBhrBtCuLD/yiEIEWEd6JfXb3rZsR1/YbSPTuzLZ
8115sQsEd4U+KGIAXoru1j1DF2j6nYFt6OTG5nPEQvOncmqOwMC7JxAuWPStyT81Cp0zW6GrHCiG
Qh1N6wlK1KrqinM1g+XlG+9QyirzZDLrh1TfPWoEynyuZfqa1Ix36hC/2DA1G9eaHDpaa+lRhPZF
r05K5s0tzAniDmENSyvzovum8ElH8att4vePthFfmgTBbSfLcRv5RP3JiP+bxs2v3hSGR/b0FZtg
eI5enUe7Mgf807tTfx1wlwz4Dt580hS2UqZXYkaRuHe2f6P14vKI9rj/Nn5r+3/hhko/WgMlDc6/
L5lnBWc3ds0TNKYVHGz2QW+5WzdHH+ImWYml+aabHtp/kYRHZ0DeR/Z5sM2NvjipNEO77Xndc8LF
zbBXviCmyraMD2mp5jjYqza2FmIQ6s/EimhKLfMuIV0M6o7wDrYzE1tT+eg7W1b1TuF8hUiFnltG
OFQDXr2EI9+gqRjGh2nyq6Oho++RcdBDGpFUrkqECuJ3XlWiMS1V4rC7YXzlN21xF04/QWCM48px
UHYClQFo6lrdttY310GaOc/ePCTL1O6dQxv1znNtmf/rv/qK8w5a3ARmvO92ZoUsPC/HYj8NE2aB
Iv6YOid9ztWDUKJ66e0ofhicAc1Fll3FkBgXwAdbRXQhU53prnVEgjxPBFdZRsmL9buL6EZ16KOS
EOjWf0ry+U4LL2CcIqcnchUJCnPrY5MjwqDNcY5DgCUqFk39NkessDAXqAPezH7bNMwcBGo2wAJk
j0kSQF0PEXZ5k5fPXjNu22Igc2bIy7M34YMsHTa5E1LzdQ9YcMN2F0Wl11ZnuwL7GtXhtgZPvRX2
4OypyLklKDYWY8GCP5oMHjNUuktTj6QiCHpZauvp5FPwQ8Ifeuo7w9oJy9WXfqblVTK2XyZ2D7oL
uwd+sZ+paQTJdq277mQy7EpkaItGy+gO2bdes9VkwRo1/kWiKA7lUvdddOxjCt6i7X74OhkQxm3L
hdQ5G+LGbkex5dzT6br3tJUdlh/vCEGYjNexkmv3dfIK+VTHRvNE/UZepJEnW0jU3XIAYr8ZZj2f
vZFBmZ6C184xu2cktrS4QTFdWe1YZ2LIV50MshMWDo8N5PTR+No6/b4YPXzxCQ8k8wt+xpps19Si
34bpfOS7yg+o9ayHyAOG3MmraiPQ9cXIM82irfED52m2HrUw7FfrK2+7M3FL8Uti2PEFosjr6BMv
lntBhb8tGS5d0w6XIpzvcMBG4gDyJiP8j7kB/FtK1BnjK2vikpTSuml/iQZHU86cyk6rQW+n9n3n
5p+ZQHs5Zsp5RSeVILJ71D0dSeZbBBQ6fXNK2vISuL1xoWFABJSQV1jNWXO0YuPQKr55oCmv/mx1
O2IlQCgG/TudhbXHOOYcGdnFu3G0io0Y8cw0+VyuBTpQBifS9Uda1SRY23FUryq8c7jNmhf4zATC
9+Vn7trJ89zd+zop1hj/h/Xcdt+90g+TssLV6FbDCVLFAba2Bzwufo5FbR67QrsLbzLmFedEuCVQ
sf+n4fL/E03/b0RTH07lv3hT/w+i6fG71N2XnP4NafrPv/S/kabWP7CMWszQAjgV/4o0Ff/wApvs
Hsh8ANzA7/wX0lT8g8QoYcEAcnzftkzcvy1s7+R//g/H/wchbsIBRgb4woSS+v+CNP21u/8LQQEY
qMkCKmRnDdLUsv87l8DxnaQJsfMehnGdlch6gG8qlgf+aOwrhdlTxAePgvqQB+5TodhbzWGZ0Ble
U4O8RGMY9yXnInEqWbQxg1uYEVvuNTOIeeED2l24Dps2jfMFQjuBeDJ7lAY6BxxD+cr09SqPTEYZ
IuVwrodv2FCp1c2f//KV3P/z7fwr9BRz/82d++/vk08KLolp++RmgNT4d/fu2Howy+3Q30fNbCE3
RyibymIX0TgcIsRbhzSkctFkTa8YazWH2OJncRWiK6jZqsg535WW+VJGDgpnk/Vkgx5sJuvimCGb
TqglGuF0h05Yz74OiAbDQloa5h+w4+7970tekHhyC/kjXRCFkR+vbqrw1CD8JQApossMHovf42KE
iz0coZkzXzE6yOxMviYidFjH2sNR4NTjd3c/paOYGMtJrPl9n0IjsQ74tixCcI36AJdOm6V5+H1p
9WAynqqC/Wxc/+vHImgYQRVxuc60s2qFPe8ckgoOvy9JiiQuAqW6ZK9YH35f8N/VBDRGV4SEFmxu
nd4i2hAeQu5+Z/Ie2N99lUDccWOcZI3WBxykb5WZinVGbOcBzw6uLIKb0HyZ5kEZccx+Q5zTSkJY
GzsshE7HhgqQ5PxlkaOx1tU1lyMgiCEJN2mRP/h5Hx0UQdMH+BM4uSTocTxLyM61SV7Gf778/sxQ
wap1p2CHyxgsr9Pej7c/0HL5tRhXdzaL61WWgw+skIShxpiadWDxhylvJ8JwkX5QTLiHOu+9w+9/
msDxHNpXadT9RltIEn0v0pubIK7NibiMZ8bK05CwQxBTf2i5HVaDgZU2TFG0u85MOJKm4gaTtWam
xydiYQaeHOtqan40m/amyOPuDlAdk4+kxxRze1FsmLFqYFvob4L2rkIBT0TVy++Pfl/im52hL1DN
Cs+5QsEBIE7XYRx+X1T4Y1UFQ4xStNiTPyjC+32F0YjcKPbHY7BClAqjQM3Nyh08ayGZL9nNjEpK
dOu+do5N1dyBiySRKLU/Qv/d7Fq5HhOzROLYtQfD5G0gysEX4xgvlQFYSQ1+ttck7BCDZVcLovXA
v2eHpifBF5V5DAAfKyDreKSIL8LPik10c0W0eIh0Mfv7NtPJEWcAOgKRPsVZ4yxz+KLL8b4rWCc2
qWRZx36rFjE6gjrc2YLui3tjF+DnXSC8HArEPvxfE68hVnLU09bQtJYmBzricWdpkEe3L6OPzu2s
DeFV0wIWk9x2CMwOTsM9NJqYCK3aRlU0VldD+dVBCVyUicEh7lev/P1gz9dlH2Z/zMg06MZ1Uues
arB96MRD+iu4RYs+sRZmVU8Hu94wyHM36Lrp0tqjrFHU2krT6OlPH6/AYex2lAzWHvnqsuyC/tgN
Sb5N0voxVlN/9JyV6l12IkP5jKIaxaJCNdRql40DmnLkoWsSIwRhQOrdYSm4sYvygC+n3UZxwmbW
QMMZ8xFxFYut7Vg88ay6fCm1D9ZR5jet1Fc1+Wykbi+5eODBMe2lR7qMAOy//H1QcmAS6VNAQ60B
MMxjcW0DxjCFKZuF63bxuiifMGHW7Ak8GuMKPL8Ed73EfUeghdUbG0flF4MYsgOmUOQt8XOCg+gw
yvLoa/kj4ptCqzx0MjLW0u6/s8qkQgWLwi4FTsKQkPQg3pLAXZYWWwiT2Rjeugq6mSKngbIqDDG2
Tje/SQhyj4QB/1O3DmG1iojzpDZs8lLk00ByVFg7RF7mh3kKja3u6nPV1e2yCKPvKXh04/Ij0jx8
Vbz6vcynHHNJ2rRbn6yj0jT9NeDu+RCjgls0ZYAKKm65hBv/DQE7v+UtRilwNddDxz6tzaPbTp7A
3HhhM9jZxK39EqVGs+M58RA4L62FspHJaruBG0pEzZw/9NgnbDvwjjO5vSQFFmtVwo/Q9o1Capbo
KrtdlrBdJiw7gNzWeWcLYqVbWNYqK0183DRJfDmDJ71dqmq8hF5HtJLjo2Cf7WUz2bs6aDTLYS6v
0nnIWTOvSt88FYnz7m5FliGvSdW3z2iXwB2kem12S30nu9AqvZPvqeWEcAb/ZKdWzPdrcr96SnUd
nC3HSNZOCig9kkQY2Q1pm5XJ1htI2AZ7L3Fs0q635iT+jFm1SQ0ZXeeY1AkzRsclvP6ighjxLIYn
WwqiPfO1RxtykAk5DK1d7hpUM1pNu6woUK6K6MIsmxiJtH61UfEsPMH03GFM2qSUL0nf/AmaRC+d
2AF0NxpkzRiZXqfEJu2l4e+yWO0SZyCfzqzgeSWdtcMXdRpvagVGZs3KwyTv3Kg2GJDW6Hd5Hs35
FichKdOC+XIu6mEpOnfTzwW/BmGqAZJhkslZvfgMe3OR+eeqsA+2mpfMjVeG/xVFMf+uEEC3trvy
fP68pUkXDfp02gUEGdHkl2gkbfJpGdnjWWXNQYRSalKZDQ8jN/PCZ4izxA12D8K4fvRVfnID+LDo
G9mcuc26cYzN7VGGIKu6jLZfPANaILzwFVgn1Z7Pjiq1PX/dNw1a44muRB6SGfJvKWNoQGhsA6vg
Pu+uptnkW7weON76D097L+kN3x67ZBF7bOPWliuNlaktYNZi3laoYtu0Y32NeRLfQ+asU+13G+KL
EISzf6snqCY1FRv+rIuXPERaD5chDt/rsm3IaiowZTbkxgwbZgZvuVAEDeNdZ+7iuFt7CslUIqgk
s0W8jlh/LJLCt+6BoNj3ADO3bhW9JWkRbm/o53rIWDj07g+A20U1pe2dDE3WHlRk1DTdioRAksnp
4VctWql9xmxj1f4YUrvHrkThq6OtDj1rj0+GuLWCpAlMSJ+sMghG1yjzUj8TuxFC3MKTN9hL3rJr
wrG1QKNJanys7wJRc4Q8uXZh73xV3MGJYU7PB8PiWCzndh8O1s4aBTR6Mx4+JvPEtHZ6CatiH46d
uyZwk/a65Tr1ZrQkKjgGOCYskf9tQ0XWxVy+uR5mWQXYFWnDSaNLxdzQluuZoPEDVrNpTcaz/xkg
XSeiayZaz3ZxQKFZb2SNuaKa7kDNSQRqKCk6ptKFx4uhmuIE6qbW3VvVFH+AbpLWRu2etX/50h9p
l6/SQ1Qv8uLeNRDX50UJliEzl71wYfNYz0AQqPPibJfnFjCrkg2imP7MPTt6Sybb0nM2NXwMP3av
wWxf5jKwdkVJfIKUxBvBQr7EEckrswOpcsxoGHA+3mQLy9Apv8mLYozgX2cWqCsy0U+gKU+hL5tN
pTHqaWTPkJo/RrwHdiLfppyoqiD79PWN3OKy0TM0QEtMLdJHQMiw9d6qonJhD7GHnLFjXq7MbhsZ
+7JDf1KlNjPdBlJDkHdEljXVq57+TuieCOn0z1Mtmm1fYmDPuvrZtscXQpve2B4+otSzF0L3f7QP
qjmYi2Ynxhe2y9tgdMOdMyElA4jG/homUHVLC9vrjjs4dYgOsllYO+1IAICs58XgkuNMoZ9yO+kN
2tVsPVijuUJ8cO5VvIv5llFVYm6UMzDvWjD4RDXkYVZx5vyFjMkzENF1FNsIPBHnYFNO79wyTtiL
sfyzUNUhPf+uus+htZ85b7aOKPyV73U/ymY9N49cr+kAFpZJz56a8wcm9rCJi5KxKAQEwxcnUcVH
Q15nyuyHlnKschqfSOb5wbLTh6whjMU3yaZMvK+5fGcVTrxRRBnUQ+PtKExjTz0kRDAbuflcRDf/
UFjuzd/BlcpeaxO1go/QCEr0vIe+cUsob267nmbTEQ4KoZxtbcx3a81Hzn2icuTZYkcUy9s+zflD
GNJD4zvmtsgdOjkP6A27240n/Xtbu2zGB1ioVo0RLaF+YpdDhFyMy7+sd7Mvug0GdRqnWo7bWrGx
xvRETp9FQHcAfFsn6d6WNfkBeY1aGOEMLB90qSm8HZ8QdSgDGR+1SSEZh9kzSbQ4nQZG/9b9IKnH
G96z16Aac0uQxQ3RgH7lHfGLQljrCSe+dVXezaKOjioiqHUbtAIZAi336MwrZ86sNWvpt6CKLyOy
vIghc11QxDQJb3os3A3xZRm6qjlfi1x8uI6yTzBu2K7YCzLjZ5DDl3KsX+wCP1fvoffE+sSTnNEA
J+Z3Z+wAMhGzxph82yHXKRU6DWHinCuF8ZBEZrMZ6yncGqKBwR/katk07pOsbx8pz8JbEmgbqenm
0kF81Aqyf4puaZT+pTKcdDnm1MRd25zDLmcJ1TVgGVL7My77ce1Y9gVPH2WbtI614T2juzxh+f1i
3XINMkWYMaaptZvbiLfkV2YF3qpPvXfPRUNk4leksELMbo3VAem2NJtl6s1kX+XlLnbiZa3MbJG7
UHrozRZG7PZnHo5zTOUYM3sLU33OS4dSEI2nMf50U/o+pHi3Ytt6EQ0zkKk9dMnwhVVS7UHvQhNN
yWn0gBSV8XINH6g6RsOtKIFpCrgo/2KDcCcKAciCEJCOFrHCqcymZd8N7DeEgeZK8Pi7Tb6DLttb
1c+Qt9OTYVBzmLa1ShEYxayji8IHxpFXX9iFEX/7071Bwg4TAMTKrdEidnTqjYU1EmYQwCee71Nn
pysVzQP7kZSoqIhlIUuMPTq1bJmY/U1Lh2WModW4DCUlfFAgvHQ8CeRvJrZNI6PsRyIE8aVcUfk9
l05KchMRFq2UD8Dpvh2/+7bpRdyCUFNz4wbTB3AQ8gSygJt++EA7/Zg21qI32INmPb8DKdhIeW7y
FP8joII3cRADcQnMJbncb6zKd61L45AHJWLe+pF/MGUTALB1G8o3HGZrJckutcZmxMNCkacrmWy0
Hv1jpd/TfCj3RYwGYzLsNbdxSatLDR3f+TII1iXCOIqimOx5H5PcoLpFeaOnJjOnfwY41XQAC9bo
NRnQQiqiuWQvlHGVoOdDtrXyhOpJNwyzVTV2ZF3N6omFWLbxC3udsOZiKt1RAxKpdfsXDgl4CMhD
QNokpZIb7b0zQeRyHdOlnpRadBQkE+6VxEzeMA5yvhoVWIU6BJa2yBXy3ZbJPhUDtwNlQYczIu1W
qgi4/W8fpFT2a3jHlp4PI8DjT6Da0rPZnpgSvJR3y35n9LgwhP2Bf5H8NhK4MPiqgxjYTapc/OSJ
fIS1wdrj22AWUI8QCjLSAVf4ySC/4XUpe7J1fW/2F3Zh7qntX7Iq2IZe9AxxfFqPInwqKSKXDmxV
EtOjq1FzkKGbW3q0RXhv80s9h39J1TCX84PoBXs9C48vecL1UJJAnYXYsdAJISQt5yV2ToLHd6bN
ArBl8Mjh+JVaKatJkKvY4mFUt9Kml2fBEY/juIuIY1pEyBAoIkOyy6OISB13Yu6GbNBUqDvH2vc2
M0usjZuRkDh4SbyNwHwrp8AL4Ks/wuYNG0n6EN3uyLhvi7VQ2TGJOixhUcL4xOZAyl5U7L7kvYXM
SNR3ajC+hoHdDuaRFCZ4qoJdpftT47lLOZ14hvSd8ehZAt5zWjxNt9Qjdz0WKMJg1vDHWKF10bkZ
IwZ2wyaSofOBFtbpN6zFhh9Ki8SoH7yMJVeIl30Z1bOzjNCw1hJzV2s49CHHZpg3k8MHSJX/PFrl
ocVZSo72LSWX+yrz+e7IMsmxAzmnGVYoIRSIp2pwtGGFAnOIfqir+nMppodaR/EuJ8H4UAixqo3m
wB5m1wrYKMQgLvKqH9l2zc9OPT5GbXrRoYu7w0++letuCX6AjjJ5D15ev7iJe82QRnjdS+W5F0jr
i64oFiM1RTDmRzeQj9rhbump+pPCfiialYxIqS0LtrJRHBwFcpgGrWHJxhXN+XtEd2N0KaOq8ehB
mk0T/X1zsqwGk4Rip9h3xHVBrruYt3vNqb7rpnytAnqJeaTj6vUXvlwLPp8NK9j273VHQGkv9FNT
2s+R9Wj4LqvEyvhp9XQK4zDlWkQFytUzrsjz5uRtxi85qx2mhXjZk11uNcbnaJhExLYGKsgCZZwX
LlGZE9vYxm+1j26uSwOaaJbQiLHvW4Csmf9j99igK2yJyoo/E0fcR3ScaaUufun+GEaBsIj3bAz6
2a+yVdHxIA/NFAAFaamkwfCIBv/CZ1Id6jI82WIBeGtAFYiC1x33OZ/imZ39GKf23skAGVGmQtMJ
o01TCmsTmGO8pA/e5CodgJcxOGO+TwcC6RUe09yv2illhJiF82GikqwH0vOsiWUWadCJ1MY+NsRj
Sq/g1CandPZiRNa8QzyG3WO2aDqQJwBc6/Zjw1JMoQePTWle4lLdTPYQq91q5ekIOVA6LUfMmgE0
QU76mLu0aPjfOw2eYLbeqwkYeo9waCtVecDwm+xSbCygdHBj+3O5oMRmhDkPX4Ume7jv5Doke5KJ
JL25j4OaEUFG9WrS050Ht34hPkeluNq0ZW/M1H0JPSoao0cPOar8XEswVI4x/8nViMOby2iR9qWL
cDhnjNErrNK1uyHM47XNCAwx2oc6ygmOhYP3OJoHHkQ4scgo/Z0+7eqq+qh08SwwF28IHf8Lfo5q
4pr7CUnaMLemEkciPOrxLkyav1AMxNJNXWtbIcJY1I4MThFFPrXW/DkWhKegmXfP7syFUCM/LGZ3
PgrkS2S6ZYQeyYWGhLayJ84QnqAF1qwkkbQYrJoWgcOCu1J+us4dhMbRbE27Zpcjbzyns2aWZiEn
7gBwhChnzME92Z1UWwsAclIVK6HxXOYQ8paa0pL3je+txVLdqTGjnmbcLGaX+IDqyTa7aIUZ399Y
Rgq4p8/uoZlEdCDj05AEDBys1GNPNEO28nv0RhM4o5K/pwa80SXiAExeCPgzfIlF6D0Ku0iOaeyg
M8wOSkPEp0rm8TV1LlKY5k9ajH8VYxlMzxifVX6PnS5bkI6N6jYyvW3g+8M6yoI/DdbwNgijlxLJ
CwyMPyOzn2NdkZTOXqzdjIOxEG3D4Wj32Asj5FJh02ZQYLKljzHgwCT+M5NTtOjtsVvSOM53bVh8
ZxNM0chhKmWHdATACLDzqvyK8cMlpZf5HOPrjcwQSPJWdnpEQQEMIl2MKPjSvh7OppG8RKWRHkI1
fuqsru+aMqTuRXe4ckcP/TIWJccwzUsyAGsYb8NKlvnmzViCD8a0k2GRN1RxJO55JJk5l7QOSrx7
meCuDcZdFxDzVySYkwa7Qz7uTg9TdTH6pFpmpgLHVpprs7GB0Oh65cH+B2y0LxvSr4zhji/vL8lL
aptVM8sMYbCzM+6ILUmPQUgasxdtW0mJHxj1fOpa7xkxa3UR6owNYuXSOGNc3pom64QilkCbK1ZN
YdIqZPkNd+ilDrEeRHnE89vz7xjNksZOzjK3LBFt3fQQT9mDmpKTnv03xPRgO7o3aYzeth74RoMb
hU8Tsuen3zgr3Kuy0eVQJxyi8Ac5BuAvNANoAWoKYDKwTTkccI1W6ykt5oUxI9Co4ntGR8OWRyF8
Ox0+lr1BNMIcPkWCuCUbzeO1HdJvzAjINvF0i4kjfpDVy5Bikai4JS3RfpYoA7e3beEqHUZvnZri
jdCpJwvR6yUaFUFseHM6Z4rfEAPQoUj3OqOsYcmS9CzBiC+L0vRVsSXYxNNrPMsbfSlazCp47yzn
oc2SVSIcg9puitZD5zknKogupDaMy2CCDFJfM8cc6IGK2znR7+zQnfYQ5gLNHDP3MmT14eAuIIUf
AgBM68aeEoyHyWkcpp3nxSHe+bZeptV84zxG4coq5l0lvY3SSDeafDgP+NyKsD57B8PFqplFSNSY
M2IpC4I7dZKsJR5anJsiYATu37rJBDwtvCwXUlsQLouk/XYNfs8kwyDUZxHSOPfUWExD+3D+KtoK
N1iIDh5XVSnqN3fAWDEAje8Kf1MZ0uOZ2CY7t/PvvZumj/puXtlWBqnAshDso12kwIYwDEwhrrxF
AIuXVKCfqLLQV7Czszp3Yl4nz9FcID+BigNkfRP44nNUNgklqsIlXnWrLE6zfdB8E0GfrYw0lTfH
PNYDgJTnXw2b46JoKWEk0uDJyeH2zPoLaK+PeIR6107mEnH+a130nxUQijvJtnslMI1wNcmNw6dF
+nbD3gPuhaEBcjBbukja5nXdRtsw8c0VnjHgk3raK6+ChdVT/SEhfAq8D0l4UVq4+Yb1W3ewvFuu
TYK3s6w3QJVtePqev4sL1tJO224M/Dh7PatylavqsTPSF9UNO3Hj8jBYzFc93iKYBhpsyW1uP0OG
ytuEtN6Idb0/lnL1XjGqfk16l7/ddsSC92KddkV8LkxFeIJ2V1lTksc3+Jz0Q72GIXxXWEO7mtOq
3Sd1ba3sdHgYZOzvJSJ/Oa9v5n5/QAYbcZFstPkf7J3HcuzMlp3fpedowSYAhVqD8r6KRc8J4tAc
eJewiafXB161bkdrIGmuuDfqpz9kFZC5c++1vhV1LFSa+aASfy2U/5xmdrMbY2mucPjosB/KLWIG
Jjd6/EXZMK1aLy6RwaJbrIMGSGmCFcmgAql6lF2Jm99TbaC4d/x6OWDWY6wPa0mW6TeWRmNZtGCB
s9bleXHDm4sHZO2BKqTecTiYPky5La5TXJmYvtw7bIKt8uPpYnMgZNFGFGhj3LFd8wurX7oaR28W
AZrhKx522f0NqM3BZBf+pdHQe1uAkydEDyrVi2VndlxuD6A4H61e1bs2oC03hFYDBsj4zLEaruNU
uzYd0kMq/pNmsD33WRud6yrdibpY6fZQv0iBJSrMTOj7xrXI0q003ROqVtrb/k8a/RncdJ/r3E3Q
Yi3k6/raLe1dOFADdsZgg24AashKS/Gf5O7WAA8e2WBtWpxlK9tuIAPoxqZ7TaYK/GFHidwCgZHW
u++UxbeFcxN4bqdkeU4iF8upBXYIt+NWaiwvlcyOU26swBBEQOJcDkUBpfegFjxTHjdAQPyqT82F
B2XVl7BzJHTJbBjuZcDy0444A5wRtRvgfQ594aerklkTh8mySiYMCA1teOVDqlH9yRFhtEnG/ITY
DJMiBwfGG6NcqVDbZxVwACOdth2B46dufJMQOPfoGguMr/F6FBHYhrwMl3lOX6+C975CatweyVGM
OJICSnCV9kHL2MbPOj2IIVUrkAKfVBsa6Ms/WQd1ox3mqVCBSUePQe3hwl+Zo41jOmHzU0b+YM31
jWjRcyBah8GduBdBuzxQbHhJb2XX2WdAj6HdQmMxU7FjtvaVyLYkggJ6ZhIAGgHXuTKCKVz6nnlw
G3s/2EyC+eebTVVk97iZblOf9tcOSApHY17OpJ4+GVeeXSicP5MLOskAVxiFa0I0sZr1XYO2NDrp
qOxRsrqfSYMIoPPSvdDL8OLYHXvfNM5HRmMNRnyj0yo6s2sAipnaq4CTRLoZt3RanyVqcttkrWh0
D8A8RtDc7Mqbic164cYzA5mw8l0fVDum7gyNTbraxYjV2ufOBQv37ifF1SmR7jd46RL83tlopI+u
fpjAz5x+HzQtyU+OG3Cy6M1VVHEtNGg4KGLRvTpptrJ9OgRFnHQHWXKYj2FeMjnyyiMRSEszc/uN
W4mPuHSZ3UaTdcPvyqrJXBHVAJOIBlldOzpvYUuCRhaRRhiF18JJ8tcc1rdsGb4XAggUKm90JPOk
02BeZfbCfE7bg6WukhHhwfcouBSgP1ZmHJc0TYojItWFH9dPFkaMdVP52opOHY6cg9bQ9MJFv60J
v1wO5OWhV9UIh+5dYI3peEtNIIcjXgxyxa7Cw+6fNtpm8q1hXVMGUsT9jAXWn5I+5tDNYXc+0wNR
YccnQrVcV4AJ19FsKJV0iEArHtGlTFu/yLchtJALEMB7qud0racefiiJq2u9tWl+iRZ1z9gTczBP
DssYmxB2z06Ye78J6svvgw5uEmjEGm5RvLdx4dL0j/RtNbLM0pOz0YUl8jWiohKqL7b6LOOu8Yt2
hRfgIGisG+Ei5ikah0Nq0XK1+ojzadAOC4JH92Q6+SdYdUuo3vIW9tB6R3EoBbXT2DIBUeHOKwpz
Y6AnUOF0bJPsJcQDeTKjONwyac8WMCv/eI4NCBqmNrOdUK0C5Zsrc0heSwabCp7iuu7N0ziyMJVV
vddeEhvtRqXlyEunGhJlw+ZuWgE32dQTSWwg4G+qABgElXc44AUxkEvfraz1lgY4gxDJ7KOfT18e
thvTfqksytpKW+pFRbQsmvtT0nqHjkheD8TkNhY5Zr/YvYWcESREpbVv5fVSq3FbObhlrDT+dmsd
lo4umnXlSnvtxApWQm5zCxAggOtHoxvmfGa5j9Amxw0JsuOma+6pkUhRCpToXireC3wZEoneGYdt
+JgweEwKrECJzcqYIQBvhgviL9h2a9MJr0xCONEVHhBQ6gFgk/MYdi2xdi7ZSGgWlgrMmjkumzzZ
VSYvejNjULOegRrWWDQHIXawkeC4Kbx1DMho32GC3zY18sACyge72EUOAuMc+JpwMjcBzcIFEADg
gRE9lKqVMK+MVYabdqspN9uY3chvatN9y9WeMSDDasoDjcnuRpb3MMZ158exvdOLzlhpqngX3hN+
M3Oh9+mpzBzmNQXdDfrqfrJ3rCL/yDOT0zY9IGLP7hz5g32bMI0xfAQOMjCXVSDl3SXWI0maPd2W
cMbu8pyZzmEofVrxjCM4I3fUtzpm8CjziRZ8KJuCk9IYHSLkfFsfgMTCGpqeKSiHXjHnr2HDFgbB
i4mu4Eu37yL1tJ2OizToYu1aE026CBzW3SmnbaZ7Yl3aVfTUi8FdetX0gLUuXltWgAqz7LVF5zSU
bpN/hJ4U7OaW91iBKYhb+9uHSYMmoNj1Q2lsC1seEKupQwKkNQXEtOEArw7+/PD7lq136tCKCMcY
3qYGtzMDU2NsyDxEwvL78KvGQJrQT0uIkAyhIzRG0kpyulColA6cOBj4xCUFa8R5CnVY0YJCpBvN
XIhP/X7+96EZ63DTat4zvzoj34RX9OCPBa1Po7lF83u/HwppR9c9wK9klrbFNsKhDGG4nU0MqVgz
aMSn7Yaqcz2Bw2BRJmhjfkBTiAAkAcQXDxYnPtX1Bzrc3T8eXqC3qoM3q88KLXlyIWttAEpO//gQ
qYvD/9dSI4IG9/F/0lKbuk5Q0H/57//ta/yv4U/5v2mptz+w22K0vf/4cfvvf/uXOWiG7/l3KbX+
r3SODZ/caxOQnm2h4h1+mvbf/kXznH8Vuk/ynAtBRrhAQf4ppiYC7N/F0/q/kgJrC98hNZvMU/P/
RTttur+q4f+oKkbYLfifowtGdohk5rCx/xB6h7yQ3av0sh3sgZ8yoYKY0C9N9V/fEYdRM8mD9tPn
OK9POjBxNVPFvZkvTh/zjPoFREDWr0PCvDEVs+ZnM5ccxXa4G7SEGypw14H0zYUxc8ybwXjwOu1C
ws1sO8dNUAE9l4r2AklnPxM4dB2p4zGx+nhDxcK8KrHBbEJPb2wGtcZMVB9ntroEsm7NtPVs5q4P
M4F94uS7toCy5+bbQJHZzqz2hr7QPH2+VRrkdPIKMK5ZzVkjanQjZ9o739lzKklo8xGESi6StohS
8xt3drhKJjTF6S7SYzD7qXkpSvvDmLnyosSHBJ9qoxL9j51FNzo9/aKZYfRA6dU0tMt05tRXpYe1
sQHKJ1yaEsWayOphifnBgHIELCOJokc8ZQ91gF7L80tyWIDi+8DxzZmSr8+8/LYBzgbLbOK3BKY/
U/Wd6rlr6YHQTSln6r4Nfj9v5kHvTOTPKoxdMDfspR92w4qRCdNN9WMD8k8A+seOtU3zEBzWRLyO
sRlm8n80ZwBYhAHwf1NlD6mAKjLVcLoNmiPKu+mECHhzmgD42oOY8wUIyevXcs4cGOb0gRquWCeh
c7oCRRIBu0uiicbFSGgBTJmLJMTA7INVqx0o7bYWEQfO5Hz5RB4QTf1ahB7XgyDt1PlKXTq5Wltd
FX9WMMmbS3hCQIhCRRc7ZoyzEnO+AllZEq+0oBXePUxzBkOSe/ehtd+1bm5PllvaGWbbfVcc5mDC
kFeanMhcYR5LuINoLGR8VId5Y59sjfwHAOuLQEk25/inJSDCcyPOfUyCTaIjmGltbVy2fU1UgUW4
REnIBN3jhOMfeDvga+Fx8BHeeWRStHM6hdc3+37OqxAEVzhzwICuviznR3XwyJEd+2si3xYGbj1w
nTzrWQpT3zVIzajsaq9IomDsl52JtEcB0QXGJi8AJDSO8BfMtu40m/JN3ATRudOTvZ2q7jHDW9ym
9Y6FJX8gvLI1x/bYkgI+9mAxtISOcAN+BMN7sHf84G1qASR6imSBkalEDezUSzT7yGj93PcWoGWN
lFSOUASuAjm0QuQR4Jk0hrdkh2hdAMhfO9TEIm6brvPXesflq4LmqfG6aB9FtVoV3fBhLFWAPD9t
a2brNcSKSJTnJtU/Ci3091CGnpPRMhaxK/D+QxUYpumUaPGpLLl2RxAp5GJO71EPGTXq5alobbVp
AlTr2oA/gCCtMvXohAxDis6g2wWoUdcBq9Smc5uH3ov1nfGN2sHftyjCVwY1HLEAdU9KDBwxlYoj
bRP+6Gq8sX0i01N9v+QLaDXVwU4THoHVkb8d6MStdM5eS9rS4dLGYIJy15qeADtwGUWfMeBUiFD1
46i89Io1gErQzw7SdaoH1+hrPgelPYGTBFRIW+CbrDfCpeXrGxenAr8OfwqVuHOSTvjVtClxPKX5
MshY7NAF15SVKILqENg/d4U/2x/NlQfwdZOjnFR5CaKcpjtUUto2o1m9Z53rbGzN7o4ZYwdZmswK
v+wpj5+cMV1NBhmqqCaZWhoMRuxR1GvStWe8tXsaNGmh3NX4e0LCbrT0qLnHviZhK5/gsEm5rg1m
HBVj3oQmLN9tMvRN4B4xpl5CHwOzkIoXsPQoqllo+hpmEmLNzdhG8l6GSBCBfK71KkMaMohsxV54
bGoMCBAI66uQxq4Ji2d6osEGX/LWEmN5JAp5b0fxBxsooRRTcI+RL5iMAR50gCMcfn00I6M8DXYD
p38CjaxNRf7SFmB59PGcELRzNTw2FM8PvvJE49+X6corJDOr6FNL4LP2DZQK4aDI8Azj2WySl5zI
j01TYFfg4l83MVhDXx/QEOnV1eMyMAnXJikRZbnlGDsn7tUqQjq3bhwPyZ7qSCsIQa0H+Cu0WmfM
Fr1r5LzfFGD+SOmM3HoG/nj4Obw243vkdiUp3+FLr9oDdiKXwSwInSpBrugYXrxqTe3uTA06/VCH
xFnfo4HTrC+a4c02G3p50r33zAkPY8uvakR0Fix3iFaGNye+NPH0XGr6zavz8UiuENjisc636FxX
ZTJF4AL68Y0uxJkNrdmZ0ooPqroVJSoruDDGTqMpeRSYNRszQjHGvH0LRKC5RuXeDIqUlZTzX0Fg
Fg3HP/QE433u4Vi2WvnuMBqa7Z00gBWvX6GGUxc20RWq7MUMq2ndIgdbNU5Jt9ATr5NrPyvzKWOE
eIRiU6wL03/sC+bKpidf8TF99RbOSdjI7opraTd500bQiqbPi8gkd7ZSd7+bcm4QCPGGb4dBcpVc
BmILDrBi2qnfMpyGbW1r6Sls7GVZqelYdWtr0Pp70c/kn8y/elHVryx/TLa+AZ3FYzPO8i69QHA4
g/LBhVPZJpWIuugzFQJqovakc0Njh2zfE9dNN3atF1satKTlesriiSWjiIQfbL5ETq3DCbmkmyLA
7Sq4xE5V+CtUUEAukgj2drtXCTw/1NvoDzQ0HQ68w4k9sNey+CKIYq97iZYRqUfJdmJ6rjiOMcJP
8r5mdlhaVu+6n3UXc35Qev3Hw2ltwJOuCDTtzRTvETdtldMSFrZkJiQ1Y6kHDUEMMFQ5heY8Mz6H
4qnKMzoFyUeq9Swkopz3JVpIo9cJdNJuurbSSOI9FWvS2lgt8QRu+Rui11C+dBG6gw/lk22t+w02
Z7d+Cl3Tvyft0Y8saD2SOLyynMOLIiNcSySfaFyydleJML3a+RYjh7cvipBCbrSIcqQU0XWQDT0p
j7katQNg0zOBvdNSuq08YhL7E4XAZoxofo3TjGgVorlo4AY0JWjVAa00Qy5NV6+MNdOCH8ohH3BX
DXom9ZC6SZ4MRIhsmpP5Ks2iX7eW064sTesQY3Gr0KuQsjWXbeXsIQAe9KLu/6IjWRnurm+K6M3O
R2MrcmRpZM5SY5WCvl7Qk6ThIAKkrgx2sU2dbQZDtenMColI0XxxQgx3VuVUaGecDdTEXTy4hOQ4
w5k5lWcIdQRn6j3MlwwGKOdh7O9DDbqsnhD3awJmuKDJswaMeiB4nX0KQd7BNyUbc5/dO0u0QM1T
rtkwPI8upb45BtuhEhkddFIz8dfFi8hzN5UqipssEuwQzQNkoeaWz7OcljEKhmFnB+fyybO6pxT0
9AI0MpAso66XdsRY1shQMjl+MuFIa/01+Cp6g/xuWyEAgDedcLkEqk9oeekRZzTGyZgvcyxTX9tR
ijnENK+++Mij1l0FlZntkO0VUC/Ht7CsTio3350ZfN0OUbFEN0viAbRsTw89Eq/YpPsOb6QXFPa6
qtgK4B8dDG+8lqixV71yP0BdLPHHpdtpSq5hy6jIgAfmyM5a+rQaKF20PFkXsX9Pi/4Pwp+9FgUk
nangrFXFD7zVXV2/1IaPFQOSUNFtO6g76eB9BkP5E7WkicXvvtddFfaHiUGbeJG+QzrQH2Scey1s
tyOy3tjxz9SmV02390Egln3QXsdx2MlIX4Wo4hdtqp0tiogOdwKuzqVUzUZhCWiRKNZas9UmSbeh
3SIPeWGusNBKWvMI/ObWr78ypmlnW87dorVJ79H9dLpp5YXtaWyqR74Qin8fbSqzevBy8cRO2yIB
+ekpvBeZal6DxtrIjk5ShGV/TnEwW6IOW2ZdC5pR54ruev0yf5EJ4QFf7m5U5aFNhnttBycvd+JV
YRuPpSGPWEJooBk+HMWandYCwaXITlXegSv7b+f46zCMnWWKrGFmE8DWW/Z6t6kQ8tWTvfFk9diW
4esgH/CngHLPn9rw5kBO04w5BSw81pb9I+xbM7db53+QUerOQDQw+oQr8nmnpzuPqOiltkns5N/l
QL1IabAPLnu8ppCq2o9SaSh4jGIzaJG59kbhItxE6+QyAtW8YJ0PjAaKWp9vEABU+UybXAmFVCCO
92UJSi2ikaiqeEfG6Yqjxz6kx40tEfrDZPtbhxn5xKght5v2i1jJ2PMcRIH+Sw8qvC2M97Fp3gbZ
APvejEb9Bxjws7bEn3hnOGBeKq3aKGf80ny1n7wP5nSvQRQB3sifii6+oy78aOzxolFdM/4HZFZt
7THaVU35aSn91pvmWUgKFgDrnojo/hIJXozeE+h6a6uF5hsxUGehrF1idPu8f8xbGuOUOBT0s+yI
6EFLYYJw106RPTl9touu1dx9nwJsfLmliP8gh0sr9pzIsmXIWIP6Ft0O6RDcDUm7gSWrmfmtCbhS
aK4upY78p3Ud/HVIg5m7UVO6JVIyTnpHG9vyEhmxg3JFu/fVfEOatxqLojD0BYmm665MCY2cmAVk
C2TOd7AYPBnt+Jh76smb8pPbxAeRdhtYPxsHP9lQtDNi46qTlMhQMQdDpu1aRv61Wy8MjmEijldC
c060Bl57h8GVQDc/OBCUbeuQN/F7l+oPiPldZl8rV7SHxLHvQuvemhRSN9kJfd/86JZ9tLXi7It4
mUzjhb/0ZLNLz+Iz3cg/lGtdNOUxh6p/0vFJGvmtxhTbNOYhnJ5bvdlKICbUdwvb80hIQXRvGTcf
YbLmNvvYTVZ+7h/KjisN2Di12ybJiS0GYbpFxXeTo4cE3EZtlCIUtdV7HyW/S2ZBhEiTNe+Npt+F
F/3RmWoFOSac7guO/VoX1mNOlJIayk8d3KvSupXsmyf61FGaXX1Yo3jiF3bDcSvHyWPHD2WRzgdG
qCvNX4JqH0QXfOj1wvfGD7etX0IWuCmlzdsKXJSCnjQ0/8n0nvvcfgZz/o29+zNs1aFwIVsF+qr0
/VOCv0AMoEmR1SQtBwYuFrDy72VC7olH8RbZoJtxe+bRG1G2RYO029KRjPf2ntbr2S4JceuZNY2D
L4nn4rZXeQPrGPmoof6aA7ccg4fXYqQ/lTpzBYw22jXe2paebYqdWvMvI8VEUTlvtFjpb2M0rfpL
l1poid87LflT8JoEfvrYldGaDKyTskvsSn6x7ejwawyXc6d7ZMFAu4vNUKtGhLbFAavtDTMPA9lo
21j1TsfGm3CwsBIyZP3gMUki5l4G8yt1ZqYLKHNcO91thJ9CrlHlTguX8UZjavOyuHP7ek2qLz0E
rTlq9od7odF49UyqEZpjxIHEAwq8+CWuUWFUGXnBaRd9SzjKdU9yH9EgHNtRjaKJXACpPDKa2xke
WHq7SxHJhrcc6vXS8U20HuN3nqELjmSyDT0fQWICuRmmMwI/VrdUe5Jsm4sgr85Kmodatzal4b5M
FVe1quD+xvpGqmjPmODS+g9VUmOzshomb8U7oM+Nm0gObUx5sRIQpsv8W78PPk0nlP6xkK8+luXa
IgHPSQpOpozjrIzcJ9CmiNZhUoXajo7cxImYhYPuhJ7QIhyrocUl3XwYpXgwSEQmQr6Is2ve5nuh
6VujHa5Ioa65ky+VQcRGytFoRCCWPttD+VyI6qjc/tRZyUoBYkma4s1X01OSG492NTL1Vudq0nIE
PMx1LSIjFnnCkah0QEyRzj0XenWAc5BjoM3Ym8VEoAgyQUPRziElYmmhaqjz9i2ytiMz/XC07441
3KRbvEX5VYuLY2Kz43L6w2B4UAPI8Nk2ab0ZWUeZbEMmTSkNxKZ2CKOL5BupCE9o00kyDFkj+tE9
03q8ENrFbV82Ly3luYybD0+EZwpgKq0hBeXKUFs8ODJo1/PPKnR1iuhSFArrAEqAB1Oscrf8JnF8
nVi/Fz65EjsKJ14V8FeDY//onGjDoPvbmO6haKxVOjFr89VragwPPX9dx0ZhFMcRCzF2658wZUao
TAMq0PQq6wJI8LTOJoZkVn8TwuV50xDcCWJ4mVMjpR5P8+tVd+V7L/oX32w/8ia7tLWzJddri9gN
CP7drKCdwV002Y/luVDfmR3+jRNEo4xKA9fAxiAJ6IFrQR4VR2F7SuJV0JjDXCPC7rJWUcFXK05R
wu6o6K3gGmruYzEED+ipD16SuOSiMt3XyvKxlY9TAAlMGYtMQ8Lggkk0x2aX2kW2M+INEqlqFjIn
C6dDu15UtCclAHI+EJKMtqGhMvPLu3NgDPraLwZnxQH9MbE/Gme4cnKlYMpKKjb1gJPd9YtHhOcs
V/30JnuLZA7mo+Dk1o4orrom3oGWpYsR9bKy8u+0UZjvf0JCyFnAkfITdGxlGl4ylW0Hi6iT0aBv
WncEgGsJSKqAvkLnERIjOdVj/PZXtjAvHZ4So+3LW9n055Jr+YBJGNr7CMIr7r2DDaNAy+PZ3Inr
ti7VeqgF0nG62yVujjKhPrI872+GqhVDm4nGfurXnRbop4n1UyD+IYW02dhW5N9agoFpgLDUNROJ
OzVHeLAQYbDwHVLKOoXpaCTKixPAwlv1rQ/ZhME0w4TmcSxNuYaEHa2dJtx1Av9RE4VPnAg+J3Q/
mxot877raZmH8O3xTZukVUfx2YwUgo/afkoE+nSjRm9kWzcxoOSXkDh86A+1n5F6HoZPkwYIMihe
AsfFfdimDdYPTKxRW9u7pMI8l2F2WmSmQd1c+Is4mcMUQRcLA99mOjQQ4DJytQBSIRAiwK0gdp19
S9rizdEY4zUc9YjowOGBKHVtY4jQ9G4piU9dmV0v8XICxg71bIlkl3OASfJUXkk8bZ6/reuGZyhW
G9rs7QXXrOuv/KjeyxmAVmZfDBn+yOFidwyvbfdZVlh6itjbFai8HEIUdBPqKMxeTsj4ZRGp+q5D
JTTPcAAy8bXkDNE0SJduhNYuLJM/UZVzB+fd3jHwFbZuZUMdNBymtfXeQg9DcIm+JjFdnRLVubwa
6F39xhtoDgYfDjPkRRhjMkfqRKSoy5lz5FKyUnCYWCEB0PYYm50RskAv8qNTpo9Zl/0kPfq3zAco
IPj1JKjkKhO3SI5/c89ju3sFmcoJAL9pZj1rif1SRsQ9xI722MxXspSMRdDVsScahENl4BrIGmkX
YyhobhQIjiSE7ZSLTYI7XgRsT3kXrTipkuwx84VJs7CeRqN8iYCD2zc5kdFaFdeq8NapwSXr9IhD
mmB4h0T9PWEV8fIdnh18tlqgqP7JTMt+Op0O74SwFUktVIcQRehYvFQDEbiao/boKoiLrT/Z4s46
SbVLQ+eEa8sB1Ekjz6UBY936MiC52bfJqz5zs1l1nlavaCxzWYQJUPTmzvkaREMLdtCdW4coZRbk
P0NGtb7nnAqeHzy/FdKlmCKBpDJSxIvcXQFa2dqhtQAftsy5gXPf3I8MHWzyd4fRfQLi+R40+SLC
sDdV6d4Wzh7+9HOADhhAtrFnywblW8eXweuMBQPDnUkUazCM3xyrGF11pJulmJNLPKhDZoA0SYt3
RCZ7bxqwuCC4SuJvHSECpJ3HMLE+TanOCemBK4Icv/TR2aXe8GLFHEpwudEdmkUKP/COvrTyFUN8
tA/YeZtWNEubO5mWtLZoadhtuBojkpL5YxeGx+miTpODw66YBLjGElP7dEP90CTV3ZHFkibIIurH
C0OuV0G3EE3D+IMa4CGm6zd4d2YoyDbhQ2nYOdUkH8MxezLz7moEAZVH9FB22REVZ3UaWn1Ph7nn
lEhGG/3qAlJau6w0cSB+iFGIkHua09+iDXbpGB44Ja1cMETSRyhRCvNc99kfaDj0UwLnYUiH7dgD
q9YHfpixHwXhlSJ9B9rzpuvOtdVkt47y7JFIqlQkGLl/woSGRkHdaLe0013n6ObGWfPF2rQQWlvY
AZEPXKTho+ua1Oxv+WPY+rholEtm2mzB05NsKXrvsYkxC7rVH9jErIw6smTa9cxjxvniPKMWUkvg
sEdfN6D6VdUPGPmDYqYoJ/Nil9FD3LrveOKecbEhIs8A2pe4J/SBYkQ2a6D7N08D/JLLFqUTI8Wk
39bPYT5eExdvvC+jHQSRGUFd/mRFvTfG4gZ0fR0bLVNZTE1uC66AriIkHOjVdHubaAVFBHbR/OBL
ZPH/fFeb3/1PH/tP7/6nb/v9jn/8gLjZoohm9JTPkH7xGCfgo/SJp1DWCNEDA5e1X/bFoWBWwIh5
uhcJCQQ2ru+DOT/8vvXPh/+Lj40MT/Bt0BZx8eju2z4sDyqa8LK4s0WrKKoD1DO4CPPD77u+67Z7
d3qWete35EOjciE8iR8AqiRcOVGOeCioMoANsx5Fm39de4REuP59E+Ml0KPfN6fWuAa2N24CL2ZR
9vMxP/w+EMfz729haSxFIHZW5rdbHamZ53T8vr+/5j/exPNXHH7fr1Q7N+yIpKkkqtdZyzLOjCJ0
u//z4fdjv+/+fsL1wp7X/X99GmSOPLgZCXzsF8OytL1Sn1W/8lAVL/bYt0w04+rABK06tDZZ5OQi
oDCAs3JgnFofft/658Pvx3ISiPd+9+lV/S3Qhu8sI+dJSFIWAy89eSHtOKDCnxPjmwvaRSSLiKvW
8QDN196lvuIoSvMtgzfbew29KnP4SVtv4JTKg8e5J2tKYsANpVa+j+1qYpm0HBDD+Ug6cpoawT70
imsfV+ogbbUzpM7iqvpLKiFCuI6L9pP7Z3QqeOtsgpyWCQR3XvVeZYeeQ0BCmOIFvCUk6aZXs2Ao
3aJG17L0r+5CORs9++B3gwJHOd29ZEgPph20x6gMD7qqP2US1bu+ACzAiTFphuLSwAK4tHbts6IK
6G2s+DTn16XT7926D4i4wi03YR3hduPFLHO4aSGTS2pSl60Kk8ulVMTq5DBbcbDre23QH6zBaC69
I89GiWpkIsurMsEoU4cvnkE4Z2c9RIJatNalNy3rotqQu98aD4GGXN2q/ro5hm2+pbsQybHKC6wV
kMjmVLBb3I7e3jWs4JSaARUQQR7a+GGAbUVYZv40Zpufi5L6fWL40kWULPw38caAboHiWU192r+R
ZKXG6TKMoOQGqyzgOk0FSvm/ZUcARS/xDSJtRNasp+tW8KqQtU2Jq7fkVaV5cYlcN8ft9MR0aTw7
4H+Q8maMVGi3oWQdN71BNBrnc/cM/ts90yPdh3FxN8PapZVVq5PY+Z6OMlIuJ0ZsSAmBIRTmBBRM
Vu1KsTFRqubTikwbSkaTfr9RcdyMcnUhVAu7na9O8fybMHvSmM5R3hg62OXA9brtL9267MZ26Ve5
ZCfys0vam2/sd/qONt0TBchan19EJkooTRio5Mzk+Kqo4MpKa2Gtfz/2j0//fgYqLbliXckTc5zi
XVFZkFaG/NXyve9OTKcSG8giTMpHW4600OSFFGs4i8HziMBSG/+I2vrRu+RJ5eE5zRWKivo4jMYT
vD74hbbxQkJVja+7+nCBmNChoytbT/dh6rsjzt+Vreknp6VSNMRwKhnA7DR3WdfZobLiE8JNguDr
TRfhnI4tSTYXitdY750lQulXuzR3fdo2q0w3K/JISFyKImspAupUiMP3OszGZRlHkLm8ngmK0T/5
7FXa6D0Mccg8aVA31KVYC03Qd2ghR+KWPEBCQzCcPZW+D9gFpODgicD1ZuRIZwzIkztG25Qlo7/G
EhsthqTBv2VV19w9t4xRe/zUPjmcMo0xrAcryAJU+W6NO6dI2xnO9DXUFGFurn90FaEIbu5jOrN6
tOZHz4MRHUzWX4ez3aKGOrhxwvEexKz8aizp9IXNEgzn3hC3AALv0ndiyF7leBzSyVuOef/WCetu
T/dpDkmMZHjrNDM7JT6ajYzQUtMEhtfDbI5jlKzaRSc/kIWQMIqpRgHda69BxeTVjApmu2m5k870
JyDKl4OrvHuGvR6Su+NcWPGfsFzSHXaLZ0WohaasE0YaXBeOePCMaF+1yZdt3IY+gmTnMbMovfaj
QPGRIpPeKJejXzf+FNX/YO+8dptXtyz7RDwgKcZbZuVkWbZuCEdmMYuknr4GvQt1qhrobvR94wCG
f59tWWL4+K215hyzNJeQhoWDMMa6gyGCab4sryUAuxoIrCdpx45KnYcGJN0/n6JClBOHIZ/8UZU3
YsqOspWXPYOw8S7huO9MsAGYeKXR4IRS5CwSiYuyBCgMnA7Y/bAFBqOziwNXgeElLzI8eiM2brTN
P2QRfupwbq2eWaVIQIHfpOaZbIQxiFWZ3J27Cuoj+oChJ197lYaL2q4KXY+WST/C4sjIxhN2Nfuz
qkSBAhfiG+wKy/RjVVbxrySx7usiyU9NfjDZnD1kHKpThFZMSCRCMYjuLCmgBaiVecMTOG6fEBA6
q12I60llZCcD8XK1Bmp2M9KJSCYcnwYS6AjqNspcyjKTCXn0bbTafU0EKVI1ih8r0nA8jrQTLEBV
ga6RRE61ez81bXVBMfX5UNKftP9eKMSQPeQJ2xtAJtZd5VBwsMhxtOS7jFyPip95wHgxqmRywCbp
9M6g/nyI6h2SFu3lTlOeLtyh0oZ0sZfisXdrjeFjHaILzLKFulE/4P49PZWKktO9ryJJfQ9V6aeO
n3sNWwShdY3hpvhr7kzorSY2Rfc5AGozO3qFwGmXI02PeIKCl6E/hCofKk68qExkQErP+4ElUTy5
urSoPuaUnq4gEyNEcoPsNjrUKaH9klH8R0L+fBGeKVGRcgxfFRB32SV+JErnGNKUDasQ8kaJTVwn
ti3uMLOHOYAnIYPrmE6Uw6xstHS1baoi0Smh4htYn6MK5duMZVRbVOL3Wfulxoary82tn0TT16rm
SFvWDBaGtE8YSjWgxmAZJHj3NNk1xejEzDqgM2TsIh1QTNtV4jIFhomNry8Ck8BB11AxcANnAdKM
P2Gx6H+1+vlaDPcHr62twP5u+nBKX/N+HyvtdzQ+Xmq0B2zUiBQfROCwoej3aXigy4J8P6rpPuPj
YLVR/Ad7YyuMpM9GGAerkOZqodZ+SjrA2CYJ8xxlYLWi+S12aDIhRwzsf8QvUsr4CHoVKHfFsJJu
DmDKaU+ElNSJVotw1pYZn8xuOvIYJkMK10L0c2915HXQwDBjkbGT8Nz1MljzpAoJxjY2RGM75YIj
DYpui8RPu2WRZOjR9YlR8QJlug6tIDLq1Oru4oDDml4Nac1sYchOpOWaRo8d3ZfcV3t0OuLQhG5d
Z59/GFKlDbHdK0i5Hs8KPFWhpQQrdrz7TEhSpAcR4QfldZwZp//8ZP7xs5mrgPhlseAT3sW+t8kp
zNdaU/OoiipQqH1TX//5J5oTv1GkISA8UfEoshkuzpu/KWJikcXrv+80msgBWHj3jxCZ5CYSzr9v
nw0NZ/irMEoQxWP065gcApH8+0JEauml9/6Nf8EgGfCJYihZtxHSiHj+LjEoXbpisZzop3ILAqyq
nvd11bawn0gDIBniSWnfacBYZF0D7dpjuNRV5sL6+LxNBdHIcVnf1yzu6/iOm4YTtKn49Otm/lIL
IUgMVbj+/SgD+GejLLkDZlOVbDm0RbIEieRqrWwGRtR6qJnb9d+XxxCKoAzAt+gm0FutFRy9AYAe
zpL3IZ+tGrRBnHwERxwBs4Md70eccfSAAjKs2ctB4OPgYN+o1gQBlGu0JbXVswRyXRefUtQIPLqy
oE+MXU9akFsVwEiUmsjYTMzaNXJH0enxaVlFwuWjiijxkplY+8eulfX0i7KV6wEV6XqgPCFyk8EF
NAULhw0NE01nPKVMJFJJVbXuxB5FRyX70mJRspUws3r9wIfi0F0w6TwStiyPg+HjKt90KbsjjKlk
Z6vksEhtNK8uEYOQvx+CinW4pGiCJ/CAiIFqXOMO50if4nVmKPR2/v5gQsetVlfluCjXj/kgRCMD
g75NtnVk9ssmEZ2/957Sflr/fdeBeHdg6NFWnZo9mVfJsQE/kEnNlxyJz6XJzDeXk8YvH1hOS3EE
OTUQswXgpq7Yz+BC32NdF/xEHN9kRvAO8WWb6t4asxtDmx/bN9A1LFa1mqFIYTs3ydoHB9ojRCvf
MtauwKB6JTqhSFBRShl0k7QR10oYASkcSGyPmMMnjQj65qicwoG93mTWUOi02+IByadACC2IrVdU
SC4fJFoTxUTDXE/T3z+N//9Hy//f7BAK1dX/yQ6x/P6Iy/9hhvjnN/7TDAHb9l+isuB/ksKYSVPA
x/+nGYJtzb+o9zB6y6Zm6LgSiOWe4fGK+S/kY6aoGzgXeBRK/+bKK2DqTdXURHmhqmRsiIv/F28E
kJn/hbjOM0FciLwv04BnJi1mjP5/90ZQotc9Bk1tJ03pI8jupT3gxaNf+8SMV4EO5RaImRL9fanA
yHg4dxEG6O0ql5IWOdb87d+XtEUW1aYoiP+sPH9f/pw943/Ze8oxhUhzz2MvH+Qk+AM4/3354zkn
C5mafoY6//Mzkqz9KGRVyCLGFn9w8+S/MOcyZK2cJh1czVAHSIN7sVpVKTya2chYkQ9K8Ojw0HVb
Ka/PWgM9KDToyOZHga4ijy/xNMB4ZgNV7yB6InyNC5TnBs/UFh4Jrz23WjQzGrzOKLZxO4cMw5WR
THoCi65nsQTBayEOXLZT9mneNSouVHKrmDEbU0344mRuSF4ttwcBZ+6q6e79ShGw9lpRXZ2mCFSU
oPOeotS49JO51GVAp0hqlgsZFk/WojJSVQPgxtPErfX3bdu0s3GLPs5qIY2ErAIm/nuff+Drv+8I
SdGX6HGxET9Xf1+kZx374pDsx0dbBkkzBRGduxUkaOiI0aqeY9bnGWZeEdMtacQJfaRJto5Rnold
qy9BvOCsG6plFOHzVPRxCcfkXBSwOVCmrTqCuFess/eVNCwUm/2RwRib/cC/v0Qg4P/bP6cZLu7c
h/Q4GlLv/dusJs4tv79/6n8Q4bm/JxuyFuQKA7O5A/n3zv++wLulITl/EWa22Yj5nw5GDmNtfj/d
zESOMl8Wgvz8hBxloWHRGUtEYMuOi43Uohm26ousnvXMHr8bEWQLa6tddoyKPRA5ILAlBnJW7oV+
bAt2UWEl+OhI9xPO4MbJvj7xndn70PeL1wdiIczN+GXEPcYVa2i9UFu3+jqTtjWX/Fv2KzmMYq7l
Nk7clBAzlILZEvNkSZHVPveLken7d6l6BuNwJGVNBvB2siq0zRDoH9Zg1+tx5s7yULR4SAbTY/n8
FKFyW8y/FLRIJwaN+KRNUBo0OfQ1BhdmsYy+sc8KjfPMNrpCKCr6wZVyd7Wf9EBvF/WcjOweyQSM
hM66n+/nBTy8V61n7DsfNsYvKlWwwizLSZRVPvgp6P0nMkszYN6V0+xE1zBatQ6CcleZn9V34aJS
eOwfL8lRexVMC/Rvt+nO2A44EuiZcfH0vlLj4oQcvp1mLY+VrMsjQZbtiZ9X75go3I9smVrVmjzB
kamHVb0zD2dAnNO2ANU/gkui8WLjLXnalIQKQWXW+PCn5IBWE9zZ9NNr1tB8ETquU/rRdMqWZW0/
v0Tmlh2jcoA7VgeUCyuPaYsfsAQhhYDPbHfk9hAeM5IXJK+Q0vQnqGX3g3xZXAs6+CpriIXGLAU+
fFyg14rs6ky0wZKccPHuLtgoR57GvXmqjACdI4OWBA1TwSDIzc8aSbVWd71/6pf7q+nm+xSr9eDq
/dps3mGz6AGiHIGz2JPK7tN4gVposCI9vnTZxqVm+Mk2n2zxAAK66Bz01HhmN8IbIEI+DJet8qH8
jC8MhPDlrIhuZAZlP4hZk9FDO/l3CdGc2yH00y8AyaSaJ1DKtvKClSJQXvFu0JWKrP6YlefHpn4d
DyQJFEHzxkgIxDYX22NjVLThLIqrHMmZTeluti4XlIrhl0EsWff6Gi4VSanRrVm7yVJEJ/WCaCTh
TNikizClpSEiud1RiZ3nL9mVGBMs2TNaV7ezlfZrflFIrEHOfBPH+pF8m0fWnal1tXOE5NXCzlM8
LyGyM1iOgwMMqjq0SE06W7rSV6ptc0XDj2kbRiJlfw/C5WM/3dnu2uBwJ0j8H/JHUcL/CQyuh8Kr
CA3/rltvQHLsfD+2KAUeW5RN2lXZYAVkzPbYmg6zpcLBUJU5OiXvWwLdxiXXsrKRUuJEcpqXGtQR
tRprBuKiwPi9g/Z7FUGJ0A/p3trFO2tHOFkGAVXat8LMTT+pBAEXTkPDZil/TE+7XNF+4tGT83Ij
7JGn27wjCUS3+N1FvkZgrIX+4CTFDse8/UC040mf5Q9RWoxZDdLpPLaMD5aoxk7fpou6gQ7Lsjj4
kassAcbx+fHWXZL3J3wVr/RZLYfbI/Wey+qQdshKYYyCtHXj1gnDnSguq5dwJYX+vQvyg/CFAJrz
Owgup5577/4yxg5/ENoyf2fc9K/hE3AcagB6iAS0eAafAwbqzKUF5r5We1vOgjsPOtYdaZW/oNN9
oA8S3OiDJk6Mh6FxYwCmTFvSIAtd7cjtfSy26SdZkuZXdOrClUrkEwvI4sfAbwOFJUa5N76Vj0ta
bzMGyGeGxqPg8TIksCORn2BeCbd2IgRl9Mp203xJ5+4t3Jo0lqZDNlmYxKPXAcxw+apqdAGboIRn
rnhl4XfS61TZonhsx70u/uI46BE4xTaLR1K4oYLzDU7BD4Z6ERsFWrfj+FbhDUX/SXlyfp7Dx01u
f2aJMncvdjFZ9xbcQhWoHpznM/ahOPAaSmRa4uii52SxmHMFEdN08GUsuBStyZkBp32L6exigsSf
iEvtN1/yP/QuXji6fDDWf9Fnb7aKvyI6FtYLWotjlL9l8OB2kJUSSIrbYWmHb80Kf1/Co28t1h4O
ByILx+jroW1o7mQFMUFO0nuoH+UieIqeXLpSfCgbGqMuzr3H4PP2mCW3k5MUoG63UOWfiMwtdLWd
M5eb1oWWxkgVzjLmKO0RJAbWlHX2bq4Wq/SkradA2S32z314MVZc0YRbrIU3vXNrlpiMiT6O2Tfe
Aq3gpkUs5sRzMPuuanMwP64UBlgt7/JZRsqjMhO0w1PuDi+lh84IcLCVE3XtJcz90Qd2u2zELrWl
yT+tmUp7r5T2nEH1W4q/lNgL5WCcx8VWSRx0YxvwCxN0tpEIOH6tnUxi2YEVinaNlB893h33FptI
1K4YTwIyqmvJpYdNOsKQvjxLr1e30iN4KI6RbzX4uHdbrtwoP2Icinq6J3jGrOrEQnSZX4om0j5G
rszu1jKX+JKJCboIB6X2JeLxePRqzDBRHlopALOjnNp8iynpPvkdFgJ5TdgAzCa1B4nuo3akXQuF
Kl2szexVh0wqI/0AiGwlX8q12prvhWHdj/wU+2e4jtcjDmV2Gjasq8rhLZ1kamZr2oy+8alc8bFs
8tPUOnQzIfv8CrrT7PAyYmD0u955+LJj+jD2b91R8B/HpxsdBGnVL9v9sF6818FRQ0b/09zGHRMk
Yz/nJj3deK0Ed3w+Tgyna9gWTvYmIg16aUqIeLax5hjRiJ2QSAtWcp7xE4gK2a6a1ApLtCiP7HVx
YFzQkB0n08lwBvrFvvhpvovXHlHz4DYXXNT0+jwCJtrztGavxLsgU5rUNb/XfPLD8xVlNxnmR2Wd
H6frcG0uHH/+WNKvK0zEVrPjwUG33S6X7cvwQgOGK7ZyiN/rcAnlu/tKf5Uuz58Y0HUCAH/LLHpF
GTBUTjfTxtzoqz9UH4rXwDqcG7NcQ46IID8k3jKIT/0yOgsv+jcXTuNLF7G7IkJSXyUCUpF3djZF
hCZejeeZeHDCdR8f8yD8FR8hqoK6CxrsMPiKS1+16ZnoCw8leZZ5WLM3jc1FKsK3RrB7v6XHDvBG
6AH+yoNe9MreFbNTorn9w9cwcheYb2hLe4sPOLwk0ksfblvvy2+e0+RNTORQvM7hRn75zewcBGff
LTFlyuGFqqredxfxs3Ce5ht5T6KX3T0kX4wN23aL7B2sRzGwuz08Ts2pkbdSYj9OC8Aa2TJ7hyzD
mJL88wPEMzIg63P2xYcHdzXs+QOYxKLcNpNVfZAfMKXcFsMVv6/vZBGg26o3rHaPfpz/tGSaIAX3
k9Itc52uOBJMlEBWepuIwNll+/DKO+pRzpJhdI/2jxLmv4NUn7LJ/FXZns+uKrtSiFD1m+SsV59j
EfTf9d0rhzeo5nRfe4zuHrsJaT8sOeYFytzN8KQ1yix3HkNgrrSaxVNxKMvwXczNVLJJGMj3S8QT
xurvix7fzdXsGDCM5hYu8sfqEUO1eIL++ee7v5/9fYkU/l8o7ewwDDRweYdovcKAtujC1GmQdFoj
Y0N2+5TLeAOJlvj7bphZ6X/fFYLA+0rn/wcSG6Kp/LEeTTHBeDT/yqguujsYvv/NbysVNl1VAzEP
LklPseFkwlvdgMSX7+wUyd2sHKEkYKmf/6BsUB7Tqt9lJtKRQkLs/sDSpjyJ5wjvzcq81zz2/75d
VNT0EynxtnzQWG47iGVX2BM/iUxD2Ra3lGgty6OdRHBKfbUhEt1m9orIqwdqwl/lTr7PVcrwg09u
3QQLZfnQ4W5a908CUo0NFU/aWcztqCQUS3wHqc5QT9+UGMpTh8EnNJTtQ0RdYAspQjufF1W0Xb99
WLotn7XzYjtJNOLWguHRX6YxKutu8XO/Aml3O/aiJplo7PXd6soYMNzEdrTt3+V3CiTSC/xiB24Q
Aa3dBWCjjlPs9J7y3m/rG1VnBKWOWQyEadRBBpppcrasBzxqR3tHp3CQbtq5+xQmJ/rpunlLrryX
vj54cuZw7qfaylUAYxaxbd/pgSK1yk/qp+GoR+R7SAez+KTu6GGOn3fvvmTjMSe7bLoNYnKA0+Sj
IPl9y4LpJ/akW8q+710/0gTn0CGM3KXfbIqp9AbNDt/bn/JWR8gX7RRnFIC5NQcPKwf1Dr8W0fug
MWta8mtzBnTAAC2uyKGx1A2KNp5/R+yyDJzZD28RFk7sYmOP01111oQh2LoH6pFYhO2AJHI3SbSK
3DvMrJZnmiV+D2gHU8uEZr/v0mBc89eY5OF8hlZPji2/xEs9T8T7vIUQYm3MlggOLLgMZW6nk0W2
xYarEmz6/ROsIjXV4xpzOAcOteB+jfbIOpZswhfdRka21JZPwoW3cJUnt/WS1SIg0wjwT+93nzKn
4JtXJX4MyCzwUOL8bPMTGbFw7mK34PcDfnASTjUjma1SMeHh+X6ifl6s6aNIa4mF5Yz5DlYj2WkM
eQc3NTivMEH0kwj7AccD0qnvKsivTUiFz54K3IPFvDbnQX7BQSU5yipaK250RE+DPX7w6xMyWuA6
XEaGYvEjbbAXPkZJFltzKy7xqIOMvaRA2Rz9Wq8YmyPf3Ze3+MwgYEHM1De5SMfw4ZIUE126kCvT
5ryY7uOTueKCs3ydBkpLWMPyN+AH8NvQOanw+RwQhiDlhmd52QTjlbNR+6ZX7UMaQu8y6PYLRtNi
S/XSz5vAILkRgGZSCGSswaUnLJbSic35sSpccAuc9qp08hahuI1CELXmbBYLFIl+lwVAGrSXppx6
2k88OAubhpkgHeeZ0nm2pXzoW8qBwvgdFXshbFW0htTuX2z+KE81v1rOzTKizOcpqatSoSD6p2NA
jwC576v4ixf9saGOFCN7uD034eMDpQ9qiITnRMub8LXaRmdKMYQjsf9QPwsMmrgsCBNZ0RvRZZjI
59kndvXE13FZYTnxsRCLUjDG8MscbPP3hTVyj9MHu97fifWOQHYxFRUJ/3LHTwlhzpqx0txvae32
Nl9FN+OHLgLkjjMXBrw+bkMaQJzw/khXQHij+FY/uUhioBbWCG/uRo6I+tlOxwIdS+rlNCTe+h+W
uPi9QoNOtlXOXm39OLQ7BPI6ttFrJQdpwyLJ+6I5sdSOAyBHwUsPww1LN60MDTb6PGa74lYUdOte
u+JP3rjtbcLCy0EbtjjEZj59BP3WNn5b+l+5h6+huDFGREhZ+AJtnyhZDVuTYppgx8/Q8DDLKNtF
bxWvT6f3073eQYa1ntfiZp4mdVdkYHEdSbLznBzJl5CV6RqVILrsR+NHw7Yd5zbLPLhLd2PIs5fm
ULQJBU8+i6rNkPMEaHUuHGg60Ceo6aFunldC6lePIDxPTsfpRNh7pK1lj53L2W2+syM3SbQ4E9Kr
9NvngrmzV0x+Ea9MRi2aBRXnAuXgiFy0CGoUzZfiiGCi3lbDK10vnkSheiC1iBubRw6hZa6+o4PG
sOzKvduJFh6avXaYDqVpaTj2WZWAuyFjsLQVviiHq2l+uSP+Ds5jPSyny7xSgBA4c+a55YQr8zPj
OOvtWWENbsZPnhotvqqU5QYDfs/Kuy4v2XY46DfF6Uk6ixzxZ1QCAi97iBafverMBMg4mOJVAQWd
TmjijbpVso3AF8AuhjyGiv3ishR+/o43J0ZxxeODRcB4d0TRJj+ksAi2oc4O/WoPDl6V7AT1EFY4
Ha/GKi6DooSC50oUn0rrkJ8oTj4tLKKJyCQZ7IRAx/xNS9c8oVhFubCQmuikRiGDehlO8k/HaT5z
uxEKXgwuLXF6d6ngyPDlVKh/Ln9QUXCdW+R0zUFTssViH++Q11H7M6nuua2t+0dcWBWTgLeWi/Ft
ug1b7jQWbNTvKdADbBzSNk8vorrGKZEvmyWj9YmZLpdTuaRC5VgJeApkb9BdAlavZBSEqa/gzpwX
+gX1Le+d462cW3LAa1crN4TsVuvFjfRuHUYvmX/PZQ2SwPDr0TOKfc/V+J24lMdEFnm4/rMC08SL
NsEHDSZ0kq3bwAKHALOszvNnZmWBesi526JwGq2YfwQwAtmnKPMJDx/buCI26pABrei4FKgqeWxn
88ZICKE/26hGc9llnD5fKIB9TK/Lj6CZgDZZ/bDlsdHUbkKdTIrX3QNza/NUcbVX+LPwEw15nZse
993wI7Vn0/DaB9XlTrzwUKQp2FMlfZfHNlqWfuol6oGTsrgql+gYXZRvle3/7rF+oIG9orLG2GtF
gQnAg96vI32lh2jdjsRFLHGlc48qPGArC79YTTiSJV5KbsyUVhy/Pfyw9wIE0zEcsju6Piclspu9
9Dk9XBqTz8+RQ8F27ti9qNiIXpFKD5CqnfDYspDM7eiMarEkHM7xhlN70VbFR3YSXe1W476MEZlb
zV9Dvx+W0hUEwa/ZBBHARC+2Gevcl8L4VZVB6yP0+WD5BaxZXHhIYtUWzxzYsJ/v3faHvfgDABdV
HASwait88EjPVujzV8a2epNwr/4CxJoa72lcum6w0gUOfp+OTcY5tMMVg/g7P1LmxqpIy7Knp1Ps
qPkJ1WHixm5PxuNUOcTeDZfBjV4L7gA2eAMPPkBJAaaUYn2XLe03ZgU2LezkBG7RI2Wn1vBfWvJq
3Mi/rLoiSpOnLeyjNVdZd75/K+ToWPfGGbkSLHgDxw6A2Q/OCVZwrbIr+kDp6snwY/hBu7VKD/Up
Crhav3iTMH3abkOztMI83Vr1KlwqbN18tLoyZfvNeK13ijuuEz/3YEu3TwsfjYB9wO5/eSyb4Ihf
5AtbL3UNx5Nxwkbaq8/DhMqeHrm9cNicn1ijmkVARkzOgAzYjzpvM0JpHRmbuKLuIdTXFssNpd3j
0/zk5sSs+Lhyscjf8Gw5fhbm99dwhfKYq/8yXqfU4YZyOHzft/zluWnO7YVFMaV/Qv/mJWGb4MpL
5f35aV6frT9diMMBNomTUNkDFomnLx40bP/DzeIW1mSmrI0vdifghu/AT9JlfIIjkryox4qGzjnD
uYpag8ttI7+gLc+vj6D/yal7Vvk+28LzeSOqq1zmT6vY3ElTcREgUu5BpoAd3jXMWyx5WbnmNjog
c4iD0YUBdWcHDh/4VfYw61rlBqBkYHr3g7keg/E0vEm+scGzWlEsoTCedw7wFtjFp1bscTYa4hHY
SMHdp2y1pE+c348za2Q7rxtW/ilBNX+gbcPXS/lEz9lAiEs1xsrHbrJymxogg6WAJ9uoPnotxgEv
YuJQTIudS1N/QfTW0zPo8PY2sssJ9JwLLKcwlmXuGecexunaALoEjVSwMtxqpJSYDjmCtkHMAenK
l4qFNaMXRbdh1bNFloNcctkgwr77klbNqrsNL4/WUwE1vwHHcjjp7Jh7/O8Uh3uqPjamJ1xN0g19
zbK8UPGtGQgsKSz0C0lv5jbfYbXPgbbCKuAeyaz2XaTTyqJPzCJFbucIH2EwvI2/BHUMRKts6zeC
B/uv7hX3FETL/Fh3dk9sU2ypr8Za/KRxpT5c5SqsGsmPT+Pr0LiEltO6KL9Tdki8K7r5wEcqMegW
K+3pYXKTZyouzU1OOKHRtEMgfeMYnsF01WjLmw62W0875abGtrih7zOdp+dm4RLadK7fIjpKjKDY
jKPaK2jG0CY5KdntwSdKlsNbMpxVsEuTjRYvpje/oZP+FbRQ9o/d6c+6a9kADphf9KFlSM5Ei5xl
JMC7JXx3tv67eGXoERJXFvkqIzYpSA6L51bKnZbLwo56uzYube9XrYdKMKYMznG1YGDj/fCAdpDj
kLEAPBe/IMpPm47iV2VJdvSGOQZ61pPOtDwf/wQiDOr7kwRSKmSnAbyUspMSb9rjgdXmplR5ML6G
JuA/pi7IiaogMW7Lqo2inmlG9D15aAk9ZouHeocgM7LQa3nVquDmYavMgyTaqi6JBR/9q/rZbdKH
VRRO9CHSSm7m5Tf7LQka+O3ejXF+UDHr0/x21a5BziEO/V28wEV6aVeD/aDgn27K7zjn3JGrOM9G
Y8LCAtXwuNMey+wUCgewOYTsMuN8hqtGPDyfO14xJgTwLZxNwhYDSYnTRue/9wVij7MVnj5VwUhg
MaSDi50/ABKD1bKS+Zl1kT6R5t6NgBhohpagKYFBDWiKiato35CT1U+GbjZjosYae7I7fXneRzAT
RfEMhx678UlhU443jBndG6nKTE2hlZUj6VMI4kFTOMYHm+NwB9V3NtYvhxUbAuaFFH7Ogxvg6/5e
0FsTHFbLu3lUVT/JX9WgOUumNxlsYKz0CyDL/Mhy8NV9kHcSNVYuOhnTYBIKK4aGNKWZfgYULmB7
uBd3qYeyS9xGN5l1jN29KyNHDjh77ICzYzKz2+Z38DSs4ojFnP7nHPHo8Thz+228T9Vti1sD1Sp7
UCAvduSzZO/4uOyM0zd2y0W1uQOMeZYBezTzQ78UC/v+SoaA5nKpF5vMNl3jnU6ATjA6pRdtpuI4
bqId49PuBeSSgQnX9B8v1PAMFM33Bl8fDZP0Wmc7bumh5BO4ws/wZbzzkJNVZ34gPQKTzcYNuzeP
b55wpHGyuD7OGFR/imPNFmepf5WaVbsE3k0yUJwNqmzNV99wJiM85AnLnZR5zPrHCSOt2zXOfQJy
i9ONIZXP6DB+cerGY5rMvAwJs2R1XzxAFzaeuEtpuLCt2KaVW4KNxVcUqXuB5UhmMvVkb1MPGH/d
VAD54pTUYdxpXNeCFV8wdZ8zA+ediwrQuAfxjTjI+lBdyjLQhYDhAhMHUha6EprbUkoP0/Bqpm5Y
sndmoWCzwVvx+s+MPo+v0d5xGAtyrStuuyVHbalaQkDriGuBnR1Yrgt92SlxZunuWT+ADlH38orH
o/IKk8drr3ATKiEgyPxxkRF0p/RtNwlN44y2FJwq9mLn6PV5lqCSL26J4RFk0TGGYJQVGPTJSQzp
7HSGO5bzpErXlkQNPDFSI0iJb9pOc9tVxpFK7eYtQWxAuuf8XpOPMbdDm/S5cBFMCH6nAwNzBkZD
72m6Q8uS7QaJbK6yYXgKksgOXcZYbz1jyot0EJYk4rzkJx7qwDmwFjkgQL8ZGKXUo2AUlgwcgKYE
2VlU9ulq2Gsgo0M7/wmv4nWi9mXjvazf7366kp2nS1dn8UGzu7vR/69WJawcyZbXze3uhq6w7C7J
mY+jOKHkMuVYLOMlJk5abnzueBvtx+2d0KJ5npLOEzo8jlw07O3yl+aFW3N84SJjwSPqXj0v3gwW
7v3YW9LSJHlb3jzKd5EWxqtGM6bzh9FF9pmPzGRtvXMYd1c/98W6IbCLnhCzMh7RHHu2O0XQTgFO
kxwCVOaRdqOyvJC3Dlc/gw291KuthOVHX/YVWk23V8irZpaBn8ctQk/LuPrJ0pnnD6PsG72d310z
u+bVbGtaP4SdtOXB0kwrRl8cPQIm58OrOqBXMp15tLV4b36Sc/E53u37DwPhIy/PFTP/V6uWUANc
dRRK13bd/DQgwrH0YojZpJdKsYwT0HA+3eLxN1mitVVbjADR2QKiEV44O3xGAMBPtmFXed07+lbb
IxOyxbVxYnY4gvf5Rq0MzZV5t60zKMT9kq619eNj+sok7kEr/WXOsexgulsdfOvUH4bXqN9JC5fI
KqA/92P0RjQ7AWtHfav7aMPPIntbhUGn/+ydRe+w3SiY2XVUs9b0mVwpKsLCb3AqMdFheOL2K+i/
vLj8aayryI6P1YWcIawwS1YHER4LqL6NWSI/DbDoSC63Qe3UC/bAyiH6kU4T8+Yv0ss7G1nEhUhJ
urclbQlHvvL3Hh6fnZ7Vtr2KweLCSBGO/Vl4107jO8HR0lJWfdjsX7j2k2/s4K807tSLEC1xZvnM
Fi/65LNktOdmFeOvvUZnFgVNnIVoKjAz8mX30c7YDgFzhkqzTThOkg0o5SD5w1d26Bi+CYeecFJU
dxeC7xnyJOdccaqL8Yn9UqX5s+5fGJ48oYmCBPHJAZxeeI3u2BzFT2Wd7fGdyY2N2JsdHnqU8fV5
a3xSZRm1tjQa6IueGTKrlhq6qN/kN9kpzvGNyy46izSbbWPPyKeanGLz8UFZndFhCEY/Yw/2ow9W
d6lpCtnIkve8x+SssOCd08vzjDYAQFPPCk4eZ7/EOY23sv40+R1z85tzQM1N7kd2xMKJdoHZ6LkI
HcbKDG7RTbn5z3TWvPjYrucd8siDFyGAhYTkQsNy3e2KvbYTHE5pequ4sdaJ15yqo7lUD5lTH0Zf
+YR2uxgsZCFrOVAPhul2b8mVWzdegTI75rvBYbqIMFpMXHQvtOXZdh4daXn3E1KOPAFJhx6gw6PN
QmP+tGDxgLlPWOK1uz12Gp+W8e333LKFoL1hSvl04rUAgIfjTLlOhMBFCfKTFrkb9bdG5E/7OsAb
kNRLzvM3vRhCTqC+9WTMMfJBcEgJ5hEaPQ8R9dXzuJCX2p4tZla/mCtxXbB88uipN1yX1Sq/kEes
f2if/KwHCfrDEsGFIr2nyGnY2V+brexI7NgSdkROLR+Gzk2Z1Ez4F9HT4cO2+IRK5JMnV9U2bWdA
Klwi4ktzRPcpMHKjogank/4HXefR3DiTZe2/8kWvJyPgzaI3IkHQSaJMyW0QMm/BJjyQAH79POA7
09XRMd+GQSOpWCSQuHnvOc/5pHqvzWdo+uMS6EYIm9Ynofu7OfOXEMt6Jnz7TfuinmAH8HdSQN4E
R5ysU5RsgYY+y2fcEjReyhvyqAWdbYSYT/2tOObPwwEVlXOd8rNrfCRmY96qA5V6zdLHW+SKyQYx
2XuvjLDBVpS3+jt93b8mqqpz/FKeV4lYvIVRFc0H/775TA6cWgv91Dc0IcxtQMANN8VZcLlHPhfU
/n2EIhY93Ev7BvwK9wAadtbt6Y0I2IXu1DF+QdEhzs4DXYGeBvwHV7rnPD96DwjLHpC5PvTvzau2
bamji139yYoNNAYDjMnhY95zBeFK4xxRDVkNMjQa4RsKTb25jWH6PlBluxedIEko6JTH7cP83D3Z
F3VqwyI/pNbGpbJ9aUMWmHtiIcXJfy7ig3OnISDhykz7Y/kW+Fq2iGJOGVgfxGs7NI+0Wah6SUkj
2W0O/S0rwVvrbqcXZt3tS/biQw9B1EvH/8b/BYrFo/wK4u1wfCui2zLZutS1dIx5liA+uvcMxH+n
/sZ/y57ZMPR8kXFYsGkKmkt7l1FzsK1piK4NKoNKOZA//Sc71XQMszv/I3oim5AlUWsPvdwm2h7y
CPVkpE5lfZdpe+fb+c6hx/NR8SGeXVKK8z1j9PSNPdXwhjVwmgOHwZV271Lsyk1+UbiM9tVTti/v
SFBmB+d+igtXOmney/i9QcNicnBZ7KfUHuxRr/Z++ZgWD8rcRwnYGORJm/EvUornV2oIyCGUGcT8
0W2it/Ir/p7yYE0QRifBNoczyAtktVd10OibKQ8HALWAu9jqWfAiblodteyeo6yt6C4zd6V5xawJ
6yqCqNvq1Ieb4oO/BX1v5nmWFiLWnaP7LglBDtVXWh4ASyPIPtkOSJJ1Q22SHQ02DrQgHGmb/3Mg
uVhj0wA79jTv+7+mEFcUZ9C4zhbs5+41R6Ia75PqjOEGjmliwTfZA3HFnYWMipUPoD5pE7TkhmSj
f8/HBJ/GJl3WEpbdDX3LeNOBHeNa1SCUyWiaq5epvyeJhbHpuMe2Lacz12nG0ruYBQf4PxGHRLlP
xwYRhHM0hh0VCW9YFm96hGS0vhGwyLORbFtSSGiQ7yNqa2P9+BsjyO/B0UtxGqeHvnpM83tD3sp6
D1RenyAAbBfxItRBjZeS1AumXcwgydAgrmC8NYuv2TlaHmKxF8LAbrRyT1lCXUYtRJFg8fXSDKFk
p+w2Ai/dsVbydSyk7U5nH8wuorp5Y+AcGreOQzjhTfFmPfoX5EkDVP+ebCygiHshbiiMynqnV5+x
deimsz2h4XhhYU6dw/jL+Rov18H+sE77/8z5rw/hYCJ+kdBK/7yQePHaHWnRw/ELuLbh8Mg2UiFG
1sP1uTlyrJ3buxdSAfyD52mBHGiMZR1nQi1oyjkLqWxprAZaKdxzaxT1atbtQ9Oe4WywV7w+dX3R
gI697Xpa29fn9KXkZWh1w9+/5rcADZrGD7G20TLIDAI5p/RHV6vW/vpcu77Q5EjtrzdzVzR/3/vz
wvXn/v4VzxpWRGQ69ltso8wer3+28ExWvPXu9UdBwrIxyYz8CFOnvY9Hkl/YjVszQpUh2pu8Wd1J
vbBVXbWL4j6c0QAZWd/D/HPmLVk06a98mG/beH4g66XH5Me3VknTJn84vS+K5NM35aNpiU9DG3tC
VywyEhhvpPl8SEUWtJyvQ3Q/lZMZJhXInLp4iwTIHgD4065AT5fH4xQufRfvJMlCUUUHwQfSZxfI
Ymcz07au0NnSeC7b5AGdaGFmdyLN3+RYqQMZlqjsNWTaWMMR4A4pg6tumPbSYbKdqs9Kq4yTFSGL
gmg1e1bAt3LICL1tbW3cdbqHx7inNaousjf0k0/qzw2OiR9PYxbvmbsa9/YMpMpr5w9cIYRzLhQc
AzglKIWhKWIKoyJlZJmi77RRW3QkFATzgKyxU1wIcyLXZqWRtFwlb2NmENXAJQYjScR4YPDrGhcl
iJo0A61ZsI+wsQMj+W4QXvqAzO0UkddiZYjpxvE2diAwaMiZHWzo4Bp3y8K8vE6URh6j+5NJ+xPE
FClWqR1B+8Sx7aJMIHbwNYbYdshQU1guo73R1PWtLgIWPKHVWHSFKtmx3gMI5nRuwrn88aYyCxQx
G1P6SIpD36EWa0e2AdkcbydrUVu7WX99NV2myUvajuVjVMEkAg3+ACoB6qZpz2c3qciXlQuduK6Q
x87+mogQLQUJPKyBcwU5jo886MBN3uhpsQSpHN4iLakPtfytZSgf8LyzaZoKdbPk9tFnFjBiekh1
eg4tTuS7jJiSoV/XmqL8TBvcFvpdVgNLUJWHaGHp2ZHn7gdEiT40IufLT5bb2SATEycIymMNOmeK
vJZg6G1s0ds0YEWCxQBiWlTRHs8wRS+n2sE1h6AaiY/v5wU1NxQoIZkpmk710nAkBrrS6UMC1DEM
xJE5i1nmFb/Bj7an2iP6aaEnQoY1C3TJ+RGpREOnYTHkKahd3Q+WwPq3JeOfDFd5WBZc23K49TcG
h2y/Ros0Yjwv3nx0F5OzJKMaIN0Y9j3XgpoOWtMzIGotR2AgdVgMjOLTBkofGG325qYGhVyE1tmt
n7ScLcEoSvrKI1NVjb5hnHFpy0z/abBAPpt1bm9blrKsljYoJpT86hJxIG2jkWYEmO9tUwM51cEO
78rfSuTDWc9ZuS2CUf2hoSJPZRo6sM+OAyVNRqBzGC1VvmkQ3VaGhc4QhPvUF1pISL3NBbUaiwpT
rXNy+ADGhu6hxI2PH5gueAyldO8ZSPyXNjsPKYWK7Kj6yjp/UPFn2k1H3UL3pSEyYImN92us+mwx
hkhzBWyTgMw8jd8S8s9uKrfQbyojD2ezGzYpWPTQGKxy14GWoQfG8H8saf63i5WyAc5fSSl7sfLL
VDOa6pkhTvmM+HngCE5WF6qgiVUx+EyJV5P5rD24luzvK4MtTD59a672ToA92mmbFBMx5wGy7K+u
Ym9/jBLAFAb5y55Fy1FYL6Wjc62+SoBmBi6ZhtiWMHs+nvZxksJ6z2k3GiazSpdecJyMu8ISR0UR
YQADIFPe64/5mH4AuSBvrzBPAKhdVJFrRN7IgHSKsSVEqETSuXnw9f7Gw4Z6qkzGxCSIoKHSTVje
TdXuSjHfG9CKDQe+Eeh2tj2tuWLjSsTv9AzdqXIpGdJlR2IN9hs3uS/12LjTjOGtJVK5gp1VDXAr
+0ljG+/Sn0jIJbiTNRtQm6H9YmMC1nKa7ezmXFXX/F3WN0NEjyKKmVM0Ij+iRcTBfEps6ovMZ0ju
nyOWyMp703LalJEEUengUNCzud9jvg+EU/zyp9Wu4AwfvZdEB82lHFbOV+HIv+be8UN7UmTNa/Tg
yT1xXGObR0hLDEMmW+xvOmxmpOa+XpFhYbFfGhQtLSN2wiUekE10CVQT/8WqVnRgQZ+C0wylHPGN
nuUt25ijHKXfpovx9zBxVmXmHApvN8boDUutg3CRqhdteJxBGHbV4/oWj5GbcFAljghN0sIhZ9oc
J8VL6pvJLgFxcTRSZjQt2Q6McdB4AP1GW9hzKhbV3O/8gWK6ZPAxwk1GAq1tgAmJzZLE0W4c7Xto
BoibbasKfMIqBj0hi6MrQBPIeV8y5lFeF7oWUc0aCCxGpwrkjAQ6kcqCHqM72zuZdxhE+CMTO5wh
2+oS2zLpDly9iaub1zY1CR8IIvhOfa2X2BLQrohav3Famsv1AnJMzPS+jEhjCNHbr4VG00B656Un
89ZqUE9UqutRLmHIr8cMNzVOSjsuggp7PpQsrH1ZTJe/tqPhZoxAW0TswuAApEzQ2MIgPFFIFmKP
rqE5t/nObR9MvRZBYpMyagKA32QWXY/OYe83coW9cRk8JeQf40AsmGEKtNgoR5p5HIlf7eowhmBw
4zr23TzRM66O/gzmphyY76euBY6i4rtpMcrkoupwS9vZPmXQrk/FLo0QyAPFfNU9usvEDsqgp6FW
ZeQPYpz85Redt408yZATSmnTW/LJKLMX0UCBnViQ46EjS7NkM6KVxnaIMb2UXYZviYuJbN3XLreN
F2ndzSaBKjDk9mKggTlrOY6tHrBsy9C19mDtebZ6mwfvOyrkE5iI5U4OY3dSMVRe5gGGk6qTbcQo
zX029aOkC9X63tkv5acdRSsunil+lV0mcguO5jL8mjkCOVgpa6juatWFOFtpvTJpzEC5bSS1Fzqu
Be8N8yfpWG9QrEJfIGLL3IiNb0oPy9SKAjWa/mPm9kvVkvU8ETdMovg5JR5jO7J/IfyX8IBat8Iy
R7qQdI+L6x6gVmz1FFGDQXCw14D9kxjtt2aMI71TkIz7PijSiSaWKO9q0CtOu2AYY3hQS2PnC13c
D7z/bW/HLSwtyEkieZ8n0sMdtdKgZzztDxaRPfFMN0ka/hI27hiMLfofrWOybWkFWOEuO0TpcrQ6
dWmKKg1LMwmTlO6VnqDiJ+QNG1I6YFZct0CiLQK4oXo3cplO/btY6fPBHei+tFm1JfLD32k1Q/oi
yWCT3DrkI2ycmPGq7WBk1PTftuq/Pa3nx+ILMuj5RH3HB1b/iuTiHZqzP/XW02I4+G5JIpVY0haK
k3B5SbLU2uEAX/a+fqxThjlWxFGrL/ZZJTbDFJBJuotWCBIKkQl06afOaNjnXOpYYridsZJ2NmAA
iNpeLQntWFx0V+p28rlKKGY/XePoG39GDamGF9M0s0NRyAtChMkA+9UgqG90vmpAYmYAeyEocfuu
3CX3MLvNyZqs+LHOCMoBWt+1SBU903J2VtN/uH6tztL3T2Q2H0ffrsNx+ijtW6OGQIVVOBAuSUzl
nLKPdl8T3X7qC8jGA++VjylDTSijnAIyf55j74tUEHtvzqa/68r+EfpufJYWS1kJT8rOBVw5PlCb
PilJEofErt+BDkbUdN2bNFLmGlp1l0aNjQh4IjiIIDBiZKB793wKkFDZlBRYmswnjWC5Oh3v45re
nh42saftvGrc+D2VU1MuZ2UnP64iblrEX1FOZyfKZzugGNuVfT1DwdPvZALfSkAVN3eQJZAc1zTV
Bna9LP5+86D5TFR6ItLDelX2Zs1w8N1GbEDCQ3LGLbuMNDFias8Oh0hjz9D7JGZFL4VylXV64NvN
qdFkUHXee2VwHVaFCHOd3hHUeZRCHc23eRaXFmvBs8bQTKXdu5yybpOYCt2kyt3QRpifn5zRYAtt
jCfH5PrRJyDi3FJyb0Y7p8Um4JYUfZpNBE2aItVoU4BW47dGMAjxcyX/04e+wQOtsJQl+hwHjo05
VI0pMsU5znYR8GBE5PkTdLMUYhezWr4NQgbtPBgL4EO6ZGLELpp+PmFLKduOA7yei+429Lu6HSGr
R4FuYoJgS1typDwvaZ8S4RBw0YIzoA6cyf5jV5/bYpfMw9pxQyvIyYPGqZbQfsnsq8D0Ry1j5Tnp
H+gp/BIE8ZEAKPZmxBco9JYeyDR85EOZE/PjBVTzYtP12jmamdZqtkQFSbtxRixtOw8Ou6Gjbj8o
jYFYNr9k8bD384zWQaIXOxkTnGVzshvQltSrrQtrQ8oUslp/9ct2L5i7p5OxxnfcW2XpQ/Fd9k1h
DShi7WRN8noYR52dd0sxE5kZrdDGuzMdeq+xiG+JlKJY1jk4qUsR5HS3HOdy68U+813/y2sHMtD7
7KSL8QLd8pb/OOy1jg2bUB0e9rEBhk9KkZnnIWhluR3gjYJiRyXokuM3oR4fzR5pycznq63fe4Se
1AQrZER+8ao5QLwSATmzX32KEuJhMUNlko0Ii95m1qcxd5mARgGCOViEtG3svC1up7XP18FFa5Mv
mMbHdu7zk+91HB2exVinjXH5IGn12FbEs8nQesFtq0z3kGSPVYGMIU76b0ISfpstzYGmZ9PjM1ef
LHKjXLz9peLTrWnO7OIBwQ5BXXEoKjYXMJLwcs9Tu+cqgAG6NdHpokd0GkfdJhVBPr6t1lYGHm8D
UVxqRENAiBKC1cUoD0OLvm6wlpLdtrVRJmpy+KBeOKBxaRE+2hUI+3Zsf88svbafzGc5QA/N5tZB
xIj6SPl2tLWiSN11ebIfx+V20Yz8VHro/qalPvlD323rNkI7GKWBnUUPeYv4mlilk7mOd2yAqDeW
7F6cwmUEp20d9brEUHkBgryMlomYa+wA4Ucogfg+k70lFlQxEyP30pYnsxwwSvVop+eZ41qKnWnj
a5hfzAJOLZAaYFw1yqqOy0HMUa+WSgP5lkRbdsGvSDNqrTW+l+YpMVI9WFd9WEaUJVTG6Z0BZRLz
AGkXCDtqA4VhPTf7jlj2RhfRk9biEFmYC/MfK/TitXDM3bimrOGtEGZ6oix8oGOyILZQYakZv1ko
f5KlgaJesrsjGlHnDJCw6K01i91kvGYUG7v0qsBJfTa0nv8MxYiT0OFAdRkWKvbw9waLDeYs93tJ
UzQhCN8HiHQ7w1HvOKh6vsS2PcN3EiQmQbCoy2knmow5h+iTh9n58uJHLA41PSmob4MfuMr40HqG
KWqdHs1vrmLnUjjdB6G2BAAStWi9RRXeUixYR61H51EMyWev0RTKYAZkVbZNDUVZRSJK0DXNG6cc
DaYIrJ6pWe+tOagb3UR4qjmlgcxd+zId9bS0zDR6B9JphRSgg0RNRDFZz/lPAgn5siDVNypGZdW6
j7XZwunUcLWKzwLjhKdogUyFfo6W1HuyWwYiiuHVTPMrNlP9zq30bQWXbduNSDXzeiqfFlP78mo9
+WJv82MTkSZ157n0bbqaZvfD9e1dOvRe7D6myrqvmqHd0860p3jaxU36bmkWuqzDoLigphZm3m6g
rcbScJYoXOYS3z65PykwwNCOKWJcWA2tqXZcuhhNWNXRVQVEKH38IpC8htaK6iqiOpmjNsJ1PcIy
LvQdaWqrpkX/LCL/V7lk+FeK62LF8Cma7tKpePeINQ8X+KrnZoI5RoCnvnVSrUKQ03yOyoLFxFle
wV8MZqB6J98nzDKjbqmWttyNenTLQpcR8elbNzFxc4ih9Ofab9gbykkg9cQUZw9vXLzSh3zqQd56
/pNHMkAQLRGq/6b7RUT91pmJSpuqBltqZT5ZPetfqVvttojJaBKaCNGoGjX2p8grJNc5ejwTa185
aS3UkdHZydY6tlXp7F2UB2bhDmEkKEI9nJxmRIw7hQp+BKokLa3wybPVGxNWFK+3DkRagpCP601e
Zv7epLY4xpX1nUrh36dZfVk0TJ3KMKcdyFTQWh6OF1lSyFtO4GT2LgIrR74iM0u/hOv7pRCeSBb+
DTvCBm0viFm3Y+oQvZoleb2LiUh/ZJ6RZJ9tXbkXj3Y0u4b5xhndFx/xncTqh+fFmgO7Fr9LawiV
4zns3MS9O7Q/MY23oGrRSqjaXEIfJQYU9XjTRJTda9e+0mS1i10IsyqJ3b2KVl7vBE7PZUZqk0iL
aYPiwBUoiiOBBmE2WDF0+lfx0hpIWSfQWMPwHsfiJatcmyhRdslJXb4Z8yL3hp2foqjTNrPCfmgO
q8iy78n0xccvFAtpBVFsb3aXVnigGGJJnyNO7F33MUBOa7uZadKiMHU4LbyCbui4WAnwdzpeHq1c
uq2dlsz2F9oRE1e4Tab7xT4zNDdoDD5VMWnfzrAmkUn73Qc+n3lZ/ZE5EzFE4s5onTPX2ovim32p
I/s4aWaxSSD8HbOOc1CutPbybWJXvI9aODICNUN5JsjjO86QvkvF4t9jy+JCQtSUM3J9dprvIiY3
ItU95MXVSt75v+8mc/ug+tVQZdvyOPl2ld1ffzxuXG9mUL1uIkY1b9n4E6l5/aH15s9D2TgwEa6P
/757/fX/8/U/v76MLe/rz2PXY8KoQl2o3/yTCR4JqNlXQPf13vXmCuVuVwD4n4fXe9fnrq/++eH/
eO4/Hl5/LoI2U4/fOmhDIs2c4Mr2jvKa/828/hf/vnt99vp4MSdeEhLah+ETg7K+k+sNRxeO2z+P
xRL972PSWegddtv0zZULxNVFbHxgbMbGopV5JO544X8p+oMVyZuihjAaTQQFXlm2cgRVl2iJfVxg
cW99j5Lm+rBvlv95IV9/xHUgu3JQ7f/8wvXHrg8FTaHQUcnp+lRqW9aRMGqcbIOWE1Nrwu25/tz1
letNJVtGt2w6H7PUxLgNg5SH69u4vtwbtn2ojO/ZMmwEw/6Iu9VBK5BCETtROEDZWmlFbsMwPyq4
Fjc1018r65/6jAHN2M7txqkID7veGFOPICKp2gV944JCBOqMW/U/k0BrUXo23c9MByLJBdxqmZgl
Xce4kMiOHNjYPl0pTtkKiiqvB/j68PqclArp9uCCA23B1Vb6iL3h+soYl/oSRGQYFoqu/J/fKwja
5XsfnGNUY4vLr3/h+rfrWKzkETGSwgrm9M+/9/e/cv2zf//M9aWpZ5KiqxJX6L/eVP6vd3b96esL
//a3/78v//kLtZd1oT90hz8/+2//ZkWiSZq3p0KnAIaZxfLnSUAKBFBuk9h/UhbCRUPHZ+fO/Tmn
9QxOCnrG6JGSI0VK6/KTcFtSs5uIqUCVHCC9lwdi8tqzGBRTpZw5PikSYzIGWV+Q4IhupalAeYFY
IQ1MfI6t9tuxEnkcGwbxbUGp31K5sOO02WVDKhCOQ0+MmaURsfP0S3OCAAODaPS7MGL2IRxaAV3f
0njznynAqrtcsaT5jYZ0ViMnts+jbR2PDWYlhvVj2SL89NiLWBNQgw6GRyn/GmOCr9saDRS1wHbI
58tAi26LXR51kVM99w4DhIYoXJQ+YF3okm0pupl39/gVyYqKD82kPxlueU95222mQkOIkGb7gkvw
fiTQBloqDB6dfZlGxjYwR/xc1XAp9IqLWRoNd5POYGlggqmbjOmGVQ1ekKs6VtO8Jc1jwriGlthe
aiJ+MEgSVmXfwv2YEUp6tWgvFbPFKLtPoqXYyMVHQqP3P3acE/SYNe7W8PVTlagB+Skx8kSfH2MP
A4jm+q85ssqeOQjxWpBe4wFFDwFDRFh/DgTw7Nqy+9LcXV4UPYNGm4l+nl8InEYTbddoqBP8utEV
c5xGJ8v+cG3z08gHzLMdzTRr1ve2g3Y8qRAGVPdjjtzQLZpXXAaSzDs4J20fxzeNR59Uz0mzzPRu
AcjB+iCsajo0LnuHmBksCe/tyVXijjlBO/bPjUZdrLMz7UsYJgCjNwyD71Sun5Xp2ejHhizovepW
9ASiKTu6F4b1VTZr35a3IziEaY4YpCRmA8jAEmNMHpW/3SI9FZHCOB434jYp6aFxOYMpRET5zimM
uxjKiKmNUHU72gENEhi4yMamzPU3rTf/cnJi1WLMFfzqLe0ATphkuUjhPI1OO13oPRpgkIPcRgHm
2K6/d+HRNDRDjsLSZlxTeX7QPXZBpS9ObvSUW6P90BfGb9vAxZ8Wv0gMQEHmlOh2rfex08Cl9Mtr
shcxcW3aYmR7K191vU7/zTBw3fgpEXikWl36ChOfORRBnbGqmVJfGK5Qs5olI20ksF3palvGWEZQ
5e53PLbJS0V7K4r8ektU9q5RgNsi+rq7SEZHLU9JhJO/jJXI3/AJCd8UtDor+5de9edC+mjgCE3d
WlJhq7Ps/Wgm3r6vo9suIejEskrWkYo8jAmDOSasqRvfm6L90GregawRwcrooa70S5dMbP34vEcR
jDaloDnMP3ruCKIM8AkYHS08keioadBh5ST3bTM7ektSRNVLqcHUAfW/gaq86ZPotlocer2cH9Aj
xDfbNRQV2qGEgnwTDycLhZ3C2NO1IJVYznemgsZXCxmjqZXNl3RoG3QQEremA3zPQt+m09pD/JJ3
O3ex1JPsW1SGGUIZPlsEzH0i7qjpAfjpiG7n8tS7aXxxB67JMWMhy0rj3WTqHx6JiKhhSvSXRv5r
ttIh7PI1LiZx7bsxib57WmgDcZF3hDWo0zTwvpohu6R9DT6QpIcdUxPO7mkckcXMN/5IZwqOvRsA
/93ZCyju2u3V81Apxpbquek6DW1p8pdhkt3b0CzY9Taa30k3dGp4/ihTYjQuxESj2fH9TbsC0jvZ
wzvJjECM97xFY2t0ROC1A60Pa+qasIRRyRgfJSz5j6cyVj3oPNSkCDnCRQAnVhmmCmhAMkdp7HS2
PBgmYCFbJPdVQSWagJQH56XGXQRk/dCT1N4s6MIYVv0ieQ1T0/igum7ZGB69j7kmVjXSYutIeNJ3
BimVRlv5M2UgCVVLwnE9ai9Cazo+dXj6woaU2fTzSbM9jG2DuxuzgRZ+ZdLgMd0VA1pitmimp6k3
0INbKd1isV2Mejn1iGsKO5a3q8iMI9etxvSc14sMWinP9EkJI74K0FOI2RmE57lx23Do0f+racmP
c8sX7S8duPIUOE09RrQRpnc3RwNSTNN9Tt/+qGoGKyTKAM0gWk+YgPq1iUwEBK/w8t8Lh2G65mS3
wyLQR89YLRwDC5PWmpvYRgo/j/N5aLPi2OxmJR/IrWJNLf1PsME083ssvk77kntaimamfnIYapVL
CkXU4coshfvjrKeqYzDCyeW5VZxA9Oyo9pbpK9KaO6XNNdAc/vcZjnddw5LtSSzITfJMMpetI9Ul
fxJdjmwQIkAB5c8B9HaA2zFmxga1Pnd9YSFndte41nPV9TE55vZbWkA2zIjeOQ4rwUatN7rKMVPE
5a9EJMkxka1/nK3pLRGAKrrSnI861R7yEm5aYceBLZETZOigSF0u9UPjk7i0dg8JLAynNa5Hc9kc
NOwjva7SQ1JleWq9Mf517/rw77e4/kKXpgzmgusTY29Qzk3rO/eU/izyAsiPq7Sth7ccXeSrnPqV
L16GlI8LDac574+e4XGXQTrhM05pbnVfACBp/bCEiSjbdzNG+6/76DyvJf31xvI4FIz15voQLDsd
dDZsW6tvh2MefcTWAGL7+qbMrlPEC87dQ7Ie4bnF9aDP8uXGWXMK7XUT0RigS6r15nrvP54jC4/r
poPBqDUympPXaCNRU9LG5oD6Mid4YhjY0JXrd/nnpltr1CG1443GxHljNQw79/pKZr0iUuM8Zs9S
auHU9bAS1pvMtZEyXR+nK3t1aejG+IW5d8SYo6t3xxrFC2FMsn0ce08/OC7EIm+9WQqEvKJvio0i
xwtSFbDY41DjOmsr+zZxKxYIxzCO81CZx+u9VhPGsVZORTODVmy8MmIbaOHUYjZbDh5d38P1nsNW
d+tYSLiS9Ew2t37sO08/omMfEyc62A00EyNH9BsTsm3QrrTmQ2I+MhapjqXuNWGSeUDZuvdFUeex
15MbxgYNX2GlbaNYYNlxO/NYG7p57EyI9wPXUDDwqA9cg6VyRSfDuvRdcP0rT6yIoCnUCEprpnVz
Z5GTMbKXYY55qaMoDXWiRWlxs+UNyBr9rdZ9zPVmWO/pKkJMv5g0hv4Xk+sSXEiQJg2RK0e+HHXs
S4ILGlSv2keIm6UonLmhv3qo+kUPJ+ajx2W9uX7+14cmLcVC0szh444B6K3fAZXb/9z4EwwVD63A
ZvGJanMLNkRGYiIqVWE1oHhpKHj9GsDTnwPw+nDO8JRX8xJth857Mk31Xtd46sZl1UpmS9btEm36
MrHHs+67BzXVp/+S1tglVi+mOwMY4eIfaO4A34y58tKzBj6Zh4RQ5IGLO0z7WH4SNhAZbcIAeTU8
x8B/br7Ec3ViNKUhUkWpvdaCMJczCuINjib3nPxa3sGL/Uz3TCyiX8mzROsRujOE0438DURxPSmn
kLYnE8QaXxKjABJ2LQJqKNwZltNj3fVv5QocA0GyY1FfnuBJtwrQ627QQqiOybjXHpf7/rvi4Yxs
kMCzgMClhhngu8HpqxMruu3f+KccZnHIv9ob7REzGkNCiRsc4Y1zTr90djHYU31+aUHOgN9YnPBO
9VlA5dxOIY4QwyI44BsxDLCaGtDos/7+AMAqSC+ETDo32IwRWjwLOqVih+08W0FT3nn+ji/GGXUa
4IIAfyxEgoLR60/N5YyEuyfnx74znsSHeYye6MdT63XYsUzYu+SunakZWFaM9+x1vo9+JrzhrwoG
dh/GZz09WBj4h41i0XbYSO6shsDnDbh+dQY+u9Rsum+qN44DHPAL0wmmRufilH3huKwJFgl0a0ew
hgVHqUBvgbEXwMMgbohRdFGg0FEjJuVCJca6gSTefzijtginr7i5sR//8vtdPyOVP8/4vL2Gi+He
ava++ySK8N9w7Rcqkrgq/185yEuVln33z38YHjx36sL1+cPPP/+B8ESzNcoJ2/WQpuq27fD69+dj
inTmn//Q/6tuJpUVpo5RUzvWAslKkP8Wp2qffw3H+BHKaYFuYadFl9TdzjKkreievdvlmyOEuhaN
XrGyXWZnSyxgRNlEPtnKSc3iMPEOUXmB2alqGKpbU4TCJ6DWo24IDSR/bxBNUAa+LL+h++3kTr5D
4bjFA7qvX8aH7FE+1y89HYeNsW3/yshY8t6KTwuDSzjeFUeu/egwNQ5YjPV7M5yZSITuA4sZWgPS
L7jOsgTc4Ns3MTbNIZHA1pazYwPmDWXpYuGO6l/cWzDME93sszMG/rD7qx1/nGd5Bseb/MaYgKHB
/Y0DimAP58QubQsw7T37QgypESiHtPhGPTFYeG740rHawCrmFc5qeA0CWT9SsgOG2ehsP3DI9owf
HxGbNa9ILLy7aneHUQKvLr3hgs/viCTq3U0psvfFF1r9nXgwX6Bg7vwg/mv5IlgtMMP0uVg5jcab
R9DneTho+yS07vCFkjFcb7BPBVjv+wcwgAie5WsFWQTXC8qmALkz5kjOUxc3wFcWbNL/Zu/MllvH
ri37K477Dhf6pqKqHtg3IkVRFMWjFwSlI6Hvuw18fY0tp8Ppk67MqPfrCDN11LAFNtZea84xt7kF
rnXGGTY+SgTAxVDnn4DJImdJdbBo59FiA8wS2CcT7BAD4b6Txos9PgVw6kuNZE9APlQ6D7TIoYtL
egOHLTK+47igylgo1QYiw5aXGKyMk/aTfPlqI+5swXmqXMDX1q76Me69H+wr11RuK2rzjYJjaCFB
C8cf1htKQhSiy128dpd/ceRLuP8fDnxbVzXTdmzP081/P/AB2TcouvThqLv9Ec8S4dGsMRxeL453
06XClASQRf6GbQZlE0ajFxxJjSR+S63yXzwZghD+8GQ000TxrJpkH/x6FlpxK+za64djpNMr5P+E
jIb5cuQtAtGGw4brxwKfHVnW7KuCx7J9DBjgYrN8wT8SPX4/nf/Ou/iLvAvdsW0Og//xf/7Xh/if
IBgX9/b+t8+8jdrxeM8+//d/ncPi5+fftk16z3/+Pvbitz/8LfbC0f6u6aqu2Ybt2brrqaypv8Ve
8CPXM03V05xfYi/0v/MXmunarmabqq2TiNEU3XciBndnWiqCSkPj2/98cr+t7s0v//79am87vxz0
psv/GMwaPAeel+HIRIzfrfbwLLsaWRMGFwcHJ+LdN9xAtnoZmXCuVb841Q1IE0R9PSK6FnWOJ+xV
kcfb2iPNoUsBGMy7gFzXqr+4BcRv3bq5AZAvI2LNjFkoQRsmyR3108FhGj+gJnLjQ5hBlC2OhhU9
VblzHGKPvO1BrMlORAoBOakqXIoXfzpHwnZ3WvnUko6UTSFeoALME5EwmwDWG11LvOhu0c50IwX/
gVKegbV67aaDUwNJi0QHsVgxd4kBJ15BTQRSki6OZn0xxdznyluRhHi6QnbdsX1kRAhuasLV27Kr
J/YB9TcOulyPv+JRQPdrnGOZ4sPUhXaiv7hpTednPwIE9jJWh2YgBrIxN7hODjpawAS1vaEM66ru
Lq3JY8fNwnOyz2Ecz0pVLxHDfo7WwoFDCkGNKz3DcydSnh2igiHU9IfEL/ZodnFrC2WRk9w1qLi4
2vRQ5JDNciTyFlqXSgZvjqeodvCeqPtInfaFp548X72GCjqzfDyRazIb9FWdadeatiCqh2UDPi2y
0wOd/i8NMr+nRLSRxjM5fBed/W2XQD3ByYSqunCPjkHir0gOdhLfNWvajwMvM8kPg9afQ9Xf6sHW
SxD60Bs09eRAYX8y43Ef2+yY6gSRWrSrY4VQnviAIpWjIjqUWIxTNLF9B7QA0HbhbHQCFaw22aGk
Og6ouQrHvlVwBx1lPKmTfWjHVzVF/uOZ4ZeRcRzQ29wLK9z6trb3KzwOOf6WmOYXvUn4k6626Xjk
okHonQoN3R+wwda4JTJx2UofgJF6rnYqQ2tTtiCQ8oZBKxTSGoATn7DmD9eu4SIwJe9mkn5ZQfhV
teIs38ZSma6Vy0FtThe0nzXxZqMKlwHeaKoKXCpclQHKpDlkkqRDDzecvRwOS10M+8kuQYNQ+jSG
t6ONfhKTvenGaJcZXHCsYzFRptKENUux10JzEwQjPpb0i+YkDE+BO0Ag4jKTg2FNV3lMEjW7IURn
bloRAmXxQSrfwXWXIhEXOxzPQ2neQiPZsd2TDgpUVvH9+zFGCBliNE5NRHNvkIVaFXz5DePsNBfr
QKR3RxV722yWqJ92hEUu0EDhHDsULUAIZhNoTG+Qfr/qpGGRaFeZE4O8Sw+KmewMzvNsjDY4bxZF
PV4FrtCsdxcink7RlBySoV1VMceqUj8nxbKPxRr519lMu0utZNDVWQ7cdxFOjN2784Amn5BLWonX
2k7vtF69saXom64OsXbyE+zUcU8W7oHRzF2+MfJ41ILh7MBEU4rp2kAJ7DVmISB95UvyacsL2FOG
Y24snY9GqabT0Kgn3CrrAleLyLaoBrm/euHxehLPkdPs2TBYt0Y0S48pZ2S679Aip5A1wTe7507B
DsuxnSRiL59bGrCWDfT+ERzO40kHWJgf4oiloAunvQ2wHOce8KGsW2VNCsMT9EZ0G3rEhJG46Ejn
5MHkgRirIv3qtxjNs2vLO2X0zk2UwAoSdbqqGBIV7zmAQlRb8U6JazY1GBLy6eTQwg8tcclUuCwy
9kGclG68OvGwZiLGKlNEdzdQXnsveHpohHU0a/UjRM4V+XhcdELGDdVGCCo+kH695FAFkPl/MRra
6zA4Kg5mBbtNO+6KwD5qsJuUkz8UDwa8YnvQILsQv0AzMXXto2n1l6lST7hxEDjwpbWxjGlvvNtx
8qQW8a6Fc1bp6SGreO6C02Nkv1rzTtsSU/XWGPVj1yFyKdsLDdXVlDrsWsV+4kSQ/0d2vyqqHcGR
Jy4aDr1kYjit7qPxxUlwbNZmd6l0TrHYLNd+SJqEY23kYhU1nFaThqC1DdIdg8WLXLBNdNwBEgGP
K1sbT1cthugj9aH+tcvExfBBVkam+NDDT/x120DY8JaTg1wTVM+BQspnx0nU6JxjmgZOtQ/cW9dh
9ddyrjSeeSNritYEir5ebc+2yTnPQkWG6ils43vLY6Q5q5sH5kc4Uppmc6pl99gbOD/Chzo8ysfK
dOf4fcZp4qjRPGRDbL4hyj9qRLihcQ4JnKbPZscYKELAYpOOWSco9XgnmDNJn88mFYE/x+n36sbV
ffTwL1sxmMLAZkaInd+RIff03KFxDcT6ssQ+JOGYLqNxhCQo2K04dE6C9iWNSJePe9TIIbbetEtu
mRAnjzHafiyyfas1bwYdbSQ/KE9wock4v2Fk5B61yjy3aFuY9JRhkl2EzIvSYpytkU0H/Pur7++N
EwjNIWu3nWM/IV/SwW7ZdNB8wni+v/q+UUz0Rt9fMSXgaWMKzpqd53bNToweMG4neO3NkXAQo31w
OqYaqucreKZSf07PL4IgXE/a7vsGgrmGIdZsV/5kYZ5A5Ik5dee7+Qqn5GsYYZXFAzLQfSuDbQbh
ukt7utlqdNUcIm5Heq0kOrKEdJjdYcxrLg2gvMdAhqgRndlAK4hrwKxQbm7zZdf2KhEpkGfmiuj7
EeI4FT5xvoNqT8FOucRhJicpCjT0saCBK2865AV7nty0mZzm6IQ11M2CTWAL3DDE4ZEq4SkvMNtQ
f7GF9FLrPhHLEnIVWFahe69pCy6rrnd3Ud69RQL1mhKHS80j2iYGadvZgqtxal5tARemLId8zoSQ
GD+8NVrLIDfIObCnWP/AeLbrc+vommUL7kCdJ7ULwmS80f2EBMVpHtcsHpwC+didM286B/XILIa8
T59CB4Pcj5S84Uc1XgKkwfHUMAtkV6xXPl5X5+Yo9tHKhotej5fELI6p7TPNBQJmRffI3AB52pt2
svtdUf9b3fz7Oln7Y5ns6Y7nopfGWmY52i9NkSjmMIwHgi46J/mqyK7U0kvuDBffFaiAMbqP+4o6
SgAt/YtH/mUjSIHu6R67B8NCdcgc9ZdIOs8cCFZD67ghbvU0yq7imGLegi/E+kKhE9HAFCkKfs8+
ylLpLx5ebnp/tymWD09KqevwDFTdc9RfHn5wHGHE6EQ2eksRz1qThy0K03LtqedEG85o7e9NsW3F
U4RAtzZZ1Shsw3j8i76U5v6nJ4KV0qZo8+R//32jEhi5F7r44jfyw7dEf7aoTFJlTxfrcSwpDNL2
7CAJdZEpd7hJ87Q756PE3nL1SSlYPXMT5YB1nNc/f4scNmJ/fIs821IdR7M0x5TP/HdbKMR9wxSP
oMIQreQsNXsjNJ6URgJ1hoEi1LKXZtK9fx/eZUN9no4fVGKXoEECEd9VT3xgdedYl+WhC/8TdJ1N
Zmo6XVsuXUY8zu2RMoTazobK7FQCVpJ1s71hnRBtTcefyXCzVFvOlFScGZDv3Ew9TQZoOj6LAU9s
StZXGPbnuKtpRN5SfCAVFz+fvPi8G9e125yrEUFuS5gL+nON/lDY+ytSljGvNMsKRbLIgqsSQG+a
1FdbmEdvBFtp1Cci684+fujK67h7RJPkwXINo4HrIGLkqKED61MTs//LCoYF3dBfQrSgsz//FP7T
4WFqqm5ptqZauv7LcaqnaKix70qmRLPCB3nqvHSXpe/flbW4am29/fMH1Iz/9Lkz6ZBhla7JOfLL
5+4NmsvelDMzsElXSePnOEPDaiDKBLXLhW/lmsl9FCxqk2S+dv2F7e6uMrOdQV2f9hiepuewyQH0
HqasP3uknAk9f8R1w8GA3nyW9uPJgF9Su/pjA+OjpSdv4xHCWLjMh/xhYj3EPraX9zu45cpQZlZP
a5gCVO4KMHDtiHHcabrYe9jwR2e69tIjY9VLL4bhmL3Z0iaPMYz9/dqM00MO1ipq3t2Qab+WdAvP
dsqF0BK8suUmIq8VU5xrYR9gymwyCMTvHOjlsqvTjqPIP/guTkj2+h8aQk2VSkqvSrAVwWOegAN1
/EsUdfOeLRgVuHHTU6rjulimFrAytqNFGt1l0dqWWNWs9JiNzWvdjR+9TjmWR2zZw3OFMwxEfhds
8bufAgukm0oeJexgvbA2Q7/LTOBaSkzSQ4lyxcJN0q3GMr1rqb/DV9saWKaNTTham5FVm7ndze61
k9zuUbHsMUNzuiJB/94nFfZG72AkGOGuyp+EzkWL16EM1G92cERWh5wHcZDW7wdX/fDJ9nY02gR/
fqSRb/qH9YU+oOdoquvolvvLoT05SlGZigHXhO2b3NIJPnbt6vjlq3zJuV2SJPTnD/mfVn2LQTkH
teN41q+t0FofIyc1RxbbhA1Zw8YUZt2fPwRP/o+vy7E1nR4ntx6sgH9fN6OwSrDZw2sxXTj7g4XT
ViduvUY8QUYxFMV69pSo1XkCVzjSfxeaum/C5EtW2fgfce3Yy8jwcJBBytRpRyj6MWHb0+vmzWEh
dHJy2UL+poBxFsfvrs3DVH1yQMK1M2nWy4U4yQRQJ/3axyzVdU24h04W9JgdGvLyhEPaIZ9/5yd3
3Rv3bdvuC4j7cl/mGPgZPahrpbkRBiV5kx8s54x0emOx0ZFPkgC1XWXbWGLtS0HTAtxX75YvJR0G
1yOIR5wSIz54Q3fRHOsWZGLvIpXIa+MQ6hL/Ne7ltqkNo4OKwTKxapBW1n4KHl2f1kdDv0Cv2SXR
3SPrsXjVOgeCOE3iTlB6qXr0ZXG5wNt/qCLiXkSy05lzpXySOIA3sq8gH06tWWj62LrlNjiuhmlP
5dzUXMVo2549xJQKzwXHz0Wu4Cb7tb86DP5DgcMh5pkuuyLVNK1fOpC5XrYCNzIQ75TLZ55BC5YG
lqhl31Q7pA8oibovUuhBWshnpIhoPTTlFhk8sWfzdGFOdOvZ5vVsDTuZYmO6u6a94kSbox7eyK1b
35+aTJxDJXhoXP2hcuMfHtaOMm9pyanH2IheRze5xzr37+i8pQNYOjPCq0HjL7e6Waez5lW0AHrO
fKpRWVSQGn7ufOsoV9Vq6j8KH3O52uwxWn84rPyQV+6OURCIwiONLmo56LuOWGs0F+je+Yo4e25/
1rpu0VlilRVvcpPqYGGpFUCQUwvRiDQdo1tnFtUO/Re7FNcqVE9s8MRA2gfNMlmN+Um/CNjMMU0+
5u0q0Eg0rZtz1g8fYyfWsgiyGtmyMG4eCCsbOartO2t0VVfb4hV3AaeEgXKNFl3rvieWcqZ2bxd/
/kH/h1WMwk3+D9oRne1fPuYBkX3aDn2+Gdx80Xi4ZkqUqs4wrOVBbrTiBM/JL4O/OL5065d5pqxg
XcpnrtCaprt/WD4Rio2GDo5ogz73mtXpQV7nQKMSjrtEnMFFJzv4A847+mdJ3C98w9zUFDwlTgjZ
4dQ5UYwGM/+kL/KOlhVFdkJbs4Y/KWsxzX63aaSYDEJlveTSKHXESXY38sS9ofldDRUYU5aMITp0
irJuenuNFd0Z2A+lHlVYxtiazOkQi4dJcw+7HUau9GBl6lWuuzEHXZzTQsR3UWfWsoNTHiPr8lCV
JsM5oOihniiq6UOXF6OcTzM2H2xUNn2bHHICurJ4Oot03GcO64Y8hwMjucvXbEzqddLUazyph6rj
c0neFSc9jCbbPv42iQi2ZQCs26y+dbqThY4j1H3LYQ80eSDrq6vAU9cLF/0i/UDO2N69yQ5F0DOy
CkMut+YRzdmXbIe4vQAYucx/FhU84UwcNGKLtOGrTuNVO2QHFC2o0KbpI1OXhs9KhFoYRLoSiePU
clbKsm6y8vukMlMYRgZeMi/BHMiBqdDmE9jQsN2Nk3Q3qhg+XfVQAmodY+fYieSOYewou9Ya/TrZ
bRqrAJCjicuXmC+T7i0v2jOoWBLtVCkR0iu6aXF3llf4iHNj6BEW+eNJ/rvUkeR1jAPTXd1FB6K+
7r2wScWWpp5JQHdpoKuG47xNTcb2CVxnurrsF822f0Q2/b2JHbuLO0JzL+LnieaM1qnPyk6uuh1N
ctWPyRDAJjLFdzOKD1resdkM76bJs1IsVmi6r1kP2NzH5JQEe8uybrLTlqGErjl7gQfduITv45TL
B9VlGT7Hlf0gCybgOFdYWLc4CJeFT1pJMn30IZc6qok+z3YKqIvQo4/o1RgNcas6ODfQutFra9uU
9mLFcHdDdbsry3H/fcAz9JBlZMRlGOf9Qq5eJl0BPMFLuRtPS+fopaRXgX7SM7ImOKdys2UHiVQU
WEcefKgKfX15wMnua8xFtcT1OWsqujUkezkF7YXG6a/pxIQnnLiSViz+U7/uK7rOLMeyTziV/uef
r1qa4fyxSmG3iUpctWwWke8q5ne7uxTKV6WbFjRfZ/zIG97ICRe2/0Kfi4ZHRza13Iy6XfZAG5MZ
zSA1mQvZe5YHVhMiKnZb9gCtR4u4GNJzmljfy/b3HTj6exVT4NbRV+GNH7GrMNIR8GqiZy/xFqpN
MiI2SSyetF5J4EkUHYRREc1FhFzM7Lnm5LVCTI1ke4tu3BgVyb5G150yh016wOBYtUpKZnc65EV0
02QXyZ44TRB91StNr+5l7YULZFWAVGhqQMkA/1fQ21SNcpgdc5oFczvE0KcX6wG4i0eXO27Hq4dF
p++/UHKSOcYJLteXcDK2BSbvoVTnclW3zXa/1Fmc5JrzHCjqUa2QTtXhXQX37vbD1VDFGbcXImt8
JxregXopr+Fp1LIONyvcM8QBUerJ626XHjyOSHn+NY4H8fq5Z66RxupJ3psskwJdbo2jXfKo1M6y
YCYgj4rEMY/yTjwpw6e9LDsDCuOERBc7udMwm/6COHtjFePHmPEE6NtnI24BT1tt6pIqqOjORA9U
iM21cVhjCGBZIsy0ar7Strvgcj/JE7p1/ln6//fc/S/m7oy95Yn2/567g+2IOF6b38/cf/uj32bu
rvN307MNg43TP4bnvw3cPe3v7Gwsm2+7tqcxWf+vv+VF/T1X1+WP+L6p2bRxVJO14LeRu2H/na2u
4/In/xjg6/8/Y3fL1f5QlWi6Y3iWqnom9hKkkr9sfuyIMkRrQgK3XprC87ajL8PGGlgUt5HyTZJv
dLy+iLeRZZugCrkGu5Xqrswk+mmL8muqWmUD66sCYgTjLyCad4i809j0GQV+4yHlBl2koECGDvHg
6g3Xi6gjwS7Yl1psXVX8tdoHc0nnWVTWw6TQ9MV7PZ2HZgIdliGswgHgn6xuBIJA+GlWpSxqFRlc
dS2bRVPbr4wGaFl6G1ieETqiK+z1B5Em6jKvUyrd+NUbPVhWbkB2bloiH7VMLh4qHijORLRCEWCD
0rIemji9umMw7VVj6+S5vhJYcFudTETQGzfGDkqHKm7M8/qkZ/l8tAwPNuy0zXxkX7itQ8T/qKYC
QWZD2snUkMY4tbnrE3JCUKIPR8ka+3wdgF9OvLh+VUUNgE9gs4eVo66NEodvZxno58kTmZx4Sa+x
On7ftLa+datqXCYq+ATCebxUH1ZjhywrwTNCbEBsLLMYORsJqMy0I+pnhmRHi8dr6nJaW9qwL+U2
KxrRXWuTv6SbWMC7C5oZruSSvIoOjz7pK2M+aZvEHD/rYdyqnjEs0wYJnpsWa7sQj6a0aKfkyoO3
EKc67RmADcqczR/mw15BMR9DkU8U9oN4IXYTvooowJ5BqE5ZNpdskMGMgpCdHIMvUyEoIzZQX2Mo
/N3kPSIhZgzKiEhaqjOaMTRC7E1cIG2o2okuIgHZmRVnr1HIHjQN+0URlIQns18kjygZGvNJGYhn
QOgqjTK+cbJ1RFO54775VjgQXK3M9S4tiYV3omVVIPnMorjbGd5AhI1dpmCYleaQFMwtDFtW28ai
FRF5fV1LNpCw03/c8NKsMUyf+yjF0IAQvakL/HLlY6DnP/A+Lwrhk5OoV2SkuRTTg19ussqNNm6E
IdkIKSVzvStORY8Az2lAcVmk3TTQOUWSAGNWtbNj18AWp/bRJX1QM3Q50TVWTWBoIAzZQLXKcKmc
MThikd0qSUIgi1Gwd0LWiIv0ISvthsRofDaAUgL0cwuj0rfAA+NP2w0Pua+9m2EBacdHCqtAz3ys
aljSFdwODDXjYpJKghZf0byzI3+hCiBNtrfLs+gJ93a8FB1+jb7VPtwsIAIFt7eaWFiFRLpRuEYC
AOpQ0Hm0oCcCGoK9oBw1C20++GkPvJI08kiOn6YWJ43JtDgZbevB1ZIWXm9I0i0xBGOQ4MyGW+L1
lL7Rcpr0D6tOLkiUFLIsifGeapVyvXRf457uTFX4yTw03a0bh0QjVRNSQy2nAkT1OpbFSR0Is8oN
4uiLiLjiBBNBIRXqo+OsgTvh1V3Sgl5oUUaIewS5JuNzT5TH0MZzXo7DS1/kmJJq0NtKw0u0IzLK
9WFh6wbRitrwrhvFVcdAAr6l3aCJB2ZkFt3MVoQEKVfNEV370SDapEp3IXQv0yK/aWAnJ92d2Tx0
3+vwB/0Gsfq0M7LBB/1nDoEDpujMPLVt/piKcpgnTXUb3Slepm4PWntKilVkAu73C2REfZMjW8bF
Z+WoN9Q8/aqC4RlDTQWNYJFViOArZOOuL4gK7gSmD8TCnRG+p8IknMpM3uu02gYl9n+9ZV+Uh9FC
TYqPNiV8FKwK2Jla7KC1BAuGNqigKwhGU5SvO88Bt5CRLFegEI9DDdyD/5wF6VffG/yVicoo0mQn
uqhP+TStlaE6pd4ldFFIh9b06pkKqK7UB5unbyqOt7HpjnbZvERp9ZaL6NSkPgw4WwkwP2A4LqcG
ybTbvWVQhXYl6RGupY/I/sHn9JgHlq5OuISD01TkztwMJ3WR97uWANksQPtQlz/zz3AITmmYip0+
qke7tTiRhbGPM/egO2IbZjC4TChFcWjpCzftQf+W0G0dFZOa7Rqvup++pakfzZ1g/FlG6rYcxh9j
ia+s6o1bkJQEN1fRq1C1Yxh21lq7leqQLFG86YvGBIeeRUiEqsghfs1uXiPijv3OH1B4w+CrVIhA
RjM9M6n9QhhQgYGbG77/ZGlsLRUd3Ir+VUxhIa1mLuKhuHj0msBBqjDttCF0ZtAg9dSOHwoHryjn
urcSISFOMJweVe/otgDXbR02lzLmy76sf4IOEvM8jutly2PN2m4Z6YxR+si9R1F06DVMaZqPJoG1
5UWpm2d94Mrqx+2nadV7F3EVKg1lJbzgMbB2foXfpqSZxnDdIuJemZBG1ahHdNcnSE7dw4fhZ5wf
ZZIR2DTyJKOvqLHuZod4P4zMl0pv9XnC+DXzen3bZBhIvVusmucxqMxDFzpUF2OxG5XomaXHbbj3
xq4Ioue6Aftsn3vTy+gUQPghtjej/egN7t1S+qutwog1zE+XK9BKT8k7xZOD5xJa0Qiu3VAWZTLW
C0XXtqmNF6nBbEgZUWy7+NWJUHFXONOWeeUkzMX1H5nfl0eeHilKxoi8jgsH5vwHh63FFhAETAe5
hg/d+GJyYiyA8rVB9pNTddoq4cC12CTSho94zHRKmcpBrzbkG0EqBtXSHl85ivs+/xyMdOtViMq7
qAenZKu3xrfOeEoJqyvNj0o8+ZVhLyYb7nWXWYBXqaKCxgr3nexkT7bzUHZTMLNq+piP42TSHwlU
4pEMlq5Y++wyLqWlrc3ILjW0cFlG2LbNzpmHVfaue+ljaxk0a/N3vbXeguYqeihWkbbOSeCFqEde
tHvxE9nkeulTOHedTFm1HYT2BImr7Sqh/piSDFlkjoajvk8j1OkKeUZqnrUqOOD9+alX9rapxp3e
YiYaEXZa5as2Iiy3OcTUClBBpWw4GlelOoXrXjX6NQ7HHPi8+553X21IElrR6OB2hprIsLT4EP5u
TD7ooa/DBD6eFjg3ejSHJrB+AjklGtB3PiOS6IZeObRTT+xfjO8itbwf+Lr8haHyjmHjLOuS2Y6l
BLjH89OYts5c8Z23KC/3uYHHlwLhEJQWzsjEc+e8S8Xc8fTHENx4Q+nHATvX+/eJeF7MtE9OHbyj
y3qxY2XnyrpSrYwdSZAGOEONwzpqsPqFKNpJTOE1wbABFom2wZxrjbItWMELhRgnJVxF2U0pE7LN
OshAwIhROvTjQmPq7AMPFWw6sZQ/Y3wnkjdQX1pNegozlhaRqZdurLeVa2+TISasQbxOGQliFKf+
xoWKTYyYjhEYH8xkM+CIWm+N6448NA/tRZV4fKrsBAiksalvUVRqtB7mfqi9prUCPq0nLdAzP0TS
r1tTf6MfcYgD5d0J3bOlkbiRa0ScD9IUNYFQMAiQLwF0NoW7mZJnPVEG6HTWRavzcj7EbMb75qA3
sbZuUz5+jOG0b4hXT1jozIhcrgiSjw3alLSxmD6FygA5boI1h0yEyEdeZNS43nWKDRyvGoiA+P7S
cjuPlqe0Tckfo0OrfvvJ97+jqgoXbgeu9Pu3v2++f6Dz3pOhKe/tXzffP/nXPx09XPka8sNfvv+7
h//+5e8n9svvJEm8N/QuX9PKabXl9+9xhYVW+P0l6z5M5389VGVpG9cYQop1f2cV3XPhkOz7fcff
NxrDXPAmvMJ/3WBl/f0/O2CTuwpdrO+P2E7cO1JnHuP7t8x//9V/fM/cqdSpbJOxzDUm7sBO3kxZ
B902kuEqvoqh4vub37/zfWPVuBrxFWTzhokUXTRCpv/t7//1zz7BiNS1AD4qVCYpwY3//EWtsBnQ
8Q59w2++uTZhxWBfy/HsfX/PYdY0H1IYZ4lgiNLg9RSG5MaE0oAYZgJX5feXnRKcEJUvsm5dDeGD
cmjMI1eryTqwn4jjF6CDNhEMMx9xw2xH8IP4MTwZzxhAHot5RWDbnsoFe/tLts79efk6vVKREvxe
fCAqg+05p5LeRchzccNkz+4DLOMYpx+7oDlBPJ9o+45k8E2ES4vSeUov7skQ0+wDf5BOqN34AIo6
Y8IE77Ang2lYdZ+cv+xVmEzpJIS8wXyJ9gUTKmcT3QcWHgR32dpeZxgyIVVk6/YDGVdCkMkI6HdR
9G+kOmJACrm0LIz35uCT/zRv1sYrSwnUv1WKx2wOgP1aXpI9zF+NvPYM+AWD0YXyzLCq45J2SNdA
RbULgJsQ4yMkS5rYWFayYH5KH90TgYHIeZN1261UiJUBm9nwMdsV56BdFWeZA0foDaiphxzuIOT3
ra7fSPEV8B3ckTT1A7eaM3OJ+PqEWz7ZeAG5m15s2ffYu2idrTHVNcoGuxxbVhjG6OXReLOOtmSp
A6LU0epS1nXqLOGqPjcvPmz/izjH6otyPwFGaf3FtLGaubFPn7M3Fuj0FM20TTFPn/Pn6imcI2RY
+XDT3QXuzZlOkTvDQXj3VjfHeyQih9gNn7RCciOBVEqZwq5V5xEOmESH8DLryXmARQ4Rku75LN8w
QL6Zj+Xyg41p8OAd2mEx3nLwz29Y6B8IEbWeXtEJPjITfsC0JHBeAdswjQXbwxmiwFPF6GXjLk4A
Q/k2syt5CwtPmZsn/6e77bEogdsiRtHdkqK7tk/Rwd7aP/N3/otM+rN+RbT1Hr0gFfd/KijeX00A
5PHMPwVLjJYIKeQbQIhtw3EVgqTeaUDEF5/qKX8lOuLEVbEYZvZWWcJsZzO6iN78Hx/ei3tyT5Bb
JNxoKcytH+w8GL46MYwnmkgOCNQVXLZ0tsa+iEktWBYv1WeCQHS+UpOFsXgrjo/B+WYhQcRwO987
ZG48OgVj4mphbWzCzbGKMd3SicReID+Y43tea+cRgv0LLrbjp3E+R/1WmX+2xIy+M3h2ikX8GDG+
ZoI/714uMePNhbafZjK5jhPvSYTrFFDgIuNcQkaYz5uBCMqEhM1K+Qye8sdx2T6UUPlm0yZ5GQDg
7CNWnDXmEsE7VRzShdhD8tkWLy3NpDeoIP/8Lg2NVbAj6AJdyZifu4IzYFUZ8YJUolmwmwiXf+F+
48dqXX3C2ORYnrcbEC75sBDz8to8sEPRvau5ps9Cr2c+fXCwfRziB7GqF/1Kt2bRsTvUjzCeDJaQ
8dE9CJLGo2u0AfwyD1ef5rbeIMsmzpcetrP8x5HymczXjCvYo86ccVG/fiTreoMf8ELPh+s3koIm
5qlkpNktRhIaDsoRzqYyY1JL106eznyYHGV7IO7BTr6ZzedW48fDC65hvKb5Y5kf/GDr0OPYBdle
3VkfWEXFPNlOT0B1/U1HzK+9EdU2OoangNxVZ14cxCx4o0mCJ/AVw94MZ+pbtES0QHdoxz6neKJg
4p0r1gB++uyJSebMeQdOlSzVw7QNwz0d+hVQuuz4VpQn/an7Yk7Ju1Irq44QqA352za8CY93rfDm
1b05Rmdsz+CDyXOr3/SfCY5N7UqlSyur6pfRmv7ktNCwhnAil/ZaTA/keHrmvf9pwX5oD0x7TLHw
Zm+A4UlL/orUx9iYvePltZGcLZSjVa2SF38hXskKdyO+0zOhybeTM/u/XJ3XcuNcsqyfCBHw5haW
oBFFUaalG4Rcw3uPpz8fevbZE7Ej/umRoUhgYZmqrKxMkCgYqdcEcNNhTZS/ddAJdKI4iAL+Vlq4
yUD/HltY6mEWe2Gy1AGj4sVHKlnrS/JnvAH+G1dGZzthFAtVzu6+TNfYbHIjucJfy0dxiPdnpqOd
qk7v9UXiEeHUSceJW2FciEimXR5ZhegA0na0nVkjqSdWT8oBt7cXOlQqvIzOA3olTxl4DUbs6Owh
0472XYBvAWx3e/5Fg9PGdt6u7soXhyVHYOvAKHNjNgeE1OsPDCDwyYg9xqAN4lvKQe8vXyuRKno5
jQv8wwbt7M8eqKb+LI+bvRwkWxN/FOxBmCiXxJ8O6j73GhpHx9cymCB2IWBNiJfJTwCXxfNHzyn4
Gd+KO26O1ycuUfzFC9ee95u+sPUsUZgmB9ZbmNG1GlIIj11cgA/4yv77XzyH2xfNlKfY8/uXRUTD
3kby3Msf0Ftyolv1iG/1S4xzI3SJ2WYkID7PtYNbxaIHxbc4jrb5u6lXjWA3yHyuAM0rhHIIwDGb
RW4Zbe/cyYQAT935pfzlZGAbeRvhtuFMg14nzb9X5jnHW3RsbdFDe+vAtMp+zL86XVIIf3WcUT5T
qGettAEHlM9Jyg0udnmTvnDnUBkV6Uv+RSeE7bywvg14n7ITgc/RjpzdkUnftGt6DFUOIh9RKlvD
cbWwj3obuOVgY6MBqY82uhg9/tiObluY/mojbmN9Q2v9Q4PKC5owybNF5z5z4CF/JvH+Gt7EFxbq
b+IK7OpH5dR+ZG7rsHmyZ1CaQ035yzjNuMrGth+fxk/92IQsgz/xZ/QhnJSwPVH+dgEATGfyOWJp
knqE2QIqXzzKn/GJRmao/YgCGd6/jcllc3IXw4ftXLw+4tGBEKaNsDVNqg88nP4FxxqGENvN/SEq
HBnYw7rP+zRtgwnUyG4oFUNXhk1q7xqM9oCAwCeyZBt7XczY9IGZIbDvIBpxQiHIIWkQdtd7wqGt
/kDpgIBn1zsoD2v5qE7FieY6V8gRyHP16IxHsqz4UnkwxrthBs18R+8Rr1cECMQw5tHqWaipp4x2
6idcmZzfwNQd4XByxYAubFwAobqv9M1gi2DZmBftzVl07NvjR3dN/Mx6bA6GF0Q+aJYb+UgBOczy
J8VNKWh68225RvM1br8KpHG/W+G5K2Jn+VHIJmXFugjIrIhH5H2EtEch4VEaG9RESg8Fz61+0B3m
cnkwPxFER4QB/YPDYHwW6A0R7zVowiEEuj2rTeGJIQpoHFfAVItxB+LUojM92yp+D4FQfcvPUOkH
3UbiRkbWyNx1t+BkHqzpQ6VRnQUUH9l2pEPhV9eMlveD8sXexnlCIC0ZeKAsNst/5MmVN+SOO8sn
XGlfkNduF4CxkECVhXdl50kgOhzHXwy+XxB5R4G8YeNwCUEJqJuJzeOpV13tCcYBeHylYWlPBOl9
b6cpohyDLQldoa6kBVPv5EDJ8ovC0ua48nTWGJ1KNxkLOqe7b82h8dVf9VdoDhjd/kJVNQkj3psr
69x4y70hFOHywCjwZKx1uJ7NBl2xyyeJPhfkmQYPkLjDJ00K8g4E2l6AoGMkbdkrnBpfQnYxVvxs
wzW5owhCvCPjQEEtAiSIJvkqlFmtlIoX9QqkstEwiYPsU5Q9xItDseLD+BOpmLI8LJPP8E0/SPT+
ZzzY+xBfgaqrcs0BZ0JTh4x2cRVIPE5YNjR3QhfgR3EOWxWZPwbOQY8jFzyW/5i/Qv3JfNbzijMD
99Laz+p80OKzhoqAo1/Wo+hNo4fkdJ0/QgBysNPiiQ0tvGdEMH8F9ZylXlm5H6noCJInEhbJXoQx
hJ2jR+1sf9BTGR+6x/UFiyi6Q8X6aWq9Fk/D3AVUEV/69ACtbOQKdIK0UNEvSn9fhddoeTdTp473
zaXAefVjEG0iwred50AIjvxw78johCAJaPmG5aPDToCxBvF4JUDdTqhGMOe1K0CjcRw5BURCjMwt
Seou0T56TKX6pbgL+TNFHZg6mNaE2lfPSTA/Fv6KKQrUEJIwGvoaVzpMzaErb3pyXPAMjJ6hE2FY
QoZWuQtFN7tW2M3klmYYAI6vDgEbsUCXzy+Ux1G6Es5wPg7Nkc1u/jV/ZyzogGQ7N1t9ywha1c9x
Zynq5wRTkkTwGw0tX0dsaIm0xytF2hgrH4O9zZlrW8E5AZpgdzDKUxtDvHKX8S95Ak4F5h0sBHI9
UCOsDGp0mNDOGuC3W2Wu2ODx6UeWtwpnfIwWtLUNWDHBdZ9+B+uK5UplBZRj8tLVvpvkKQsr4yD5
OiIR2XnFsJ4gjHNEc6n0rLe49YvkDBxdWeSt5xw5dySB8Qx4KnPcG0hIBGw1xMkhRuS/rEAAmVib
B7B9EQ2mNoI4ec653OaPJY5U2BfTpYagen5K2AfVT9N47ES/FY8c2ZKM/8DX/KGCbX01qL6Sy/xy
Ksma8ytj41djzXIQHzVPp/h1xgSL3SvmUR1BvtdfNhsRXkbmz4rPMU3pGEcTNT2sxMvCi+YPpZ9Y
Bx23urdO8srkJ0I05ZcjiX7KOqRJkotmz0FbTWmOMVgIRxEBE3vdVtzomp6eOR44n+zhyroxjwol
bP8Kv4X4tQUP94k7hjv0Hnb01m4f4s/8czh/NGFtfzQ/ymF5+0apRUfL2Bl+GpUd3JZISmk2YmNa
LzyEN4OYhin6CizQ290juewhvZS3DM9LMHaQWdK7T+Ge4U13p1/O+lTc6broXvZN2AXTnGPMOD83
fiO4CES2L2bYfU1v7KWV295S5p7EJF46iIOkRlSTqCITpfJvdS0v+ZEbsoe7dtjBg6Cb/f3gBXX/
ygSf7YZMLz9W16o5zE/Lz9g5hDQpJKJYPKB3rwFG7PQ5mso+FmZlg8ehb8ngHnQPo7bIzOz3AQWV
4DtUalSoROeceu4jzsHzZT9Iljtri08icw/aF7ax+jYGLDh6FK7YLZjsWefqzuJlRRY+tXLwAvb0
hT3Ilgmf5kPidBTBQ+mMMRqzbP1FNe+H3iY0NwzPiFw0mPM9kXXav+KLdGO58yklScPj4I75D4og
5W96K2/GqQ4M+JG2fvl3PfF0zb5Fbztb9JOSOBLkN82huEbjtcreN+PYyz43haIJb4fvRPZQAyEQ
Fu8F0/FFIaCy3rI/5OSGL022dpB/AZiEr9yLym8aI8abDFFx3yArH8cPnkO1PDK1hiuZqvRGeKk7
wzvmZSjNKv5VDHniRtBdwUpyVBCggPtV64lEtAwOsuSpI30DHKV9TywKWE1Fv4hIXFBTMP1dYRYp
kA/9vW98Vk3M/oewEmRPV7Oefw2cWD35ZZl9kvZJwaLKxVAlkFxkFOqQNEPMPSW/dvo1Lf9iLPPG
hw+zbzGjOY7bnRaSDd6u8RR74rPg1+jCcFRr5+ExNmz6r2kn8eUw6hKbaFZVHjEgFN91sA/90WR9
/TKBwijgHmTcFBy2rBHfx3By88/u3Ml284whiPAdYXCgOCXEhclDXvBxooijOhHIS+vGZ73y39pv
nDfO83Nyit66l5kDk6QTzzKEyE07uTnoKtw74w2lMlx6PxfaCW3gRLv03Xp1MZuBhOcUucthD9cM
muvf6V5bZ3RZpQZnWCiGd2iqre6yEmv9ObVcA/fg6dxMf+ZPzjM+5qMMNGKh4f2t+VsOFD/Am8jZ
VOFv01NUdfKP4v5cOwps8hvRyPihc1zXjiyfdjPk0q7qA4wLYMaBOBZ0oP9deztxWLOz5m7w936V
U2A9EZufSo8Mk7qoO4Jhyu9ICaGHADLzEMNVDUeZBuoTckTZdoYqIvskExzP1Z1YoPyQ1+DZoBrG
TG0dEBAADJAe9mk7BX3GftNtfzO8o/3C7S9rHvBTUT4JzKElFCho9LQVgDV72bnPeyZ3abw0kTer
j9j2NG9gvg2GJWw8xKFmfypfzeG6dE889YtIAXg85RO3erU6IoHiq+YgaMHgshi2O682zuL6B4Su
0iHSnqMKQc8v/gORsaDg7P/3oEQnrFrtuXmxjNvSn/Q9DtXTR4xxDjQcPiOwbSY/RelOwonPQMgD
24C/1ZVZ/w02YqnBcuin0DS8LnLZ0M7k+Ds+glL/IcKEmI0VGeX60D8Z0Ql9XYXsCpn9d3A6Qnjc
id+IeMmWACyboxA5aNlR7rHbl2gAPneGt+GN/9sRt4P2Zj211RM+0Sc07vX3UTiQeD0w7weCFVRL
HLK3t4ntZ2s8wjB2jSuZhll9ijO2XYtjVtyAuxQXdlQ+BviarI3FnLCrE/7iUH/I/N3FDb3o+ZU3
+yK5RFoICs94jcnXAXTlk4b1MdmmvbwJDxxDtcumCkNSp/BDENV4cnwoQW0COX/AaLWb/OWwD8gH
V9RDOo4ohKG4vGfRnIiwwzAvQm353w5YXthu7+TqzR3HXFfPHpYvRmt6I9ZiW0OlC2O6ffax6RGX
Ru/jS/JN6kJcDJbLBpn6bEsoeGQnEovTL7Z30Xuq0hPnIAKTUhOiuWP7Yndb/pRSMPEaHfemE1J6
/aVBD/cOqMHSeiBqL8I+vuDwMs4H2sGTNwkt2y+JIjZNWUAzkeTnQUhqby8pXJFAVN3pTUTNiyzs
lBuWnT2joZvmnpBee9MTHhjktHV21rIKp9MbL/OL6q1HXDCIq30WmfI13OGSnQE8WtAaAlDznege
G1O+BP0nFSKkkMCsiBF0nsFrTK4Iq8MjGJHopcmuI6wpG5fuv7DQiahy3QFyR+V19nDMaQPCEpgR
GJ5NoEq/s/YGvRSmVXzMwj/CHUyULSPIkyOQEpfFA1KDaf6NgXP+7m6hLXJltU9HC2HVnGHjxjUw
IRivI0lS9L7OF+WtuuYeZ9s7wyZmbwjkMNfQ5PmMc9whXEH8WmzzPcUoOGRr2G2OXpYv3oltBecu
cClO+Hm8FrCnnnWSWsfEigMlhy9VPslscB/JHTWqZZ+B+WuUkSR40SXLr4YW8GZFj3nrg8zIkFvc
lcN0L1+pJGvruXXmV5zaP3h9E59xShm+cMGw7vhGsYipsnvw7C5McJAmk8OnbkAUPQaEvaskxMo9
EvU9HYG7scu12Fhu0iso5q9a90aDE6U2iqHkr/kzrwXYaQkusGzXcEIMeBqTRnHJW4CESKtbuFiP
OFnwBX8HU50A/YDyIpnEzDB1dHxg8BzGgKPaG9UZE6Hl91r4O8COwQUThCk9grUv+kdl+Xp8aNSQ
yLlXTqX2JrD1c81C5FZdsMaHogsWcd0nT7pnHmzZpNaQX6BIMCsrar8ez0F1xOG6TaRtXiLglORy
tBd3AhPsLpR/2m9cPdfKO/OFIjGfwdN5ui0AabuPDfc7KC98IDsZ49GwpSzP/Lak7U1zKxlGvcfX
pFz1i7g4qvRMb6Wj4kKTOzXLO/lplh8GdZzf+XM+Z09XMGGwscAizlJODCt3xH0hnq5MPBFXUA5c
kkS9nhIYv96g1+z1HGN65CxkxBkvFVlxy89Qm4UuTX5lczEG7k8jYA95ccNTBKL8YHbynhiFce4h
I1qLf7jrArCxzV+B/fmGywdZH/ZwRONXMrg1OyUnHym1hC8j1UzNJUWp91nCM+NeyQaR2Cdy5KFy
zjOqaPcLABqoubHiqXhDbcHbFeU/jDFkj7mFfrYVuVw918gjYldgKtHnwpUJ/R2pzaD9sEqHO/pO
fPgJU30Qhb8qsP3FxCITDG3ywUmAKkfT2yet6enSH+YK3wK5ytr+3v/5ZD4BtXsuQSWthulmc2fM
SdKTRsFh1mOv5kK51xVGECpSebA0IcPPx3PwV/d1OzKs/D2V8f2Bxg5/xL3jV81j5HaY9IrHVbGI
+A0v4XHMwZJQGt5vm7uVMeXb1bFdho4h4BrxJ+D+N+SkYoc754+4XibB/pCwMBrdCmYbyvI26sok
jclevhHX/hwdSTawRGUz4jaZDuborpf5gw+e7lQJBDImn8/ldvhv6++8oQ7Moz3weMCFc7JmVb0b
2pVVoakhS75UToMWjlQFNNx4KQKLLvw3HiJvti+M1GGhthq9RxTrno2TSv5j+jxYFgifwQt57Nwh
t7mb77j0W7W3WD5gptFu3lbeUDLmReIGDZTo18XwUuemrUPZOFvkL1R1LVd61osT4ImQAybcmfN8
eATrWYDK6a3GYzag8+RiEMT9zEwl4sGDsZ15DLwWHed9LkJMAX7GIoTkFOoriDvhDnMVWufL/Kt1
mC/ZjDJXwet4DBLyGxrC6zi30vp4SWBMKi/8QSKeZ+tMvY75waNcUEUsg1YK+CRq7klBwH3MEAiT
KQJap3lffQZpH1fFZW9nChssi7xxhvHEJBsexycKpHHn7GsRsfRnBItBPRqavVrCFlg6ASU2PKQt
P65chW6NKuDqWMda4hE5LqOPKKRoOU1JC1wVPm2Wy3ZijbdpeM+gifVoR6PPrV6gtImyj5xUL19w
Qk02H7HpWgwpjVuKB2Msl7xY80XtjWfMZU7RM2vP6O98y+3uDK7GgcNBXB5JBwQFOsGVJuYtZa59
YFHihqIjeyRPMBy3Jvw3/HbpgeDgJ82cNNsXdQn/M8IQtoXhAKeS8cEMnlw475wZ06fXJYTrxp2t
Aj4H+1pkfDRcSEqcTag6Od2j+gqGx2jg9FDnB0l2mYVwCmgolwWPAav6Q1L6PDoGavf2RXZz8wsI
nwwsOxDfd5q3J1JoMHHdGTRxHK2OjClOfCzl/yzIHtc/2weT++H+eK5My4i6nbrjk3Nxsr7aW8Q9
kTgxGdMjA0uaxyVx/zshyIBc5CS6FwHm23G956bwI5HG6cqXja4/iA9Mggko08EQyMQTGn2+KFBB
OcnKbCoXcuUtFnLgQGr2OK3I/bVOwO7p4JxcynCBnlL9D4vROiXfsFTLp32+4vZJkmqGWK5n1cdu
+smRl5Nm2CpZWz0/5xYCL2dxwXRUeBPheP5bdqbq68jg0MjKCCjIz1NS4cwktFB6qHBuwxyrsIEN
kOkvJW8fcB1vBqexHO01IXdgL4feRYUR9pS7siho51duUPrbZ3A2mByWeZKECmoUCNHNKKKAZbCv
H9VpEZ2VXVTYikcUyuuRnmCXR922pw7Pv8m1KJzDYXmIXhlRUb7A7EK7j6fNCqjZQ2Tb6g+6Rv/D
oTO/9nmt3HiWAK0iBVHKni2iqwD1kF6Ewmdljb0P4RIklx2oAiaFzlVa+7ittAazD8uyxe5Pio+l
Jfx+PDIsBwe2Ei0mNSgHFzE+tudaRVVtvwsMIUmgBQJ1FmjnZSQlH6S7bRZayQMqYTBBY5HF4w1Z
QCsFKw1GppmF9fwpfMNYYRtTf9HKsnBifSprr2dMCW+sPzhUN70LB3GfSRjfiQ5dqhpBygUf+Z7h
QbArfqCyF7enKTmtlatNf9A326teQAmJl6TECE7RHdmrZCCnYT9oWIs56nSfwAgWZZqgaQ9MTB4F
UxbGP5BUlQbrAysQUSImPT9miVTxC4cRHmPMdop4s3niV2zte8yRhP1N+OJ7E/E/zGWSZ51baHDz
cTjJK5HT/ijkTwU1s3W/C15ZN87+re42I7srPXgnXJB5AouFToSzr3sB7uc7iAgfb/QuK493puLE
uV1wnDq1zGyk6L/uG8h+ZhcgaSE7CQTlLaX3z2fajNqNZQk5PepfaVHkuTfTUeatEL1Pcf35ZsJT
A4mUG0t3SNnsXCYUxqALNwTZgVWB3drWujq+3QPNltD7Jh4YHJgRoY9DPB+E1ReBzmO3QRCYQgz+
KNMJU2WAHIZbqG4RERcby7/NiMXaPBbvzBmWFFfGTrThY8oV/NvO2YzYOXhEMYreRchDY+cpIa3o
DucjL2O77D8hhLBBcd4JGjKP5OEzeTPxMsY9cNZKp5aubGN0wqL1hDM9Wzd+74QNfBifytkHWMa3
jCHBGasFTTs5f6SCo1nA9nuRgcfKX5UxjTlwxi8WkiN7S062YNCovqJURj1zj/d4K0KQPGALKTYa
7nezgiwHHZ6Y/fGMixsaXAfwtEL5fIITQEmGSIy7N77Z5B/BRknWyVf34xvmCfAnzCJ8OHeawdDD
+gthWgAmczh3IEyYLm+dMwiS6ZsLBoNOr6r4HotsHpqVggq16MMr7bAwmPv3QldRLZo0PePt2WDb
dutRCmhlWMIZEZI+P2xmgXhxNRhHDc+VWKHlvMxhcq6zmAaNrt7SZlGOGCspR6vFHkLMIFFVahnS
sPaRDbRRlMMqH3OMvbG4yENxTih0CzS1pHpXeUKXY4eO9MoxHqMYwVZZZiXNyi7owCa+WABnnS7N
R/zor02qC7608UT6WX2Z9blw4qg3aKxYdls3VcFQ4LlVTRKp3QDB3M0OjE376cr4c444ZBqF0znZ
ymBEG5G4Jo5NPAEgTdvzYGEaZEj3xVRqvJn4y39/Hun6imSBef33oy5XSoIc8f7vd2WZr4cF5Kba
24IqeRmOZY+B2tymDNk4nVMZEmX+v//I8QZJ8t/3Q2JABpUb7G1aFm6nNu0xzpP//4/SB5pWc5Qg
50a4IT799wWZnn2bqz56SlVRBNr/6aYVeZD/fv/vq6ln+pVVGa67N0SKTlxBvx5fFmLNl/jzZrjJ
bCehhdkp5N3qLqia0f1ksEZS+P7uEKn/c7WmACO02/VPoNnx5b9b+M8f7n8Ns5Pf/PeHTR6FU0cO
NuA263QGTMh/n/zvH4yRsQn8dzn/vvz3Q61p3yyRSuKCAJ4dlyIWYSonHabr//PPvH/7f37277f/
fiaPyUHJ9DRQDGzPDdxKqyluobog5zNjumYkscAO0L52otxjoZcY7kB9Q4772RUnTXPkXSnQOo+Z
qXtaYdRBj5XjDDKzQRbTzB3ezkAGquUv5kQdmV/0heVFQUTQHuvIGry51SiMbHDaMiC0zJggEEwV
QkICRBlF3Uj99ka6pAfzbMyMkLynswkBsBWbLZxtx91vZn5sBg7kSUQTrCoaOM0rKVHx0C17NyEd
7HjGmrjRL+ZX2d87DUBQ66TqWaQUglc7dqTl7GM7lgWa3FAIASRRO/22ykgEiGsdKCrE13aO7GEh
PFnhHAZah2sFrdg6KQH4XL36SoKdbqpypNXT+NTDq2xArcy8iC5NOYY4vIuphCpl0bVutIxUDdEW
THB+P/TFDA7VqJ5Fc59XLox0vCJyQHt/h/GP2xnnPJY6MvL2Z0Fags8jDNJB2+KGYnom5FTrOYTo
PTQcqgqJK2VkhQJVma1ALBQzHAYVSdZ5Ah9FHtpvZhghpUSGgZP2ay0OIXz6VMd2vc7In2vDSFGt
goNUgzKbAIT6jFddlI0fU82gdS0qzan+qljkDtVCtCnS/06zojuVdLQtH/QHYqphTDD+FTtREtR9
MXBIxiTG07RWg6LGMQEESJNyDVkdRF+aguAxqSjAjIBVekQ9CglLX0y3GU5bFtPSNFZIhsqowZB1
0QoRmkCIUL3ooDVgHln4YWCv102CEYjJ/F6PXLEg5JACBfM8DigziJxdyEAeqyXeCOwhezZJ/m4M
RKOi9mVllnaORw64UqPRtEnjN0knM4THPIYCShBjMi1uK1YVLeYTjRJiB51Nq91C2sN7qY68eK72
vvO/cz1PuCNMygXZm9s2jzCkKPTSgrKddg2gVlagEkxC0Iwp/jOz6bZmUMhxfJura6/o1lu6Q4ga
0oiKeSoXjLzTGjHMRsMKrqlPmtBdDEObD3k7fOixJvnz3MJVYfGigm3cRinl3EtX7OtjM90nEXlO
akygOcZPhbKBvaFl52Wq+oNoNmgjllyDTjwiTFXlmKkBmQH5SRyTxFOCGl6I45KbbSuOtyi5MLvG
9zwVqAJtQ+5nEufvqv4YsTEf5o7GPto+HpQpl48KjqBxXRD9r9Gnpui0c+TzpZ9iPKCfy9bwJ1Wy
zl3TnumnGU70rWBxJ/1V1p4GmgbgjCOAWgOEpEFD+ULKAiGbkPmk86iU2qO4PQ06zbM9rmjHCnIE
bX6hORmw2OSVJKnJCgd3mf5Ih9SIvaH2gydvGZS1HkQSsjBK17/MXfUx6wUtbaMUbErxsM90OnUt
0dOEQj4byfpl5k3qymmCwCctbzMtKq3UBwvxt2odBEU6zClGXKJOq01lwfXotjk9ZZwjaKymKP/S
7D2TFe+kRWggCDbgNa4ZoTASb2kyauky0htlM3GwGNHq5mPSOjQNhxJiGeGMrvdNTZJD1mgnpkj5
VUSoPleQ14d6eUFCOzBG2tz0mcra3AMbJt272i/IbQ3CaUuhaWBXSAPYsmHGYPYvq1gsoSIq55ZH
A+QI+ztOLGcdlV9tJr+h42oGEyAqkqT1YaG+O8cZiVCqbVdNVd46S0LefNvSsMMaG2gRIKpbB3JC
mrB0ZBJ9oZuWsJZ0eIMJVWScW3DFdmuFNh2x1e8ordKtHqvoiEQY465yVR03Ahm9qM9j2ii3sc2e
I8lqfTbjPJSzFz2uxYddntaKN+UkU8/S81R+HtaJog5UrL7DeGM2PlB9/cESKD2Uc/p3TUobinry
UrsxLadhbX4I6Tadraa+RO1aBBlNx3QPiJ/Yl5HNR9SzzKY7i02DgZqUvFY6sqYilYy1kC6SsLFt
omXhC7mBYmrZvDJLnaYVGvwAB9LzCcctwdIQzO0FqoCxdleFzis2dCFpKf3Nluic9bICnbYsnK0h
7KznFD9Cst0ip+zSqpSBzFzST2O0SxHLfRjToUPhYYdI6B2Ouyy9pHnrq0b5t0fFI6CxP6JJnSbQ
eQ57Jc0xrZHfhhK980TVEMmYGky5jSlstZWjVpV1X5tJj4xO9UuxeJUmBY5Gv94EI6YopkybV5ql
a9V1ReOjNZzlBQu+lq1lVCfZn0V5PMtN+Yjv2/tSD9eu7MEI8kXB6m064wwco3iUoOyFFzymkf01
MxwGrw4EuUztcogN19C1CqhzheIiKHRGy2jKL1NBaiF0x0GjIanXARXaQS6eaf+5zutyxobrAdl+
yzO2ki4IAvq2wRBKo1nSlrA9STKh+qkyBAYzzSN+Vz8jkd5nJvtTpUpA5YYZpkTohzKG1qEn4xm/
7Sc0Pty46ixKJibyNQ3i4X12aKb+xdptUSdcOW1JJ9naYvM73Yg2a3OEKqODU3Xo4OsikGZeGVo4
zN5qIedLcihNUE2GBKZpPYDNodR7xeFhDFSjhmWeTRe6Hpe8+kvjvo22sfbZbH/abjKdOMW+vpq4
f52Ol22z0suaXE2thNswvuMuB5l1JRuQT+uWnYa2W87oh4nwhn9iTScwj7vhNRGeZg0+em71LT6F
00+KqerdorKElsyInIBpXuJ4+o57IwqEUNGaQ9tQupWHBRhgq8O2JKTPpfKUdKV60/IegccpQCdw
AkoBBO/M7U8aQcRo6RJu1pVl/GH0yMbH2+Bp0kS5WYo4grb8QVouq5Im57GhhGpmij9LFgVCgySH
NBzXQhLe3eAVBzq8fhLjvUutcJbHdw6cJx0TXrveFSUa1GiGxcNfTDs3VnFapG3XG9oxJrG+L1Za
hxk8uLVYuEmZBl8NgB4bDMqDvUL/s46ranvWUnm7YmjaXhAmANbHBtwCITCTXYF9aa6KhGFVblF6
XWjEyRPsVuZsi9ib8i+zjrJzF42wg7I80HUNyHXRUHiYxfowG24iu+RI2klacFwwVukNB87rNs46
AkzdK23rnJMm7M2MhnRZZstZVsC9tbIec51HiVAErCZZwUInoc4pzo2rSzcQs6EocXgZ2hKZgOpS
qX0GAj6A1emN5hVxj2DY1L720Bb9hvo66g5Put4BX6gNj6wgoJtEqvStVAENd2pF8x4W39lIOqzR
cEdHV4hRphyqloVrLtaLI8Y4e/ANcmb0aOWMdRP0tGFDB+bb0iwGD1GjjxUHHTdRu9NMkzGgpfTR
qe213L0qx20bnH3x6PmK/SSSspKmo1qkIygkCSVCs8vqYxao0Y9NGCGwMxUjjpg1OEiUqR81sa+n
lOJv2eHluIgzdpbYZZ5SfJwtFimSimxjChM8olxbzKMURlNpOkqN0bvONlnNdFooyGt6Uf+siIV5
aSeQ3VquD3W6tyFA+KwkTTot0fYgipN0kBGHOJBPK/O2RwVQ1/NY9Bd1g84IIYyE+ijlXX4bUysL
kpHiOuKA3aGuUcve9FU5i1GO8d2kg5qlkWNpS6jPtB+ZxkjShxoCqsRTwnmVg0lhXqhKm0J4EpgY
ldD6vcavpoaT6ZZjr53V0p/4T2HQgp8R1Lu6seXnHq9amuAqzjxZjJAhzPd+AconkVa8iCK4iK5K
0mNj0gyrEtrYalxu3tKbdMoraEGoRuxDA8yCJtqQzR1qxPKl33Y10qO11SnISf8x6k24CSiKlUMx
+1stHaMO5raFV8yxA0arYm5WNOProPBwexS8WnEjMdRE8GpThEa2ws0QMlHz66r/IwhYzynyZBGz
ZF3YrdDRySKAnFJY/8M2HDf6X/rhAZWr+GKK2VVWZ+GZdFfh7Pzeur511P406SmIjUmtcRSe6srA
VYxEwRipaiI1HGTFQBUdVxmSIbfKle85T3R4zamI8n9ZUXbAFr0c/kzR8grsoJE+mexyWn+oja6l
gcJqztGozBQkijAnuT8aTcfe0ibHnkq/0IlRkLf5RE8kj5OW5kDYSrwDZm3PQsXpuPYKxMmYmiEi
7W5VwAyVFLpPpLkMjXJQHtV5CifgkSmO0kuyClDbrbZ9YH6ynWbKhh2wyN5pDoTbuvAj01lwMqX0
z5JyrIoJq5HZwoImhN3lHCu/k2ofBWK/l9hGVz3W7SZWTV7QvdfKrODP0H2IM14XWpqyRJuGSs72
R0rFlySjVLhNlOVNC9tduaDUH63rRoG6/UhSzK6VJaZICde8b6D/I9qKdGgykXaV+cOSKnfBmKdA
tFaDusdmm19zDP16TRqoGgIm2IPSFV6X3Iptfd22lRYyCwB4rMuHqu9ftqQ6CEUc3wvtrZ+m7yWz
INEmpJINMAd2oGljy2C3ci8e+6WkOwQGiVQv8BXM42Tml6Q7K5L40W1IMpSKdTJQG8CiQjfh3k5P
PbY8aMjOv8pMG4mp0RUypZaGklye37W0+KPPr01daz+beq/S/FYuHXaw1UYZKFv2ojOVoN4Cbs3V
y8KB5IFG/Z1aazoMFrU8dGsmTvrNClBQwhIMkb5dv+VTQIiOEGH2/h9757XcOpZt2S9CBbx5BQiC
3ojyLwhZeO/x9T3AvJWnOuO2e++IjJMSJdHAbLPWnGP20ONWpAoYrpS8MGD16y72UUrmjO9lH31F
RfpdGkFFVbe61JLfHXK0lD2zqjGb31YjSi6sbfqR7fz80ZlEPIid4FoZBwluReFVio8OwCWDXr5I
db8xkow9DbkqOSO400njoe8DhXAehQV/CGWaVDerN2hdlPNmhK7hjNOE7aADHBHp2wy65kpZjIlD
TRFjasG8111F1NvMYkouz3h8aV2AZ0U7q77mlvWjZEKxjrvmEwwxAqTIL71p1s9KKlGRjo11I7Aq
MtjblSZWGlXADdjlFRZ9BOOjCgnEwrfFWef2UcNVQ9CFoycapYI+lBmwsQoIyeSfeqv8jmhTtm32
q/mEMHZkggCbdARGGt8SP4QMOZEUkLw4pfSRI5pxAuxYq6k/cwkXlG+up6YqtrVaMLyqbOX8Pnzp
muZ17Of5nGoXK8NpTAp86sH8yNEuAlUSBFbMDbV0i+cQ0ubaJnW4Doem+4vx/P9Bb/9n0JsJCfZ/
A3rLv6OP/OMfnLflb/7NeVP/ZViqohmyZVEB1xcM+3+h3kzzX6IlGqSrSaam/fWjf6PepH8ZmkWc
AdUQSdVVE/j0v1Fvxr8MfmABj7PIXiAH8/8F9bYEqf2TICkpksnTWZoisz6V/8GJ72TS4+dwFEC8
ubPaeamuLELFKDv7U5jYAOmclAXEqYlZA+oxNWN1ogExSbRD1VheKaPqsbcZkAFEgS20rMu7IfUy
ql9scD/aJoOLlMifoNqnlZpL11qX1R25ZR+VEYZUgELUk0wm+6KguJhmHXrSDCXToKMr4P5054Im
acVwTIzDa9sBTxHx0ZWd0hPzFcD+lOtVkpG/QXmVUM2sOFhpzm0w9Yd+shJ8I6j4yBQ4asDz6Ksi
XKyq+HOSW9h0KlLqZvRtiBgUL1rQi6SC1pbakHTG4sjPkNh1E/e/opiOLxNJG4ZgiDTjvRDGcD1l
qO3LOt1Tj7L5FTx4weAJATLGrpdw4jVuXReYINT8W9O1t5gUOArupZvM5W9PDVxa02ZJ911BtYj7
3lrJIeWzODM85t3Y0clhs/1A5RBD6gdNTxEHn0FKgY1gXDzJRZltxf4j7KyfBCF2JRuHLEXymUtn
MUhlr2J0mNWhetaqfFWWyaZL2xB+wdie1Lg71F2PIzYKL1lNVK5cqJ+BGrbnUNVBjyV6tSkCsK+3
LJRYjTUQqZSsRFSVdzszlFxKINbJ8kfxWnW/cXu2ZDl4GaCDrAg/QzhlyF+dahi7Qe8culAMm1Y0
n1R4CtlsPEwR3b0pU/VzlV6JirCNXooR36SMaTMutAaOyjZrhQfg8kuWU/KtV3TP+xllBMRuJJPC
EHiRkT0UPWafUJJm1BNsUGNwSCvJUK6NiYQUyhHTZJl++QWZC7FRejBwiIUZBkBLhtBsIlN4isCj
EHChXMMQn0LXZzBDpiBnLcebzmmKN8/FWOhbGY8K9QZppRRDs/UNSkqyXh6ksXatxqemr5BkN6K5
kbVp2E/iEJworVlu508dBkr9RkhL+cL0OOEvM9OgW5VpobJ9gobRB+qMoAoO7Ryi9GEhTrF1QjDb
DZtWiJ6Tsrg1c5lThceaKjfNWkgNnEyQYTe6NcmOlOTVmhlQ1FSkz4rQAbNQsTSE80knw3RQx8cO
TZzlM3vOgTxtY4G1fieIq0mG+8wkD1avOhuUeJ0xx1PdZbS+ZcM4SEWyBhWjgZBIh9UgZuEhEpuP
aNaZoybsW0MM0aZ7l2O2/RO6DjPCWJK05YNgBtohra7GEJunJEajFccpmdy9GK964ycJong7ZGCt
ZzYXkmpgmWyDTwExf9JMoWfN2Rf8ulOoCJOXj/VG5nwjhwwZaeD9KBp7MpEWQI7eNCnBHEi0YBUp
JghiUqm3DxNV506/TLmI1VctNMB/hBwNkTO0dGqBVL7GU7WPOxM3HLqgzpy/8nRJZuz0I9RZxJJj
iRIzaK+d1v0kYmBBnG9RhEQTHCdhxIDKDrulfZIC7XyojgqHS21hEvR5B1dJCYBlHWS5OQUSkLFg
OrVVT0xrQo8gAyBg+CikCmB3RrnsHrTAdCnLb/o2PgoKiDFFLwG39IRMiTiBS6lAsJaRqd0NB4mr
Yzvm4wZRO5aoQKfWnUOnyI3J6U0W/x3EQKCRRzVlaI8s4jdaNrS9pDyIpfGmgROj9ZbtB+EllbsI
UEXyIqhUj1ie9M5E9BXbO5iJVhUw/MG5TPBuWiONJrHNGSN0PGei9RoOo0aMDU63We5NjyXqR1DJ
pz4iC6pPCriZpYFmhUSOMAF1MUQ/UlEMV8vKAajN5mPWC/5aFVrzViC9D2hpeSSjX/y5exgjTGOB
DpBLqtthZzGOE4NWIVGPWZtRULHM30CK0BPJ3VPZLqWf6Mdsx9bTM5okg1a5sTBqXqx2r3OG/HnW
X6muHwsxfaAI9dCK1bdqkicc9cQVGYN58FOmvGjq2t00niWxWZuSSBu9HFnjC2WPbHLEnd95wSzS
QaAdUoqnoYnKcycZT3kozUdTImZ6LhFrKNVbLqpU1CXhoCSEUifF/DFWcenNUvijzMV4iI1fdkqg
N6xtLpDTberKdiolN4+l7mooKY7D+az48NFVnzFUTnzSEzqZoxBPm3oGjlk1ERiAQTvH1qTZmoEf
U0xxds+E5rhg4ZVAJbYFN24AslMWRPGsE+injBrlorSjeNgJJYqyuTo05vzhq3m8S8rkmaTW4WSV
GrQ/KqBaOZYP2chSOTFxv6mMBnS6aLgEGmGN+XWQQ2TnDWvdjiq1DfI5BbJU/pRWLh7qRGb0j2Sf
nRI+71qvdxNOATOT4yO9cBgjptx5WkfdIYWJE8OXg02tTI7kW8VeEYfPWaEHFlfCs6LXbqdanz1l
X7etTM0zYpluXKbiGijyi6DpOylgvo2s+Tvpu8946lTE7fiWqyUTkEFpFwcK83gW7nNTu02xNa4E
X0RWSkfL6WYJ8kpbPYoJSxzW7JBLFEB1ErqakQ7+Ss5norMXB2ybXsqMuVCYmqWVKuIRlx7D0kKv
MjGcteUYE11KZ1gX9O1YZ6hRYoDrZbKEI8dAhUbpVx7r0jNL/Wi04iagrLqaaLSC9Sxtcj/aExHq
szRtEiWg+FjqrL4U0fDijok0CBOM7q1JvzmniTe9NjWkzVaHBxmRl6DRS81YP+3Z8F8C6pmYiHti
t0GvbY1e/vArOlW60RlHQPihrTaC5GkGOjhRbb+lQBsPFa2IlZZmqKv4JPEjTPzSkYr6e6QRui6k
4klXq/e2VGjONUwjgaroWNN3pL2lt6it8QyqD6ZEi7AUMmLo8KkaiPaIAsT80+cqVTJ600k5Cq4s
zJ9RA6tQivNTXWjoejV8K1KkPsutJNNNwcSernurfi4voi94hZkhYQJ9toLEoa7NFhhO3KduF8Aq
EIv5Kxxo/Mis9PDFdsj5MJWWRsYIX+aEuyeVV054hLJZehO6tmERVzOwkZNlmymmiok6rxWBFW/9
yvGRcM8SrsZCACTe9SKcTdyrBcYqpohu22vRAG5bZqQVgfcIrEGKOX42lQryB8E/5F5GSUvNOmqJ
nJQmV60GGDXNPovNeddOEVaTGYnNyKbSogTBQD+CY0MHM6zN1Fz3koTRUiBJsKbFjeOBVaABJqVF
tLNt/WNYZOUpUUWKIcCrJlb5tpahYotV4Mx7P9QqbxREBBj5TTZQuoy5idtWqRGGGBOiF0sWgY2W
5eLqxb2aCVJBQ6tGjtWRhqSGj5FPEWHq656ebIJgx1RJRGoLDKymH3U7fflHA4S+W6MU+a/v7w+y
xpa2Sf2gDBYEtVo1S2ySDKb8bYzUlM8rFBGtNU0lT9AcRighy4/zqBXXWieeq04td8wi1e7+1X/3
7X/32NiTam8laOTuf5vWaY0QWC+d/+Wz3H/PryR89vrYpSjEBepcy6vf/9GSDGbin+9b1vCr0EyR
n/35yX98ef/N+3MGukJcs1nTNv372QTgnHYQFDLlKBZTfz3v/+2nlALoLVqJzYdb4H2qdMAifx+l
vz7B/amSEq9vpgjWXy98f6yoifz1jcREIwaKzaKdVbWFsrlD14xawVB3/0GxXAH3r5qUGj56q+k/
foBUY3aIpwcorAIxltp2KZzPXFKhlcScZnksdvd//DiHPZaA2U45q8tQ9x//3B+zlBGyf57IdpbH
s9d2KQHLYNw6ocpBkGBpApoP+NiQUxqweRUSKJg+ycsJDTOu0LaBRmNlY7YTNS3766t/PKaqJmaj
vvMmg3XLXq603ANpvVOnlBWgVoKj6AMu+OXekbWFASfW7H7DHHM4GeBU4yJMwEXQozfldf78My2v
WFDP/o/HCp3aO/IzyvFZvhOKPt8Fcy9g4U0Okankuz+P9/1oradCxlHsZ7vOKNlxU91y7n9khfpD
KOV4EDUVlm0QVNTf7z9RDLhscl9v7m+4XI71/at/fCtPU7ee1T1X9OEu+1veQdq04IsW+dYf4dYf
cVcIGd02Q9T1ejNVu3qRq901aPdv/3qM6w7PgO0l28u0nncXUBSXuOZCQwaqrl9Ey/ZSOh9N+FC7
wzo55LZxfBl3uR1sp3W1alb4dUCtGpuBEBltfZl3L8Paozlj6/Sq3RK9WnywfBdTnX8jxmCXHVLT
8fxb7WpXgIbrA0hhB6aCQzfJm3fNCiGd+7a8GMmjbBDtS1KvXmLTOSxgqZfcWL2Ywlo/T1880K14
QTgDN40yR/EtQTdJbtzYXnZ48W8tEZUsdGg2wpcGyrdlFXzlvWEF5MU9nptr+5dqOT5gaTc7wwoB
z7CiH1XUq9K6ZTN0aY4FJUs+3fAaVUc1P3NY0B42M0GKXxyeCXrAPG8t7TVlHU3X/5xbA+5KRP/y
rmog67rosURh3RBCh1ViOpP4rNM/AJw0b+kSssg58dr+MW0DN2WlPlyGNadEwhdLwzs+pMkGoWn/
CzuOmoUBGzB0RDzWA/ROLzl0JpVwG9RaPdEdsPFiMykgYONjzfRHFKezbDNw+YJvLXVdzluAY2NI
hcBuM1c9h4hnhz1tyKyAj4NSxdGto8mG+YtOnoxgYmA7vJHee9/lUa10ygEvGDlAt4Esqwqad7OL
0rWRk9N5fzFCgelspXbxOqtrxo+kc3h1qL6Cvoq2eoBxylbSlXiemdeOtLGtCCMky43OySdXRzpC
vZp+nXkzz9XWNM+pf2HGcvmf+lK4ssd4J18XqhGdunQ1t17yPE0A0ZQz5qTSActId+OBGCXJ6Y/h
jpBmG8KVjb8b8hMKQPNTBOSEyp2GkRd+iheSTDhg/U8VOvk7Ryebnv0HRkXbkrGgf3TuvA4f+1WU
ONPnpnkU1+7IyHqABVEf26U4/lMWmDK2xKAA+kk/8+wYD6gdkmeUcjVyhqQ6ig+dDaBtJdrWrw8U
cKVxvmbnVJK8tm9P+VNaHoTtr8qNUw1v/XYEkCFvDOhAW40RoyQm+B662ocIv/zWzRQFUa2tpTvl
d/xVeOd2cYg/uAQ6TViLxpZ+zSp2uxuURljVTv0sxVuz9TLFKfG50pN+1surtYhZy0cp84Lq2uRv
/HlbkxO/HA/1DHAblDpnXWKPDewPMV0KGP3M9cgp65yXeSd+efywe6VW8i7FG+jRbN5TmOUuF1I6
b/JfC2MP8ucHqQS8d+a1oZubFAV/Of0lnlTum9KhhKiWRy6uIFyFxvKSdEdn85bPx/CZD8dTckOE
nFijeWhBUkArgfWpYJ+BmglSkqZ0by/2Xo2tCtLivSqgjrlN8q+AZ7ztPriSm3orSytLOITBkYsy
BZFPV0pd8yBgXN7M3mx26f0oLUQV86kqH63yq1O+EUHhzAHkvS3qrYgnjcIWQUXCOooPQv0Jg1Xl
CTTzBowlkw89i/sePG0uedIwbaTuQ/EvvcISEMtvdU0mIA/je5W/iSLauOIil0fzNku7CpG/wBkZ
0gL8zIuUo0aPCZ3UXKibPEVYfL8gBS+ekTkENQuxFfcetUDNrrknk7VJ/iVwdwf05Zcp2RME5i1Z
gta7eeYMy+AkO0bbj8gxz619isIHzZu+uINBQDM8cZswLAz1hh6qscms86C6H8oV6wQmEkSRYCvn
jNGTrzgdhtfvencZuxlj37iUeA1P2nVfjKsjm6KlK8Kom/9qfOPyVg75M3WmiX6fg5yeTxpYHyXY
yZvwU1Ooe+dWaVDIfonr0sW5WW/UhDX5iSb9TT/jTLsPTVFHbiiaaFfZcRHyTsbd9Ap65cQxoO5G
FcOb1ddOWhF86J+n9SDbwSMjZ3TgxAHp5GgZ3RNvQeWXNcPpXfREr+a4ntbpxIsz+jCUjtxrHYIP
pkV/I+0kb5k5VMLp3cgB7p25OSlpvB6b+45mEfR7Zi3fNTwzOujkNzCTctULT2rr5b/Ce8HkLqz7
HSeLMo581iUcj262hYfI32fx+5t6E44/6EjELw5dt+JdTNKKO4nbcXn6+IVKCsOuFm0RIHMH81OG
6vvLK5knGE5xMErnw3gnE8EWnowr7oZXLJ/vxpXpj/NoeByg8IOYQG/20BrVyyyCAwDBBr1B5mEm
dpETvcyEJKyBI9sJT33ImeLaUPJLKXNFIqECeLGerzNnlEuL9wrryMkObOy5HGoAbeMOH4HHUjLZ
Lh/ZEb8+uPKYLgwHxfKuOjB/mWfOknXlrp+ZiZv17IBOv2Y8H/OB92K8sw07lDxxOADlWzEoKJ54
Fo7Ck7TjJPHfS/w8Ol8cBP22eFFJCWEi4YjzJZ+fj8XFzxTa75b7VNuXLmL53JauTC+avtKK5/RZ
vnEaiwPTs38zjlBIkF0yRnlWzJDFsTKOzH7albsMj34A0zXM9zLnz1liMqcNrzh7TGX4Z7GMeoPF
NcPFwp6Uv2SopM66ZhRtXt/4Y9YoGZe0le0ZKoNtPm+iAyeewSd9ZhiUdtx59EsOfDLGgFcmd+2I
qNVW3vk0yB2YQzmy0Otckll4KeP9rW4OERPqO/9Q8ZywuayCRy77bDsFLqJbgQu6dDkvmKnJh/jI
tX3DPLltXRWb6HKx0vPhDRgeRzirVwr8puWvxuUiJY+Cyyz95W0x+fMSbMXnTVdvSv/SfHFbE+XI
WYFmz5Q9ocDCa8a4esQdFm1ZRQkH/nKC/GnelqtUdVPJk7nQD4oI2g199GlksaCuAWv9Uos3We0F
DwYMSPq44436QUjhtXtaZICMqdV7vSSUacOFQ1Acoks8QQbzOvTiMHAxqeWEKGyXmj5XfYstVOZM
2iXcCoOOb3cUHpC2wkrlEGugq6zmQPGjp1YSNg2/V3drtdf3aRhtZkyA2bY11jS1AGOXzaXGiKM/
lrQPUhlTsORoxw/zxibdRv7M0DAug5wM2sYZyEsxni5T9ZrDKoZQ/r6QJ0WqAU4AeCsRAGrAZW7b
reHPh+XgS/l9ibaOhttLmlFZXLNsWpKLHbPfIy2XDnp2ZogyKEsMX+MOOLYVLUWAEqh1/MZ0OvA0
Q4SvM15cqgcSR1zyQ61jWTxrR7JbQKukNEQkzydXOz9Zo6v2y2VgFscSCgWv9BQ0pBia4CrW03Rh
ZS4OUB+OIZcrK2IV3KEI1ofBn5Ur5+chOBIipCDJy35M9vrPTK3GU8yOkgs4cBXuUzB354o1zXKB
HSrGEdb6X1yzi9jJ5nsj24zWarig+mzeyBIE09xqtiR6qbYm5qTbilvs0Azm3SZW0T6tmQNRuYfm
qeXb62ieJDIzB7u3Vrriep7HINfWD8JTDXxHdYtXxiuugBGPGDXtcd1Zx4zlUECe4lGNVkB/vQJN
I6MAwwoySApgpOTo2MKX1croiNhgPUV0BfFx6Pe8YXYcXFteiLOC/Q7T6wJ0lkvbfET2TN2RRToz
RtNtpBM0e9YGKesUFsIDE5SjHMcJp98qOzRfY/MLeFgXrnT3kOChF9d28qP0Xq24KQ3Ph2JH+k29
RxFgsjRmQMZ5ienEp8qeiuOloiKNnWdjfFpEPjVq+FbJAL0+AvDQbGUi65bGYGOfE48/DNiiEhXw
MNd7DoW5zd4hAY7GTtVWxH2EnR22DpDfFJ37OboKLmtLV+Pi2rCwrV0uwLZO2TwdRBYkyrF5a7nd
IZ6bRFrZ7YO+oWWR4lHEtG+XJxz7X9xyRexyE8eI3cn7xqJnA90Cw9+ykLNwKm6pfI1gaqg3TdTj
QU1QHfpqf5mmjL2Vu9iPBIKYbE5uqHpEgRbxKhA2qeRkx+FI8ZFmZ3MVI2fOYJrb1Y5OC92TcE0Y
n8/SJRMckhvEHv2Si5K7dnVaYgPlWn0LFKgboC2ONY3ak6lcxLdKWC6hkVuZ3Kju27RC+1IJsBTW
GcR2HggvoIXy7nmg061hdX/FEocvb1SOQgUufjex834uBps03nyNbVZl5Af5PL6OGtbq1mlWYofH
9QcdpD29dZojlV6MIY2f0D0i6CJfi1C9u2sbnhGT0FDno+B+Kgl3Z/Wsr4zC1cU1IqnHB8tp1uHp
vjCR2bWBC4Mij2DnwdK87Cd4mi5MeBZKqGivilDsHwskPUmw6akLMOtmKI27/BArLEM8WGffAUX6
hw7o8z5nGgRzBx3cgtj86G/YdOO170KlWBV6uhNjA/pYO9DsuWoPDYVhdRXjjSZXk9YnhJF3g/Gn
eifaiXPNzimEYcga1rZqR3vwr6ixlG/UaNmz/64KDBnEP4BTuSG1y23tweoCu/xEq9/n27LyBpqR
ACpthZgv6yi9+wfroa0kpyBPhcuy38SY0pV3TrPabyOPXGW/ZXwZd4w/XAoA5FmqCuSbbCrjoLWn
mkZ7vZ/6a6RdguFxTl/VnozGyQvDN4U3QEXXhgKTqRU2LUQHBwm0zTn9mpVVd83fhvcqZSu/kI8Z
Jff4T1fRYVoBZbF2zYFZGQBzT4T3J/8Pz+lZfmovNGIwNoOroBit92dItcgefHUFk2tkvIhd4ZjJ
cLrdikobwoMPRgxi8mIChiABUaJt0CS7AIEOkAW8abco+dC8++/zejxoh5DRDVR5IDESojRkefBh
esdgMz+CyMEyZZHFHXBE+i0en0B/R72AwxwCzQ79I2tl9nvOHH5gQ7qIFAhX5VZ1indrLa0ZM5nM
3eo5MFfmUX+iyOLKlIbFo6qxw9hBGgZPBTAFXx6ddgp39FGtNRrXkv3VJlxLrFGgmQh2neIMWMDe
+4AFvXUW9vsp29LG0K/BHjb0k9xtKphUHn4ojcLcmdFUfUuO4x72hrIB9qNssKE/EGEBJTdkOMPl
Y5OLc5ZWVLwZFRJ+bTwURIoGH/B9yUrInfo138IpiWFAVZ64xC94i3ZuV3rqoduiJawuN/8E2OJg
nAVKCrZxLtxiL072eENvLLghq1D5QKoo2zuA26vxMXIxB2JKmF/1t+C9e0KaJ4Y7mMd4xDeMPkdO
Fpg0YHowuKuF9le+SA+w+AvYZ6dC3hemW4NvI8MFJCG8NMBUCOujNa2tQdjUCIEDFltecYSxsoyJ
2M4Z808lBN+t4Tav8QujKMQ7ohY9/AWtso1ixu99AYbYWODlXfVeRo96tOIulh4q9TKVS47CrG5N
6ZdVl1lvWCOINZ4tDOps/sm/oxoq2m9snZj+WCEI/bKJyQpEHzV0BlrCy/8LYIYCi6JVfDBdLDFu
APJmC+UmYczch6OdUlfhvQTbDJg8ibEzvB2nOwyvBhIE1rTmS3YAda+ZWLQnr35Bo1DAs0sRgpMI
UAp7mlnsqmjp0GozEQZhbLW7q2qupiMZ6zi3CySnZC1Dh2i3ebeRx8VBP0jcrfETy0126NNrggt+
clnql65hkUJxpdQvbvNlz46SxI14EUCNwppqhnCc1h9cBTLESWYBj7bNFL8DSUod/FCncDN80/pj
1wSvz6BvYgdPac/e04CyRtYDEgs7eu4M8CQb9VjAdFtG7+AJkB/j1Xp8TX6jl440Prug/L6SvjSq
JytrQxKHD1ZhAhl8SKZ3YF3gNhQUE4zjQJr5OFBRrwHsb5sxDnUBK46DVIGqhxRjy82BcoBMGSV0
Kzvd0mZCH0T5AAUQKwRGeRQdMDzj1/IGWqnxoG9rG3PLIv82V4C6oGUsvpS1X34UVziKmOL1ZL8g
xuaVdQrP4MekfJO+mMxVA2pVjJK2/x3nkptsM7M7NIqmOBzGHJLcLnpDkUilSFl2L+FzL3kdnnRI
xg+YjCB3TFb1Vj5TUv1q4ysrLcHL1EvXrgL1ZBU7qaEkDB2imDcMHcmOPHYfVFy/HU7SiwnfziZw
ge09FD8OaH9rX/S3kFGUljiYddy0QJTGTRBfkg71GmB7du4/HAF2gb/ZSS5+NDhurXpQHkbWE08G
gPH+mHzI7HvJu+ASQcULGTxziPmmSVDQXn4pP8vP4ss6aruanT11jTNyAdQCSnVLuaE7sJb26LJU
+YkxjABEji5ABPdcHdEG6bfpaeexvAbUF3btTpR+/UNL4Eb5QlIvq7Kz/5grm6AF0r1gAKURGb3/
UzUQgvRlMGBKSsFxyk9m1No/rU0IzLwJQOBmhisbruAS+MEWfTktbBm9/rOFnQ91EM7MJqTpth83
7WZEi+Asx5HkDLj7LG+P1gmgG3DX4pQYryCMzDW8OhSmNuKN24N1Ct7pV4VkCIhv4o0a2/MHDSB9
GW2fwxeWUOiHwck5pGpUhH1gqwXHBwWOYb8HPIvLlLr4WWEkT2yL4ie5ADL7eKhU2sv4LVP4fVce
iid/C1bMeIl24yNX4k8VX3pUuFX8rAY74+FRFfhsX5VDPoltLDh3CAnCKdlhGmRG5lLwL0C5AUp6
PezGhZCJZNE+J+EGorQsvgLzc8hoxT0Kvlq+toO/SYZtaz0ahXBoheASLA2g4J78c/9yuOcB1RNr
SBFAdDAUChw0YP3D0veZOsFA4EVgdjbQAbo/ZlXRvkTH4yVLCyuc5pzW6KLqkmtKkvE8APT++yfZ
8tWfb9UA/2ssPrZiDitm6c7d//7+z/1XWxVbBaO+FqK2rBgH/ue/T+Ra2gbDLhLBD7RL7NT9n2D5
9v6YXy6ZVqGpfVhohlyd7fDiJ/7zq//4y/sPtCXX6c+vFDXo3TRpbppmIv6rQ5dG7QZDYkWaH/8E
99ys+5caDXvJvX9p3mOpDMzHUN9Apv796/3fb/PPY1awBGz9+f7+O1lag/megvU/Hv/z7V9fhVkI
Q2J51j8/SdRQQSHD1PTnB6bS8iL374uBdZlUltbq/if/8fL3j40iFIDcEhGWkBVmytzTWWn1Lsoo
il9LDXeJFutLLOQ1MatxX200zQjXdPZFT1ZIas3oeUUxtatZeZTuoWXDrQHk1S1hZomibgVcPCs0
3XYNxbVtmdp1EtCiQMC72xI3RTKa0XpTjo6yFSmjCWB5Oij3Sj04Ci0LS4AWHi5Ba5NA1iZa3hyH
GGinKDa9PpMkKsa9uu4xDIk1soLEN6yNoiGTDZOXdAl20xt8gCS9DSS+lXetT9IDb1HHJ8WSFi9D
fMM1uc98lmciwXHkx8USGE0LCDhrSwDccfYaBKxTqHIMbN4009oKDbCdArZmOKRA7Wty4Mirwxiy
ViXAeApJdjMZ6+rO6AAdaLGwU7P6qYyED5H8u1wDNR58Dj2BwUrOvpkBh7S8+R6bl+APEwqi9HQy
9YwO3Ttx8XuftL1xid0byd9Daob5pC6B0SSoI9kB0H1lFoGKFwSI9UqVgg5Od+EYpqeBhL+pHbHs
lfI3SpKjGBikcyJhlUkFHJMvSdoFQ/qVL5GBuJlYBCwxgln3G+bmJ23kfN+JBA0WS+RguGQPCpuZ
XDmKUGynWxmZbpu/GKQVSq0EU2PaISbZZhl9ltk/kB78gN/+MmHBjkg9hJBCICEdoRrqNamIGYlE
9aCzFmO492tUjar81Flebz7qS6higWOs00g80s19QM2T7EUO02eD6E8ik1GS40+V1VY6WqM9SwCY
VWcoqXpkHDOFVMcy7sDWE/M4ziqrPeZ4QIxLDOREHmS7BEMKNRGR4UxASktq67TER1pLkGQ5Xqsl
WHJeEiZJmgT68pqVNXVQq6OaShqlQSqlFOCHCzthP5BXOapFjvPf8MYlylIDNG+SbTmrLCyxjU14
NuLvInNUmSD7IBueSpPZdWq1hZ7TjNs+IeYIPRBMQBD4Qk2Yn5iWp6gR3+YSklwlm8KqV9hPZvLz
2EnFtsnmd7yKDCmyhFamIenXALmONvCNvT7dJ6h65HsaEXh3i8RPriRXktpnnyTQlkRQn670vESE
zuL4NI79vic7tNaBzJp9FpC7dpyM4GaE+S6TFEjHFuUPZZAfxud6iSNNl2DSmF5mKbcw1SL1SVnC
SytN/qi+RMX6rZKMbNOCwzVWPZPstJc1yV8PFU9uTROTFyGarQZTQajISw21nYQZfxb9NQpf/4T4
dW8RsCrdk1bZPKSl/oSavEaIifp2qoLj3Gsfeo58YSxYR9MRmzOrgsEDxciYiu8YMsLkK905EQuT
wIkT4uezVCWsP2qcwWrg//rKEB+G7lWTGOZI3t1pqa67kkJ3O5wkcEq1Bc86+61xGLbWwCxumtd6
iaOFzSmSTquSUovamXyrYMkT80G0xmTZ6lheo47dRSYPAJxR9NKxptmRmmBry+dUyqB0avOpFITn
cAnLrWibR7oF1lOgIkOeLqHt9CpBN3Zd/D4N0ksfIv+S6zbwRIEdcxRqmBNI6G0TMAP+EhDRAF43
JSDOQGEUUn2zkHjfiJzf4qevy2+/pc+j0YDMdsoSCVypEakkBuwP0oI7HYaCvAQIG0uUcBHTcVnC
hS1ShoslblhbgocFxh4ILjghkUteQtKJtbJ5qvLhxDE/zbW8qVjQjl1M11QQXwKToldiPfr4q7Il
97gsL5EKNEvImRhqYxZtP4t+1fGmFCNMdUXHHFGEF1lVEqTBKRV5EYSjtTALUJg6gtaj6NKJDFYT
rHh9+iUUJpj6uf1Vdcpb1ZLfTI5zsri2WiX8NOs53iINHvcGqc8T43e6xECXCe5+xqTJaG9NF/22
OD4vEoCweg7+B3tnttw2smXRX7lRz40KAJlIIDvivogzRUqyLMmSXhCSB8zzjK/vBfr2tctdXRX9
3hE2g5RICgQBZOY5e6+NWl1q7N7LKIjsodhmHlHTUUqudNxUz8kSQ92QRy3uBJUQ8kevguyrk9n2
6ouStAuq8CVt3xVUppU0gQAUkwkDD+8nQv2jnX0w/Jrskqq5QV29qEopqFsFZDrbr4lmIGzAb7Mn
I+zeHTzKMO+WVtdSq5MkoGVpSswFQdyAEx6jJZrboDeJ7NMmEhc2Cn1PsrrXA/lVKTSs0YW5ssR8
5/AKhiX4u2wpgnhoe0cywcUSDo4UF9yxP0D+0tNVJEk/WKLE89Fu0FQ7n8zaZMa+BI6XS/S4qpMH
c7Y/F5hni6Y7AooYl6jy0mH2tISXuxY+rngJNBckm08tq89wCTsvltjzfglAz+UShU76oDgaHUHB
Pu0mkzZD4JMrXpKhDnzGPweUHAlvz9aumD7rlOqU2VAyyshgN3oK+ol3k3WFvw77TrO19EnyJbod
lRiF9pLwuYY4pV5CUVMNJQDPPpo+pk0rGsd15GOSrS2SNtAJbpqu/Gwlan/xSf2/pexvLGW25Zh/
aSk7Qzpa/oHr+NlW9q/X/betzPvdMvFHe0K6lnJxb/3bVqat35WUjrBs57d//MtPJpzfTdPEeqAc
/rq2tfvDT2b+brnatbS2JZcG1/k/+cls21r8YkU6BUV++PLP35CkOY7Wy5YpgdvMdPiw5ee3+ygP
mn/+Zv1H5EaYTRcAStoX0V4P7Wsn1Y3OWkBJ8A+OHkO4Nvp5l42Jt48jcNbjBOOvDc19bQMUkCWj
lzsh5hLttdbzrfbbghZx+ZaOBSRAq/s6ZoQKFsEMWSyjfjoEw7e+sPNTM5W3qcuJ5AYJ0LicUikL
5SmYEADWHSib/kbEz6CxtokN/2rGbr42azfdDSHss1Z8q9Ea0lIKruUAncG563ALb8yyec2g96Hx
hf0zxZ1YgyIKu88BiKhV6yE6yMd+VePfWguU2Vxv0+3A6bTP+nY3dmWyoz4ZwuGIjL2yCn0bM8le
4VzPMecAbTb89CYxnISuJdoKOffNLhqxFs+pyXwxCz4bNegZiTf7oSXYEU64/xKKOKJU0oeAigOK
epYJrHH0JzwFM4DmntpZFmUHmQkJLaYpseHGhkGXoSTl3SVeJRkbgm1gJu101YQI3cO956Mbjaa0
PdtMQifdUltO+vPUpJADknKX+RF92HD+6CnXIMkWl7IHt70vDn2Y919rDGtz478MkqpLpmdKhHiG
d1NcWesKsVwUzduhaFw6H9BaEmU/5T5WG9uaHrgiTTvcsLwRBQTmz8gU/B4Cs9Nfe8Mw3s0uX2gp
qMcXY1Ic5mpaObORnrQFsqTmjYUHgywq6jeBkvzy7KkNKUDM+nqM7jM/vfZ8CVK0hBNm8oZxVjkr
z9Tgzn1SzyYd4+wuIY4CHjz62q5BHfAhTWEdp1SF164XBNuhjT73oQPIZLkB1/WvGyyUyU8PL7+9
PO/ylD97ePmFL2NzNzrydHlkwOhYZT0GkzruMKX88jcu78eEnd9c7s6Z1NsqUPe/bIaMPUzoc/ep
Ek12/LEVPzbF4ahmFK0EJWo+wf+6eZfXXn4rE8junrl4y5ZX/PjF5SHoSCqNl7s/bd/3Zxrzk6OY
NAUB1c2fnvjT3csTL39mJlPQ8Om2jjbi29ArzNPlprHsdp3O9MOYdQCbDqAbyD7T8LmS9uhoFowi
GB/y7KSSPvnpxpjkUqlP+ZlBwyRImSTo5WfjIK2t8Hcu+rnLay4/xf1FPdGzZ9AH8ugMzafaTItN
ha0R2UNcNXs8paFRnaOxyDeh5lCyzMygszQYp8s9EZJMNPvUx1rwkNepOx4HPcyHOrYHHCtkNSTU
qk1rr7JZnLTniZOx3GhILycJUnaZ0zRdCg7GFLvL71k8qD0kk5PvGtN1brCMN5UdUHgY5CkIlDxd
7rUpLY5mmu6plepG8AUbHFisBJxTkCNo90324Y+fuSEcsQ6247g8AwzG51qHHkQnsY+GQV2XWa6u
w4E6pxUyx5PLfp/HpdUXY5U/UVfJNaXiGLds2VDXnTHYElDBsy43pkqt7/cEqmLiDpNnW2E/mOIU
MmeFhCFjtuzraUFoUbD3NKITm/+TWe2zEGK6FQgmmvnnxEf9LKoYCotplefMTZ7yslU7WH4Q2yoS
86YiA5Hf4T66eKpc5Y6nKQ49VHjFQ5YDYiqWmxEyFQa6WqPr4Rl2fTf0ULkyrvSU8Kjq30UDs16D
hS6d4cI5jDB6wikPT/Fy04M+Oja4bsyRPM9UGGuvYdKVu7xhHyH9Bf9UnEX+ikknPc0+QllJ+ahx
6u2QG+TEThbtH78mKifOiL0t/WM486PLz+eBsq8pvXh7eRgvR/7l3ntFk0eTczFR0Dc8crgDdD4C
U8EJ7XBH/7+0b3Np9gfsbzBxvXprRWix+p4UbcAD6SmYDaSWEN6c9mMvKTtx3ThN42wdpmzYS9yQ
ZBToRGzycuDgNwJnVwrn6XJg1cIYtyrESlh7fnquZJGd56aHNImEEQkFD6WBDxVaE6pjc8rOra6L
9eCypjUA1arGp/gSk8EaZHc1zmM4fB6Y6KRfxDjAQkRcpocumcjvMlhCdUVAurND/p4Q6afIyFPy
8qCsqJCS01LzHKkVJVehQ4l0XEqscvnh5Mc03uqh384DXpaqXbwM8fKcocHmcrn3/Yc/Hl9eGF/I
qJff//L0y0Obr4e6QHd7+dOu3bpXZQT99ZcX/PTW3+/muBQa3w63xY8tufy9y5/Hh8jm1QNJU4GK
MDH/2Iifnl/njYV8DD9cYC6w1R/w1Ytm/8fDi5j/l59dftv1MsSqF6apt7MNQvBqH9RoHrg3oqME
AHhqAyCKE069V3nw3vpBtTaz6l3N7it25v7cxTHAoj6CWDM/O9KE1Rqkh3SEZ8bqksWbZn2NEXMn
bavf137isjhRvIKsAaPFTQ5XrAT7guUsK61Phq4PaqEANzAs6fld2XjKV45b3vcKvk+Or9oayJYf
qIUHANTIerM6FASJIyJikiw0cCiIFpfrRgWA/aWH/6C1WL5mqQMoy28XoR2AsAIA4FHHkF7nwasO
qYGOGtXWuml5+0IRaQDJcOME9vMAe21thGBAaKJkdWaeXbsiB7ptHqh1Jbn/icXTSNigaveqENN6
kNWIc9+7iYuaNI2Q/M7MeM3KjLZDhCQmGL19FdJobBwrWxcNegDWxt2pyxhquRCS9YoO0CrICIjN
g1HTGqO0pQ8Ft3TToJg4hX9I4LAxRXEiSugjEVdiSV8LSfyslI8QhrVs4YHjc+iiSdMcN1bVGFeg
qFD+NS31JU2EaNQMn1KLGZifUtBIhPvB4HuoI0hxvouQmpxFcEMOIZVDiFzJGNK3sm8OyeRAZAvJ
ORRfIqeglm1+VNZIGx3F9WSgybOz5lkFDc17H31ERCc6mbQ++imazLIm6zYyDCzSffJQ2u5ILF9M
/MusXnHCBKR+1s124PBkLqbuJqfLTnlSv+ZPeN3VGubrbgBmB7S7e26UT07F6L4PrlmTB0J+a1sv
AGrCCjRcbG9YvAYDhdZgDHaumZBw2JSvtonDWZ9dD7SuS2HR73R6sPDGzwPWiAHiK6w9SY75p3n2
v0JN2LsFWi3Xp7+Dn++gZ7Fnj4lznSMpNK+tuU/PLYdjG0GWHAYCgeYUq1oRIKNyyqMszPoxRHHD
UvyqLb65siYOyu9wXoY8PX9DeAChHOJa7fSrcMrak44VrMYuPOdmCr+GPUhVZwU2gw4ZbsBe1Ppa
kFkvbRp/lSVex3maPihEU3WY1Odo4FjylA9ZjPq803KAeqVJpHn/MeuObh+h7mGAWxWzQ4fCX0Jj
cOytB/2oQ6NDDD86ULpw6Psi3UXEowrqiFem4xVXYZyR0sFFB5bYeEoGF5SCItYT5F2sva1lB49W
5T7JuOaUIuKnr02x7wZ7H3YqOtJLo8/snoMJh7Y2cYG16Qaj6K07sY0LLjhH7oBpHdlUEHf7TpCf
lWw6QbHBTGnmC3Pfx/70hPvzUYnobVQ0RsYU82amYDKl3U0l6PIbLZcVJ6JImZPHRGwNYQETQI6N
aWiSIMVTnDTtGuCDRvdeJQiVEwB4SJ7ymkyOYefkAgdwxhqwCQISlxM01gm1zZDiTGTS3Sxz1F+y
L1gcxZyWwbPfpeZhaMbnoSqINBramzByvVM3li8ehS4HJx+KNML1rAEbhhq18TaGNdmTtGqBqBJ9
OrHdcYkLwakyMm/1sMriEJtjkDxBn8YCG0I0szGNr2wALtuOdDHQTPD+aX5tTTMkec0L7A2QkvNi
G0/xDCgnTeGuYkcpwG4fI8pbRRCkqBknQppK4zw71HG47CdGv7Xawli3KGd9RegENlbcVsC8QkN5
NOMdE2cqwtc88O4MZvL5SEzB+OYFSxKb4WnaWizlYhthfI72zcIdjeCgRDNa64NnfrN919/DZaC+
HhBCK5OKz97Ft1bfpizC2bW2RQJJmm0nF3yFwbcRO6RPiqgEAnmK23cY7OhgR5j9eTS+smIdLzAQ
ZMNcq7ywQFc+E+g4l5qUDaCFxIH05xo5mR3TYzMkMRNGY9L0oL1Dobqnt0vpdEiG+3B2X4DvOysq
d2SCL1c8OL7Fsa3iZyuvcZ/56dFj/jTTy2L+LYmQkS2dK2CnvvbExqk9d9sb8ksA82T2/Y8NO/0q
uMtU7l/7U0DSaSC/hZQwruw26vYiRkQfoiVS44Cl90XUkOTSkGW6Ieml1/FxIiykMylJp9VLnTMo
ybb9Bra5A+DsMALK3l6Hy3I0tAcMxCEO4TR6qN2WlUWW3Yl+iNExZZ99ixEQOD3Fehp6lZPFhBsA
MSVQwI2Ro2tcxwliw3Sod1NPAJW20PZNNUA/LPFoOcwbjoKT8LJbM/Lu8yE5B+Z9MHRn0IlplZOi
FODpaa9zULWFKV8CO30aHL4GhcZKj8Q5pcGTM5NflCsga31+X7LyrBwUlrmDy6mMCBBIPEjLFn0n
14c/l6tX8C/tqlgge1aDzSn8bMdFAf59AMlKE913K3qYjY7WPfQDXDtDp+4aclQ6g7p4HXsu/CGr
3EIOLMTGg8ube+aHJOf0M0JcAEnefIEjANs4RRk6Op/VHJr30vjqEbzQNYG+B4YGFpDVkAINISpr
X5IRUsdMLLzpbrADZv7kB+Qdh5eR0JjJwoApMmnctAfsUm7Z7Tii7RrAZRl9HSr5olrqJlxEaG1Q
Yt7MaNU4Uq7TgroWyQR8iYa71x5MVgbGfK16LrsUhN/ajAyGQnUI+uPwxY2cN5FHC52BwpYt8gcE
enUcPJbZ/CWcS1R7EmNnp7znWZXWvgiNvQ8ftCj4XsOAkEeWDSjHx9c2z9AmeFO8bxYT7XgfwT2l
F/dZ5VCeySqoSt7V2FN5f20riI1OS5ar3wNOiOub3oujQ0NRmuAHuCaVnOab3qeJaybk3FOjyc3k
fhryV8Mp433UloTbTMD/J7p/cOwevTiDU7pMuWzIhVeyZoDG2k+YzbL2nSH3bCPtHd0q2EmCK/LB
OQvdo+quYLXBld9WigxkTU9ZJz7XDxPcT5HQe2jmT0U+IwBVLIFGkyCMttS3k4dBOXXEde8m+0gk
iqRFgk6qWtO/7X29bmr/Tqfj7TR8c0Rbb1H/5uBfEsgBc7VUzAGtdQGyyxrKXmc+TWEtdigcUN52
sFCJ5w7E0QFEcXhNEohvWgH3jmqkjtK7tschvx5tB6GyrJ41zA6EbO5Xoy2+BjaXTV/ZJOeEkbUK
G0TPYUZQYurfFFoOt1NGqcPQ/koVktVn6GE7RY9Vet7ew2sPGCNe8CdDe6o/xA0NqSiKlw5ZMd91
MzSHaoBSVXnTuihndV2V4eNemMVrqTbBnIoDUB6aSYG1MTNNLmK9LNlJQywodVxlXVpivGuXtri/
t10Z3A6YBEHorBpoCB+jTn6zM3PJsAQkaLdgRbgUY4OO0aYxrysS6z1k0tT5I40Pt3a2ceV6ADz0
sKVJMs54NZFecPYfI0lWjcFHn2LIzp37KfE1s2sbSkY3N8ynxYku7DqDkXYs5nrc5KAn0CSKs2kE
j3lRgZidPcS5Gh2Hq7IXw5k+tj3h72qsoJ2TiUMxXB3UkppCtCJaCSozhN7M0aEV9hORGsQCTXpt
1SC8HAAOlsTvZuWMuh0N1I5B0QjObVDe9A0uA9fAJCidQm5EWZ1szwEw6yOepTc2jYqAywJPqpMQ
n91Xd70d3ptaLuHMS47J2D6YxARb+WLgmvGy0ral2c3etw1nISQtnW3N4mX02Cc05SmVfmp8eLNo
kvgqWOH4jrpxGyqBQxnfKlA/VIGbVRI4d5Ter52sPVshm8Ok6sx+WsL5bu2QkEzVep+mhTw1Fs1T
qYf7pJRPleiY8bYa+e+SNmR1sF7KCQzvxoqIhQhf0yHsyRMCdZ8g1cbBjg1E7KaRIK3Y9/alEZ5N
r3Kv5y5W66tSZvGx8Qh2sxGkL6B92m9b8HId7SLnUFl9fNN1+U3ajCOhhRyKJVE3gfDFHig4uLSh
t591UMVE1WXhphT2zZiTFdSHiWAqDftIG/aXUhnuNYsgum4U/4GrQYFyyE0sD/XI27lheQ0Syttn
fqmuAkc/9dSuP6mwLY8jSEZEpFdQUfIvIv3YVclEST7wdqjC7yNIIpupdr1NxuCwLoOvWQlHqQoQ
/BMH3aF6XptuBou79Fh8ga3cDBbBAs2YZwBi8QXBUTUUckyqiZSw2j2452zDqketEubEMqOVWCnS
QTqiDf0GJ5ni0uFXCMfgReK09G8DV56T2COPUWXOwR+HBzvu74D1eAg/keal2nhwdYC33SxYTDeH
Ag+ERpIokbYOcbafw+naK0Ls5wAYGFrt0wx5Chk9nJ+pIZjRH2yHaT4l0sAjzptl5UG2wTefbvA+
wqHClRy7WN6hl3WZbkAMhnOB31sqrsE9Y+FGdwnRQLqdKci0D3HT2McmZNGTxbZ1jbIBwP9C5TYR
9QYuhqW221ZT/GAp1Dq6atFUYvAJ+gEmeqeoxUH9pY297V0PV4bP8N65x75r8q0bTUyCcyTBKQeU
Jcq9a+cVZk9nQpUhEScMJUNgSRTLRNZxr2eooYyWVQrAzbOcr65pI7sbgpco3oOj1Qx2Miavw3lt
04LrR9qzxEAVELnu2xSUqDBTMjWBeeNQm2409WYw8rFcTUXMiEWUB3uMpY1AYUx+Rz+qh9rPyfTr
yGAqW7ICHS79pZkhJBqZquTeU+DXHfsYQJ2tjWolOhbPZk7+UYdHIWjCDyU4A+ZvNI9Mkxzs6lVQ
sraapzpFeCm7pjjPEeIX2T4jU2A1WxvviMGYZI/i1Fjo8RfgRhlsPXIn7o104bgiBGnBklEGnHzK
EPKrnoMnuMTZOgtHAmING96PGN6KEsVVaMZPc3UTxG1wrsO8uItSUPwzc/NNXj/lgqpBQS7g6BIE
18pq66Qm48cITTtByLaukJvs+iF7EIHfIa9mWmqb+adGUAOeR3szJ/MXloKzY5ubnKZROaUfQr4x
atwx4/zdgvd1WvQmydKC7rT6IKv4G/qD2z7rH2pjcDeuouVhteW85qyMWXD1G/HW+CNm1QqLgKKz
uJ6FIg9yih5SVmYHS+r7biY7wx134B/PII/jHf2/kpk8a1VQec6S2yTNJ6qiS35ne98uJyn1yPXE
enGVp2Qft0FE+MJV8j739XKoyQgo4ESbTvga6Hi6gjuLugSD0WjMe09gS2wNd9rqliNT01Ldme6w
HWL5NJBlwhGKKhpZw7d5ELAcDMmJ75mr6rMf9DsRDh+9Hj5WMH5x5m7cgVU+1l71DMuv2+QFoYEh
qTRXja+/ZZ07bssKKReY2j3D5iI8byayy3uQZCN2/gl+EkARfK9ZEJISxujoTcadSWMWddZ72gSn
2isfRG9G28hvECeXFqXoBDWrfBhSLHNW08C8T91PlZ3QhJQ458gwdM2ANfD8bqFA2IxVDU5fo+Fw
WCoGtURDgcKe3If4NIUYHyxMIMNQ3JYcIpzXOJTTIQipHqfPtRAYaUtLrBhsmyvLpmpLjYWAU6C8
+6wrEZtl/jHAACBQubC6wB4gvziG+1AjQUoNlNhFMr4RzYEXd/LIjxUrN26bM+XJtRE0JKRmH/vm
nWin4boS4pUoiw1m0GRtRST5CLMxD2r8whwz/ugquo1O11/PXnHo+poqYKlZlKNwhkSUOA6Ltqhj
+kwVDAca4HW6ol/nfr5ylXRubKL0RNU0VF7yO1vTeA6lMa3DemDTuGKXXu/daJDleyfm46em+JIE
OLasOv3SJrTAw6rzYQUqmowkZFxJppcYqKFqj0YHpZsL2tpoDeqS5HfWcKu3yRycTYUoExEjLdTB
25VesOMEQp0/IClJo+hghPnWi2S0TyAREh4+PU5t46/o16fbqfYObVTFR9nHa51JelAFZNKwY4sL
Z3awwFjRSRrnJu7pqtTZrYyb05RTPKzdpNi5lI6Poqf60ohPhT84mzF36D+o+iZi+uqktMc78nda
Y7gzIsvdc8ZQNWiTD7qLGTOHGkzb0HZr0K9bKFDDlRS63RWWvmtTLCoOsSVWWCBLLfRJqEf8iFi1
m2V5FCOQy80O5Fa/y8z8jZXVeTYP9mx4t0Olb8YJJKMeDchj1MJ6KgW7ycPkLtLmbChimkZNkPrk
qH5bhCYqw/ymB+E7AUh0FmYm42YjNEHQ8Kd7LT9HqgPmVHwU6d3QAbKsfYP5rA+uvzRcZPW5JBbC
gYRI9rU0jHtP7AfslFe1hdcC6NOaIhB1c/POo1q6yw28iYkzMKlPxTmS6sF1653jtd2unlLEO/3s
Er2ZmvsupDYwnhQhdau+QyYvSizn3nTtxDi7IZnjWUvHs+0t1FZJ6dHB8GOaJdVoolEbSLwiyj+A
1X2jN2VfuQe7mMYtEFcku0lEFXqAlBqZ73Wog3uuzd/c0KeIomn0I4bqtykLpQ2q8chz07sIZG5h
2fA6g/yUd8Gx8Y3sYM0JuE3R39H5x6wYo+SMY4Rmpq8o5KQUqnuUkEaQ67M59p/Cip1GrhI7OCGv
uW8Rb4F8fWImItY2B7VtmquwSsESNJRUJ+PVd5ut38geG5DaGWY/3EUNph+EajjSTXJHxj6IcGC4
3Q4R23wcjIAyQh90O0Zxyp/N+Iac85WGxL41w57jo0HvINNgpeyTI7D/BFPx2C19onZBSnULL2qB
o2E//Pfjy716efjjZ5eXeIGxmGyW11weX+798pyILjZ+t8jkVOAdcruP5lU2x+nW8OyPP73N97/6
p2/ppQKh5NTgjrls2uXvMBrShP7xx7+/0gWp1SJaZ5a2RID5/r5PvIAJ7/IRf2zf9/fJW+sEflpD
R1w+8eXXdd1ds2aKdr++8+Xx9ydePkmDVSAcfExjy1uHlJ54h3//lR9/6rLjLg/DDKKPm/sgKZZd
9mOPmo6V7yJhXUe18ej3DsUGTa0SWfxrapOXHJoK70gw1BTv+vCqTw1WLj0j5mijiZYJg65tASvo
WRQzZ/5wo4QitH209SEW8U6ZEgJzSyVsmrvHlCtc3JJ+bAVo4piyhkVcXTHEDptYTVzmIa4Nmva9
jWXN7+L1uChTVZ4/6q7aTwI9ixPfp/07Ok9c4XNGPGyXkLixtEyIsEBm7yJbDk7gVq77Kv68tDDq
yVjmCuW5FPNb0qCQ7irnNNhyp9GSXDHFcJ2tkRs3IgOllwL/RJQUDCQvYe2lQHE1ZP6dKbigxi4K
AUGqAOuj4MqbSyKiQiaA+lYFXCLzvlvNJLZUsUZJjvE+Egt8X+06evFXeRqeR4KiVkplNLoz+5o8
j/eZvL91QYtLlO4mMEeQMKJ5bHMbck9Cu8bloIWwNB4Y2DD0ejsKadZVqKY3QS1vGvAyK7ILAns8
Ic1Bk4gsqfcgYCC63EGzJLEpFLCBpxdkOawc2q3vNciXjXgLWhvs7FDTMpflU5aqL8UgxnVfTV8G
ciZYIEou3IKovjhgDLQ6KBv9/BwG9kNB8hS9+oQiINkP6+JTZ1IFHWci4q2NbWPsro0IFHbS+aBn
wfN7NQ30OJrhBmlvV5kEn1kJtoCIFMKJyoAUebrqWq6mfcpyo3MtFOEDaTuz0T1Xg028mUweBp95
hQIHQbPnZQYFSSHNpR1Vv6O+7NL3iUFtYyDx2LZoTC2CB09ujUNXOh8rSpzVWAdb26Urj77+hsvY
Ro+IF5zWICA4A3ioKk34m/+hbHxYb/1ckHeingaBldfLiRU10mrbkqDoMyDMuoYp1RW37ayfmrk8
Okn7toiK54mupQy7F3Ps1MaxUomWx3W3F82TKjGW/wS0v/uu3PtH3mXw2vIWiZ69CPb+KOhTtiME
EHrBVAld3x8FfaG/0PI6ilPTRNMFXK8+ugmdhchK71ITdUck/QenrMTGyPAhGm3ob72AqjD6U+xm
4kDM3Y4eCiB1/BfXVmboD3LESxu62W3CgVC4zUcuBcHfbLhl/smGK5PDQXiE9FH3/+OGz1Feq4ka
7YFGcHIwlINcg3IeMUF0zroY/kcTY4mM0vDWicPoOAmCK/5651l/svOofyhhLVJIj1neH7chIhpW
jWEG66Rrp9syJZDZisMDMz/cO7Nr7It08EAEfvSMiilDZx7VLakj5ctfb4dA+/nrl4hUVGpp2aZn
KfUL5T8ppknWiRsQxuhP29Cr5aFrac+bXASHJn7u56DYkdjyYHlBdSbObdwDQF/1pTyUfmOce91W
Jyb0V3XuDecAwQzjVcqIboF5lgGXaRSh1tl3g2tfOqALhuZcGo29Kl364UR+VWDefFzUkfWmvL7f
j0W1S3RBROhyEy03bTo///XH/pNj17Wxbliua3mm57rL1/OTGLUzWy9s+5DUM8vOEFWXxSbWhDwR
i7MtgS+Ecq5PPcllcurnPSmqB1Ir6e/D9wir8ZRnQb/PzEHuLRLNDr4kjnlJHbyqS7/fpXNo7zt7
+Nj5hdhetvz/5dF/I4+2tO2Jn77k9Vv79o+veRu1081b9vWfv52KLmr+R+bG91f9EEdziBO4IYUn
kTwrvvXha9P+8zdDy9+RUdn805Zp8ZufNNLid9P2bFMrT9nuHzTStve7pyViUNe2NTpqbf1fMjes
Re/988lIAKWQNkel4zog7R17ieT46aiMpnroOBFq2C6sNqOw0bjvp4dqTraApyPmr8rY5GGidxP+
emck5RcNEojLHsVmBeaO+uvkMk5rlZyog4HGr84j0Rg4b7JHK07XOh+sNakaDEFp26yJd/Z2Ppdo
ervhIbMAIsIbq7oCYK9dv6SyQktXU6GMSoMo5hrcT/3Ju22IU9q5ddNfNRkYo+I5VShtc5qvq5wM
s5ihYDU6VE8N3z3N6NG2+MhWXklPNqk62BCduSPfi6JEzUZU2VuVym6PHuGhruhM1YS8svRHGN5D
ByY0yt4FPaykqvbWVm50X1u3Nw9dUO4hLoGq6sRVWpIuTzoGGLccyUrGG9TldByriTVJpYvVNFbj
tUVBhODzUnvDLSbevWnRGBsB4G+ifthzQf7SeC+hVZdr7eIVlEC6V15hCwjt5BVmXLKXSCwwWUxI
tVRw+qzeXeWRjZeFSPd9p+BbBoy0sSdfseWK796Iz+N/Bl+LPxlyfx01OECkJAXF4SjhmBO/jhrx
5NV90ZclUWj6wWzRC11uUg9/J4WEkpUNro6ZUonZsVGScuiM8P77zvzp7PqTbcFI8MuxKiVNZCGl
qTzXMn8ZOJCOmRhYkhL5IXWLqMxfBP0L9OBGdxfY2SNL3q+RTP9uD/ySSrPsARcHq+tZnqMt+9dJ
x9xBFW5ClR5IgDmZlPGvOLAXg0oIk6htkWdTLacDPWBWLGsQHkYz5Dt/wFrP+X2oivnpr/eDbf3P
HcH46ZqW4oT1THMZYX86aWPTboYMFcPhUsCJc+brjW7xSA1o/AumFUZXx4TapYqUnOSaSOWZgI7k
GMY0gkahsAAO+ms/UupTaoYeV4DSX2pBKJ3Q1uGPavz4419v9K/D/mU3OtJSHp1UqfDe/XGjA86A
KM9iNprpJAku076NvWnT9oZLLx2/HT2AaC2G6kVZVGWqgPMwQihI4hupC7X9pVJTvqN6AxXJKED0
0DSKqsfUJ0JutKerAnMZzrNVSqBOS8Q8hfwmOfbw5dejMb3rrrkhs4UdYUdfRmNkdeAsHKTQvqe0
QZ8k1Q9/84mXCdVPs9XlE9PF5JO6gsabJX/5xCPBdmGWmNEhb3H8GcyO6yoCRDE8ht5snxDTbnSO
/MG0ZXy05Ex4CS4FlmUKl/JA6GApKIP1fUaHpkKxR2szwvDBknG4skf90BOkuor9m85P+s1luq1L
chSY3LzpEpWiQ8+JubplbnOne6uKcd7XBu77gtpp5ZNzHsiN7P2/O18w8PzysR1zmeBIEzOPy6j3
xy86tRp3whoeA4bXD4XuyPtFGlD76bvR4cGovuVTsc5ty2DJMTXroHDqTb1xmwCJK9kB61Fdt02A
385y5M3ffCV/tm2W5dj0Sj3kXfYyT//pzKkrqmFtreJDNe1NJqHHOS2eC69mSGgg5hnozGbDIfiQ
q7ndm1RCS4kYCcyJSEH3Df3GaJfTvLNfGzfE0TwlmzZQHzgsm3XXVx7SDBIlrLn+hk7VQ5v0MOvp
6MBo9Zy7KrDqvWEP5qaI0WwQjHJH3VNSuQLjYZUZmofolSXMfxF2XsuNI9u2/SJEwCfwStEbeVsv
CKlUhYR3Cfv1dyT7xOnedU/sfmhGqyRRJAggV6415pz+5b+/bev/v4V5pvAtC/WlHwoaEf/5trM4
HZOY3eRhoc1HlkJ6z0yYiAWf3ClYTwKrgXNKtRuVcwojvlhmIAurkY9p4Rb7MiG/5V9e0h+FB0gu
LwN1FvlhlB6m+8dLchNjtAaJh7KM6Bjk5nJnSt/dtQV+SLlwD5JGzz4ezJMdBt5aCRq+YjRAAqx/
eyX6MvzHZXp9JZ5lczoEwnQ964/zNS2Ub7QGl6kifdRzvxkw4olMIBLWBeN4Y3MfYh4WHxcycOKa
zOlK1ntVaF+qkUmOo8QL6bPY5/UL4dBMPCvf/pfX6Pwf+0eTjWMQsl3SdxN9NP9x3pLh19E9mbiV
dN5tqJBgtbAyLp66hh10P5xmvcRmcULwFu1r+SUG2BSPXsKtl+AcF7rfWUp3Kai/sR5InyYLPr/F
jTANinvbyON1lJA0AQlSboKlGMipMF56naFezXZ3IWYCt6UWfxXB8OZfzoP/YzdoAa+5rAwCOfCf
V+Qw01ppPJUcTBcPtEaptWwG8lECvEGV7mA5zAJKAE4I64ayQot7I2cujl5XIfwS43Es9yJLjX+5
Zrw/qg19WgCbcMCdAJ0NFhD/eciH2B+qJRJsl1Py4dWcrrq0Slnr52dCW1N80bDWS7LlEXzV0gdQ
riSPWxesx6YXt4QxC5soPbIaIwM37AQ4xsHg2p6tPSDFdmFS64sxvzOHoiGSBB57SAJrFRj+PqHN
8QxYZJEtlBqfJGscPAcyO5/V95S59QZuvcegDesqhmFj5RUPfQMkPevgIlVljLdsifMmeXPoltR3
NBTLKev729LOrLty4HNU2b7xavUZLOllYqxegsgqme9D2PU+jMOdkUGPqQr0N0qIBgAfNR7++4d/
3fP+cel5nMxMKNkhhab/x+2YcjUa6TwYe9QB7X5EvE3Qg8QXmzee955/75BKGoXA5kE0lNumCXJs
7Jt661tw5lZs77o2R0RImvRBuM7ak0V6PwekiA0VjEZV/qocBsm+G79FedjtuZ7JCQ9bQtEoM+m/
arxHuVjdQQJt6dXd1UPrftTRs2COyM7pXMG2btslfGeght1myzzbKaPoMOOLfVzwRKokHbvcIKMl
QpFDPNNpzBjM9+PvsRNq7Y0exoe0Q6AoQjhQwmdsruVP2c13S44VTxuwX3BAXuMujPcqQ8iTGJJs
8KiVe6dRe4uh+AoQZViPefjDiw37oazmO14xPg9ttV2MivHaMh2DGu7/v39A1h/rJRcBY+rAoU/j
Uav6f35AZliqqss5Skaiesjw7i6LSnNfT3gtz+TCpx49s5GRahMoCpmpfPbzjAFrUD1Iz3I2ubAv
mMgiG88YvpZdpzb/8gr/KLKur5B1XDdUdFvlz01BwnwWbLuDV9MFbDPCnkdxvKlM1vYg4Ihzma1I
Td6SML5s85b6B93SjzmhTBazg/9nHe/dRcwrsbAB+5dXR7/gj7UlMIUIbLYOHhmZwR8n+Bx0XudO
QIxBSxM+SUyUGf34I08FxjJ2Hd/U0zifwHyR0xUJUHa6Z2hjr/5a9Bhkrf/7C3L+2tH/5zUXOIQz
mYRsmg4v7Y+qNG9rMqMbO9pPTs6kx+ky8rQou6zgQJqr8c63tqSdlOeYMMZdUf8Kc7v+dKoPJr4m
RILT/uyBCQyaz/txCeTJrX5RzvTgsmMJ5+3nW4Qi91GxTJtRNsHW47Z4kw9cFQPJ3TjMv8Z0qZCD
KkLZpvi+hb1ZFVzVBz7KSzp131VdpRc/rWqg0eU+siuu83iIjoIjuZUwVDdLODg7v02+2lTK8+Th
j5dVLbxQylaYqc7RScV9T4VxlCGvc4AH79zgJx5tNmYgLgkwrjOFe+RGpz7nqQhT7oi/FHTuzfgx
9JfgUEkW/yJGjG1jfHGs0wijo2qBlxi633zcHaZgg7O15+DbaWGDcqKKjgPuOAp16qqUy7A3HfPG
hiY8VTHdfwEQ9GwHHxxsiTpvfIxMNyLqTS5MjbLsxmcDzSIX4KBcK28Tgda/RiLfEr3rHkiEXCdY
d9vrwK7bEwvqD+KklwcHgsLVkJO34OlcjAA5ue5cxHOa7Kwq/xCWMZ2wxJC4wBXUs0WEznFwP4rS
9aj1knUWopbKDP+yTMF0wj0Pt0FW332IkmJd9fkEGB3JHaZb/vtCioVr71o5zDjQ2r9nxr6PfZ5+
imUe6QPNxi5AkLeafL2G+MHOHx13/c5N8LawDLxRU+/QjSq6RUHL6LMccOGbRj5JKDQ7TG00dkW9
biVBEbUgkGRSE0mEiyHva7toCFwuwYxdvPyt3t4pm6t6KXvjsLhpvXYIT2N+Ll5JN8QxpC5vu3Ei
6sBHdt+YeF4STolIYmFAFpfkUyUhhk1j8BO5fb0tBbk0FP0w+w2GWAXZss9sm4ut32fEdTN2B7Co
6I4PnMugS+rgtyOzo4H8PcO38LqrSTUo53jdVfUdzQvsR5k9JaI7OVNW7ENMQNwFzIqiCqHIQnRM
YzGfZg+5GWzhrTHMOblhR1to7Px124md7bYXM2WSlvkMTVG4g1trAMzCiCn2fPbFdTERv+M+MBkn
MlBjWFnPMGOpeqwVp0S7whTxcSqa+6XXfwIjJZFX5oPZWCc5sG1UiFWvRXdbRts07LGtswrCd3wB
i0QKBFsc+1DldQGpZ21iA+9CfJWoEUWPhl84005EQPX0XN4iq8T6s8OOJBvC5D7PscdeOpYvJ3it
hiZ5aC2gij7LrW1UmcMltGbr1Ym4IKX9Yhvx9Gp3ePC5GCWtbAomTdCTZDbE9rbyu10WxdEZBor9
WOBvsRhhXzs9DeXsX6iB6rSI9qGB+5QPzRUaPtBK8XMwsedc3AgONQvji9AvOunCOysXwQ1CDi3R
w5bMZ5e8zZwFpapEeBhKnMrradc4Mr61iVYgVnduGuuSDYuxclNsoVoXqzAjLb2zWYKR171F9usy
PLsF+qMqTRHoOi4aIJbykKxPBVCZl755HqzpEsFQb+xSmg/G1K8t/carlpxJa8BP3k376TWoCbMn
Z/ElA6ikfjT2DLTbu8DmxZFRihKQiHNjMTElN0LrsgQNSUGoRno78XbFuDivtUglzmQSlyiHXS6r
YSLxfeGy2iKQLs++08KuJpn7Vtqxv3YchvkkzRF2g3Llo4lcXGEylA7h4u7YunOcAvoT0FP7JPMB
hC17vLGm4CczVGjeGEtEI8UChqbPYxtb4ZNvuLQ65tQmOCD9UZMQtKNSU5SSt7NINhQabP2b5d1t
ufU0PXFu6AORbf4qBroG7Bq/7QpHmMZz+oPTGcNdsrQcwiJ8GLLO5+wD32ObzQ4HcUUfTriqQrxz
We49IZ8L/OXvzKpSazeBAkXJWu+y8QKczEeJAm9sv0SI8qxCw33Ie+5DgzE4t7RJ3i0KmcJT3XGU
ZMCTtXYiLn63kBnrkSmGuQNSayf0yPTJUYG04KjHfAQ9u8Z7jJ9l5b6q0Syhamt7PbSi2db4PCQZ
Egs647fXZ506xByIXKJNNo3txgwcuXWtH+7Ucq8aiUKTOdLGue1Ao8wajbN9cJzCXcOPrwzbJ7Xe
Do+5ywltDhPuq9ZYbmt5WtK0fWhmpHNowY+LFVk71Q9PbeGn2zx2GobRrb+drXRaL5X/WM+tdSdp
h4s+wLnfdvPjuEDZJk5rHqywIgQyRlxNZvwGFI3yGxwb6/T8RFLyTe/RdI0qN8QNvJkvY9W+5OR4
RJkzvOc9UhKaN+xYGNAF2e0kUQSlLR9wUpg3Y+H5N/Sg0IZzy8VzGYdfVaZ3VeudSx+cbyRPjXJt
tDEnd3maTLKqsQg2ReU8yd+UkdbJCOdNaDbYAxvVZiyL4IzDd2k5Yu82pN1yxh5yab8vcJFnKfA5
zuTRFKrZWAUloBOyRtdhpdhG9mofltmpDp5Dye4hnLXreIdZNfNaUCrg1zSFKGcLKjZDPRDRUPTt
yfQxxIch2USoyVblXDt7q2NmPGbC2oZL8JJN4TeuluUlhF5bCppcAN1Q3URDx1k0n5axa3fGkMId
QC8Oqeezj+mR38TTXe6W4S7Ec6kYfnfKxDd2MR4xi5CbrmCGMmeywRoBD2RBLBmafiLrULZCJMJW
5yHEHDMcYOlegulWSIHMsT6EafsaJOMP4nWnwodFSdAu9vNNE0TeU6YHHtzHD1wFRJiEVIZeG71g
ndVaa6MUJOY6/Kwdu9bZJiIkSJBk0GbkkutYdBNcs3TepwqWnTOSaA0bYCaI4lmJp7m4w+wCx1YQ
8jX2A5XGCmYNGEyQBuSVvsYj6EGjIQQLGkFAJWRXPEGDCpFGFuYp3jIeviVwjjGNxhpa+IYUzoGS
em1r8KGHgCCsN9gyOMVZR9MRm6jsv+q4JSqHZszcOR+xAKaYoCoC6IpWYxYmvEWvwYtBIxijhjEG
jWV4GtBAjI6xq4Y27OzUaoiDnPBdprEOcwHkaecyXE0a+mAq4O0dDYII9C0aDBkgROq3UeMijQZH
ao2QJLAk4/Jua7QEKBNEX+MmlgZPJo2gjLAotYZSSugUC0ol1biKp8EVJCtQXJQTEUwLwSUbDC4+
EliXRkMvedvt0gRbXzqsOEFDxkgIGRMyEaWx8U4ANB/3/MneHgqtITmsY7sNZRNo3EZq8KbXCE4E
iyM1lONqOoeyfRiMah3L+guY/gTu1K1mjfRUVCSDhnxSf5dq6KfT+E8LB1SG/qmtGNwt8bJKJ+Mu
KzehBofIRl8JUSQ3mYaKzD7zbnBNuh/hjZQGj1JFwlKmYaSUzv+K1evOiXcTls4aWprYOPVSkBqo
DR9r+zOBb2o06ATSem6N/KcNARXG59l3sSnXaJSlISkqt1uFZpDlGlJeRl8EBj/6oniq/XbvD/WL
ot+wWmhrrDH0UyuXxNcMk5GyMPdhzI0vpC2zijS6NYJXZbBcBUzXAtslNeRFL5Hs9Shja2KE+MTH
1vpHVxXlQ4FMVXIrwLIa84lUdwNN/BN3bS2f6haqe4689sIIkEuiwQRyXtofFEcs2RpJ82X44ifI
vTWsds2f7DTQh8ioPAYaaks03nb98vqN649cv/zrQaNxyZWSG67/q9E5BUN3/Tn8JlnHrj+Ixaxe
+vTPXL+eNYzHXeh0/eqvH7Q0tBdOJpEuV3Dvf1/I9dfGK/HXaPjPMrTbMThg3RR8FP/5zPaVIPzn
02rEkEY8wVb6Xf39Gv76zb/+2D+eJQ5tEtVAGasr1Xh9J6ZGHVMNPf796/84FP/7tv7xNNc/dv2Z
Pw7cn4fmr+fRTwE8/RJ2NKPm+BJ7bNddZRJshwb0jqkwGnHogFFMnyEUKLVqD54PGIpb6HI0NCw6
a2x00QCpp1HSVEOlsQVe6gQU+Gkxvhey38os+USMeclb2qBd7eFYpbathlVbqNVRga8qDbKaGmlN
NNxqQbnGEtxVFCS6mmN06BQUNiZopBEXDdkYGpS1IGZNjc6CEheHNpLHDoj9rGVsvqjPsOhIeMPD
5AcZ3txswdiAyE2g8VwfTrfTwG4KuKsBXlujvKWGepHMTdvgsGjY15iWzzbJH7JJbuIRlFpjwT58
cKNBYVIcSoS50yX30vGQY52I2QhBH63z0BL4u/Y0chxMZwWBDPpk7qsrlKzxZFeDyr5od9L1nyON
MJszRqFeigegO8hdYNz3dk8GjSSOyBlAKWvBgBzbcg80Ot60GpSOK41Ma3i60Rg1KDHTTY1Wu5oW
e0podUO5i5+BRrAVLLajoWx/PPicKithf+fUbLbD0VBy3FpwZZtUwPSmkboATiADsI1kN5V9e6Ex
Qd2DS1hVGLfF1BAfERwIrr7Q1/g0IcgrSHIkiNOq0HC5HAmkEeoldaLgjGHDNsEz5sYJ548aMt3T
iHqrYXUFtT5A+q0pFVscJEDaK9j2WkPuIg7FHpe1ezfnhgprfJIQ8QNk/KgR+VLD8q3zZmt43tcY
faOB+kmj9Q6MfcuO+i4g2jlubgVJNGd3dhBjcNavJo3oRxrWjzuCE6D8+N3wgIQ23yb1hPPHbL6g
miS/azHInyqqrSwbJjm+2+MlPqMNSEieRSxQohpYtHwgwGTCkUwy57AE9Ex9ZJ+sgbOWHQRagHCt
F33Dx2B2trp1buMX6S1xsifx/DubsKcrUDNEmCntJhxW95byg1uJ9ag18IrhTJa1LRAsz319z1vr
LgXThJK58q2RmjQ0xK9OyykMbDtXtpZYpB5iix7VRT7iN4QIIzJ6jkzTHPCdPGEuUK6Dq2Rj+na1
hINfkis1kZ4OS7iZK//HAKx1asVXujy1y5LvmyWgge90lzm4qfFh2iyxYjm1l0/PpZIsk/EOY6zn
DHUJUyRXi00w2j1knnGMJKk0TZGDUYvAAAUjxbiOA/JoIoIMoG4JIMiq96kvOfWdJNAeHcS8q+bO
SYm0p3O0YtKcndHhb6SWx5haKJNoycyMdsbWIpp0+Qq0qIaQBKcAYmi13MZEd2NrAc50leKgyenQ
5ujxwNxjB4CLY7J1ku4Z2/Gz532ZjiSBBH1Pq4U+Ukt+hBb/5FoGhAGM2iQog1otEcptFIqBiTi8
QT+EhJ2bhhvjuuGhIhQJzIg9Fhh/1erdyuQJh+dp1zvLt5mi7y3mJ7sed8nvPkJMPk0+Ir2QdCFh
/eYEHG/GKaeGQO5kIXtC7kNcl1ZCYYaPJuqqjlrmfeTYnICgKBgP3ZRaScU2WeLHika9tMm2y7+o
MSatvaoQYS1ajZVAYk56+Bzb7WOIKQ9Gi/Mrkm5UA8lriKSr1tquTqu8UEBfKmRfA/IvDC3poqIH
8xCGGYnR3jBTJD6wwVEkMNxi1357CXZBVUAR6tFoKVPtTVQ4YtMjPktpW2As9rswgocABcGKxCxc
GRd3kzx2RUPKe0P8EtazD3hMXmatcGNY4AjrWzkOuTtKnYu4eQtnJGYplnRoXopnLYbapVo5Z4z0
wLGuxLR7qbej1tcJrbQrkNy1Ls0ES218BH4gX111D7EWXwzzFif+17pGt+cg4IuuSr7cIku2nxld
I/NLkfvZWvfX6dbTsvjHtKSk6HJbPDpKbgVGNtPYbLxGOGdkxCuJoLDTopJRvBvk1B7c1q4ug1I6
J+9VWP3RbH7MWpvo2KiTVDEf4g4tWZM0u8Ayj0uGtxdleEOSH7MzqfWOBsJHqRWQDVJIn0Kv0dpI
W6skO62XHBFOLggoLa2kRJ5GnYmvko9Yqkoq90aGI/vZgjlplU578rnXfq5yNvTRp3SlifmQwqoB
AWeCkBP9He7cWts5I2aV0fuAD/EpC+1fcLXmqseBc6nYJCZEp3RaKYoJGM0yrR6VWkcaaEUpQF69
LxBJa61poFWno9afDuKotB51ifBAosxvAgJXsiSbz2O0kHYyEkMTIWjFuo60dDd/7vqt4aN4dbh7
slVFBZsP7SHXuthWK2TxdbUJuFfPtVbPBlpH22tFraO1tYlLxc9SdTQ7lN9pMrMf1FrcFFEu8pd8
72mZLnJdQBWxoxThtqy1vItW9cYKfa+plb66QzVq7W+oVcAmcuAJWTAZ5Yea2A6XvBFunH7e+8Te
6ACCLHmJaGQSFTWRhZxMmEfPz2U50BR2knFbmXTzuH2PpEIYWqkskCwbWruME+W+1WpmT+uas4EU
BX2RmmGUb/iL2K4VO+ateJCYuDwE8T7DzJQDmyLwtQxqmtlONqYVe5vCowNCs6K9Kq0Z06G5/lUm
aLAXrcZOtS6bntBj2pfBrrfwOhbT01I55Td98byR5g2YRX0kZj55wxjhrXcVfjppR3FkNSdjYoxe
1odIq8Qb5OK4Hi13+PGgxUZJzkX07Wlt+ahV5rPWmzcIzw2tQMf0jFsDovTYSrYBce2Fu2e3Q6MO
L6lCq9jtCov50EtvG+EfMOPADoQB5rYj0uLgN842SPeqHtIjCRPotQP0+qfQTi+zLHASNefHKdpB
z+G72rY7P20HtjNacf/D1vp7FBxajV9oXX6FQB+P3GHdXjX7NeJ9RPxz1b02knF2I/23vp7srbHc
9W5EeLWtLqZ2AsAW9gLCdzJj597oWo4AipORpDhfuwgwcL/FRLXgYm+idaD7nV33FqHL5s4m1u7k
WtgWsDQ27Mc4R/AqUJgWeB3QmtA+BlZ8rrA1YE6Q3gRGiOmJmz4u1r1qUXW7FsRTo0JC1uZojXsT
XH0t9ovRnuED3c0wYVImQkJHPb+5jcxaXlAZPfbWQO8T9UPD5N0y7iYVPhWdr45lkvZHWrc0pcuE
WN60ppvy1z/2A+P1FjjIFkSuz/k0rgrDqFlia+cltplR9bFhrLoutZnIYGWolqrEVqbCWShkM7/3
pdjgBmtiMsGDiI0J/I7SKVXjXw9+tFQESjvEIvUmVlr6obOrIy7s+BdgKbCq+v4d0g/Ly1LYxzE3
KBZVTb7u2CEl9l9UIpkTGPnyAZ2LsUUvkJ+H07GeWh2FVJ0jA8fN64Nhhv/zfyxXBLvTELq5/huR
ht6EdjOz0/aopKCVqf8Pi1GGqNYYax2ld3A7HblCW+o4Xt/h3187fSHwYQqYuBbC6U8e7hWroVYE
AXe4IfoLU8AyYf+wckZF/okK4jc7I4iSltCMfc3h+jdLRyJw/PvPJ3TfOkyX92nhj0da1imuBOXS
bvvFeHL7aTx2Hwya26PU37/+0DRBvE02QX6LE3GDVgTJ3YBvFOitvBu/Zv8RC7Mm8LVljF7KklWR
bkQ7zIQCYvG4cpLypmxSF08oTsbSHNQNYkdACVsMNb1FHrKuyI/LLb5M1bFwI97OgoQjqaMEPZOY
d7SD9n998ypPW0wGhdPXEjg1MzDtEPmXY6MqeCcMux+uppLXh5SlYj3RtiJRwGgYXPXNsUjTNbTv
beoXMKi1StdUcRaCgAobVf2QGR3IDONytW9T7HPUbB+TmWp7RA/4kXmLOgRJtofl9pDQxJ+N3xgb
p+T8VarA9QtngOsD/WztOUCpPDbiZs4jYhAr9T/fvP5frr9sg5pJisJivuwZekqDsC9H99bEML12
OaEJ0MyxpTs4tiTtsH+pfAdrnkV9sMZ9cAck1gT3uQCIZsjJMRY2uECGmcRg/o7RXK6WYXzIg1MW
ma9ujuyVvgZdXvN1YV+7Alm9tyfnzbKtV2/A60mRMxkW/mOUDFvSeUkxsPsDNfGvKqZu/hF7SK0K
xqFOzlN7ZXknjPEBAvO1QxkPrvMy+VQgYvg0B2zGFqtRa6P5Eq77CXz5MLVkq4Y1VgIwSwSOlSeD
Jj9hebTMsQ0vTo4CYKc0WxhoMeorKBm5K1XHSsznTC5s6vQ//f3Q0Y9i6NDLQzljp6G/mYum2Rkp
e3b9vT9+FJ0QJ9/1Ka/fNnslNu3kvv3xc0M4wNdf//H6c0vnkarVkASXFUyFyoLUztkh3a40fzfe
eHFzaJcmTN4jhnjrlm5TUc8Ec1MBEIEbquPQIng0TgWOLKe2N8BOc/MyRfi9Mhd8MLrgLmrJIGoR
rHWNQ5x3zAeCOcwqGaJH19GTMM/YxlnIHha/f6SxCdMlRhtD0jA2VrV44pKzzN/9UKm7erpJymnc
eJWWZKbR2RdHFzetdZBJbLKH9NEpCERrZoqbssrSoz+lp6krpltPclm1uncX5yVzjFp9NWCeuwrk
s7EL9PGVvTeq5pltv6Cma3aeR6gc9hBbG0aZcPhy2fi99YR1xLR3+5iiO2ItDqgxZpbrnePf4o64
n2TT3U9Lvms6Ux1lZB8IqRE6eajdISDfS7YslIoQ1xLIfEcnkr2+sn4LMXGNuvO6y5gkoR59r6eK
Fo27bARr/jy+mVZAEHiVfVpJrra27//s8uAi/O6B0Kh7X8XfrleaOH0b6zg+1yzlL2Nm78ys8w5p
gFeZSfE7dzvlBeQ4hPKlaAOb2TCDOquYv6sueG1sJ942ehDQVeKWq+MlCSW8gRUjG3SCbaDkF+al
79zteYvVwXVs9hJSPrvhdC88ICfm/XhQIjTOuM7UWG+HqhmZuSzaiCT8ZXyzzxrPaYCWy4/HDRCq
WKOdeEZxoo4ebl7Ys+byxo/F77oao123XKISo0MmbUfmmEVIxG/XRlsvW55cNiuFh32fVbw5vvtT
lGXMpcvsg7kaCaCw0Ipp7CR4PU6UaJaqxjODIVI/RPUuaYt7Wr1UuWzOHbkZDQRTXX8ucTjbekbJ
LcLFFsdM7g3H+iEceT/Gw30KDODl2G2MriSbK4qJrg4bWtdohw3ill3Wdv525p/mGrWcw/AqgySx
vZ59sj09xxZD4LKV34az2HQXjFPZdIBJ/WUqpg83o1yVznifVeKh9elVKO/RHFGw58N7KeUFV5x9
Ss/eS+uQpI7iRyDgz5YBwxWDy8IdUcuX5SefPq6Sbvzg5/IntZZOWZQHe87O3OhN5krfflede3/8
NVnur56RPDfozwmj07TzRmYn/f1SFi3OJ9oIGcm6KOavogt+I+6mIPYQzbQmV6d173TfMDBfg+X/
sJ9VT7YORPGwWprq52z6HH35awrIABMR1gPxlN7KwvnA55lWgM3Mohte59Ce2BOlwAJBzCWq6FCQ
Cgrg/sF5mWxSE1kzBfftHJuvKvDJ8oQTpg9vbhv9PPAiLUV9TKrQlJ2coH2yAlQPHdNEWicEOEcd
drLRqDFAQa1HNAkmOMxu0Qvk9nJ2BCmEFS8868waO97xOW1UvcPekVF/c5K9+sAZomT0/5YEGaag
LKuFha+DQB99aicbf6Ua1b53JyfCBK0SbThuO9MEQ26VIyHh1nTrDD5dMKyf5z7bDW1z9icGG2yu
75AU4xd9V2vZkNu8tDR5cWw5q5neldD3LJsA8DiSB1O6K5+ZFK019+doguHYabOeA0uu7RiniMXs
n4MufRyJ4W3ovE4145O+YgJi0PpFycPdihMQVybaf0Wzx+J3z1WqOeFDOnYPvWN84ir5yBGeqURY
24d7PDNv5gLj+9lf9zIi80Xd9Vl0JMdyX5FrVZBWUxXjKw0mR5i/gZ/LPmRCILLHqpqfBrW81SO5
uqGVH4cEOXrOAMTg4xk8+EeLBpaV/AQMyXLnwcmQqAgVflke9nnJQOqSHJ1tl5gQNd6A9WnS7Uqn
gnLtQEk+Y1i6VTiQKDwSlm3xOkjjGaVx70WERpsLQA3zyt75ojVB0DU6JTeqfyo1vbn0dXA89dll
/Kp7MLTWj5hd4T9nqO5VJv4LUwuaaD0d5CQff6lKp/JZwYOZxLu++YjMaLphl3WLv/4ltZafQRK+
TjGjUCaFAHHEqnkLRUP5auC/tarCmjSOlFZgjYsIgqDtEJA+3NHYJ1eK7anbvTNMwj8iDWp0njYy
r2GAa7NNqodpPtj2QP4T+5esX+5b38S5VRbmGmyGZnn526QtyuI6PMTYaHO7I1QEeyO2yc9L99NI
kB31GcYytlIna4g4iQD6t3nxVLQWwrEGqK2SOXY5AyVwMeBFJZJLErZvcWl1K78zw7uYbuqKWfKX
xVBgj/op2eDLURwIorpxDQYRgAnFGh3tvF4MjmcaEX6Np3y+X2znXJEZsjbF3KwHad6GGqM3cZiP
A+82mHz3qZmfnCGD1KvAKyxoPC9SKXMK4s8L3HtYjrAyEf7PiKLm1CyYtlYjWpE+GndLHzd7h40Y
ie2JJDA7xmOsBl+vdF4FsTMW4+fud2aN+zwEe0qygvurbZPNBMu4WlrQKuTn6piQlLKdgrq5IUzs
OQry+kmlGS0Utxt2lJsJ9gE45XgqS06lNz/gpC3OoavEGZ90rLcCqkar8aqzVYT1OrbsS2jnX/Eg
ljNBAeowMRMbQ9Gce/2APbjaTBYfL9o9/2hr3ck85adqokVu1gTgJQ4bxCzTnSVoyWOb9+FWyzDn
vMDLpxF3fgo9d30I+oViFn+txgt3mSfmY4I1juRE1/6MHqU1i6jl9kTRZKQDGiwlt9cHa4bcM3C8
FO5yHzC491fhqFWJQJ8rS4XnKI9gRfwJZWFakFcK9Ws3lXueWAzJqyLk160mrFD6znyiVh2exKGW
JgksHvHBOek7J7+vcGZSTL+GYmyflTVh+tUvVIk4veyClFMuVp7x4FQvcV+J++sXfmzNW0vP8CuD
PBHXG10uA5AC14bozrqOLLhFsq76VDO16bDSKQ6Pb5fuWRLs17kq2Tl265/zBWWVRUanz4Tuxm+6
5Qa/4l2G3dNtKLAjgzs1Nj72L7c5neAbVxDCuoy22uFVRM81XfzVOLQupaXBcL1QPBtB6S5+vxvS
IOi5KGx/gt3o1PMTz7K2U4VTR8OkOyVXxh2sCgyPOB1/9HnOXZQk1jmeWeI6OwNmtA2sw7MJHzG3
Z8sgcWObe4JLB+dghEiMJOVEnlrpqceco2r9fRo2j2rBazZLrK3UOktEdAwxFuMytV6/DiS1u99D
3oHHqDWXGSaMKtobE7mbXtDMAKMb1bAyJR2/7JgxEQpDiXU5jXijpq/YdSpYjwP0BfAAIkqcwhKA
ys7pqBXFkZSS+2pIMeABWIF46VAvvWK5wV1OC3r72k1uzLi7GRd2fqPTo89jAd2QHrGx3Hg+ID+4
EKAmLjKdcqKPWxy6SALpinI7ifYjG4xv3EddWNICPzKNt1Q5G4KCAwGvw9Y1yk55ifiYIpBQ94k7
zNJ/ufN8uwzlU1UOpK1gbLGqOuLfJTWcU7FslohaEqysvTZONkEx4+k3uL+zaGz3im4eiNN0K9Lo
pP9bPG37LMabqAmbNwkkxlgTQy2d0WM/13My3wUjcb0D93+H1Opplh9GXj1WGN1PVhwBsmQQXoTC
sbjiE8nsDG9UbtVu5WI2ENCDmbHNc1Xvrocg/spTPNBCZ6Y1MFfLJU1+5qUXHhi70UD1u46b1Ez2
ewmGmUSI0LCKuGRlw464RZIdhzTBCAWi8YoPkpNiuRIx4/EikxmZ/4ZKJr1X8fjeRJQfsu/3xMaZ
64XcxDDtsDQp3NM89VoyHU4IjonOw457H2dOTDWj5N6Z2FmnhYkcssA/pBn/H3tnshs50mXpJ+Jf
xpkECrXweZBrnkIbIqRQ0DjTOBufvj96ZHdmVy0KtS8gQShdHu6SnDReu/ec70Qnov24KkXePdqm
dUidX1EWSmpwFNcTo9VzlMr73h0MAJLDWxebas1MH5+SNM9tClu0CmIEWPlQbAt6hMs5Lra9TWt4
DjN11p25U0QOwDMNjrKvm6PAfAUXn2HPMD/kcD2kKrxDGRKUyrwjuQHnbKyyyb/jfvgipvoHl5A4
SgOtZzADAfeB3iPuNO5I1Xq1mELtvb77LNN0PPVu8oiqeHGbgIJMnQu444BdMPVFW46vTdaQcD2i
OmHmMXk0Z70YSGlFPqeXMiGZ5w81ND1tRfcGjP6SDsaOyiJLhLBvP8JKmZ44vxJ6efW928zrSfWY
f/wa93kJ42JGShM/lPXg4B93z0ENpB7RMlMJ9y1HEWG7Q4DDZMDQXTqf5mwau3KhFrdMJLYJsQNR
2H1erfHXv1hRdsM2I8sWY1LUYgudX2r3IARduzrwSdPo0EU2VbupHErE3KyJd6SyQmGO+xOFCH1g
mhSBk960ofsw9JqKabFQXM1+Yuzcs8cJvo7cCcCe64KkQNF/WzuP12c1HfkJuClZq4l2WfUlNcgg
WxRQUoV86IC33Q4hghXs/RFyPzYMqoI0uDVt8ldD5QBzLtOLL5ibKA/hSBZAIUEcd6nCFswuq5ns
1O5qzRSx8Rnr4pm9PjOzWR6YvZwzM6PYxE1TZZ9yJETM9GgGtzMR8G7yWQJaZGMB2vzqtTdJHh5H
BrhlgYQp4gogF5p959yVe7lldZBQ8EEJYADHpIlMz3BcPAsfNkBP+Osm1iidgRtjwBmUmOdi/8dC
jFqzw3xOHV4yt8EVxyo65jZ/cXRRpwKj1arFAdt7aGaT/NlRE2+dYTWmZ3Jw6uG+t6m48pZ/LiPU
klFTk4kWwVddnulnbGivS2rmEiEaO9GPdIie406z0jFDQr7GbrfXOXkKxm97GMJ1oQjtHmYmNBkG
6gZrCDqr9YzEyFDWL9bTxcKW3Zs1vThrLIlWDXiPTKUbKZFCjMTQJelwk7j2T99kPcpEc1tJKmpR
Y9O1WOcl82PkjFwL7p0xOnxIlvuoOEk0P1XQGs9Tjqe8TvWPrmcv5tULEj/hw3ZIwwEfSWFkoDJr
W0jY4TPDyHTF585IYgJvOaHwoMG59xEX2uSKb3pTfl7vJ7Pyj3lcHnV6P1jul6zZOtQh/+TavmtI
ZV6eOlFLTuXwLsGgrc3KMHBqltihEaEkfHy3VnrnmHa59+qpOKch2dENBoK276ZdIdnkBnDOV0E+
Gi+e7AAVms5BCXE7t157aVTfXSpm7gUz06OfldNxqYG9fFT3uc2imWjnRx+Pzv1AGSkmq8Hwl28N
2xrus26Z8MwbZm0lQRxTeoB4+6ONm/x8PRhD/yGlEZ+0UcNDrpIbI+5FtKYzN2xMNiHncvbf5Ggg
n3W1ddGTSA7RjBOcdfSRYfuwny3xWLudt2Mtcc92T1ZvMVAPTe2mZot/UIH6CHOSd1RrPsieUxTq
3Xb0uEkuJ5VYsA6yd94Nn2Fi2i1/P9prJ1fjTHOi0+zQBOW3vJnCI8OecL/s+fXU+SsETuLYBQdf
5eSB+8xY0SIwuFNik4+iOeoMx9NVdgtSzV6TAv2HTUBhQDYYZcK47NSsxoq3LQOYrmL0x4UYHyuR
vKeDS+nj42agfnwgyfHWn2IsZQs43r9vCx+1aZNwLo3GbUUlg8SBoin3sieng7ZYTN847IKNZyPA
Ntmtr3y0Q/xstSaTW23V6L12JIixDaJcilH3lK16baiM12piDbouRLRXKuAKNuT0lttxlAPPzu3P
uVx2ozCnV0aS3HWKq99nLsHsnuKW1MApYXNrl8fCZ+pPZ23YApgqxJI6GGl1EFAiqBTRi1hEIzEF
pt4LWY37dngzDQzXEWWZQ3YmpT4j465ed3lzwvWC2nbgpnr9O3neuzGiTYMwt4Eih+94WTlr2GQE
0eSEfsUvM4XghtKVez0MFBPkXMIQfSc5BRCmmN9ay2nDNbkxKgc3Vo9YIhgjitaJRiauOjoKXKuJ
IOgtLlN6BixYlslSkyH36bqhp+pZKEQ1M1P/WGWM8ZJanhpffi7m/67NP4uSswkhLWJv09hY5PoS
DTY8xWb3qjmt8ChBUvnrFBQNQ+8Uz3fs9M/mZshYsTLN+ljumlLdZiGJ7wBFE1O+46JvN+WIEQ0q
BGUJT6o6fw/Hnq0vYSBremvfAgM73bIlWJMlP7otZs2a7I0XWtfQ1cHBkFHQrdwYkQn6gHa1tL3X
AVYXs3hkH39rxBgEfRPB3LJeDaTUIopAs8/63Go2fBlPJ9IGNrFiFfOt9DNsNbEzlOXYSCCUsYtH
JlHRgks12E7vxl/6lCzt8y6qF8pFVtzXfk8QK+9uFJ+d2StsxPw2tSi2cwnJzSG7M2phXNE+XxnL
5/hnTezHk2Fm4y4c00+yx+Ra2ZhlcnOTWIN9zlMEFO4YErjO1R7oO/Yk8lYxhVpBGtdvwyAVbpEq
3uV+rN/gaa/EGCztjP47oaFzUJMLSrQS39P0FIeV9UGjAsVzOc830ETTg2vPDTEPvr2BTPpVCZGf
KlUdE9fqL/Y0HEmPRBdgOtZloMYp8hmddaWjPfmxXCcRhJQS+Sbafk7nGuTBSvk5LzgS29S0ivlu
+emWJgAPUrPWyxnSmP1XF+oXyyovMAVuxwocSNQMJJBw3xVQxOh9s8npTcZ69JnH5exxhWKRokoU
y0owES4H1Z61LDdsLimuOCcOPuZen/wcn7PnZG/Lesh1gurA3xKW8Cn96LnK1EM5O++dlr/y3DvI
sWRVS90errm7RjQz8JH6T4ry2h7pENrJ0tnPKXed5SJSE2/UVjT2ZgJJMLLUd3EticJiFchqyg58
t91qhnGmBSvykrSzyf3D9YYdsbcV1hnTXEpwpZtv8KADjDsPZ6sJPmsRHDMnxB1oHaVJxk/d1V9R
G3DOcnKJ3n2eAubkTrHGz1yGBeBGxRKtEQHPJTffYODUdhikcPNLPz3M1Eu4wGG5di1iHnYFP85k
BM9Tx3LXCNJyDKO77QW1Yr+UE5Md7RyFWzmo7qIlEUeUuKVbWt1u7NxW6PBW15+8GXBpp56+U4Hx
RBycwTge+xtVRD2Ht9biDdYzNwJig9tVR57uIPFaTf6tyjj9ryCq6+USw1fEIHEx0E7TW+TzjTEh
9OTDrd2aZSlCHI9h49VbHuZ6gOff2BuMJawO+Gs3BeAP2L9rCHS3hsr5Kzg+cYGxiH4nzlzul8cB
oKYrSlcSKAekQkiGmkjxSTpMTPXFGaN+c32v5bktCxx4JDK4apg5y3anhgO/tmyupD654IhauvTc
dGRJ2k9gd9DQaYcQgrnrPBbbuuekCPA05V7Dh1dwD+uL/NMq7FOTBdjHFk4WucSH3KejGMWLwM7j
157DlFim4uwG8KnksrcvjPmSVe6XW7NTiQruz4AzVwQUhPvcAKNO5fM6EKlgNGzuOPtXeY5l4GrN
DTqCREpr6RRO5TYi7UO1bMWLnBLBD8KND/yI4Q6GDGO0n5RFZA3yNo8arFnaFRKBG1uB5bbJyUHo
TjPvsWgY21nhPstwbZTqo+KT26ZZ+NJirDET44HsvRgpe8jU1CGcAt0deF1H7E0ohZuobZ+csX/t
ll1W3vjnbiBFFMTtvAsE43I53qd4u8lhTT5Hi4u+cSCPhjM7toyyVuHiwIDUHGIk/mgsiStRc0jL
eDkfxysfqRocftrf17UbLx2NBhMF+1Qdhq4kxKTiI5ts+4l0mvTW1853XnyCMZveGYMK7d/gokOI
n6PpxclMtFGiT8psMtzPTrhx/bReI2vI7lJ6D6S81TRhPB90UREyA6+CJ8Y563KU4DqZamAURh6E
+87kCjo6ab4dw+kl60ltC5sMEY5uGfGLLlnTPBw3SHq2YjSjizGzYlm+fg5sNFFc/Lg1BkYrKpwP
Q9vem/yM59RHyKbd5ugko9o1+q6l4zWjWwrS6DUszeZYY8tBh+PthxjX4FzD04AZYSYJ/HIzbHad
3XOPjSmAMDdU60CWpFKr7h7sEaYWneWPpo3ypmL5xkgzIOqz+vTSsoMnILAg7EOU9xO7xccZAWeP
nuQP0ud/6YT/DZ0QD78FS+Xf/uPf/7Dc/gud8Pm7pPnZfn//M7r9r3/1f+mE5r881/eFb5mOzYD7
n9Ht4l+26dq+ZwWmbwcc/05w9/7lIbcE5GUJ54ou/DvB3fkXLBdv4XkAWAJg5fxP6ISWsP4zhAU4
YugtwFLTho9ByPD/D2HxUdkbiOVL7m4+fqYJ4765HEbH7o6deO2V25wq26oFNosA2rmCNdEuD16/
cz0YhcYg0GH8/PPgZMj2H9++fuP6WNmjOZz6nEkc4zk3qavTNaBNxDEaxOv///kysJujlSPSR4XN
hsOJViwOxck3C8jby1fXQ58IvEjcnPQOoOodQ/nyZLYtHtPrl/Aowpm7FY+qJQYuc9JiXrOzZ1jp
Gs3OU0l/Ytd3VI5H7CbkO/qq2aubIyJV0IdWLiKUbj6P4NOnoulPpiA8B0MTYSeThcqbDck5Qbqy
KlomNUkI28AJrV0m45/mhDKdsuilMW2EY5n/ZdzZjvhRaIpEbaUnV2Kd594bHWjYQTLunXZX1/ld
J4Z7RuHZNtcjBj4y1eFQQyZgOJATs7SW3Eu3PblewkK7j0/0lMSIc7sOkcXIREWU8r1ubLqQMVRm
MK3MFOaLH+fJ2bD7hylv0aZ22Bn2GITnnTW+ZHKQO9KpVujR0ZijMbAK541Q52cqCzQamMiSJEdo
R1QgO83iAYx2xrgOsLfDfnoXhE9BbA67dEYoT9jre0l1UteEO7lRam+0CG/0QBfKxF15EJpgLJSz
9brqQ3M3NkRpGgRzdd0+rcT8YshHCrEfOfdJlGCoe3Kqu0iYG6yvi/WzHzd+iDtRzmo1Bgb0Hn+8
IcbtqfDpJoikoR+WgFDpnZ1v5otrkTBxM283pE4z2pbBxWlr9CaO+RtKN8OqBLOvojPPtFQ9WNDc
cBVvdW6gP/NALwqf5DBGLeAeLMRpSCDXtTHT5GybnWxLBrmBQbJmeI47oiOmBr4BPYMfVoKViTwI
czeZATTcyPscl1fxNNbl6b1EaHyokwEadzB/kNyY7EzCjK4XyvzU5lWx0dZ0L0oSMRIKvY0kCZTm
ofMVdxQdg+1n1K+cNlFaH8uktNiWNfu2j7DsWR6kuwzMFwk3uIsfQ8GsclIRYaxInkGt6W3R2rtJ
IsT3sisCjGi9zmtOghmp24wgzMZ13RDmkxiEaUQPoZUd0bhsSlC+a7Kfnqxk+Mx7Ghl6rh66TpRY
SwkrwP3vsKzt6sbSR2nPULnFlnsuQjW07fjh28cSGCqdaChTE71gw3U3KaWNx1+j9FARpYCjt1NF
xV9DUDBifKTCLreJYZ7FfFCO8yvBk4QYpnAJ6RU3JiEGq9ZBzj8lg6b8qz45Owig70fUyIApsJVB
LcRDTVckXFm2DoGisoVOmvfB7Ym2yPdGDT3UXFKLstI54+ZdAW/GjNT15qqqCFwlwgWtLB0oCxcX
LmRIBOEhtwEUVMxsPJHDNcrrh4oksVrr93ZkBN2g5Nnq5QdTeNbXvR13m1nG7bFwngukHUzM6p25
S0jjHFXx4bXkhJXQlVGvDsHK3o0X2/a/e9cnjDhAbVITTbSM68gpzdo3ti/FwbehVWHuZYVCOG2g
VIpC8MxtAdoQDogj+HgQCgyMLUO33BM9Xe9lGNIutKaULFpsOv5o/lJYAIrmHcMsI6raTg8sIPvc
4dKQsiDNswRHz5tUZGAhEDT20veIlhcXQRdlbTMku++F8yt3WVMZRPdIzqch6W517uj10DTxsQ2f
oimMX1vfRUurk+kwm+Wx4RwTvfZ2c64ZAViGwvwa6/2QkoHWMLIOM4Qeg/iyMv6vEPHP2Fg3JNyt
J/y+EbmWQUGQWSQfdRwZe0uycg7CW9eun2zo5sdtzdkoKWoVG0Jce6+wvrgOyBknImCJTsWdu6FD
COC/L9a4sGMmi37FtFIdvc4K1jpiUJYwoMH1BSkAnbU7am87jMG3M7G8IEDJDzpcCENHWvvZR+6V
4LO5UwVN8e46v41iCWJclBYdQRhRlcB/q38H1RIYFQ3IRcz+wG78GafuEg+DZrzMBrafufTuwWyt
U/r5bWZER+YUB9H/qlU805W0X0PtDxA3AHThTi43VRmSFkuKyA7LQVw7NFeIf/b9xzSQtHsj6AOm
yQRxGSJbgTEuCshqUdwMN3P6Odc2r2MzjIjoFXjWYrr6sJuUXavZs8XrFxFpxmYxTMvPKRx/TnpX
F0lBROd0Vwx1T5RveEpR6Z3t8E74dJt0mdHBtaIfTSXGY4D/0hqleYwQ9blLy9zpSuKDbNQM5FRH
ewJTD6PrICNCkn9v1AaB2C6cewHxryCx+Si1129k15zC6dyaXJI22lEYNumDnlL2/a9NMcQ7gxpk
U88dAlxb76dwmk6Ry3ykdUNyWrHtVGqdzXZzV8qFspTJZ0a66Xa2UMXloiB2r2TRGLPfbjyU22Kk
w6Rb7RPe3VvH9m1w6kM46Av8TxYazeB3zt8CaIfrWvWb3KE4d5PyNxZtAx0+XsISMhPjIfUQAyLT
2fzceG23y2hT3Sz9GsoGBVXfdh5jE02WMbtndKtn1unbxCMCzLXplIa1t0f1hcNuN7T5tIceckdq
p1x3g5q3dsU10ZYt1CLHezQM9xC6Cgl9ZTFaB55IMwjpE514U9xCyXviynkXQc5Oqga/0sBsCKln
/hwyCokMQj4tNvrciBAJ9gX2NlI+DDT8FIKuTcpEslBjdSz+n7LeltYH6cr4Y4LggnnO37oZi/qc
EQxWA2QIZPgxyKLY1ll1mGLX3kfkUrDWOQoSQuE+i4HcYRnpH7Qs6VWzuTMCiRuW5py1jQOUd4tL
oHeovobMQKDIIPtRZGQZ0URYx6kXHxOGcsDRmKZXCqsaFsYWS5QZMb8NTYYeI1nA1BMH9tefrPnt
juy2u7gbXIyZLP2wVGz0BIzXM8/hnhVin2pUUKE8TjlNyTixkgXD1j6U7NiiwsiPjCOFC1lJLOt3
OlY1Vr+JFNdyUDvVNo92mFBAI+pHTzmgb4gSmnijTVWd2Y9e6sYbw4OD2ji1OjGyjeFxEmsqSnEq
iHwh+J4rb++5410i2g0po+YhW4pYUZbPdspwjPX/MobJdIKqPKDMS0+xJ93dOMk7qA/jCR0KUkPd
QWxJc+tQKbrbi7nA6YFDIEh/LKF+He3kScvXuIGsLBADs8Xnx8ECtKyw8uiHRbLLgfsiw5k2ElDE
CTbfuvQsoti0TOiHMO0oUOXsjK5+BrTPb6uppHf9RB51mLnHAlw+6x4Ev6VipyEHYVcX2dZMzW/l
Gt02Kzx5VHT1lc+IzFMLmjcKGaAmAzlLSetvZIRbRi96fGlbiPKjD6eNXtKZYrl1injDRSLsAC+N
DdxQilfb8tpdB2YCp+5pbPNo02uEOpnvdIfU7LfzgG2ua7z3IG7FiXTnkfRlZwCTEs8nWqwe/Zji
o6BBiuwWjJfRtyefOqorOKXi8kMNT9j9vgF9MaoT1W2ZmgZhdPkpVPbLxDA7U9lzogwCp2g7nvoW
MY2dej/DxJhpxqE8Cmno8meI1CYZ8dRUXE5mnL/OYW/ygzvruAjfqQPljjYE0lPcoVkldjRSv4cM
bQ2W+SgGi6mF/N2hcDL7yj7V4plBuX2MO1ufnGUT4VTGTnotk5SgRsxZ0U7kZVCnhcxOOI1cBNeI
zKjBRF37m3LKHgzlotEuhi3AQsSMV8tKvtjHhwFcU9nqYxE+kq/in+rlMMZfUJ70EbxDgY6hfLVt
0y5WYjYJkc/iQ2LAHzFi2awD5bZ7m42bM0LU8PP6BxVFuHILFhuojV3nNCtVo1VvClqB8VS+KBbb
nWdviC8dzkminoZR5vuq94ezQYiyngPzqPuDP+fGicbWT6qH11xVRKt57dkl/zbsU4Lns50YpT5Z
HljIjEYfikvXwXTh7hOVT4fW7cmf9Wn21UVunQwkwke/eksMD/wQa/mfi9oZiwdLWYRdTkT2pctZ
aDFDPXlOle2nHKphFFfmzh8+/FRxutcIWQuBPZUMmZt86lg6PCNkWbGY8BQTV3cATpwdYXyADkbB
p7H9NyG5930BHiLJLkk0Ek9yX7iLhrBbdLF2/AwChhZh2slzX8zeEcgaJV8qTpGXMgSQ/mvsg2qn
E7dMeTlJXHUm/xlbObYaEEuLVQsldc+AOI7YM1dt+KoIJaBbZqOWXk5zLQU2775FOOgRT219yKyu
YD/UN4vj0bNtrMTNfM5jl0LIhfhYz80mnWf31AhKaoTUDUztG4US5SidjwJBycqqCP5VASmHvXG6
HgRy+pIJgf3AwJZzdNm7OnH11yGv+9ehaqfdaLh/PaQ8FNwY2+vt9RCBLCDYJe5vBC7UpUjfzrb5
wI20PZmAG052xkNGp34yPiGLIEkg4RiovcSM4qEo1XBKEIediPPANZV51WGkJeEVTreTuZrWuaHo
HL8lLEbwWIVzSlTh/vkqG5ElZIrVmvtQucpcuoZxuZAIDYZ99oRPAGVQf2iVs8XAxbbSUfdhSUyg
8BQ+OeXhVg7D07B87+/D9bE8RfGFS63ehstTVEVgIiPZR6QQ/m7SVXaykwfLKTTvGOkvh7YLNmGc
RWmVcQOtvPBWGXG8l57A8xYyi+gwYaCLxznkNITEO5jbRxPPESPBlBatxNefiO/6UEf2j7qnV1Bk
dB7pBUtO5iB4YCumTrSgiNlcDtFylzQl1S5i7vl0PWDmnZm0o6tpvYJlg7nJ5Efz6Xow5gc61t7x
elv7+2Gro0TnGmKMKE5iOcx9/Vx2TrjNAnATOnF+Rm0W78zIGs8zJo5VCo+WlqpBtVxUR3qr47n0
BpAISGKWHMicwFiQmGE5HOOFaWQRgwZShbuL9DhzCuf+eigM8Sn66sntfNxLofmiQrvnxklsVYMq
NEsxqTdusRqgqewbrL0TRekeN/XeN5YYDs68NYPgcmNnpnMjFgxmnr5m2o5/TOUjgIWy77yl+oo3
EhnVT2foBcoitz1HcJckPvmnuqY0ELALZM2lXkbufRQmrKuS8MjG2EfhQIJ23ZPHiyJyg9VGo6XM
qjVSg+G5l/bZ9eNolTlsDCaris+N9TFDSwmysMeQxzyy4r86td/wRluMnxf1sp1U50wo/lhxhiCa
2FLYotPRddzvrs+fpcC7igVS7ybb38uR7Rn+6OlxJnZyxvgQFYX5VSpIvN74phmbIIcAo+ympYNK
3pKnMRhWbJ7QLSXqlwgDgl1ntpZV54Algt95Hqvw6HaWfxlER+R7Qbp4EYzhTYJYa8ztc3035YWD
n91FzYf2fdck4QYvCJpjPdfH1GLnG9cmMpu4H7YxyJGV9kprh/O137O73TSqVAeM6w1G7im6ibGs
uuNPPcnsw3KmFY19b5tO9rMXej+Dtxx+3i13xRj0i2s+S9dY4cS1jhNyeHL2Sr0kE4GONkJ37+s2
vJFV5qzStjPXTWFvQoyW+0Fi86xd5ud1pve+/Zus3fnowWDZYx8N2IAw3clbxpqzpooVFBip70wX
1bZ6a3fesJHB+MnYtb1zy/ZNVgE+eUYBf9yioKH9DV1L6sDlJmxQUWJJBHEZCzIUmb6uUSSOa9gJ
4pQN3nwKGuzslZE+Xx+iFtKne9QiPX0tDhpP4ikdcclgzhBIfujSDkv/tlsOIDc3Yety8YXtzoY2
uq5MTsDcFNUudWKmJKzczRCOhxiMnlEN5SlcDtpq7tnVkzyw/J91bbrWFq7YSS2xaBjqroercTPw
kJnhqVqj1uVWL+9b1ELH6/dt7vSnlu0ZHmBJrVCgN1x7VktxfTWv5jF13PVgobTREaevEHgAe082
2JzpIJyuRQ/yvL++yiGV7EBrvl53OhXbGr+Q5n6azPIwcaJgLv9lqoDo2qRghE6epOHV4XnRXlXV
QMMwpK0SmRbtFl2mhzrmwxsw8lDlhv2BX4+mSL/nginJ8pCsH8b9ZGZAdyPUgDP9Aqaq3vegJ/Os
nYBQghSRYDSDvRp7pEePMk5P0hwHzOkp7Kooe/Zmm3mjT/c4wRm3siMz29SVuksV7zUo8uv5uFAO
x9F2iLx27eoxunC21ptcVyyRlbWRWyNLtk0wy7sAsOtYgsOx1RljMPMkmuy0j5hr1ctSEyOK8+/T
wcF4k8WbXFnW0U/9RxIMftPUyiBinUif3SE8b7aM/+Ra18NLBgOAPVu81XAOIIzQM8Ch2awag3iG
RJfWNmgRmTcp+a72d68JUhdJVuFOlD/Zx9/18UQAWEanp40gLzGUtGgusjwOjLq4RfsASVd8Splp
gxkVDOCNFJKCG5FZvhiOSY1hLQ80AakJf2x/VgVTU9T8HWm+OxtC7xjcZKTabPrZ/0TPfOzC/KZQ
emSkwa8fzm/u6J/SbKusKbtDVkmPzjPdTU3s0Qp0Xk2TlyBDLOcuNNhj1y9r2Dyfe+j5e7+fIfqD
yqN4TbdpQve6tdE8K7u+sbKC1qaRmneVJrmS+EQhguTG5o/jmSBGlGeNO8YZSAZDdfHoleZG+j0J
err43G4m5gFruyk+kjF0D1aBrBjx9wZS5K3ZGmcNOpxpq/FEo/8JyBLzl9p8H1ravksZW44/Bbvr
VYqz5bGYk/eYquixrfm1W5XSPYfwcckoB5M8fmIjkNqXTheLH00+tTPyWNit6IRdYAB18exZMFyp
iQdQV5dp+aAVCMIb/C9TFUPD9awvXwXzzu9eyzD3VnnhvzD6eWUSaQIFdBwg/vll9GmFAJQHzRfU
t4TMAKUdDUKZUxMZZOQfW4nMuYzMS55yNyuNLFr3AjPG9AZ9yT8aJgNXOEgmIooNGXr0HofmRg1A
ZiHmHDJ76mjmmzUuSgxNRhodctd7tCwGAskyfxfYIGfTu3i04tpWMDYp6uZUoNAtwf88ZNEFU2W/
mi2Au4KpiYjGgaBwp4SVpGgEAHUy3Axth9mhXWHUU6BN21j2txF2v2xL3lplRZI8yHUK4x+xvJd9
DK0eWARdw3iFfQK5uMRiEbk+zWMPh287YmOxrbUJTNBfvLoU0qgwscIaXXQKjObDbZzf01fJlHCF
DPNiaOHCm5FvZfrFThXlP0YZAEWc3V2+EZ7Flq2+14lNmAqE/a1j7KairZ9bhxPEn5+UKwL2S0SO
xE557pOPqu+40kYw/7P3DvcKvKy2d12rET9kcbPpc+9UZx4Gh0rDw6Il4EhUzLFYghdoszSKX6XA
3Gm9g98dNmlmvzid9Qn/tUbmhz5ZztUr2t9+jYQuWyEgw70MO7+bJkpluomlNp8hN6pG7zDfKZi+
znOEK+oQ+cMNHM3nzOmddZjO5YZYiI1HtOdOplqyUJQ/YxOdSe16dKRQfdtMTtamevRpjIxUPW1n
j9BeUNEn3LCIRSTZ7DCXFZEavvEoRNQ9Scd6q3T4A2objmdThvuOJR3Zxa0VJb/jlCh6Pcb2Cnrb
skFLmRmV3I0kFVRKAPmqDQrM6jm1R6sxjOfMFLZWZhz7JUQo1Km59ewKeUblYl81QWRwYyNzJQHH
Y7R7N4o2tdnGuzSp662PRXQbNCTQ+8Oe+uOLi30jG8HHWE4ebQVoE7E0MBfeYXQfTK40lb4o9mcr
r6kJbhQMK9rYfPVzfDnsmY9zUN/EJaCIZFoaeBmRoVVD1uJM3gys+BJRghVsm7wB6GJLPGjNZWZ3
xx8ie1K1/dtq5gOTNX5+f/wx+qhOIxn2x0LlF/lM2ACr4dlzSyZACnyYH/ISg6zVJYKJ0Rr5h8gy
ipWke2OI4KKSs+5SOoTHtDLOS/AI/h58ScREIInp7iYpqxU3+GKdFRVJptuauOtV7VgGcT27ppGw
+PzS3k7oTAylAK7l4RdmPf4yc+1dkKgch+WCaukRRQZO0bBZoThlO+AuDC/uE61HqxfwcrRyLfxr
7cQeFNMWeyDhbwMPO04Z9WQEM3Oowdfk/gfdzS9Vleg0SLydRiwOoXhOKp9xUO6zh6BIjO2vRHfn
TFdLQjlpMFNxRIkL9cmPt8EvH58q9N0cmius5qVlhGipGNOVFOIut9KfTNgUxvROgzZiLXOM9Kmp
Mm/lYu0cNKeYmBjYlVzSGwzPwO7rMgMRnoFQb6dnx4d5UTTpLlATelLJBFLCcUHOhG0rlSyqBELs
QN7hu1vPzI1OceMjPATn5GjqSkG5rqbiQPX7roAFUgt62PoH85Iw4Bzz8qfzlbq5fWvVww+jJ5qo
cSvn6CoEK6MPEdr2PFL42mrrToG36oP2N2sM+ebCh3c2DecuZrowsWbssURitAITGxThZ0WLyp8Z
BcNapdsT3DLL9Xbm0jpEIFTlwb7DGrCPlhr374O/kFNg0PyXx/5+ykLUApESl/Fala2JyhTAR9nZ
MQLc5ctE4MFkwJioNSOcGtNtwbe4s1UnJO3cEP9+fhNZzL+L/KW+/vPrc/7x5Z+XW55eLc0Ez+Ly
MJeXCOz+Dg8JSWvXN1wO13/79//++SH+fr9/vPT1SX8//c/76RERf2zOLNVRShbC8i7j0s2Jlxcf
3RRlw/WtTU+axFgApSti60XMdrL3Y1HunLj7oimmD31XZ3t4DNWhpLre1qn35ensMAxviYJdUtgw
27SsbomsP+Wq/JHOo/6QSAhL6fs3gdW7+NBmOlbLriQEgkR34j99WaqiPSm4T9uu7z+iZatC/fTX
ASABipDr/6M6QBl2/VJaoWLMszyrFX56KhaA/uAcK5Cmy4P/+P719fySjvWfVyG1pv3H63tYtf8P
e2ey3DiyZdt/eXNcQ+dwYPAm7EmRkqhQE6EJTBFSoO8cjQP4+lpgXqu8lZX1yp7VtAYZFlKkKDaA
u59z9l77n490+8nAnTlbehUnZ/bgP761POKfT+uPx/rz67/7f/7ue67R+UfZ7pulgS4WEo+m1biS
wBw3ty/j5Tpt//1fb3+7fe/2r7cvb3/cHuDPL//uZ//uoWAhas5tfBZqGY4waKOvRKM+4tVygS9f
/+03nVpRc/z579XyQ8mfP3T7+vbPXkP10/tHoqn1SfVc0syr+WsIS+Wff7390+0PAgRpkRnHP3/8
L7/i9qVjauePGKv/VaH9Nyo0ortcMm3+axXa5SMp/4MC7Z8/8U8Fmuf9I3A8lGeOLTzfEQEpW/rr
lo8rrX+YJPqQd4IIzSOt5k8Fmiv/4Qpf2r4MTDJ6bZPYnZZDYvx//4/r/AO2pWR1N9kFF4vE/48C
7Zb99q9hOb6UJI7yQMjaEKJ5fwkB62RqGt1ozId+WglkQxCqcdYzkVrZv6yTeu+fjWO0mREiH4Fc
/8sb9fjHb/nXtHPrLzGfxNH5JHwK30JPR0Kw9ZdfXpWior+MnNMZxxV88bm7y/U9rUXcxTR2iUbx
vS8osf/DX4vK8D9kzVF1DXS5SGT4jpolLh56Y0885nrC280Ag9lH8d/8yr8m8P31hf4lgY+SVoX+
wG/snHU/Xy25StotB6QJsUT6+v9+eWB1/tOvQ1HguyCkbPRRpFX85X1tc6OGntfc9MHhCUTPnuyw
hfyGMaD0G8wYWcz42ucoGqCMmfAPXYJCZ6tYUo8CwgC7DB4oNUJ/x5XLuWhiDqI55a1nVYiNxd67
csgz383SfKOCsFYVU+7dVNAawkE7LEYKPniwZ7LEoruAnp2i22dwSjAIkiSY6ocQzx56dY2I3MLi
MLfpBhg85ccNzT4MG9CKcMjNo1vZTz19RwSQKEjGCfjxzEzc8Yr7EAocC6XalK56ywIk6EYyvjg+
biVjkt9GmYffLn1iY5mpk4PWs7kNpUnYMA5IK26tg6c+2kUPNTuoiBnqVOX0ItCxaLrJIIfFCaoU
qjunvUjkgLYQpzLuj9rufjkVuv5wxqxfOl+iwOFSI9ywhxc91Zu2bS+GWDq2Wq5lxzs7p8ApWnQT
mcVAUOP/5lwZrWeAlbn3s196Gt5EGuo8cE73e/3CWJm5X63ezQhRAfNUDqfGbpoMnJwVMU4eYUYb
pzo02S8QLV+Owc9pRHoLyHrj2TyUHVFj+H6xtsr5WlnVvtb5tFW9Dre8bQejmb6XxolNu0D+N9O6
qZEX5uQ9JJR7dUU95FbvEnNzmsCj6KevbB5fYuaCIqKIU+PLpGlP5aCHhhLEYSbnL4I8XqL6syza
j75tcmgui8Y/bQ3kKmt6/MVW6vo9pCY1pLezSyAVjje8iLr4MnW15Xyeb5bHKZzxxZzEw1Q9eg3+
jqylDQftAK0BNkzkM0BdniLBcoXOcTOX9Deyqtq6dnuek7BcQw3Xm96okYYuuIfcwWhYtLxrPrkl
2gP9bfMaj6MP8rCo3C+DGLE9rNO1W5gc+w0iuZBeyDT53S4uhaKFOxAb3TlzLNjlztyt7Fx9xwUL
W7RqP4OKYZYRy5GeXnYqMv5vY3a+zJxyJkcvGtqztw448VsWvYvG54kwqacZUFKGmQPsRTO1Lzm4
68ZrsnXc8JxlW14DSz0RfIfE3rLOVRrAgjcwXTomR4/ciI9wfLZgJKkgGq6fJuv0KmY0VuGHuwUL
x1mjuGT4gaHZ3z7ogHbQ1IQfJLk98lhIojrW+JA3QxPzXONd57d3G6RwFxwfV9Js/rh8SztARwEE
yUppn49+fiV/K8VY0iKAc/2njGwGEMu8utCwAGzOGYGyYgaE7GXH5boZp/I5KzTaWxFxsu7erQbR
L9k326qCG+PKgJCdAA3fYBMuMQIwJdL3KzfIVqHyPgw9tFM930lbpsfeBOxQO4jBMvUIP40cp769
+HX3YpSKRJOet+925VEYb1h3aRVHNfYubsOceeI+TZehUxhtxXLHVeBF13KPlW4XDIuUceKebVw7
PQy4Anu7Js2C7hLBWtydGeNXZZhfhdV9s3V6n9nWeiaca20tfzhglNdtzxrvKrULPP0ySN7jVqh3
uQSuyKC/MsKPVmkw7f0yQnRnACcaXsNB2dueFinDkILuVjO6a9bPNdKEmVCM4rhcTn5FROJks5hF
XQLiNXnJnVfV2O7O9OuMgb53FegOUo8bMs4ApVQT9k8IV6HJLY7njiwxlvzbcgTUZmoX1jFA017Q
auxzglqKkBdFI5wOFxd25H7BkXRXw8QnwsimQstDrHH45GPBZCw4EvhlfykCglZOEBxmx3tC8If7
OGEMwTcRO1wTl2CsQe97Vb4YaAmZLk1AbNEJLz8/zt1OMPMPkEE3w/SigsVOHT7AiSCFJEHvHKXj
y0JqiGTyrZ8bWoN8iKWGy1zxPEE2ssbQvVWJeGnK7RDVkn6EQ1wfNjrB1chaBnCBabebXy2zuBZB
8zuY5WZAMBnZy33s8onOI28XuvWdO1T9yoSosUa6husbrKVrLMmg7aU3eSuKkU+nBygQ87YCSpQM
t1mDKP55W2NobQQjrSLt0Qtl/1mrabyo3GDXDCKU0cr+gtrB2pkmz3RiBqKiZ0yiGckKrJ9GwEuL
/LRFjDgh21SoXaaXqWGLsSEv4FsrVgXwefLH5tsLtAw4kk0fn24XvKi79wYpUhngGkZ33/I70a+z
jyYVo7S2+8GOHK0LO96qlA88CCeatW1xlW57YWt/j53oO6I0lAXSJZlgzs4T23gvycMKEmyNY5xv
OttB/J7/pMFbr9NlVYPMwZjByiDs0FQl2puOSEJLFJH+utI6u/paTYeqhlfT1UgctWyv6VRiVwto
APvK21uxgNVfcgvFalpb6D1UyU1hj/rRrWJC3NpLU9IBWpis+bLzxXS5IYNcXaPqISfSSveGOz7C
cJMOFbYy8IK+fqkJndm5gv51llYlALDgN2rlfaHYAeAw1RurZD7s8xLIgoRFS/fKmDE7GtyxJx9y
JLTP6SWQ8TolrWTLKmvs67ognjCJyb2DCj61d0o/z3CysEE8dDY49Nxr5o0/+t9Vg8yotwNnFUPR
beQAeJiKHLsHED86mltT8FBsqp+toAXHkByAkMUGOJ4z/qs6QKJTiEjdHuw3IGAb2r/7HP23Eab9
nU67/i71gDs1YjeAUjnPhgcus6dBkSQkhWnxw5Ncyk2l+VWj/a4tqLEVYOq4ZtCm5v44eM220lHw
QHvoCn+IsI8e+GfYDdDLonI96JZArBx1g+/wouLS5+3MvYIYvex5mNEx2YwIAZ/kP40q69mR0b5I
fB6ruDdMFm3Ci6iUwZAXDnTFyD3B9yULSnfHtCkd2hCLnkNeey/86U45sXqd8W50NmcdY+LdmIZD
ItcVPkcYD9pfsfA9GYN/VAHO8dSGZtDWZA4Y404SBci1FtWbQsEiNvvZPxiuOtMmfHA0HpF2zl4j
g8VngFC0dWYaMoAjxGAe/MAiAdGqN8zzQNwRTM2xjKFXYyHjtsAsHAZf/5plXZ5SZkj+IEgzFIiT
u+HZ73oXV+lCp0S918WmT7PRP00Oe7pyNVqx9pPVjtbtMJ4jB25Hh/Vm5ev+GSlcRcss/CCpBIX7
7Ukk9PqGSRzc6cE25nMwJu+wt5Il/IRUFidnZBCjGokrNGEOIVbg3WloG+abEYVQcrr64CGxPsw1
dPfAxLgwQguC3wQSlCJ0lcXu8+QkT04sGd11Q3RSNjMX1ZHP6ATM+K2K4w/gSMWs1r93l15U4pwU
e2/aYAFMUjzwQh7HSv4MfZewRaOw92RCYj34HCQ3VRhb9SVJ8yMLMIeCjkGj34Fcj6PaPHR29VTm
wOMYp/9quTXxKn7CXCPWYYh/uSQ14I9FzJXm5pLVNW8CTrybdOrCLVyYTIyfszngTSgxABlxxbo9
M/hcltzGCBIOeDz52xXFQpFIP+F+CS8JpvRNMO5CqcCAs3pE09nStbeyewakuL/I1cZ4uVQS1iq2
iBdlIpacRyN8zMVnlPNh08tOt+BzLwA68y2z0GTdguzGI5Ewiw2brZMkP7NuyHEoJVQgKfg7JMjb
QMxoQRqgbViawlVIa3SFAkntZNSy01vgbAzbfEkY5PaRjduI6msd5A0JXFp8FMi2OGwxWFDDY5FM
LAMC8GMU7kO28F26eOkd3f0eFRuxHrOfVEWMZGxa9nXjchbGjbL0/agfInZ0KKRcxkRdOzVajkrs
StN+Xbh864525kZFPjgMmpEJqdpOjEs5ufnz4+ypNrFRLYZxgp7ifWA1/UqBqFvZ7TIYSFmPOnsd
xBmrYjGkm0o4ZzcBV1Pifm/mYy9thOqLC3103XuvEp89BSuAClga0Fs6WDNs+q78pI36u3Rn8t4E
R1vCcZNVY/O5em4b7EcPS4Bo8TyZ2KAx3L7l3vAkaxRAViUXIGZ8jHx65rkddlcVT5tBWnobyxS8
Qf9bqDHcirqlsJ3SF8fM0VHYWh85o94L3Nx2zlA/wbuys+yhuWs5WsBsMsymo9jM0i1nSg8IH03u
tO0pNnCexF4PQdfMdt6UtPtIhjtHjTByWv97lzHVVq7xLanlE918j2qiaPfI7UGvMawCncSpGcpE
oxiJ1lPd7sMUZbtILozbv4UXaFniqSXrF2YOEGCo8GmKZt/ElROSUoCJleyxirRTCNflka9+yrmL
N5bh7XQAeSmC9buJJyxd47B33DeAah0k1OCb50zdkZMVOAr0+yC1lrhvpGprrrgzB+FiP4zc13Sb
H/QMfTShZRD3mtzvFrtH5vj+rjPtZxwERP+MP12VTxvJIKHPo/uUFvWxxB8c5p4mUnn8SX5wwKLI
fWaBktrqsKR296E88O5yuXd6yyATRZ4bMe3X2AN8V+GM90aquLY7jygst26q9MEjXGEucOXcyBpU
m1yeiJ3XY6R2WgpjP+jlSstdc2MJc+80aCEEYuyYilFZiCA1qyW2X/CJaGJPkOeOs8FZH3vAtOOj
ihGM0YE4lL4JKV0SC9fSbyizLRMk1ho06F2J+Snws7tK15cuRyseeNPehnwhExLwYhchphnv6nE0
N17p/CitequsAbIDTndpxO86BWP1S5nzyeVUs6pF81G5RHG3owXozD01JtGvJA/OPhaDoWH8lxVX
c26+smki85D3MFBk0MSpObH+c/3SLzx4bfnDnMinqUrUuFV9rRLjo0YeBVGF4qswG7YTd10OFnsa
xxzGcsFTF0Mie7AqD+6NUp+mZnBYkt63wk5Z7mXS7GYi7AhFHgPkOE+9oJINu4opMBCq1InaFZMs
1M8uIFd+zbfSpXOYLVE0iGN8HwYqBJVzKGFnl+Z+EK/GKMv97Il4F1rFPSZAUjIBZ5J/nG+LMmHW
3+BEBBbi1v0XI/SnoYi/yTJ8vbEzvLyhZI9LD8g1i6o07hxTGJsidhUcjuqNFGl7Q/JstQv9rU0/
atVo4BfQPdbQBea7mjTuPOIZ8O6eR+Vc28S9OJ4iStCs0n1aW7s+d8aj6/Jscs8/uMI9BzMoMOz8
FyOkk5LysXGqdR5rogYY8BC6tMR+qMlw98x7Ed5mxa7ImxezpH8ywioLFzYh0GsX2Vzx6C1EHotu
0naqKe+6oQw2PQd7UrhYBMMaXGMzPHY4uegOsYj3pvfqcUgiPtRYY3pVa+n2Hhhg85g8Grg0DhPs
plWR9r+92Gs26f5GeSlrUCN2G3FGkgBUSJ9mBp6ne4ojpBQo+085bK8VBtW8yMqDV1VyTff5pSYl
erfUdzC41HZq3mw6GNDgkHaULG+Eg+6JMAY2E/MKmvq+l9yO8ZTH5zzl+DO5BrJ9+ynX7XdZdoQ+
TeCqh2K6z6QKWFDIHXMSTDQym3eov5G/WeVao8NDacoStgSnY/sjZjPOQBuMw2VEsUDVhkKBKMr2
MBVL7Damo4PhqDVYQUJU8tpBqiLPPahXhIKq3LvoNe+qbATDiejYMWvjOIj0idyJ4ljZ4uo0jnNX
cgha9FsJY+iTGVY7IJIt9xwRSCBQLHg3dH6dKCrWSHnFwTEXxdvs/IxbkrLb+sGWcM+dhbwTTBNg
V60Q2kmX2zm4IKZWiBHy42DbD8ynxN1I+pAbNXpfF+yuBZlsaohpOAFgBjb8x17t9UG+1pRpKe6q
VRCwYYs25qgbyoB2mhlv9Ny8VXOxx57MWRNeHGFllPDWQvuxPdyhUoaPgVMBLm4X3Ts3Um3nYInp
ZBJr9jBq/Ram5JN6NrrXHO3EjSpWSfzdjb6ti+nLsDx5JI1Inlu6rqqK9mQPdOvBLvKtchf7kXgL
q9nZ2kSjKU991oXxIyewD3/cSCZExq6QiwDUFW+gDYvBajlWwIHY1SjNomxyN9hlgn0pU7UeWHut
OBSEKgWvvmiNFdoqOsxwULfCz3aFj6x9dE/5pBA9FFckRgXUOHZMPaIrQIST0mnjnSl3N7wXV83K
mjJ4GAscyjUNhAoY0qcB95y7XF9dz3jWdH2AkSgqtporJzdwvU7tLy90adcJ+xWI7yXJy22LMmuT
qYjS6IenLH2ONlTc435UiikpCU2dpvmIsJ97xcp/37grWZz2OyE4lod9B3TQ4prn4h7xfclP0Tc0
BXOemTLcS+4YD0OK830cz2W5aGpHO3t0awPJ3CaJMrmxzfojUCYmOryRB7Yi6xS9e8Zve4ZzQjQf
6Gy4hzAbkdCINEKajwaciTglkL3PoV1dLEVA0ULy4qVwyur1FZHQ2XApIILZQh4SZJ/lyPo+BU26
L1+qecTmV4frQSDWwglErs+C88kIwhjBWaydBYfVyuIsgpj2nOD68w0Pmv5CbrFL41kunK/E0WLd
mXG8nUOXnVFBMlcenSDkqixAkaZLCxJxeWSz859bf4IYTFJ8Zme/tB43oK+KazJ9zG2Q7umiXDz8
4RzKA1aT/GdCGA6KW70y2tlaFb3ATCyXJuBMb7zSzYO28VZT7HXk0VQvuiOyO1KMA0KLXcIC2Bag
uCBY13vQBg3ozjyCf14XQ/FsfCIPupvnTq5hOMn1FItrMyW7rnYgehnuTmDPx7F37N3moxHHSWUQ
ExtK8laEP70w2YVAHzlc7QKXRLwAZpJMLDgonv/mjM6dh4N+kNO8KjvrbHi0sUn+Llrud82r8Cv1
kSkbJmnAckpvtF+120oNn4FNSzmx8nsvIyQ3Q/cepaiXq6fROzveBDHOHo1tJwqOiJI9ryNEoPba
c1SHaE5769mAGGH7ZOqS2McbaVgbU8TXCGy+UJVFZ4AcXTNz3kLYcW7TfPg25uyxN66cUD9qMHYT
EK008s/MCa6txWKnjVOdIC6cbfUxZlO91nV18BJemhqrDxqDbwky79lwn3VGjmKnLwYzR8ytGHei
OgVUaBUfsPu/uUb5w1V8IzPUXdD25mYSBmctQgA9o37KayKxWzbLbBYAc+Eo0cf63i04pjoJzgXX
AhSv6pdjwIZDuJ+sb0i76bWwrHcSwnlbXBsPCvvdDbwkK1ZybDvrBg20wAjwBxVIJdTAORZD6isT
qPXebVJAYoUuoMvFl0XLaFHWEvU3bgoYYmvhPlWeG3xzwg4FJ0Ug0Lc1KAFU/q2P4x9tKpL2aome
8tZDZ5Mvcpy4JddBGA5701Qo0/1CQo9M9bUamgMZGe92CrcqcR5a+kvb1EWJXnvjI4UkuieBTBOT
XWJ7l6yFIjG18m0W3nfTG5KNXXB0Qsulka3dxx0coBu2dEip3M2o59CJ/uBGC4oXoNKtyMsjuggI
qrn+011sJD9VNo33rWDZTwh4Qc2CvHYhzc0TeKlOSlz5QfXNGhwfOiEdvYnEA2hTU3207brZeWEX
YCTam8WXHoKfpU8qFtRq3OPNj3FgtejQhw3+s6FGfl8KUClHrAfTCgAVB6OZznTurwnNYJqYYky4
FbadcxAh6nKL2yrH1EYuy9XPuyVinAVyjKuTv5BDg55jibTk82BFT6rpaaBiU9tMeGWWA0sDxmmF
zju/E8a1LVMFIlQ+jmlZnQEk1VfPPA6O+VpowshaZXonMSZvad9EJwNcBTmBDtJ6M76rmNWtTOW9
iEa7kFAeaQskexV64R3C4wxVx6ppavugCnRkcmjuPb8/VsAM93MbpXvXIiUFmnVWOc/xNH62BqxQ
g6b/HYc9dScAjxtjEUARYgQTUs3348xu0lZsuhEfhB16rFS8Z76sAF0N6lmJl8JIoiNMpOhgvDXk
c4E4Ps7KP8FYJWRzOafe9sLI4AFS+wkFALvB6N1Hgi0bXfG9Y9AAhluIS0JcGscHSi+IYDJq+XyD
8ClEgnyIwS4JW2ajeAJ8kw/vttCjWID5oMNrJ+CrNQDkbpcueYOU+GYu8Po1ywk0pu2njd+5BSXa
dYKzWfiPJtDVTZEN9yRo45EGBiahja28enhfWGj+YNJQWO5z6pXfqLKvPtA2lUB4yZv6dx/FWz/k
YQnxJVO7rpxNOAGXXK4GRIrPwfIcq+W41WTzpvNpXWBK5EREH7FJqwqnfoWKbqIRCozLqxn3Itw4
jAkMrqBmN4sJUQBtOyNt9j3UmcI+2WnwEWjGpICvtnXuT4c04wSQYmpYmVa/LERpuQld+h2Yda+9
+82hsUiszUyDLt/CfQNolkO0pzscw4XcBjO78tzi2qJZSclu/E4HPZ0sTLabspw3npTcg04xcz7h
SdrUG/YM0bnDtoc3bT5Qe5FubBpbfzR/JxahbEEcyNMgT1bnfc5kGp+cNgL3YgOXj2U33t/+BnjT
2nChWgz0x2QXhIQM9T7oz5yjQGKyRXTRoA+uQ/SF5nS8rkG8bYypfkH6nB2t7CDHq21wz6ZdIVZR
3MIywRl3mnxW68h6s5PwjnllfrIGgzs5pk0BONl6AGgP7FQP0XqxxcVpRNXD/nhQxviI1ZUodpzO
D52Zf+Uuu8zoqZ6WAlDT0M6/N6mzV2awd3L3B8iA8TqLiVIyeYzpzOyiOf0sTcmYFN02Qhv01n34
DqpbMu538HkV76iKe1rZOadGeSnjDXT1YGV4XXofLFTnZh4gDyfNW5mFdKMopkiMTCCCxlb6feKZ
c0/CIhSK2q6Ogg02IGxKPqE0YrFXNg44uwYzmay8X5oBvLBz7tmafGhBsEmp0/wHrvhH7LPrFhYg
ojCTDS8F4O3gr2AMhuUzmX6jDr9LOzD46CIeh8X7IBIy3spmT+v/M6yTi9GV1iZ3TFpvMXg6fN8z
amsAlTjS3qLOMN7hT0inAyQ7P1cN3NJRtl8Bc/mNgYfYpd9bd1g3GdADRk0HDsiMVjdummBrlYKI
RHs+mVk186Qo90ta51bSnOsyZohUDO2xqbP7om4InLWbngNJu6scBlhWOHwQvlo+jz2t2CAjJ0q1
L+VUV0edwAnkxLoA5AlKDZh/Jg6O2baBEVgP9zKbFsgm0BFON0sXfBzObu3G237JK3bDF5vyDJa4
WBEd/2y5CriSh5A5KCf3GPJfpcp7puN4cE0S7GUanKLSvxDT0d3VhfWRd5D5xjy39pqrkcBlznKw
/+ZtJQe1LwyGn26ZnZ1sWgTYgO7IWT/Z9Jb2blZ+L2OGnYE90hxiyr+Lxx3mH30HIvTYRlW490TH
6ci292NqcPHNc8ucCDSXFQ2Md43eRG2SpFw0i3bCgpEoaZROpf5Wg2DaeIItlIMNYD9mfT5+mifp
4uFooPxVwaO2aXR680gR7oOGN5wM7/HwkLnaOtVz4a/puG5LrN+HhHooasg8s3JJ5g5CfcDP0L9u
f1Ts4ifHIscc3/r873+1TS4wqyXpnf4wwAAEvPd//CjzQ/7p9v82nZqd77dHSMznNLRXOWIFKgvy
7Dt3QKDM50g/nodNiy7ZOWn4Yka1wLV4eS4TXz3k2okYskXOnsqmWBNLGKBAmYMrEJwUE4E1IViu
g4MV7DIDHfGYRg9BrIyPJ2+uFN6RILyfJBdLaf8sO/mVXafIsI5Jlxe7egof6laD7AjmR15DcjJr
sOKpgB+Q9NArBlgodl0TJ4FnKrIT4BFMj/MesJfqvyDFzXTIXImwLWO+z+/7ZrGhz8A7Q71ysjw4
Q/8+lgLLZFrXP7I46+gk6B9pYa2LMRwuJjkTe+2TfJtRaHGucS6RwsU85XyGDqj6sdb9jrl+CbA1
ye6KYtwHCe9IUQNJtAsxXJqK9FbSng91Ra1nc2Qq0nKXBM6dSsKMk3X2VBSV2uGMfxlthBlpWJCs
hbGzdkY+waJ/6yoi47L625QZjGnt7tFTGZl0nkZz0qo7elII7GfgzF0+iJOxBETGVuYeHXR/a2GO
S4VVsSB060xWv2ktckgX+VsAAKtI5E6LsObjPakIzj8elIroDrNY7nQXeV7gjMkTAUb3g0Z1H9M5
3FpRG5yY4h8bEAtbTVw7pFVKHx1t0oLEh8j0kPQRxhvD41zpRPs7KZ32vp85QUVtd++YNqCjGU8B
bbRg3zJWo/sg+hdUOlh852kXJ3aNwV2RC2AGBw1xi4r0VBnT10Q48xuCihUE+9OAtf1Ytmg/kphp
c1PCXp8EvbxyIFXAC+welyIXO2qtVZOTi9W3MaOvOosgrnk2Bjju/6yuP+fYkbjx/Ke61nQmaqa4
2Noe3XSRIQ2xSO/cURA/pDxMmV5BEIn+baMe78lvosYjpGqufqeOeBV6+tXHDbKixD0LKe6YvW1o
DNGMJENt6Sy9IcuLt1FfPnMRi3sX+hwn6JxQj3h2v3mPvpH0V6B7lN0RDUsTQxcZg+WmrUKP9Ckt
jyU5hYaE95Iz3Top9KjcKoO8hIGr90LmNM0oyA+qK/w7UjBItG8NzPAEfx0bp8VNLHgZXP7FMQo8
564yq5YaJLDPXh/O2ANt55KGtb+DBifuq5AJexpf2sYN79FD2Vtlp+ajtELgcY1T4mkxYROTywXO
u42eLPqQG2GJ4YkObL+BMWA8OUCLB4MDnA+c4VvnMlpXRpc8N64Bv1Q15nMfNBPhALJ4QbJD4q6s
OADHHkNOBuVHK6SgcrnD1l4ZqldNGUPQQaZeA6W4wkEavsKnYlpg9uVr1zBEqkcvf7V8cksKzVzY
RKa9pn2ZvuJGytf2pOLXWx6BZWXRazgxX+o4pL6MJSKCPA38FxYmGvJtLV+QV1Vra3DVI5Eh2DAr
mw438ihfoUi8fQknz74XBHlsx+Q7Ji8PRAOz9TAwGC02xmOcCnFMvFbfhxhd77su0fe6rJ1zHzPH
XL7fNRpHaVBAl8qluLRWdwcb/mD1nv/aZf5Lp9FFlvNPMnqTDRnY9ESAZm8LP8JUAGcwjxXj4wiW
izcSP+yV6birdKK2bV/QWx/4IIyxsjZo3X4xr5x2iVIQYAbP3TYVs1FlWtPF5lxCYyRztllXfBjT
DP3Bqh5Tb3Fc1/caafo+bzL5OPOMjdQ7l7hsg7TJnwrBcswEGAZMGLCeDZh8qG0PYQb0NtM2rtOW
iaBbo5RwST5ZRI4d+V2KBrixVQjm0QXI4SLcgemJDv0Toh2Ax6p/6qL0rlPVvG9azbRGZI9EHx56
pdPTuGi+wplFfhiYJ49Ofg4rX68hJ4QNdhoa+5zsOE6xCXTvpVnNB4Zs7baY1KcfpjTcCFNYVu0o
rwkzKnoceiWBYLUSzEaXupYpyZq8cMHiziJSDu25UWwNXtww9fP2c4QQCyFYjUDApssTO8CBE+xG
hGdwYM8Hk6vKJ6tPeN4l5bBJ0UQgljP1dxZxQbj1Qvkgq/TM5OuuVQoraYjBqPYTsPW5Ap5SS8ET
ezCGEU+1gro/JDTPJVFA5eJmciVWQJHH4tB72O/dsdyA9cUmOg9UDimDRTd9aT2reYymkbA7mmIs
2/Metv90ohSyo+R1nof5KaKNANMdbUvpmOGljfXil43XfQB2DEkcsaSOy+w/ZymJ1DrrGwlgkJ4A
L3Imv7abH+VsAaScL75pZfet7+0m3bvnPBk45+FJOrmDlwCTBneXmxDoImOpy+wHpoIIVR3nzUjr
rylXLzFCZq4sSO81w/JRWM6CCC7AQwNyhPSTY68SNC0rerW9Ss9m2NIUSCe5gpv2gNBilCzHASmO
J/b+cIv1F5v0NLxVmItPcDIhHvcljq3R1XcEHDt7Wz4QBV9t2piBTV/bxcmIB5NVvz+PyMvAZQ8a
1mnVnDmZ3UdzOOx6rjdG69naMePqmbLOQm3k3SmAaKdudBW9+4GULxeay9T1WL+y/CSkobZ6QolX
RT+ADiB7p2W8n/rmcRoLtgYFW5M99LttUwbFjr80fw5KqvvANghiavN0VzZ+vg8hrm9BGKLq9KJT
7xdsnrW6tg4VMLYwBeQGQy1RoM5mHkdmsaF55mRDPCImUCk7EFa5Il/We7gVjryTK1V4QAeb+SBz
AnVzgYJgEHs0qd7V8ABSkQCUb3teD4wkeRESOW5eDt42M6mjG9NGGW5E93Nh1+d2prwwnImgJM+l
rRMGdAkR4611gW58SNNXJwrzE35pnH22dxd4HSFGoju4afoosI9uAM94a6dx+yOpE9RCXZRbd1HV
W3fzwHywXjb/2/dufwzLv4ZzgCxNqIlmddGKTQH566C89hAJad4hY/MNmJrpzg2b4uiMk3mXLP9w
+5tdMuYvgyXpfuwIdL/4OBSvQ7cXNjSMDUoF75TMK1Si/nX4rpG7P0eb5phsrMfyu/8+/ArOQALd
mMSLnUHjd8uxyn2lXHCvDReCu9VXgOvhB/yBTl/bZh+gJTRWS1uFxFp3Fwcr60c07Oo9WMhDvi+3
3i++8VB98/hRZPQW9QY2x1cb2vj9/OPfKDuP3bi1KMr+S4+bAHMY9IQVyIpSqUpxQigy58yv70V3
A/1cFiT04BmG7adikZc3nLP32gZkmRgm6UK7zSy7onx9b+zD9XQQcDq7DxUMPhiDbPBv0mhhXWgR
im/GRj5GykI5x2+gbgBcYuQSnWFZxsvso7jEFNrKg1HcdMFSP/kPagpf560rDkwIc2AV6witzGwn
1SsSwhR52ZK3AD7ggDIatCxla4aZZTphwYkhWUdk8DlIYeS78i0nGMlNk4NpXAThna+OOG+t3MfN
AmkPNab+o9wgLGloRb7iNRyOKjKtalFsCwfIV3pm162SmIOLHLkic8cJD0m7yR6iB+EFKQGlJGwP
q9xptZXyoL4l8k4WwQQtpuCzOSj3QBMZqi7wSdVwfZqJdrcjxjRdJ2CEX7pXDMfKKViat3y5caG+
D07/CNSP9J1L+yCtK2WB1PYAd6YgGvLMqoaEyOHEKa2Qi3RH1bALwl9RYdjZPYAD1CTCJSJSDUhP
t+pgeDbH6abulySXQeCbUQ2UK+1EAxKzAAl17l3sL/maZo8Qrehu7Qjv5NmM22yfPkg32iXrF6p+
amU3QeF7ULcy/sp2Cx7SOosn4yKPS5mBI2wg1LC9fALgJ9kTteFoIezTnXmgcMxB8hJtkmEeAT4n
jtH1H2nYdevsszqUz8Jp2CYo9J10M63U3f0MuggOKV/mkQRyBDVUk99rtryv1ZLa31H6GCj329qy
xOZwU7HGvWCHeGQCTpVNXqyk0OlVByVGw6J6tDYB4ut6YWzgpIrKJro3ReA4awmuHkVmXtVleynX
2ZFzOFqCEZruNnhIZl31kidS02KplvVetsHvnYd7wYmOIBk2xn2V3WrhBkqO5y8fpZN8623Ym8aA
1x4bMp8+q126YBqsKZZQW137ZBKiBH0mR+yp2nmUAR/btboU7kI7ytCx2Y0bBGvUJMFxeE221cG4
LZzXIVjUe8UpVqhyyyXJG4/xC4aQs3FC45I/Ad2jFu3jeV6H/iowF80XfA+iFnvIEDYixKOo3Dau
tKPo078wlSlv9PlmQT0KcIfqNyBe5QiDRkSp6WZn602LF6QM3ENh3Vnk512andkjd3Clt/pFnNNG
F9ZKOJQbsV2gArUWw8J8KjfmGUpD/67bkGud9iY9z44epLiTLbrxOeld4UKtKGp4pJSDxAtxY+/1
U/QKu6FcGY52mgy7eiwIJD9zTpy+iPxtEjfdi2flZJ2CaEMZzANCtxSO3CEO69E2hivyJgCWc9hu
AIha9Po22OY3+lO/Nl68fbXzncwtvup14C2iNyJCxta20p1B94QfjhXdhtzk5S59ul1r3CUnwlrD
NWwYLMInuh/KIr6JVIAWZIssa5fMD8TISOv6L188EHQWtSyJtvGBjnMcMcAce6Q1pKEwA13wLJSs
NQwagLkAgy2keUuNvWdqe8qGO28XD8GrYOA1WtTvnFiHFZbxOf7T5eAXrGpXug1QHztRvNR37T6s
eNgMpkxazEvTrH2wzZviRNyJmZNnR29nJ/QOWeIIoJHX6at6691DjgbPK1Z3CCKH6VY4y/Qd74C3
UOuiFAwywyHGQDqMLsY71aVn2iyYdd/9o3koCN5diqtmL5yHW2s/3Qg0UdkxHKy9rx28z57U271A
JK2ND0O5sCKSnpQ9aRfj1nj2zywJz8ZG+RD2tcv7F3Gop2CQ4kdbBG71gB15sEOUogvxxlphZlgE
z/qXv0Mm7tN8teVniUJ/b9ORgFbNACb/1g4dGrnWtvbRKSwQAItwmqyVea7SZfUl+ithG72IPNI7
aSPdlO1rtE8fSbukagfThdykZsGpDZkM6Ww9l4NffxY/uyXzodg76qYul/4mHdfRl9U8AHI0lxrO
/kY9DFzLbBtZ+jj6mQ5R1y7b53RTFy4tJTQVBuN8IxxowaKyHpcKYhkaIO4EDwyAuw1hY9n0i2Bl
IM0+KaMtr5sH6yCJTrHDBAlApHSGve4AKbpIN8ITDBCXrbt8G376hyhfmh9it4FyLd4Su4R2oV0a
qYNOmE2Q+p65zY4eZ8pXLO+hkAKFAWM47JD5BivQlc/W04zr2JeCbYC55RV6pc6PHNf70I4xueS3
gK8qb0LPYjdvlohOD4HxofKYFpbCST/73UkftiABl7UDihoDkFMeYG++ZY/yZXyCZWS+UfoJtuaO
rDB1VT8HD8W4ArWAEcm3m53yJtxxd9eg9oIlN8zob7gRE1xcIrEuceBa1imCxy2RBbDTGsqaPCXe
aVt5FMOtbq6GjRbv4SO5kjMh0nhqXFAalgnHy9Y/PPh+w5KYWsjY4hL+2FdDFCy1L5lakJM91AgG
F9298Dxxp7sVUOD0xiQomH7TKhvvyE7Odp5rcfa3y33gqm+qdWqJbkbZMi6ItXv3Ngqs33Dd3kXY
5ft1fS/gwEjtBmIKni1u3g6D4riSQ9rPbn+jtXs9cHBjEP/+lTO2SXAkdvRAT147tSz3wnlkvxEu
tIfq1COTf8vQXK6AbAy3wtpHUoOy1kCZDDZ0xYtJzKxjuikhrtMNI6y+TYuNlC0DETgK3TW73SXN
0sSKBKDrjn9vCHaG26BbjXcQG4x4PWsrY5u5ij6SHqyVbA1RkDN7qJ/YKUT5va4emmZZmxcOkkJ7
YMNWfFZ3jUWWM/RKR3uJ0o10YoJC/iSH9xQFs7v6JrzJ8FRu+3Lln9vHuHSgnfPG0K6x/aWxMdm4
FO/AIwIW/QcNZC0+lTWnYpQBuuvnRBJtKc6xnUOFFB79V/NFPjBJJJ/RCcomtTsXNNRLvi83wbbd
Nc/qXZE4AMXIRPLO5NPa4BjxQAWTG6RL8DSGa700qWOiKEp3ubIYs5sMgA46bmKybvzpnH8UL3Oo
Gu5NNA8mW/NPX4OXYmdfeLtS9RNv2fiEdxEbFjQWVHIIB2fBNzH1a+OmItlrS5n0kjlhu6vPdDu9
R4FI28P0le/1c/4UmQvPNS8+269t9oAHdaGA2cWbdyhAUPGwsI7oi5KXlafEYDuV0OZQoCySe/Zx
DQCcwM4pjR4G6nqPXCfmUMwDLF8QhTGF2eYdHTeveNS6k3CbnnHKEOXAdpzudYRU9A2x5/TJwlZi
jNjBRKFG6e3ER3Qr55pTx1YgEJRe+9F0awTT1BWnhXbSDujoo4dx7bFHfWPgC2SFbdm3YvhZUjDP
XsJyWX22+3op8cqwPKGqQ5D/kDFVbz2XfcsyPcU7pVpqazBua4LlDua+wAsGpCRYEFp8w87Bf+Gd
SXYdmDIsMKrTiHZxBmtXROvZbxujYF8Rl+VhjWG0aVvtaKT2sKOuTp1CJdwZKT+Q3BUdz+JM+9d/
kZiw2FFFS4wl2S42neTBA86WfzwLL8XwIuYnUOHlE1Vnn1TdNTuo0EGigJCa7dlQXQa1dMy7tlh5
QL5ODemW7H1E2/rgYbCqxmzjOdBsiCY8pJfh3gzt7sUyltWWkACq7B8jFLELhha6k5K6nG7hSwrr
8lF0eYzenYekqGe92wVs/OQ1hWBTdoN7XtAc5fiaYNOT7yCyNZk/t8km2eevnWn7u+TiHwuOUBZ7
pRbBzieFgDv1jf4MB1E2rOYKm4y1R7FMDi1i8W14m91x2dKt+CKelAvFDD4WdxRnhGe8PmRSsxcX
d9CC3nxhl7xQu+OgkHzW3g4Bydxlv/gfzMapsEVR1RzNRwy7b9FX5Ua09DbFSn339iZmTY8zH3tk
Oz9Yd3gZqesV+x7k1oJw3lXwATeK47bYuY0d8h6BdoEkC8TVbp8oFbBet0+UPqBVVxhbllD5b9Q7
4Tldi+9gKQnVJaBeuI2ZDxF+csubV0jT6nv1xarVl9ByFrDJ+03QLZWV9+7t6ke/2kWIeTfyXlga
cGeBdyxL0qfMjbguny2dmYg3lJv9hYRe0Gxriw/EQCux9Ia15lin6tTcI+Z8NEmqwv+I8JN3FUXo
etwHr+yqoy9mPylZ6tAw3kYKfL792RHiwqqgEtxis8o3j+0pUPbJh/bE6LwLXz0ndS1vOYRLa2cc
JfyFH/QWEF1Y00NAAXNlKEjhbfVF2ItuiVF+ZYHzWTL76ztaJ8vgwLAa6lW0qbcBFvhb6TxPNrNI
jDOcsZFui/kQa9JhcKjn+cfxXnp6AmMrNUvKPjRt8ZyzMJYvCVr2xbBWjwycmWN9knfBJ/ZX825G
aH1Fl+6dRUA4S+vsObuMqZOzTpw8Z9gY4KI41bC3peu2V/YjRD3beI5BNySL6cwPG54bH0rZRo1J
KWGXtgg27Ii9T5TjHNfR3kafKkcMdkYqbFM7gIm5EO+Y5X2yGWxqkXhgLvkxf0WObu3n+qZA12fl
3fnngPfJ9h6TT8Zw98QWetyixxRP4Q3TkcyUg+XMpt1VP9aP2nP9yPQY3Ik7jAS35bp/5OyqHrI9
dNvdJj6JK+Op4m0rEZTmayZPJkvtmb31fffSu3RjHot7BGrCckRHugVIht3uiQM7qcv1HmK2XC7r
tUjLj2bfg7VlNL1Vp5IAJWJfEIURQ3sxn8ZhZy27o/feD49RvRZSRxOdnBgZVv1F4xrHmNI/rw0O
Hw5xPTZGW3yeX6CBHMld8eWtNdmdIFmzA2jXULl9h3+YO9puPBY3zIJoDq3tyMVWTnWnbQeHOyDu
lVVNQ/Aej3FgQ+GjJDFoeIE2IQslza3jvH3GS/iWsS0LVsNK/ChNJ65XTOCPAhP5LFywC9c4FK/1
E3YKmHeDdBLuQ23haw0wra4F9YcIurcSbyvQmtn++R0B6R0O1MJa1hPpI0bFK414H0PTi0/uNIzk
uIdj04dSuMMrG4jxLvzz5zEirDRuSoaKFRPx0JmrqGIdx/PkEZiMYYqwiCchUeq10Wh8b70W5K2o
ZfzWN0mHV6mdlRHukpC9FyplFKJ9exuLUekkGdcTFB1W55GXoZ9/iZDdLFo6G3i8JwUZXL1XpYHt
0pD/318Gszq0aqE7sR4kkIAzWpQqG8qkgopsfVqfALS7vSW0Zjvn3VGERZ+wSguBk8qfX/TpPjHI
iqG5QBETgTFssipk+xCYj4gsKzco2Jije8SCSOFZxXuKkoMS7Th9iFp0EeJbn4pFX/gmogEJ63N1
7FX5Q47F2s4iDnO6efL4vgCqaf+VabvMS85cnsD528LdXfrjp1J4B6/xZLawfot57CnSZZKQCDVa
YqC0W1V20SuDbusnlsfhZNRt7ExYLajM0Djzige1fhxV1Kvz70NzIAwgrD+ECNRsUpyrob5rhClm
jlQJ9Elee72ghDo+joWgOI0qulTW19Jo3Maj7xaCfFQ4eFqdd5dJ6tnwOBwZsmbH+siJpVJcGTyj
R3Nn1TfmQ9FO2jr2UQN5w3TfT/INj4MNTK561ImKD1Mg1M/o2iX08XdT1oSt5QU4+gLXU6p9nQ31
psVlxTyTJJvKYOtqDG4vjsGxEjCdYMYYwY5BEBb9cDFHU8LMMA5mQsZIl7HJtDqKgWVKOUiYVMey
5HcYkQQlyYZnh4gzlr7k4R99BLb2pfakugtEyNpxm6y1hO1CK7ZbDOzHqAw4DUvm4n/8P8TPd+Qa
EEDFX9gcE/GSoemWijuTD70CuuhDImedYJJ6oMKHyC0wBR3rBTTDTZ02dpqWTqVG2wJePYiK8f7n
j/+X7zJ/uiUpoqnTIVKv+C7GoA2NlhuVK8b9lzeoS7H2KR1EVDGEWaDkVTrVLhGv9M+fK4Ed+udr
S7Iyh9/R3FLlq7Q6sdaLQR6kik5L6tkVTrFKd0Kjvx11vPCTiJo+rQ7Y8A66hZ6TdjIn21zZqFa/
/eVS5u94/QQk2ZAVVbUsrujqCUixJo7IQwFYimARIphYrSh8wnJGFXkTkD9Lf3IGwjB8gdh63b3m
lRPRMOu888dfhoPxzbXIElpUxVQ1mUA//v799S7M/Pp//Q/pf2qhJ8lCHtIrJ6Ce6YEFfsYKEK30
GuBF8wRT/eVJKN8NQBmLh4HFRCRf5upJxHTspqIQKleH4MrJPb03FA2dJDstIKWIN7n9htS8FIUH
MCZzyKJQy4GtPXIAXCYJGD5ijxSKaCJWWjuW2eurGv+TF6+x3eK4qqoHEw1IMaJMbVIeb9HSAi8h
R3AgQhy2Cs3m9PND/e6ZyiRrYZE1Z+rV1bgefRXscezXrpmyEOrgYWy97H95ef4M0uuRo8i8Oxoo
YNEw5L+f1oDTeQQ5XrldpV1g05y61Nj1BsXvhjemoARr9NlpKjpwDBa/6c3NEGkH/B9QUPvkpAeM
qKQubvu9p5p7nr1TmOqn1czMkuIlKcF7jgA0Cr10xNq7FdvgK6/Sav3zzZL/oWcxBxGooslg3SWC
puch8p9RZ2nqIPkyySvQRFBkGjm0AoJ2W1otY8oznSpiyois3wzQnsS5rGyusyp58CWSxYMYwog+
fPqW/GnGFbG1MBcUH1rB1Pu3XmpWv7wj384dikrjjsXLkPU/f/+fy1VqS8+NkMtlZC1aCaoNhqvF
NGOnpBTENS312dP/Mmi7SKF26SOAoyZjJ6bY/HYt3709ChO3qKKoRxh6NQR8hCWSYI6VG2t0T4wy
Jj4S2sgYUBMq5dLxNd6npqPF7tPG6IP04+dn9+3rq1iarIpw3nQG4tWzw2/yf8bggKBoWUkyReYu
RCQ63puEPROVB6R1fvPwZcUAQeaH08nnyKSuNONkBmxy2NiHT28GokyI/RcNsT6NEVNw9Q8FgXij
Aci6tBrs/eOlC7w3OBE7bJQUTKNuO1OWmhlD9fMXk76/s6ZusBrLKjTXv79YjAaVASRWbp3vNIJv
bF3BFYhqDUJyc2gitMRE1GwSCucR5JefP/27dZERNhPPRIB7ytU8rA6e2qopa8I4c3oEShP9RDe1
6yNH8o37SAMyXfXNL9/5u1lLFSEmETEL6Ma4wsnF5G51Y9JX7jTwLBHcvOhm/vLzN/vtM66+WUiC
Az5RBiwiv8OkV45qpr9Mvt+OSV4GiVRbRqXxz5i0IlgtcsNLUUprhcBLkTwC2xoYYFqenYY/mCA1
XGlle8Avc8LURDMe/XBC0o5X7sKqO3Qi/lBTlpb9mNClMqgYBGPwQhwntGsUwJ3CSG6F8R4OCZXR
GRjlG3dF6L3NwDHTQ6Xx842T5lf579leEUWiek3mHgvJ/tWaompFqwjAglwfcbrdsIwTapquZERQ
iyjlNTPq5B5395yeRUtRKOmakKrKMSpb/nwp/0T9mlwJeeJsVjVZMq4nnVI3RHMslNItsy/Bp9lO
7CKieJItVH08DVXj7RSAFYGy+/lz/92doJo0EdYZOilU5p879J+J1/KlZqripHSnKVgaMu9kzc0m
DLHDj8akW3m/7YfmEX91z/l+pmZgnNcU9Xp3bNVhOI0j9FvWAvgRKLPZyhKLGz38/M2+/RxVFiUe
MLO5On/z/3wznTOcYlVG7prUbiZPdoQeM0Pp/bLXNP/d9iqS8Z/PuZrUyBvSPYQjuQuSohEsdYnm
m1O+bgsDsgApV+kr3iVhvsnraGDeLp7VaEOm2oWvT62ha7u1YM2aKyVdKeixJCUQ1xE7IXsKUq44
G03+DvJBj4KtVAHctD41I9UasN8XYubADxVWgyai6IXu01omogrPP/spPjDZ45gfKcCiIZzDLs7T
IN33pOfZUmfkpDqqCODzZhXk0zs+c2HTc6DEM9kjj6SXX7TvnSkiLyA2mQNxhmtniF97Y8nxlFab
PzTo1cxnyUApAfaxwNzUN8ucgFlTuuBj3Jp+8NynOuTkFrqONqgnoua+RJh4y9ijg21oJjXMSTLW
laY9iWs5mm45NJeOR4U1t2iAd2SsLqIY8YA5BA/EDl/88ObnkSJ9szCxoTQ0XkERZZh2vVtKkklQ
OKblbpQCBJCD/twl2Unp5bNZWW9UI8ioGuMTdp5HK41uaytQgTT1WP33eahtx0w9Y15/0qRyRQ7T
/QR3XdIJRJSVprLzRHamMaCwU+rLUPQfqk7PeLiEf2JKdAZP/Khq/NVGfMLWRpdKDR7yjtapABBU
sd6Svj9rjXWcmvYsx5RcO2+tRhDIhdQ6VmWwUrEREtKEtSAJiX0lj7PHyxmdUlnd4yU5yQ3JeHT1
qo9ozDaKIn2MvuR4gnGEB0MGXiW/tpnkFAOtx5Db7nl0sYiVptS0KqsJcQWehcV8nbLax8vaaM+B
Ln38+f86fV/n9Qn17bLuIFTIyPmaxNoOiudqtAXbSnyto871BuY0SX1S5GyDz2KbhBmce/nW19Qb
P4YNEVT3wpQfcLvA3AmC+6CPn6ugmPZNAJPH84W7JqsPamt8WJpONd+sHnPsiLdxZ+Hdym6xxuV3
nEEZUx6Gq19GyDcLhWxBS6X4pKHKNK4mEy+FWipXI+poMGS5X43bZs5s0i3qkGmlrcPU+ggRsCPJ
qJCziDz2uAb4P3hK7/5yLfNyfjWBKrKhgpuwYHlY10cUqixd1xdp7oIDQZ6+jQUhnI1q6cpEL9fq
UrdFeC+SRkIgrNG8S7l4riuUNUFgqqu8K+gmmoK/6cln+uXS/j11KJzQRF2XJRMq5vXcXvljJwSt
nrk+lgHqXYWJVJbGC+Jyf+cN1bNHEMqSE0Di1gacrYDE27YVvV8WtRmOfH2L4Nuynpmmxn/XZ8Vm
jM3eG1vwsuY9RIDUwf+XCqs/3BBMHfYQDeMuSxAnKvmmmmkazew5VzsLWXES4WjU37V0Rzgfortg
uIX3Nx1yT0D+hLFEVuOFbKGc9SqSowkZUrqE7xI2MsQ52FqEuq+9VrexbCT//4cThfORApJBo7Yh
y1dngzpuiiTGUwWhtT02skXrvXqFQWV3SXUp++yStCPSH2UCFpO//vx4/91Bq/NqKhkgoQ1L0672
mXFX4G4iwsmVTdpN+JVIfRkvVOvWRPLtezm9mwTEQz9/qPTvs2TXDu7aMNgYKaJ+9Y2LOs9bv2sT
N4+RfKIlLOL6ddJboB/Rjeahk87wyA2vaWScUFF//Pzxf7aAf79tqqjwtWVJlXRdu96Y+SFhD2pS
Ju6kNSq9xY7RoctI78QFpdWbKNFPHeYA2tsk42YCaIue6gQpmfYgmo9VqxAOx1+bYXwz1nj5i8Gk
YpK/juOd0h7A+BETiEXfqH57Wv9OE1w4hw427ZrG5c9T2n/2P6VG3VpvUy4c032g4AaezI8IEz4I
ytPPN+m7gaFQ9NO5TeyEtKuPCpAKe2ZjxW4cwzUwcHj4hpNq7YEIY6JVwVTFjfX482f+u2Hm60FM
V4Ccz5PN9bZLLQBrCmaMEogfbxWvRDxdQDIsxUK6/3PLYy9dqbLxy3j8d1upihzJlT+bdT746iXQ
aooYjWfErtC22zHpXFWNb0Jd3P/89aTv7qkmUu5SCJ3ltl4dTdh2DWHIz3YJjznpHWf4nBeNghtL
Zf5cCgqRWvI6ErW1CVtArZllKwWnVTtuQkSBQKo0OHCT8Sh4v42sb7ZL3ANJZP9uyqLOifDvoTWQ
Up9FEbbfCh8QMWRnRRuYA7x9Eza7tnuWvAiRTwQjSvptqGnzSnv9Ps5Tn6EBCWOlufpsFpDGgnIU
k6cNXELF6EcFBNaCaBD1POT9poHpZmPQBNcAiSRTfFZpgrrk1L8JMMHbfedNC+CDhz/AW1PCCGjy
UisS3uMhjSHWsBL45A1mKgUzSa6WOOMQhRRttvbq7C5RMZEPM0HmD3SsKVQM9LhJ8Ikls6Pt8odl
IJTmSuuBF/355wDxLNhJQJ8wkVNqBQfX9y9NrW2rDiTDlIuzKd5fB6ZCJgoagZm/QF0P5dsA3I8c
PxcQl7WQpfIVwPO6mI8Bvwy4+SX958aa1lyakUxLvR5wUwTDNVCZ6MZeePEi9HKBttLHbVqhRisB
onhau80zSCSYpj5w56yUor79+SK+fbmIHKB9Ycnw/68mklQt2Tz4eeLi6URSxdcWY+liGs0vh7Zv
6o2MYEvn3MukrlPr+3sE43YjHKvMErdXaDqhTTRbkB3M0zUhtGyhLjAP0IPzbBpFOwWtvK+8bt+b
028X8t3qprOxNGWT4id3/+8LmSIRGzFoVleq4V60/LIcKqf2X+N0fNJmK2ddJ29VqR1nI3xqvv3/
33DugsqCrppEaF/NorwGehcHzGZj7H3M97tCX5ZW3i+TtfzvIZkiGDMjfQbK9/L1WzvUcSZNOTOG
HtNisOD82wlZ2JVsnOJRgvLAnBUpjRsS+mj3JAQrkOftDo2JXEERjzE8cHJwJ4st79y+C1XrMYWZ
I5O5SSgUgiIJgdPv0/B3sw0xFConfOubsoypVyYIv450Hj5U6JutUBSv3EoirOT9KP466397n2QF
1h3YC/Ofzk3CTTJ0ql/uONyQNA8SOS5eW8qmICFNlDVJ+NYmb3O6ei+Aq+rZkepEx2QIYH4eGMb8
BlxPBzwomryqpBBOcrXOWa0M4MkvYxeTMS4dQP8m4AcIlCXUyhDtFyapvKlvA3YTbAlOllk7ovls
mOolRVuTfw4+1pUw7dya7VLEAglqOiDKgV86S0LZPmgHzfIOYyNfzIFiRsFgEJXiVW3iB0tpzmmR
v5IVvC8A1ds1ykm1eq5MbVWS7zfbKF8pVVOCtC4TeXMKtKbCCmfw8GeY02wPzFRZ5bK+x2N81ykg
YAqj2gWtAt5CXNPhX3qGAfBUf8xCjrkMexHF6SCCtZT3AcOBEOkQ1s7Ln98bhCj/uctFSUUlyN8i
8bdVVf322RtUWJn/8PZdb+0rr55LCikrW1ltM2BLZtxte5qcy/mFqPoefVAwuprUVhxg3nTudGRJ
l6jKXiO/em+DejOJ6kUI2WU2PRN2WZVnWBy3k1r1bEutRVwF79GbZIEcaQNECfp4i8PLzWGRxTNn
ykh0lNGC/tExuMxCqxedgu5xnosVg78SIeCDlypw63Q4CXL/rqnpZxnCL8vAdxsMSVQ5RmLwtuZj
3N+zYmK0QxQCEHGFRrKlIbvzB28rRivJL+/zanwVC7Q6XnKy8vGXM478zRIkMRnOm2aatcr1fl+W
eKtV7Nvu5BFG28pPwP4fDClYlVZ2joqXlhRUxR0/9dlYpiHcCZ7E3NjnnvJqds2ZOGYKYwVdv2Ku
VDn1gICCmOQ19R4sVVZzDqpk8/O7+t3sSk1L0tnvsx/759jdQVsdKj8nLz1C0WZkm7KlvpP25yrO
NlMRb8XeWCsBDi1UmmPGxaEjsXuxPScN6ggjwDoT3CTG9B4N6lNqih8TLLjIvJfS8TWuxV/OVN8+
XkmiLUkvhjPd9eqrClYUVmadu9jpjqXeE8daP/hNsRPF8OSz2cqSYTVGvjOa2q+5Qt9srPnsufIs
S5rFXP332GLK65taLRlbhKcsZEazNKh73hpHy5ca0X8467fBJH4UifhBnXoNsc3Jeu+oye0Za74d
NyYyZuDTipgdfn6S3x12uTiOMwp7ME5uV7Nu6lUqwHme5NTkT+DG1uOkPUUa06UfGDbn072YUVvy
Ne2o+9ZWHfyHX67gm3MVT0a0FFPngGVebwMLQw2bNKO6VI7deX4+PTHMfg3EvHlSre4sivFDnur7
ITaPIX4ydB55pDxF9fTRGP5JyNQn4h0Xgopr1pB+eTu/WY4lBVWNpaisSf905zv4ltlEHRoldMu5
Ov/UtPKS1Ayg0C9PZpv91gz+brAoxGzJmiTLdBGuBgsjw8vlespcqgPrykcND8/Ehry6LPTgHAUj
fzj88jrPz/hq5aVfL2qKQgdala15hvrPwb2Y+qESPYpXOJYf5xzBAW+40Rz8PPut8G1897T/+1lX
480SojhS1blQZsHHqkMPg6kEqYsTjhS+lkMOgM1E1qgqTiCWx6nIDUw45s4cLV5afYll/TITfVPV
WPv08ypyrMVcfQRUn9LJJ50E3FIyOQXJs2B4xE0tFBcssQEIfaWhWAtFYmfsira6/CEfI9FMaT/C
5is+1UxyR4V9odaBXSFalHDiTZkZK9Jjb8bww5eNlVVnKOmMrYkHm5KLPORuk4+OWFq7ouqOVgr0
RRidaqqPQl9eiLl2WgGrKQbQpDuk3bhRWlxqZfsVRc2lq7lKPzsOGQST1JvOWkKnRLaINMoxaS9C
A4RNMkx28WZugpjjWa5aMF888Ykom+e41t0KZJkwKuMCkLY1LDuRkBwFIs26xI/2h3Bp8VXWKipJ
3HjqVkcTZER+uU4HlNJi+logzaKyWJOD1ewmf0xgoWasI3pJkk/OCAQv4KjKJANF8sMtbzBOUFot
TuT3CDebHjYdoKh+jAiIaOO7NmWTqFgqYJBETPgRM3UfWSKsBO0YDEbgQBZCMk4F2yaE4ckr0VlH
luJkxAKZQnECo4dHh1E/mdkJ1PlSKdiPGeKwqTOWQg1qXIxfuCM7yIo/LexBRlhfTM/caWb12YX5
ya+yk1A3aCk8NE8qlvb8vTalRznBt5jF+UM0bGAZ2oYO7pbGwaMBHMkrMHkDKbYCN9D4WWRDi4Ra
tYADyHxdN8JmHhKDXp6s0diZ+oiJlIuc5wEg6Q76VkchKVr1gn0ftk+54Q/LrB2dn6fLb98fyTAk
JgcF2crVgVUv67IZdSYkufaWlc6MHPS3Y0HiBSohddRX7WTt+Iq/zIPfbVKof3B6RUyBVunqY7Vg
hKHij7jIaP9IonXM4pR6fvbLTPTtcqSxw6TDSckZ8M3fU5GKOAh4vZW5/Wi5bd/iiYIEn+LWpZqS
I6cDuhmcrEo+hMTilNLvO4XvZnwWVUPnHlOFvT44WkVapkWv0VHAw5GUKE5b9O+9oO/54yNCAQ59
pu350x2T/yoIUbyCRNyLFYBkk+JjSyBP01S3ZA97FG53XirTwdKAJXsE0fSQM+1UyngFa8/1k+wj
95u7NvC3cMV31tgBUyBtqtMqHAoZ1XyfoBAfA3Hat8sx1y9KCwYuZrpsx7lHmAgLuYJWGoyz00kc
X5VscrOJwJ3AWEiWcUwDESH/h1yT3Dx1GPDJ9bINJbwri1Nl5mjYVUwDYjO9zk8zhwyG/2uIl2ak
P3CUilPyposRfNb/Zu+8mttGtzX9V3b1Pfogh1On9wUBRlFZpmzfoGRLQs4Zv36eD3JvuWWNNVNz
O9VuFACSIpG+sNa7nje+ruEtQe5lJPIVr2eECyJjF9JuaHD0PCWICNT08bnNIBWvghicAlGoJrNw
aI/7gCgDGEcFhHDqR1ssP3AhQKDepuUThVSASWXY3GMPlh9hxBDoWBq0+l05DtVmQvNvlS3mvjSd
UDbhUJB7tHrz0MgUUaZ1sOpGamz7+DQnJfSNTIjEqfmMfL5AYAV//wy+11+aGlN0B70bt6p4Rn/q
LyO5MbI86XPoh+SY1E+ZmZ5Ng7xNFOxq/p++6u0UrS/hDRcgH3ehBUkxhy+cE2MHk+gOrfTBYb07
SjaZV6FLQY7GdO6fxyVXallUes1xJbsmxE0vyNfhWGzEuD1Wpi9KgL0Ylezghj84zPdGPURpCEkx
1GIe9mbUY9bICvKU5mUk7QsBPcsoeWnbCyt0zpSS68v270/s+99oEMkXxqa/RBuAU6NugWO4q+Oa
ArD6DqrMg+JP90VaP7X0IVCd1r//yqXpeDvOEvpYYp2ola234p+5KaH646Cwi8c0dHVMDns0jhRb
OhiNyvVqbs3bBjYTXnBDemvbd1UCxbGeGCPUg0j1FdSYt9cSHVVDsSt1plnLiDSat86EtMGQCqgT
OI9YmXGWIHoj0OVTFDfvzdIy3bmet4Fftq5l87wNVKXhNUBs+6yHo+vxrJxFEXwpkreNq/i3dUph
XAsTLnO0XZGpn0anusqlfFr5RGIRNHthG0ITdqTEU/FPIDY7UHUsqs+rBmgSAkBMwgqX2WfuwvH/
EttQJwzgeL8/q+/etdyzGqkgUtNoUP951w6jj1da6GS7oSqf0unkQBtJ/HkPvu5C1ddt58XUO84f
BTLfu4HgARHIJKCr/zIzaHppCkvVzHYQqp/imcvnzM3DlLYPmdBgjHV5Dffn7vcH+17vT+YJxbss
Fsvo+qeWB1vtBEEy5MOELqQAV+M66LRE118XxiG2lcu0qO7E+OT33/tei/fT976dP8eznvaFIWcU
No9bO+Uei+3mYlCV+7roL37/Xc47EWpciE1EYkxLaRXehMrbwcbQA1OmnZbHN+PYD16EbD0gGqvW
aYuNS/lsYOZG9mneTnJILbsNM4O4ocKF9v3GWhnNTgse0wL6kWmOl3GgXcOqHDMfwKmWIvKTlMfA
pBar0YHl+caXGI3kWlWR5Y3Y7jUwBsMYcI4xf2o7kCZzckvbCLsX8tQmzPeMaSmLptqkoVob57b7
pbjEtGPhQk7ZnXORFFQjVRLzDQX89YqZFwHjgrG+lN9hs9FQEkLc2Ve2QW/gcdc2uOlhDImUap0b
w5d+1gdM4Jj2KK2xRe514ZsBJOcB+CWeJnTBLYyJxA1UGMKJNl7raXgQ4+aq1u5tRsRjw72BpcI6
CMd7PZixwWrv4qK7wO6hXFuJdDYmxnoAPxtJ4bM019PaCNsDHrPthVGHuEVR/IpD7wddzHsPjSMM
qEk88LS+FXWmadmguyyJq5fMrgrtvgdH0cr6vVEaZyR871ssyj5o6dX3bl4HTQbVEBap4rf3E/PL
AN9CGggztS5UgPfIbn3VUxq3goQbCXcoRaTgmsjZmX6MpWHmX4xRHO+COLutO9KapUraN8O1Q42f
c7/8jN4ec6t+FmiJ5AwWL7yEDqA62Kx12lMCrBjQIH7/XLxTKaBTY4HOQ6W5IVb55rkIpClFU5nC
PPKzDfopKtxlIt5jrVzoGUeF/1a5iijqkyb464kUYrbnOAizp4IIeUAhouS0276jFW7zW1z10G9R
6rTFtYBKXPjtWHqkp17b+KYGPL6EeNlKGFCksrCGlvF9jfpw9/uD+tXxG/QjogFFDKZswj/ijvmp
RXPMyc5aVUt3oxqvK4LqoNTsu7Ywe7dWx43i+KVXZKDDM1W5C+ErMIfPKe8N8AZp82QbJUwDoFba
of1BO/SeEAPRNqkjMUqwfgnMBqMxl35PY1va4bGL0gcpra7DgsJoQ6cQucXjpIbj3RjjHfDHy3Bs
zw1SX6veZ+bZNtZp2GRh/tQmXCgo9cjcsqcJtwJr4E90uX2GaQ1qH116/uCcyu+0oGgjkAogcCOx
8zarKcd+YBI2ytBn1xgpJdT7dRPNhi8fcH5GI8LZHeci2g/hwRlADxRxMp87MuyGIXyUp0q9JIFG
djuFGKT5wp+zq1C9KdNDMPO4TOk3/CHz9ZC3l9BR4Z7grOiUxDhyk6fFiHrJi+Gq4tvJwzZBHTfs
6IbGCkBlXli7NHF03HZz5lK2dihUHHK0kLiwyHzBTQkPANSA9KUEKPpecE39J+oUb+6bSgvRGjrS
Wq5KlKeSdmMb0X2ODGmldbqyGkrGSrZkHxPnuzXQBJtx9xgYsucbjGbyfoeQzavMrxBLnwI/OIwB
7KcgNrxAK65Ff9Jbn7DB/CoGhW2q3Td1fad03aNKro+8+X0fqQrZf/6wJrd3IWP+Yej3TtmSIA/P
oNb3XhANz+e+rF049AaBHidbooWUpNcVlimOdY0dMtNHiIA0sT3Mr7Ldzangjk7y17yYvn9wL7x3
KyBI02REK0xq32bVJpIJadNq2W6MixQspLYC73uTBc24ZT7H+Ymc616XMPEU7Rd1NkmmfKAseWfQ
QoGgjc7cED362wAvdtdVlYkBmlNw+Ya0PJkWiOHeqTg3yEl3zlStZ+pIVxGs5Y+e4ndaf0Il5HQI
4zJCfBt9z8mxd0MW5bukw0SyzOOdXsAwswDde1pFeVVBMdLRNm4NnoFN5ofAQ5udXxb4PoetvVXz
+MLvKnWvTcICsHeAEOLLJRv7vhv9c2iZHoZJd5GNcShjiy2jGsaEdf3Si/3X9/G/g6fi6mWa0Pz7
f9j+XpQYrwZh+2bz33dFxr//EZ/5z3v++Yl/n+PcVjTFc/vbd22fiouH7Kl5+6Z//GW+/cev8x7a
h39srHN0NdN191RPN09Nl7bLr+A4xDv/T1/819PyV+6m8umvPx4euQTQiCl7/t7+8eOl/eNff2jE
gAjR/NfP3/DjZXEIf/1xPxV8NHjnM08PTfvXHxJ5vT+JbSPIN2T+lqUxrR2eXl5SFF5iIK2J3Lcm
amXyom7Dv/7QjT9lAv+mw38ExdE9/vGvpuiWl+Q/KZogOCS/VFDQuv794/5xGV8v67/yLrsqoryl
/vLNiAiNgiErpN4J9xN7d7Q3sXdlJjJTO9VwoVWfQ+ZmBq5x0gY4jqFfydkHQ6Hlaf9pBvrLt4mH
5afetgo0WURUAPyeT88EW8wTESDIkf416hPw/8Z9AWb2XNsWdxGEhM/lGrYUGDuoA3htYuXjEtw8
KccRcg+4CoL1YABxuCnWxQczDnKJb9oNLBIQ02oU+Go61YO/VKWhvFRSAxuGc6uRiftVwN1zsXAG
oVLRJas59CSp3LLFcEHL76xmHvdSNoFG6yqjPrTKUB+WNWweMMkZa90Lybt4lZ5jByGIusuiV+Z4
4+vy16rMgd8Ewwimfh4gN2MyvuzL/cFcKRSae1XsOF4S4UPiV1W/me0M6o9UQaEXCxwlYYjlc48+
ToFsoaV2fojkIgQkZCQFVa5s901bHJZNOsyr3K4GKtvV4mAykXcLpSR8X0vV4XXRBUVNais2sZgo
Ligqrw7LAtUMGnp8V1531UqEz85sKSRbtdGBxFOXBxkX20NnldiwdR1ggnaEnhaJrzSsQaVKuIQK
7hcHXeqpOzKX5bKDmEx5mMHru2EK45Dewd9qPTUdelnBydXLgxSHP9YcsbZsNpQotIq6N5qpOmRa
CP+XYGR1WBaVWFOwKfcGHNVXjiTXOOQ49cHKdeyIX7cLPXXW6ejfV5QKtZWsbnsladGGte1hNuRz
AXfYLLvaWcI7g1ojSMp29MWWsRkI2uQZjV21NsXWsmtZvG4qVfwZbpuwAIacvhyuIU5C3Abj7C5H
vlwVuw6OVpNF2+V4l6Nc1vxeg1mzrMp2Um6yOb59PUI1kaofh43BPQFNWeseyxAsvl+JIhVRZ/nT
wS6HrcAm2PE4rCepaw6SrDWHZY0oar/tieJAXAg2yBRPy2spYSLQchr4wIbCZKmR3DHqKuLIaIdX
jtoGG7srTi+b1KPlB9BP4k6gky4Py9pyd6hIeeEGgOcR+5ddXHEQkQ73fIC3KYR5slyHysc4Btfn
FjRMg6SKoZN1aJ3KoFAb2wcprCJGRd04HIbBYjXI6dWjmUnG6ETjIVLq8TDgFpAURKipwilfbuJe
/OblBu7n7joz8Gn+6X4tY8pGSZdzF6PKtjeNDwlU/Jpi+Un/WUBWLw5OafIzxT6/oRQmKmZj10/c
NL5NU5EV3DnL5rIYxQuvm2/ekuplgqcExmZ6wfWSST4eAqAkqK5x7NqaTrElpU1RiHh1FmtvNnN/
UlEKNRFk6x7wEeq/lab5gJaWj5jKbGHg031+/fPLWouhxa5L+5d31WHDUzfCzal1ztfQ8OSD065e
1pZ9UznSfOd1pLsJw+TVsnNWMEUwKifF5VO8/NM7W/lJ6tFkxKK5SqYZJ3GxNupxWX9eVqcA4dx6
WV0WlW08hHQZuBEifoa6x9uXxfJppFF/73z9a8vLko2NdZrbsbec+eQ/p9+ETs1jp5L1qIY9KRx5
dnlGygORCXGxswojhVlnLC9+uxVwfyxHvixUrU+2TiCfvbyqmzPtXTiJVu/l9VC11xFBkGIaARTH
2hFo/hrGCs3U8t7lXct2oag//vKyubyw7Hv5cz99Jpe6bDsN6ZmCfHCrydKG7AYP2Xt/5nWfOmj2
THamfbQacG2a01KxwW1qD8YAK9l6WLZisUsW92saEhBe9g0K9/Cy9rp4uy9DPAuYHDNJibORSRJE
wOU9+Rw+T+Lg3/3s8rHXV4rlc6/by9rbrxK/8HVfQHkNk42tNgECrWX1uaA1W/eiw8Wte22NZbqT
cvmz7oPFi0WvtywG0etVMynZFDF3ue3BHxtVQJRpxi3DnSnXJQs1MVHS646GggXEhBsthlSgiX7o
dSFb/c+bywt5VD01Ecg4JpucTzy73ZzqRyzU6ebyoc1glA4qgThoO14n7uFloYoO+XXzp32i16uT
aqS9SsUdbvnyOtc5yfnQKB7JN9VtcOaNhyrbMOvY22lXbJK6/crp6PcMSo8xsKBtZFogl+lp5ayn
Te9v9Us9SZKX7+x52g/YwvL3K71IvDFBvGCPTrGOwCxAwUnWkwGwMI+idq22FYRS0V/2WTMwZBOr
oULDtCwY1Ro4gQezZ0/FZhwglpb99+XcGJqUF7siFyE39SIVZ2Q5S6bo7xKruYydOd4GTWOss8F4
7mIN4hUG9dNoP1QNInGcwndO0kw7ipA7pQgOevApjHl4GzHCGsXwxLG6THb70r+J8BLcLPvE7UBV
frqrR2Hk00izsx/U46DQhTSVBfXBT65NxTm1jHWnKQDdNJwVtZIwRMrMrRGE+8oI1IMiacrLYta7
S4rxEMe2005PCvuipKI3VOe7KoN2H0/ZgUK1m0hhgIPGENIgwLTaz63rWK9LV21H4TtpZNCiWIjG
9uBk44/NlxcieI5Jmicv/jaLyc3LHbCsRmbCIDghvBYRd2a2IZGiwktJbnDdrkP9OPioHi016Vft
3OzxuQ8u25GYEFwExssq41azsy5NNB3bUjYAKyqZ8tyMMiXgopNbFsrSSzvRj81c6wGamvY2L/TH
clSu8lSjAAXk0WFZq+IMz9kwrL2w4CHMOAJYpzNX5qdtFEfVAUSx2J04WDItr9k0HaSa0+3rruUd
L38j6yiCwqi7RacRYPjeiE6oEos0tTUMLMVqp8fdyo9AiFuoehjoDA5M9+WtZcJoY3nTsjaKnmtZ
e31hed/LR+YxekxjtVkv+6yKcIld6xuzzGkJxAJvGZLPyzY3O3H3GRMMxmztYdlnSfhmQzc69pNi
kPHiE8uLYTD8WCskvFL7ip+XdqQULVte13h47PPOuBp9U99wp9Clq+E+rf1hO5gBdJmXfW39FNhB
vSZSVR2WXUamSB7FkpB/xadeX3jdHC5LRrj6SknXvWC1rG3J4waAqGxtFbu/SLdBvGm1M8VZG/Z6
uM+fbCU7Hzys3CV123jmHX6rK+VGWuN5E668PruZMgpNtm28ZkX1zyqT4TnR7JtmONbRhZglEY0I
DlN/6tQHEToLk21qr/HnCpOTHl8q8RYsXyadFfGlFW9bdNLT1lLO7L4BUMHzfSTaUY3HbjxCoAQY
nflnCF9svP+Ma7h4A3DjaI/0I5kKtx43QK37jQkE3iadSY/ttt+xIqjW2XMVunW77eB6wr8vVgbH
f9taJC2BTE6XSFSz5F7FAQ42oRd+ogCl+qbgTgCyWkVnt14oaC5KNKhAqttKG/CASMIseWNme1ic
QbTBWqrSL9GKxZ9qKqTlb+m5vClXR+NQPtir+AL9NY+oi2PkQTsYbvx1Ak0aP+M1/9AQU1wXnnRl
0BJRP/nV2QIo36uPyjVBzX3yWfbK08JR3+EXFV5qO4GrxLzpysITdmVeMemsYTnbXnau7MpvERPL
9kJQjLHvguOJC6+0Jx2KOW5PSftGYYRNlbq08r1v1Ehd5ntjM9+Zs6uvk2vpIniaHoEhg4etjoBU
DLdeZ58p1TeZZn+CHmhcqHfNZ917IlR4tu+++nt+VbSdt5HLD2YcciiuDtq4s7blhAn6Gsg1qeIY
PzFMILZ5tjarzzB6o/BmCNawCms8n6udj0kAiTPsvEdyl5Zr3s6pBwVVftSLazK705cAV3J5bWLP
MXljtnJqd+h2I9NaHIysVUxwAEQdSYTGnZV1qbQ4k36tz45YIHJY2Ga4+S1IaBtrwXW0VwZP8u81
YWZPcfqaFlJAXz/BRPbhKTvXqpefB5vxKy50zaN6BDCbNV6CEjTyytGbbjFNNJ1NO+5aZz34+7hZ
FeYNJNL8QUPGO2++tJkXq9d5goHZxQAuFDP7cl6vQ3pS8X+Ur6Zv1qNF4ergYomeIIOBBc1QeHC1
SyySkxM+F2fGXQ+S5kzZkHa4Nx5D+kH84RrupCPYScjRX/ocAJ6bfnVaD1AuL+pnur7rv053TnlU
9Z18ZOx1TT3+E6QgIhPyNxya0kP/QNw3ro7Q+xj9bLHYhn4XYHeAU58bYgdmryJcOcKVep8jj6Fy
a2WdzG/9dXYl0PnjOfYp5UCR2JHHX+r32KQCDTBRDa4Icbu1YHbqyhqms194o7JJi42ub/mF/Pl0
YNLvKufaQbvOJ3cc1yJdTrz1ST4fHqTv6RVl2i6TtDv1c/CY3EHOryACdq4JDd2/SO7xfT+Tr4kO
kP5cd2cGedWLYpci0fuc7vWL03Rj3Eo77Sp+giKKObGGyYmHIWjumQccntZk/mlo6k+kn67BDJ7J
+wRNw0kNvf6B2XGyJ3u10tcSynbX2vgeZfxedwd/nbZQcZkVxKgt4QcpwoAjoclmAgH+OdsTZ8XR
KDYRI8G6DDza1HtdOcDKui0WjHKxpqqnX6nMfoGYg1S3d/m18yXxnBNVs968S74C4lxLpRvZlxpG
Hc2asoVt6gWHvHEHz9Rdf1UcedziDUE66swJknEfUnm4UlaEvg7wOHny1RiWZgxDWjBjx+vviLuO
zDx3pDp5UNPEta/anUzmeNVj2+KAw8KGAh/KlepVt5zTfXs2rijYUwuX2moIiRggk+NKZS/msb5y
PleyCw+tQAQlEnRYN63AYlcX1g4Uss19uPUJ72yDNXDibfxlOC/qT8y9gKRTSZM7G+NeAWnPvZe5
2tGGYF8d/U12ME8AWe2ttFJ2sJWhiLrkkMtNudPoU1ydXp1k+Sb33S5eP02XydF50K+ST8F5sA2/
YTNgXIxpBkr+P/2ijfqDGafoEzWajaxP2x3Bo4OsW/U21PwLxWZg04oZjl8wX9fF3AgfIA0Gstmt
I9X+bALIboydbg5YQZVl52lEwA69+MiyFogJybI2GBoKnpdVR47kdZz2Z7jcxttIvCddZjf/+09r
CQy+qlGZlLRG7BWdsPcqmjPbeg6L3GJCFTrdofvPIq5FTZaW9odlbXmhgRGGNTPwlQr0ojPU+iGY
502YJCpOAbvWHiREU7NOS7msjjKxx8YoK4/sHXzgJmTAOVRUOgV2Px7CEmcjpABhTLtLDCJetn2L
lywt9aYkmTDYchhOy3lGKNQmVLSstaGYFLxuQ0xl9hHKZ2aPlK5Ma3CQSpYfZLGwIrwbl7XXfYrT
D9us7q58Gf9thZvfnLjATE+Y6Va5UnpTrEhbP7gMTFk+2FbKGMTMlX0c1s22E2PpZdEmxkU1SQo8
eaILr4tATAVfN9Uh5Cz18uUSZRvFrG1Zq3EVo0EQk5RlJ7plBE1RHa5VMQs01c6V9VnfLeHgVoQE
lzVTRIMjuIE7Mk2uYiq3qaz5G9shNFWOPczSkm7C78rqrJYVZaNrtMfdacQ8EWvYAe7z6GB49HcA
Sbbzzp0SUzyMUQcRvMKsLZuJxGhtTavuCLahysizw/scFJX2sikPUY/mk9q03r+zggaLmAz3Mdwo
lbuytqsNOYDxQB5gPDjKqG01gZefxRWvdeM+m0p73YOdnSl9I16n42uIgtkuPbvomamIK/e6eN2H
qxy8e/+YD0qG33FtMVSCdeZNenUnN82FxaxHs3yTjBsd9hKiE1kQ1+ihVEcinKw3S5hoCR6/BpNV
tf9qGBYNq1RgE16M2iGfKLeeAGjHZvVtahOHZ4SkyaZoyI2isGbmxkIGXJ/LQ7duahOzWTHNXK7l
snjdpOYp4iCZGMqMyZfLq4ipvUQZBxOjyjHcchpstKE24Z1KBJ1fFiKGbJRYJa6CANNKB1SQVsH6
lWaFCN0SYY3VuD68bFPXnr0o+f5/Mu6DZJxggGi/S8adPzTNw/ewa57atvk5Jffjkz9ScqbzJ9JZ
kd+BxkXhIUmvHxk5S/vToMaeVBxEMkq1hB7k75Sc+ieJbCR38JcQqOoaL/2dklP+pGYP5ShlTKZg
T5r/Nym5XxXgAjhCRaRiAKAjZ/jPJJmjTTgullK5k+vhotARD9TYJ4QldQ52Ae/Xlj+SKL33jSpV
ftRhAgr8RdSf5joqzVHBFmTd+Dz0s11+opB00KlDGfyw+0BJ9GtKnAICU5R9UpIGc/JNzjFoJX+u
y6TcKelGT8GoStZ0Kufkwazm00+X/0e68+f05jtfBewOAKLQHsi/SF57K1WcAl3SbmqS5yRNnn0p
eo60tZ0E337/TeJH/5Ta1G1uJyBvNrJs7oFfrloLB7UJjbHcoU131o5dVQym8VBNyIp8cP7eKean
DEJBSwCUBmjA26K5oJQzvQg5Ki3BdLDX5JNdUaCF2h9n12RlVjICOnuv1G2CjUO1sXrrQgsQOagf
1e+9yZEuR21SKIZgW6Nq/K1k2+ozWyJTU+7Q4W5kSlbMbrpBz3tSpOk0luNNo1tPfhR8dAbeu66I
SUwT6JLpEHP75zMiKUahWUrBLSQl+1hu96rV4xEz3FTteFN3Ej7ZwTHO5xOqX8bPEqZser2hOef5
0RGhjLZ5F5vJB/LYd9RkXBhdgC8XhdzbR9esi05Nw7zctXpTrYLU2CE1EUgFqJGy3T528nlXV+yI
MXGRTcSkRXo9JcKjoutvbYPp84wNphl8UD7z7mWiroXmCdEjzcs/T9fcxd0EL6uE4VLVBGZVDNC6
HmkUMtZB54mwSP2r7RfKZD+qq3+npIZz8tN3C4XQTzl/G4FYL3VpuRsN7XKQkdl0AT4xwSit1Ho8
jbLDqYjBoZvmtyj6lNf+RzWN794sP/2CNw3qkGQhAxh+Afy1ZKVa48kc4wfi/tg70CT8vh2At/jr
2UbNYdvcl5aDZPItMQedHRqcosQfXi43VmWdmUXyPMjgQye5Z+xXZdsK49A0+kRRrbGaQkx+U3u4
McDOtw4l/hTSnNl8ZkqnM8fn3tHwpR4HZ1M28qkEEe8k/UUgdze61t0U8WY0insEc89OFD+YSsNs
rB9Pc7px8uJYBtvOzDJ3Lvg74v2dOQk7DFcdCrw0tNuJaEJZqLPb2McgnwnqcYMyzmei2WI9p3UX
+YzbuWUo3CuGW/jE6sQDhTD6RtfNfa8SP1BCZllkXUMNZZ/s5OdWGIFx0RXsEaeHoRmBHGJhHWjM
usZ94fAbc9zP5yS/ai1h9RKCJMsyBrJmmOyzKthNvrZp4vlE7n2nN49JFz+kBEwSjYrA3tlEOvG3
cujXqhM/Z0b6XCCNFfeT6nALK1SLEXG51ozmuy2aYnFmwMOrbqg2m3IgtjGq3yWLGj65D5/NMMLd
1jpvmsZfDRyXMpq7Yezv0rZbG0bj1ZzPpfFoTSzLKLVbSXVJwnvKHsgrn5BbwWGgxRucmj8A6UqJ
GDfKHR5mHJw9YwkSE1Po23CF0QDiiJZsXKGMySqzuCwF6bIpKw6dTwMmTr9vxM9DkqzVQroz2kAA
cbLnOmuoPg6fqTo+h0oPsnDKJDdmjuX3uK2QENBHDlUaaHqMWT7hgXwRO0+jTZLesAd8XegnVFJg
LSYvcekcqlC5LIuOKAd1byvfnq9HDQt6OmHH7m8cZ95lVHKESc/nncZZXycNVfRmGTw41JOtcr/C
0O+x6sczXU4fxFfk83ATDuJGi7qN+L5oqr42cYDWIH3QZvnMEGeKwc/FWJoXViKfpCH1JCSoSZE8
KHH20FtQxbTxVDEzQni5sovgWiuYIk+1chPbWGvKLfdUYBAYCrrrJMNHxtHwiZpgQ690pMnrtDj2
uFgzGQ3PdDOl8I3hxcwvcvOw3VRlJLlNFT9g+yy59I6XZtA/2UL3rWpcrBpW/7ZKLoqnTFkrV4bF
wL7NzQPP1XH59VbC8Y1KfyP63bgilhs9qKWNU1z1MBCMGSb96ECQoKCYyhPUx8zN5JO4lalj4lGW
zQupU6i28bNdrHBtIkYWW70KXNXvT1odl5sGjd0+iadPSpTXR33kt3Vp2LGg9C55Nv263FSyP3J/
aOoqAAu33I6VETzH4sGdM+6DWkqBTwbXVpurrm8JEa1oSpjePg/meHJSnpViR3O7CprhtOhfFYm2
GN6H7UnztAkKmPgAHx/annEE6S4eTsqJp+m2mRkTLs1WL7p6ACLIBLiFykAnuIcpWdxOJ0VcKNCR
8ndc+/oI1MlM9qGzuhu3S8Jn6FVMYmWavrYOKK9LPll18iBV+q6K2q9GhDiCZ6DndlGC5IG6XMK7
Mp4yxGpWzsAQeCRbsRrggm2XNzgEn3CH5wv6ky0OtJX4WaPJT9co4F0pfItPP+TVkobvNu449nQ2
Tu0Rx9oC848aAOVmrsczuY4kAr9U33acG2eWuu0g7wynX4+1RZSYKsHNQNEGTotkAWBvndugvbH5
Vk9mKp4uEwcw0WKabTe5RsmTTulh5tZKS7F5S7YF6RD+KH7q+eezERjHROLElDaBaur37EIfDqXa
YMYdDge0q3urpRVtStFNFqO/guIQbUxZuuPZIipoSptJkmySi805cQ/MZsI8w/9Qvw17nMSlsUTH
VMafxqCnRCvXcTJKOXGpQrRK4rlK4Y6uzGE6yUIFvNyQy+DF7OJn0R0wN342AhN4BKeGJq5tCbEC
A3ysfPk2xjO8l5XrwXfOpi7epIMwJzIxt3u5RFN73znZdsyCw3LzU5sNyYYYALbPUsQNlce4J1D9
gCABsUUzYWqFmNo1uK3DsUfWN3VPnQ+l0ijM2yp3pv3gx3vFwR0wymZZmEqAnez8ZqMF9aeq44wE
TbSxq+zYOhIVtJXyzexwuvZnEqCKk2Ag2KqVa8aV6snCKUULpG1lFhEXsOtdQ8UQ3sp4KEvh4Daa
AjIXHCwowdS38Rzqfuthpa2tungGF0zwECjaLp6B08tyMxEitlsAgM4+yoEHh201epkVujzIqlub
xXkORgH8GsN2e3qq7BZcKO3WRJ+58vsnU87ydVZxkvoEL6dUw1oeecNGM/iynsa8IjnOI9yvjYSY
9nLtipRnqJ/b51w/NXV3OWLp4LVZbSH5UB+SEJpyIkcSLnqVp8JUQkwnIo6gKvggFWpNtM2tAaof
WvRlTKSr43cnNpgkObHjTRL2MwkOgWVKSg6iEdKekPlFOGienlEE2omxrN+Fsds9kUimMtR2i5yD
ivXiJm/NUz4K6Ynf3c75cK2KttwwL2bZwFqy4RENBu2zlbctEFwuh9EBSogVXPlKEguktiP6trIx
TqNlP6Ujjy10lU9o62VvzmPyS3MJlzJyBGCONa5K6rX2eKyYHmz0kkqqkmuu6YHqJsGwabvuGGDQ
47VBfteaZbS2fCr0TGQea51+kVSTCYskODaWSnjdYWDQ8Sx7OQCBY5fjYZXfqq3dg70xaduL5lyd
7e9TNlwrlj18iwMUqol5CILJ/BqsO9naNK00UPmkH/teK3dMviMvHqLPaNiQzTjxcJRskkFRirSx
iM/Uqt9WfhmdB9Uoe44ZkdJUA92jKAHPg7D4HiFWp6tB1p9ThRApJ4dMlTlFoPLG9FNEV+rJ0cYa
52o/VSQ+HTndytWMFK6cwXWPgqyQ2QV0LUnGMa4iTKdO6yIx93WoncuNepsPJgZkX5c5OW5LqyFH
stlZW7vxlU1Ass5NtWOOVH5VG+qVMdY5pmTFZWK20daQ7F0Zlh6F5CSh0hCG1GSflGgq9q3AQST4
4wVZdyUrPW+2cHxTm+CM6qEzbOyrTWeizDLbqV/nDqX2cdU+SoN5QSE6Zblqu4m0iExpmZ2Byax4
KJIbh0p0Izuhc8AkTAwZ6pEeFVsqyS19/DPDwlwjzQBSyjDPsL63I92H3A3Kph0S6piLy1pTjr6l
524kITBGTS/bjLf6Uf+sS7jrTgEtuRRgVhwHTEwqreXRN3n+J4ekW5bYq7EIt5bGF6JFJK9SGp0b
JXQBvQqCC5gILnNAimMK3BzqMOYJ/3drQt0sR50X1InsdW0xMOcziMJCt8SHGPNma8J4U2kOxRR0
9Ejjppuafms79SXij8Q1kPB7eat7CnCMdWPheCL3/RcqyPCLnwecvUAkrTQ7xYgxQrBG7aJll2QP
rbDeDciDG5k8TUPC3AlqfMi7/8XemSzHjWRr+olQBjjgDmAb88TgJFISNzBSEjHPM57+fh7KtsrK
vF1pve9FhpFMkRGBgLuf859/kIfSCEif44RhxBXMG1WZYK4G2sCQys8ygo+hTbmduKhrRz+76rp9
J+t4K1X0aTfuiTWY7W8nHWbMNJm4RHaqtdbBFDpHxL/pPgQnYDvDdrIonkTt4BKeR6fYC+1D79ub
iFNhPxHgHE4iuvOx37KD8IUshXw3D+1HVhvE3oU5MZ4ifSsz5rB29q0m8YfQnmGXWi1FUReHe4fg
W69TuCim8Y7uTe3gh9ypuSXYICnXc46lHurycuMG08YU1AZL7x28KaRALCjTLeJaC4ubYNElpWcJ
6K89vsO0D1iQECgq0mDlzZTpBmWyjG327yp71wfmb3QJ8zqGXmlM/ZOU3D6sdWeFyHCQjAFLwgGV
LgrIHBkgkcCFMGrOd0GdpUw6MxhF5sh4Mokjf38rW/GkQPA888rar1k3c8LSzSRDV+2afHyYfEVq
oevvDWvildp8QKOxSqnxCP/jmiy296Usygf2pK8YWFxvpW6nneQ8CElY4CSvwqN4S8PuyYJkL351
M++7Met3otV1pVwG4rUgGtARFd6ihTnsYxOyfmx8l+wdbILBagrQ6i+2POj/MA4nnrJJPpemDyji
E5Kls+DeIG5uhek8VdCIHX5e9ztBadcUFBq5TDdW7cUHY2N7TXOJPEzeMZGp4madOMTLD07P36e6
gFSsI2ohpWDsH7g6jhMT+szgY0x0s9VrrKXXVyHyGqIDYvclaJMPHEdfZdIwjrTTd+Fw/ccFJkpO
n2YoPznVfGJdkiWrjI4E0Q0Xt8wemHtdF1c+5566+iCHlRbeJd128OprGeglJpdXaKP2uiJ9tkyq
dj339bPUbQjBAV+wFagxrs6yneW1y0YRA2MPxcVwnXwX1t60DeLi++zgtEV/idOWhYXvDQ1lGBcw
Y+XKGikPv0uqjpSRhH2uoPmaa5PA9jZY+wsHqm5L4Um9ie5gMIluY7Rotzs07AkWwRDwnOSk1lfw
ZRrcNW4vu/cUwjsLSpJFtzCYuFzb5r0i/HODtC9bq3g2MRd0n7HsOKQVJzXBRE927o+4IViH0B6f
7HEm54TiuHe58FT2NGi7PI4/DXSf26QfntKauifPQtjL5Z0qezrTdjgvQrzePoM+zrHvgJCNJQ+v
Qe+rRal7C90fm9H81VHze5+TAVw18Uwiim9hHgJ759Yl29lymKDAkb1Ia2ICVsPGfbeGjJtLvwjR
lhtft7aFygkBIlsBlJb0YJrVKlnOvXxxE1ydjHIm4llc8LBmGCRnkjOLi+vO5yzt7vHb3M3WwlCI
30wL/oX+0xr/kOHwMZYvjmrIApuzTcI9UtjRgw+kR1DVoey9t2qQ+Opa0wWbS44MN363dYs+ElJv
ktKp4bfbi7f0mVM53K8iB6hI+LkVi89OEd1Z8puEBILz+v0R5Fn3u+UKMwfWWKyuQQ6WYk1n6M6P
WFgRSG1Pd3bCiWnIe2PIN1z5F71h9AW6YXLTTXYbRnJqRfoUNymXx6hpdLysvVBoUATr8Z1HZVU/
39DkOmSna+Sb4SnAM0F7mTrzWZ/LcPyhGRa/moE1rZv6oaRk7y2mFW7pX3Ch4ASAMNEFpKzUIcHJ
Ea4oHZ0wdzC/EdrxNg/3ljmtb6t20egYYtqfVYflze2e9+CCVr8X2s4jrrpv39KJBkRvtBVGlsPP
ph6e9FaiP9Vo6Q+qlO/YW7wn1g8iI9Zhq1IIHAXbjHE/2+KOKI55s8S8bQ1BDC2rJ5ymJ+l+Sfvo
B1k/0PoMSnURcqofEUoSo6qvyRA8kp33Tb9NZWhMmU2x6tRVeoCZrjZe1sBl3wq6SaEPkhfB6qgV
QMWIq/V2wlNkc5sN2F3troJu4l0EuB8b1vJaG+0nxOUnXId3yziRqs7yh2FNc4/cf6pLY60HGJig
hMgCxCkxAb2G4tusEkhcGX2HBnxgrH7ODqgGBoMGzjjGkVHP3qJIdPWtfXuIkdRZuEblhAzXZgzh
ZI4QpqvrNHELtjUDJgYWWzVOD64iZPwGLERfMjmTyC08NOsjN14Y04B3Ply+ihvcmnelgCSjK4G+
Z7ptS3D2FNQjz4gH14iH7efvRdNfBzKmB7ATJXVvzV0ppnzfGsQmtoBz0w0+gz3h26TxesHdSIrc
3LKr+1ycRPA2eYtTM34AHm7rZtxmfZCveovCL7fyb91g3d3WQxc4fIQNnX1MQzUb3kbl6qdcMJFO
65lnTrsdpiOhxL1diYPXLdzit+XXul/sYKA31K12gL3qZGeIK5LPoaRnm6csW8MHDHR7z3k/1OGn
Ctm4ZbZs+5G2SHnpsRn7pwyjirkS9pZME+oD1FjrCBZmpStqCQp767RCDZVlEztDwTC5w+14w+A/
YJX5ZMGwrnODUzcGdCvkZTRoj5KI3UCFVG8FEuahCgGnIj4QmXFL1gvR3Wy6fq6DpuIKJhogZWBB
+uEI3df9QA/qQ6et5/gZfzV/nxxHOyp25CEZG4sG2USGHCmqyaKDhha0V5Hwt3UMzpC8dGHZruCM
qxWyuJ9FM1jXW+9ZLGobJ4TwZC2XqHPzl6abLyPUdFJbe2Ljuxweh3TfXSunYriGtnN1pvzzhtIY
Bm+6yeJNXWFGrUzP28vYXEt8ndYF0OTtsKNUTLc1rLBY0hr7UvjbJKE8neHTRV7Lx8l1zANm+VHi
/fJSWt4mJ0q2iuz1DcmuKtDoxubaQRkAdqJGXhX+Q5nksL3YSmY9C6h8ZkiRVXx1JvXZ48/rez4J
56AIsR19JtVDPnOEJAuI0lJ+a5fuvjJovYOSvLw5k2yoHG+YlEFmsuPzrWcuSNRZ3862VFFGd676
VbdwwjVYvWhoSkgWZmGnLhXjPSjDimE1tJYWb4/Q3xktBYmQCWdWn783SAK8eRcZHjkDt7PKEPSo
1XJ/q+Zub5TSa95U0mFvpskDmc19/aHbHX/UMfZDKPAbxT249aoPnwHjPqvvMID9HkjK7YohQBBm
b25ceRsbshSQg/UbE4ArVO3G+lgWYbbWd/2UPtVpSvHlZazKmkjNYv5O6izFnRtfF/8R0r7FBxB0
ZzujD+2UgKBzR4ofYGDQiENc5CgzkvzkTEfTq2gKmvlnYGPf7xTVjvYcAj6CL8ef+3Xt59+qujuF
Vb7LyNueoDrNssh2eTGso/pHlRlqF8n7YCiPhll9X0KP+EKXXjfo2kvrhNWxSF1jxXY5bOScnUcR
i7vJHPrn2cxfcsigRi6nAwnYsjL83SKnp8qPjK0LfLeOTSxT+5k8mb40mtd22S24CZZB65E1bMOo
tLPkPiidcw720E+CcOyhvqJlHFdGNpC3LgZvp3oysqqwx2a2ztpdZlE2JP1038a2eYF7sooGCEmm
x2SuCoIB64/xS9Pb6pjH0AApt2mP3ovRdjaB9yKxRZA5jmNtZbx1xLmBkYYJpiaev63M9GuOcdN+
7GV6sYJR7B1ZPBSjh3uWlrSouu92hZhgDsKtP+Hh2MFUx9g3GSBDi8k93R4Ci6/672UxWAhrbPXH
gyxR3SUz5b/pGwAdhe3uhrl6RI+kTrcH9O7qJFk5YxiWxzas+PNZcZ/FKtzOg7FN4RZtImsEP4jA
i1XETmOhxAEhZLcLUl9sFB5QuzbLfrSmIU4oO74XFQOFLImtLZYW0arUVKPbA5nd3/1m9rfCrskc
96I/P9x+lpBavY3q9CMmqoaMPfw6m8I5EeLqnG5f/eVbG8tsIi+bU1zWBdTaHp6mT4qoUSTm6d8P
1RjCpfeJohjqAAinnuL2mBSkXwXVVhpDf7CNtGT112ON4yW7gB1f0tB+zsfI241+v5vsibjzKL7k
3SxOt4c+Su1Tg3f8CqQ62v77fyQBT5SlIBr/VqMA9/8hTiFpAf8tIr0skEqNTZoC78w6rh9QdjLc
q8ynNrXMp7JOwl2KghDpizpGReFeUhG/2KqpLw6mgTSOmHYYmRmi77CfSizv8smsnk3VaE/B6aos
GPV2miVHH0NsgMgiXisPfrFXNPajtAzxCOevQvgWxVvfL4pNZ8l2h5e9ZNOZfe3473XcUPpbgPb6
YeQ5bt9No7S2IPzGZvQLb9/3vJxwnKunxc6rp9nBGNArwSluP3Npwzq/Vw+OcT+lZvm4YNVaJ/PO
XeLvjllm99DiaA11JFk0gO4vTupwEHGd2167It2+lEX0k+RVsVVuC7cMbI5MMr4a9Kfwp5+Zqt0N
ofPNG6GMp2PQb0bhfjdMt9tNflqfnYKwp1z+FpreSG43yek0RM8AZ9AtK05wROTTKVTZZ8KgfZtq
OertR7cHM/X/+LZqugSNWpVt2fQyaHVyJcAkTzJ64wU+pgN3uSi7ihPfuc6P2G+R/K4fvHn+wXGE
FBcx8fMs9uXYPEujI/66nA+4D2yFXsWuXp3d7Jt7lDOXOm9Dbr9g6xlFtwNxv8jZ4icihPpaS0Rr
09Xtm/Qs8V9FFw4FP2ar2US1rk+b7dxZ4anRS7yNG4QJZIPg+mRaRyd+zOOkPw2p8ky8c9htMr3R
lEGJZU7v722nTizcJYNoUwkCz0x6yn02iWvkJchR0IWjxK3clMB5uz3zbxUFHeYXqf5TCq3ULsm9
+z7ponNKiMA6XnADGG5SbFX8qGuee947OjlhcNDyEfPWs6+l1Bi3LzFrwqfRC5MtUMS0LoLYObmL
6ZxuX90eAgcu7e2rWFZil/seJ2d/nN1q3hMKMJwi5fAkY/THV7efyfBlDDF/Az32Oecm4HEsOkmp
reISxYyHjs6QDl5c7dtscVljlyN6Hh6qKP6WRdjS2hM6qqqZD1bYvYjU5ZMn3GWezW3KzQzwMIaX
IPZOorenNbk81aXyJSCdCo8OLU+RJekmrsyPwHP2iXtuE/OAZdCbX1ev5Dl9TScqRmu2DyN1KZ2v
SE6zoIQPZ/tFapVcH+MMsxjRvVmAYbSGAe7hvJmiAScY2p81RXnXZP0eGV+1/bQrA9WAZM2OnjxG
syDN0YVGZmHgqVwkDGmgtR3tt0TmH63yPmhMVtJy8ejpw4+pDt5np0HM0T4VITEJKKaZh0y70IiO
+g2YYtxTl3ksiSmy90tKrZfMFLe9R5AtzIsvXTRuAFnW1RDuYjbkJpnY22oouLZ71QEzaaPe4sz+
3iz8kQZtKvLIBNIoBmoRUKMl869hFSIQirwv+B5/2G73YZMN2NY6W4tk65AKDrWeIJu5+TYa6WWx
T0stGMYJ5r0KeahcCppZUh0ueRl/Yxe6S82o0RrMVebW1V70/YOoIb57Uz9jttOtcmKbtvYQtODD
HHA4Ia2ZxQ2r5nHCfW1LNdtcUNwBY7r5ZyKG6TfK4xj9pijNs34bkW4EsuTL4Db5CkIiFXV2m9cF
fidImT/grP5omcOxd2mfbohe4oefGgqabg2VCcJCfvK6E8EJy4V8ncjxtfFNTDjMapVAtzC7gAbS
XksaHWHQtzgJ/p+t2zykyLFtlb7HvvlsUyyCHdIzY6SFYXSx8gZwAZx4gJCgEvTAQhnmVaL2jNXB
qf1/8F+82ff8B/HON+kKoDX5TAVty/kLv6hdltDpW+Aru5SHYqZXqSwTk2AUDhMzErfKP6j0AtqY
jOMsB5/QUJPPQK0XiIqiRG5bqm4ACvQvue4MbpcyBGZ0CCmyx2MoaGcpeTQs3F6nRDFlljSXfUC/
XUkYI/OnsrkJ+oSa0HQPBH9UmH/H72WirF1bf8dl8H2SiCHw5AY6yDDumGdKfsTpvXFR0Fj+OwnJ
0oSuv10UOKTEuBCIJm4X7U+kKzcU4ewBiRya3HrtoRM1KS2rfknx5N1h1LeMh9BvNtPU/1Oukvhf
nhvfYsGTYvALKfYvlmqtM8gcqD87IMkKaMtAjHgiK3qVwAyGkNdSzE8Ktsg8Wa+4ox79cTzpLoyx
6FPgh5iqO+il4LXMfXfXZP5xcoB8/vsVUn8jhWGcabpSG/MRevG3SIaimYrUUSm3jcerjHArW3st
mjm2YZrJWcNrhZWuK4VHYejDq4IyVo/ppyZzxKTqIpJgOtJn3q6kI4Zr8G7rXs7LYH+6JQklTf6e
ARVyT+wcQVEWJtFbiSGDKh9uFMTQ1H27hgO72rnW35LZdVcTziG/eRq0CZ8MgtXGzdBkDTTyIsXe
CTNBBB7TOdWv0rMjZOADo7ipye6mxMG2WmbrXA4oNaNfWAvef/dV9qQbNnCed9WMT1nT4nE2fRUa
ZIxVfZT4FEDyKBdGj42N0G2KDv/9Wls3F6G/3I5YdwtCXlzCMv9GWK0I6zQ8oI8DAma5xoEXSSCz
DqH5Jo3eyZxWs6Ly6ghGM6zSYkZMlylxtQYkuJNZchyAKHsuKjoDE8cz1k7jAQ/UPWbODocweM6S
Z25+ikLwk8YfnpyAAXBllZel9fPdYC6f+YJRtYSVgvpw3t3A5jACscADd51H72FrQISzwKtjPjo9
UCxiQLJkZO9v6FFMOCorO6fqEgCidiIOlQv6BsxQNsBtiiN0m3QPY8RgKrVG/PTL7BsGdOw8NO85
3sZkAfXrambnaQL3LSOeHuMX/n+U8XCbt/bGrywZqx2Yg2Eh5kyK7gc29XrKkJNXDwCxzcaYZILi
vRfAjblt7r2oY+SFgrsIB3Od2K4ejcSo5gvzhUIPvArExwGaS0VzMQC54DDwrqXfPd2w9soor46b
HqPK+FUKbp+iQNVQ4kqKlmMdBw72GElKg2XCK2vDFiIL6s6iHfdGLnDnTtBrMS5JVkZSHat3YSfz
aYQ2hYxdvkr+JxOCU1iOH84YEaFAppzT3xFhcKw0SUDFnBONrw74Db2FOetcv9T6GJbRL8xen/pU
Zx+ozFtZvQkZoJ9e7UBC1iCZPB275oRJ38s/3K4Ycv1188SCWuH8oZT0yVP9T8Zq2MMxcYw2Pdj6
LevTABeQkRrO/2l058JNaFoRCMPIiREI6uGdHpiR2snRoTkMdZf9A3/374xv3/Y5JAgAZBWxt/7l
JWG5P6oqtuJDJsPvFYnMlM9HDX1n4wwXcT4GmnFWjsOrpl7lXvYemPVX25P/cG3+l83dxn2Mq0NQ
I5TIv1LP+7gfAlWU8aGL8G2celYVMUlJW61htmhlkvjR0KoNi/yhGuYv2ObetRrfwLnA5rSN1y26
LHTd3hezR+/pRPMWJCxYx9X0D0xc3/7b50iQqq0Z8gTvEH+jj4A/HYIU2A5j8DE6TGmCQarWi1fx
xhzQzHqB0MNs2volUxi08LGdC/NMsOd4ck0HpT2/CEB9mdN43PZEgiDmjd210GhUjFzIs514A85q
o9iEmFf2/uuqZSS5Ncec5rFAbF0Nfnsc0+kln5NyYy6wYkWO8D8g/dk3pP+Ki08szCfRPBtp1mxv
mHhoxJw+zXIQqb0B6fO3wwiwln2tcDk6ZHXRb6s+jnYsi3UHs/JF5QJNun9V0YyFJgEA8czcwrDH
TehUCqUgy8bGRWwtLGvZxb7xtanabIPVPeCqb36bM8i6hn3QmOONKlqAqXm+8SVigGtyRkQiehgU
G/JSFM9+BDcqtHOUlbZx9E35UPQhdshmv1f2IUiy5lC2yEHnckp2tWqitVrqS+1X1RP26jSnKbtV
PiOjbuL4VzfG5ea2eP+/NOqfpFFkGHF//999CnFmZNd/L/5DFfX7l/5QRXniX46FKzLhiErnnNpU
0n/IonzzX8QZWtjgIbVAhKWgvP8fWZT3L5KbcLZUGCubQDW8in/LopSvI121KIbtC3/D/wenQks/
yZ/3ZdQLtBuOjTDVwxPR/KuXaD0ZUwd4ap2NwHrumrq8C5YBJNaWu3L0PyZ8uk5mX0aUTJ25LUW8
3Df1HJ39hUmF/g7zGO+UZ/7jnDUODvv5N8LLxvPtOzllgOlWlO+sKvzh5OavQrSPGBQRKQ+4hcVA
lW1S8ICTGEk5YRx8DlMlcZKhUTA0c32WuXWw66LWpuHfSa1WZ1cNT23Thvf44NovQcKYyZjM9kQU
KCz4Mb/nWj/AEJueClfB6lQBIxbsvGAd9tr6AlmEhLF+7wgmjYG5B5gJHy15k24UPeMQjAHgnFLZ
dfUhZ0kTejaYnI5W8VynZNLOgSewSSicI6we5l6u7TySsBSv0WM+DIEwnvNEUrm25uMEUHKOpcGL
rn+oMhyf3dwZ90uS4WCfMwipxfwWmiacIawLCRCRw8rJFWpyMZ07QSZDBsRDihkuQ3lYHeA3+Bev
nyJoijh2BIOxHPj4mHORqH71ZixbrKCVa8dKogtwzH3FvLgpuvmIQc9wLcEBKicsfpGW6V76sfWf
vUWteyHK/TAwMGnTxLwvRaA2o6bXxgN8+TBuh4sixkCZUbAXTp5QwFvFfVEixHJ1iBfGPRTh3gVJ
wqmIbDB9CTpf8s+vGFYMRtg8MHgvFstAZZE4kixcu13z7hhShOpBLXwskQwfvdFM73J3eFoC032S
Y7efleiu0LinLRJtGNSjlI9QbfcDniN32Na9ZfOCrTWWdedg9pj71a8h+Qlna1iWNaDp01j745qo
IAzlh9TDIN2VkProjwYvbA8e3m1eItK1M5vWQ+tP4xoiF1yyAsvH2ebersZ/aK3/WnUIOkTkeWwJ
zB1IB/zrgvPaHqJzszTnUVFVDgjmObiHi92RkUG+1V1r9tERD7DnDnvvYxG3350gwVfJSbQnAdSO
P21YD7/7hT+L+Yjw1kf2nxoJXpGDPJqmFmmk8tkJ/vNIN4ByKqMvw7MfRuMxS/NkJxnZrLNqpFTM
naMJlMGabDE86NVbbpkGEU7y3AzWqvbt5muZQNwMamvbZbn3UGfY1MNBCd9GZ7woWvjcycfvLp/b
qrWT8Iv/A3ht3hDgN5+HnkGchQJw5Vip2hfkg26TVmKGPxjrgdxGLAKjO2bpm7r0Z6im/GKoKqw0
fFgmoWjHow07cOW4NI6d7Jd7d07uhh6D73l2j/UATbGo7q3MUedogBthIideJ004XR3z2NlB/mFQ
V23MwMAC0IjuGmdJvoS9DomP3LNLLNnaMwfA5dSyj4S736WGFd5R56YYJEDS7auouyPd+FnMxttI
o/3kNfZWNuZrKhLnUuL4qIThPCz4bEaBFa1BBL2d7w+bLqnEF5MY0BRFQzKZRyscn6ZKJAe6HaL6
ksw5OtF0tLCmPgzjZx7Y3R4M9sVqFIs71l73toFluh9dZy386V1i0JhZXVSSwOPLv+d5F27jsZBb
jDe7DSPjdwJWURoxXd6nff/VVSCjSL6R+431psr97GiQ4rNydTAPUSAbI2+X7bzkZ6dFS+ThCnZo
ULA/Fi5CcFEceUnlgZyiZsuAmPkxun5Zj9NlWnqxDRgWosGr+0PiWjgVDD9dfyzXcQLzootQg1uh
syUaaV6bhnuJZFKeKS0Pntu2CGS8TTvI9GjpSS1zCzJhLXNvKBOnp1CpvcMEeNPhE7qWRgpeyRgR
UhtrpJHGYTFh/bQEvwxRjOJlxpJpcNAv0rqVsGL9nEGGCGBBQE3z4fJ3DO5pMxznzFzgC+/pfnGD
ZwdsfJs48BxbS12zBQlH1k/WNXPANXrtY0ikBzV7B9LoO/FOBNA+LfE61DMkHVYHrkiBu3Mbc62Y
QKxF6XfnyDQPpWf7Fxm40AKSdJeMEDO8DJu4OvCRi8n4vrEwfum8l5qBxJEkqoTSOHiX/gwTn3Sz
prKiPd0wMRHBs9HTYmfI5+8wbCfnyU+fZLGOFETJwi8xQJiGCoFFY6373hv2k1Nvy6r90nbW9OS5
zEUMTgDiVua7GeS+cKbiaDgMrqdKPtuT5dwjnqysxT62NuquWlS4zPM+0zj4QnvwWkqy5wy72AO/
xts6KcvLjGzWwpqmracHgsuh76XFtYInuAmE6W+DIn7FaB7FmapYDsgHN0kyT1s3Aq5oZ4RR2ADs
sJv1txEJjStjiIu9lvxgGQC06gUpI+o0WrecUvXUyOewoUKG7YPyKHukJmm3Bf7RG3J8GY4SK7Ul
JPQlHOYPp+qbg2OHDwmY7KqDqrPX1J2Jidu+dnD/MZyBe42dp16at8gkP2SIDA1VN69D4b+0Pd5S
VrUgvigMZzPq61A28mxCktzggXpIsoUAUGwi+m/AJclaWg+dafiUQBNkhB5nxMmGLuOrbptAkYHc
El/KCHFWlBlyP1bOjypmBGX/yBdBoqHKNz1Owo60PkeS9dgYA+j90U+sitXW14uxCIKHSDUHq0iI
QhyAMehj1rc9rkodFoNDkdG69gW/jO48d/S6E3T/3JIYRIzNG5ErycHI16pCsdCY3VuVl3hJeXgw
LXWBt9Eg9ukMxurP0j4meuUKZ2a8oZZtNaJBC8aCqfmThGSw683WXTHGv3Zj4e5uKzK38Rmeo/Lq
us2paimoGrDuwwBrqVzK6nFoAh1731yqGZurusNeloNDwUXsfuUwo655j9OW2xuHQFTXoLG8B8h6
/oPnzTAEw7FdOaMFJ8PuL3O/qXltq2DRvSJ5AHjmkREZ2OmTmo2zU83tOQspYcs4OnZ+Na9dnUhV
G3A5KJu/BESXHQrIEDAg3QsABNwYsXETI9kUYSHughl2DCIt5jKRwYDMS465h/quSEe5m3v3cxxZ
f1GXLhvHi/HgK+xfSjMIUpgVWEdPjOX90N3hGrhsqEqCdRLI4pSFnlzbPQ5Nflo8ktpBokNZfjcD
Jzk1dv9YuinwCJvJtcmkOMf9gpUViqcL3cMxcyZ57Ew4ri0AWRFCsNUcwrK4ok5Jji2DBzvPTm1G
utPozOW5w6dkx8zr3Vj6mfxIhC/94oYPbujfEQdCQZap9qKHOQDMHYfRfRFN8yZqhbeZTYRAde/I
1QK7dF3kM1Iiq7qOZlTf4fJA+kM4vvedg/tRxyIcuo58qxBeY+x1F8WetvMGDKokV2xtDvOI82/X
bnIv4oBwJnOFvIT3ZrAYHaOWR7dpsrWRgAsWAUNU8igfjTJ2N7fvxpS8Hcet4j1HDRNxjtjnTEQH
uSzmoZYoIcgeWw15iJldE6QAFOzlFimrCRjfI4CbNM09ySXB17yCmj5jIbjryO02TUh4SwIZapEe
4lhmxkRp9dtmpi3B5Zv3HTovc/NWMRPalnqDjfVW24dYpylMrInMaDFG6+dvdr5EF+HhYelUOOe0
AuJh0uJ4Vvcc8Q3akyh66jrvF2Es5TkVhvWlhRfS+1RNGSUtdUvz00qqNYMa61rZ1hdeTnIo0vjX
FJod+IE82mnEJzipfB8Sat1WFqQ/p9NYdNDtxxp69KA/9hhuzhUO5Gs69tWGrcgEgIEf7l+72jhq
vaZjp5+xiZgmigg+5V4F/WRyFkWwOVMOg8X6wZwdvr5HImYktgaLjEW44YUSsqwv7pwgVXML44mj
C4axBXfTfDDZdg/OAjaSTwg/mijDLtDPv7tZ3Zxr4tKXqC6eKhKw8EjtMSzL+5q6k8gb6U9PsYl1
pAXacrUzJgapQYCIFzY7Zor2C2KirU8keeyX3QMKGihMBF/sIk0wuT30hfmzTBL+uRHRgDXhfI66
TZgO+Tnp8aGZ+QtrsTDN6+pmbRDSq3kNg3+Y0CXtuxbIplOyvPxuIJvYXZ5gR8WxRPXUcy5X8UIc
1IIOOaYa3DDbbQGZbEeT6KdDtAQ6UEuEB6Jj7rMGRmA1dnhv4dGxEhVJQvms8P7Ls19BoPy1QYoJ
/xTWlAoj54h5AAMIgUVd3Fffb3dljtjgYRijS2rKe7+qq4eo1vTSSVY7IaePiA5pnXRNuSux8IUN
Q+VdOTPGX279VdDdwSLAYY/qujp5cWmth0I577wyXl5XAW1R0296leb7ZJjhjWZzhM4B6E5v/Z3X
Ijjo9QBHpGjNR0UbWm2iaQw4t+zyXBb2snGLqtuTtqHv9OXgG/kHPvDtFb5jT9rbtfGOs5nWWzul
NGfE8mQbcQJNIjuHhv9j6oV5cpr4F+TMD1pch6EqRrmWoG8YPG+bVExKpybJNiNCjJ0f2enbuCTr
bJYeoVmmyyHHUubnat90KDpU0FvwAOH31BLMLyTuYxisy9CLD2umygkdf43jsdj2FapHBjsL0wk0
Mzhp1ZshclAxmNRW0oviTakUaPQgoJBE3mPgYEbr4Iq6b9shuMg3dKbjdSysJ9Dtk2FBpcuCItyZ
GIZkRPy9yjKe1kFBoNzSuDZyQlQFxOs9lp3yDnPeL/sSmgZMEKbiBv4bTgO9Na+B+Sk/OCvs0w/X
msxrRjjCxvFrtSkUe7vol2NsUlyTJPa9zr3mOe3Ec+fNUH3q7BLOo3uxuVjEoJUCuXyI/5ymU7lh
wjTecT75VOJTXaU4Lukcl7A5Oos17sqeia9o2/Ioo/yxr5PXIC7VWgxQyBOlV4GvjS4tNgA/rz+C
tLUvskdC0Dru2UJkfe0OQ1F4d9mID1YZkTZoNkZ7YUJwV/ZBSrKm+x5Mi/soA5GjBtQzTSFJAKDm
3qU1tXXoPHRlSpRZi02YrFnedh47r1S5/0PZmfW2raTR9hcRYLFYHF5FapZsecjkFyKJE87zzF9/
F9UXuH2cxgkuGjCcdHcsS2TxG/Ze+yWDG2gbzXEqugdqgJSglztq7nEWMkKymM43nUGOsOvshNdF
elGBLIZrk/4/u6q8qc6jclMgU9NZ1aa6ihQcwb2aK4wAVVkSXrMALKmy6BxwsHWbjtp9m+uQue25
dS861rWRZD4SdviyxNsGNfpjEOH/bRID1XIHUdgu9YNV0NQmxvieGtxJOK9hIlBbTSrSnseiL8/E
CA1rYE55jat18LUAeL8Pb9yGwTgFzxEnxXBuStPxAgdQsYZ99hxPSXy+f1eL3A+GODu5Zmet1lkN
jXdZX6jQHIIHxGMc68kz88nikY0ZHRoHgRcmeAcM/g7PQv9dBkl6415JbxMSC1/2NI9ko+3Yd1eP
NdKsS2B0BJMB66MWJYHsTKmfngt0j17jAAoV+hKcGqBA3ohhmpQBJ/m5WIlZIe/LnxmAioOYe7E1
Oi1kneLFNQphswi+kcKLpTha76zCcn2zT5xTr2gjBhtIt9kY2uuYFl+odPs1EwxVeo5alkvSy9wy
2EIdmB9FvjSrEypGqFTn55TZQygR0mplOWOqTFceYwOu2wWIGxn547gOvbRJPgwka5PYZRGF0ofx
a4hK5ISzFn1prEevnNLLZS7Dd4BNsf2i17b9EtXs+TRRoPKbVeM1dmfseYwnxD+lXgzF/qyXGZ1K
w9k4J/6qwHtDzBrxMFMDM7Oh3CMFNG69E7wMdOwI+NzkAIMAI8JUascUCOb9l05kuitDFIBzY1yx
bonr/VrphDjSDWMMN6pbhXV4cx9CVoaVnhdGGb4ZGO+BNUDhFE52qIPhcQm2s16MN7ovgjvT9iQS
wLDx6MzUy3biMwykDG71a1R/WuxmuTRMA66NZj0HIBm8Gso1yUr6DnCbeamvXUcqZlRe4pFjiVRU
bNsawN+hyZN9Q+nlK+JGz6UKGtARx1654RWgw4YpYXqxDdDtqZMG3tRPlR86SGqqkF9JxPBx3ZJP
qnXaV0zL7DGmtDu0zfKAYBCbcxaMV1ZigWcadfygtZjMMlTgV6knla/DHfBhZOTmJkbWuwzBc85u
6ZKaZnPIONB52sI4iBbxq8jd6gxSMQPJT5uUDSv7sJd+kbj5OZsIHzGNOdqMbJHP9y9maXT7ZRxf
1GDY52HU0eznU3+4FyCO1pyWsMn9tp1QX4qOH76II+ve0GsLHbIpDvg9VYrME+GjgflVucXzZNfn
sdCkx4n6PZRs82Jm41uDJ9TO7ZweR/WhZehBDIl0jppi9gPIx+bqHmIIhwrGb/KAAa0FNlF/airg
R2J0PxX51UD1iw4sCR/yQoir0jBqTpp94JFhIOvnBK3T1rktXZZQ7zpPvY0124WccnGXCG1RLEma
rB6bSJXnqW6/ykpwf7vj9b5OvjtOlbmcTFW+Bnm6uzeS5Zqiwlj9a+cw0GlbmlstL1FGdgU6RH79
dmaSChP0e9wuv0rcgzu3/aJNiEfBUB2ljK9BqJMGjVtkk2ektCSJBVy11CxvzvrosBCrs5pl73AJ
CYW/IijlUmrDU1dE8VWFxdco1kYqT/e7Wlu8PPOytZSeigG7U5yzUUi2jRX4cCKXU3Fu1chMIaFX
N2uDeVPARZuHlkfLyzCPVc2OgwYtOcc4VKsOI3XM+t5WRr2njwM1iy6evDNt21Mpf0oQ9iGjJO+3
lPprqJDQthWYzaYq9e3986d0m7EoLdC2zeqLNnTFHl4MrVA2JDsE69TN8jPCku5xzrOHgSnoxbUd
uvvQuCwZ64V5jk1iRVp5nQtnJ/oRALBbmDQVDDKbVDEzwZGKCAEbGs/KR3a/YwqSifdRHqkEp1tb
cKNrTYUbwOr83Jp/j4ZVX1tOprZ3yp1g0omLAeVepI/qlAPOMZ08OTBLSkjm4yBsepujUjqbvika
X1MFXhBnsLwhYFBZxfLVGmlnpsougNOCmQ57u4Z9auC6ifa0CSPWeMRsKk2aQzzz4mZIxLo7nNqg
4F0ImWJS6cSnrSRZ9TgO8quT6stDY1rPRZ42zPPCzypSio/WxcGsMd3rEFLDMAreU+wH9MOrSD9v
DhMqIs9V9bQJCsZcG4btmpcmNs9di/GSw2T4t12I+qJlofbSs9yxSoTu92FKH9RfWXs8V1M6bJch
Gw4o1zZQDPAoWUVyyj/jdDSPIe/SRjaUVqZVvssmPs3EZux6SXdRaAToqBpstYjgtyF+XaegyEXD
YM1MEbe5diN8Uw7lf2yizW2XjW0xtrFM5jvM33tIFVHr99VYbDXrLR2RTrcl5w7q6OJpIDg9rNSJ
yssk4zYZtvoAqff+6hNhwjmvY6Rw36NuGGFZq9eSk2MpWEQlwVXCD4AXE/q4JjDZprVLmymqb44x
Yi50i3FbgJsinDGE1GG8dpVwj6HZxeepR7ERjIt14jr9OjHOipmC3if3kuvaNuv6QXbxc2vRaLsL
sWkdba5bGpEXxYH7eXCdhyZd6B0COAJDM2rnvmyJsl1b015yhtsJ1ZaTIBM0shEzPfuvMPySQA8+
2DphRQ5Wq4tDviyCITc+DKYMTjC9Lg7HFzMuK3pBXkNeWC0xugdQti3ZRy/tbBJmNhK9oURVne31
C+LgK1L8DoMkRUtkTE922Wo7N0NtbnDpdMLBQe4EHV5i0Sa8bqc+JyAt1pkAli/XSo+KP2qukV/c
9UthaZ+tsrQ3XROFnoDR8lDW7q6POKq7DnW5SCO/lb9h+slDYQ9vQFUcphkm3VNtL9uxM+ZN1ob2
mTHpLRhNknvSqr606ID0uQpJ97TedC2s92VJEoBVT8FTO8ZfeP7/KOvOfUk5udiX1LZvUlEe0oXc
J6Y2GSx6jJDYmLwlKdbxkWvsK/amm0ryQht7kF+ipfuZtjTfVEXiZCTkwJt4mfdT2o9bdyo2uUOC
ZN6Jlue4lW/NZq79ZCLScNHzU204+bHT8PN1U8/+N2DFmlal+kQJdBjw0WzHYQi2C1mz16RvmM8Y
MbFQo/R611leW4eiP3FZG+ARO6Bugqad5G9NNe4iRzdea/O9dXS0eqGt3xYo6+4YZ7vaiHOEGrL0
zJEpmFy6T5Yqgp1sKoYdYiR6wSg/wfrlF5ALG80+cDCjwjSvrXYr1VcJl4NH6khAGky5rRgnzNQz
BYo7gM1nGXjSEd4kzDWlAc2DQM9npMnzZXHNW2jxVmeZPn1Bcvo7SBfaQaZuFyjPO52j9GtRGc9h
wuwmLapou4w8WPiItH1cxe1tQB7P+ODC3SGuSYzwOAi6lOxpqtoldnoiLCC3FJHzPIWu5bmDHu6Q
Z1e7ZELYmiTRV62bcdCiPPRFBn68aqV2GjK7YRjHKel2VJhWETu7KairbxU6Skh3y+jf/1uemexF
AY4nZnGxNKJpSpaPXrXQT5j9ZnTk/NjnNGlJX+5rNd/AzwxHVOPGdUAtmVjzeOM+jPfc6qCvcCAA
Ie0/BdH3WpsRKYnARFDI0ISeCLk9E9arqWbm1C61fF9EOKtgBnxR5fschQm7tpIheGCOnBF1dA4J
juLZn0/nla0MvcF5on1jCMsKcGlmzLP5Yl4LqwOHRJwzqmCNu9HWbRKS88uMLImVDcKheEkoSOqm
fRzzXF508duAZ3xfa6cJFb6b9q9BFzcvzvgFve3Nwi2/aTlG/Dl2fgI2Z/odL84G7VL3MmHnPDPM
uWnz8j72Rfccyi0DfNdXZo0AfDEYMYrkNy4ly29q+b0w9FcrtFwUkW668ycTwePsksI8h3PodZN8
hAy065C77uMkfExU/2IawzGh+dji90bWz2VuWdp7ELbET2hE/jFJTPxa0ZNr7bWjt+W9bHdCOyC0
s0Ewc/tEujjT38S8bdhFSnxsDhzxPfyhJhie7DTpkADAOJiH/F3oImT34K2rFALLxp0onMkXuf7W
aZTmLN8db0rILcjjgfWBRjJ1UZFoTEMSZ1DRq9jglqF0MVMvqZS7scb6oudASqPIcq/378JQu6Tt
6B4hKPS6LzM5HNB3fB1DByMHUwIlA1ZidRSy2ufL/bv7F20Brz0Y2qGYmvAhLHJkZl30XkuJj7bN
6uihCkgoKocZgcr6d4Cuo4exHcCmmDwn2LaiI7QAVI+lXcFZpAJ/uH9B0xbuevQ4//m7YJnFrunY
kNjmlBCy4iQPlP7LMQzzG2b45OH//f39O6EDvVmGxsI+sIP8xDilr5zkpKzyYroOHVpZ/+JBzhFb
2/NaQ6YknBREJg+TvuPfh7lP8s5BMhD2a3jAzFhS/YRd9M2Y4QzB66o9HW35oKUETTpF6RtL3WzF
ygjU43nZwinGy4WW7iVlNHkZ4soXuvtsWUvozWacHAxOhKBj3scs/pbzznoah2DrZA9xwYRMBtbb
SOe1qcr4ExDN38UYf5YI+ej8T8yTO5YSM81zzSinmyWy5Zjxe2OexcRqJZcdVrHuZJc56+nxvSi+
WdbwXbD868NGHMZ6bwjcl5n9JROKtVrU7prQurgzw2J6O6o2q282URE+t+xRU2X3KMDrxFuYnG1I
cGptF8UfLoBZc3EMq8grU/07mKt2E7314ofNvohOysShONnbgvBITwwh4LUkfZBGQVbNAGKp6DMI
qInK0ZkYpDoPB9Msp0ezwTdiWt8WkRG6SbzMIggiiRz7KbMyVrxV86CWYUfbihITSguzNTPIWUe7
2jEIqmg1/7XbSPVPASNxD3E7Ftmsf9AOE8ruL1JVNroV6gOyCg74xZjjddnFjvgH0TB8K3Cd6HPR
cuzWWx4aHqNjBcGGf1PP1q6wPaQEwYPp+JENCsiXghcyLAVhJIEF6WjL61C+FOm0sWfYND/SySWM
sYzWQroEJSYs4Y1uythmx9aKeji3M9/oW1rf9bdo5PsyBrATTCJSB/XiVtivl/h9Ehjb1vui0SMP
NE68MSv75wJVFDtFmu0jB2l7BbYxD57YHdeongld0dOp3llNcDYk6L4+pDkznZmsExQAda1eHdZE
rt0x4sGQ6tmR+uWmoEZttqZtuA70iE1kdhz74OcOeShnXwbFnnCnzpvHttzqfXfif/0yDli3YOue
jWQmrapoG/ou8yXCZrwRVqtvq2RgBApSaVLNF6NM95MaY49nxy9lkxnQGDsjJW537IgicW2G8dEO
0SyfQEHMeb7UiERVvcsXtXMQre6lZj+59shGIcRlNYD+DIew2tJnYmiUt75h+mgGhS8hXm511SG8
in/ZKxSmhTrFshLM55T4vduGfheQExOQjmGo4hF3pCeticiWKHd2Xaq/sZT8xvsaV49y0rjAkT57
JQS0rd6xoO+1LVtrnjElY5SKIFD8UlT1Gp9PgCRi2wfEGxlpe4y69kDPWbBlUyxhKob26WBAyhsh
T2GIGWcylECL8vxTwqtqYm6ZoPHAMVZurWybF8ugbG6HXZGYAHhikmh1s/WLFvbikiNMAvTZjGHD
gt5KNtXEoyK06wt4K9ABkOtwYZMkgDmitgQxvO02Rt60TZzKAyH9VDoJQStQHLxFw78Rs9aZe83k
ICzYlRXMt1whH1iHYuUTC04a1Nib0dV/dFmKA66mtE+bjIUwXjStekfwK728Ymi/wIv38uBT6RqH
LGeW0gCi9Fm4v+BDIvN4l5fmzzzM2K7M31E2fU850TY20YSbCEENSAVrNwb6Wz0z8mGCsakn+Rl+
WbSxX/NeYHtAUA+/6WDb3bXMWdUGFoM40LCYlUpfrfWmOaruGFuk0CwU8bozpvuhemuQvHhjB2mp
XtqXeYxJMShQUpbAGlXMh2rp1s5s0yON3ZckSX+ICJCE4jAumnnrxmO01x33dZ7OtQy+GZxEPkyT
CUyL+awzro8chsumQ+cbp19xl0QwrIyfVRl+XimNCXHtmyQlGsEsl7fczX/ZQ1vtqxKYrXMMq+Zb
bvWhD/KJVcNyKRtgNQyHGEY0k9/nndoN2nATLVCVRAtisC76jzxIOj8z2ZtXSQmtz3pHHfAWlsN4
tDrn97C4v+AciG2dabuxcfS/WIru2vd/itNsW/Kfu+2JRO8PIv26zKWTZFVwwo/tA777UlkVNogC
6VU0hnJvwNpgLGGYnP3BNs0w5qXaNaXR97EJx1sTSARiSSvah1RH/66dEx8Y/wZRB7ZS6HotRL42
ieL/VM6ZwRLZEbuEEx41eWzW8Zflxt3OjswtI3rm+Zl7dWVPrtcKwxicyN4tsZdbLGY1QV02LgEt
Si4uXY8S1Zif//ICV5/ex3fPsnl5uAs4CvUP0r4BVF/fumFAJEebhphqqCYKhO5LDKCTFw7QZpwA
jbFxvKNKM8vDD1g+/PvL+ENjzNtk6zr2UMTGoMk/fIYCK6EWIj08oaZhSbGkwCUtv8zVW2lRdGbr
h1nBwAzKLPuLvHH9p//5BmBFc/hkHKkLxNIf7Ap16NoV6mBIC+tKumVdmMSxs1UjHp5lhbOGFnL8
1oad9u+/s7F+9h9+slCcn1y5umUq5wMeXjhlUhZZTnIdzrZHZF+nbtR8N2jFoQtjomdXem07vRaL
8xtWbuM7BGbeq70c++Bq3csn8tFm7AeXpoBng9DhnCXNcFWq/J5bFPFoHf4mT/3oKuOS5p1ydMc2
pMkl81GeOueMfFwqY3iyDfMVbSG3lTFNydLBT6U53CTRR0gzDgj0TEgdXmAsGVxYVuhBPcw7VInJ
aJQX6I5nW4NA2vSEjGKTeqq6iqAZQAZ9g37PltqevTEi8uU9Hx14wG3CwoHVxCZHcHHBwI5WzrY8
RtGkdLWJsWc1faXwFq///kn9eXU6yqIhc3TbNlgyfvigysKsdd5p69QzN9603MAbXdbbeui/tpJK
MG4YAAs7+dJYqb7795/9p/SWn20L5dKTKANJ8D8PkCwwRtTvrXUSsJeKZWp3iDRxo9iBb69j03//
aX8eV46yCQBUysJu9IcHy+qkUaOWtE6xof0ay+oTGu//mMVSkcPKCn79+88z1uPlwz0ANVTqeKK4
rJgJ/PPXS+u8ZvJRqlMaBPY21hKQtc1etGaxKft12LGuCOKSsX+oPVdVUyDzkjxtS4ch4LoerSFI
H2VI/OsqPcsrlwhgSVc1Yj0qlblLObCWLlSPYUviuMYk9y+/wZ8HqGMpji/eMFPy3YcPCBhaQEi0
ZZ6iRLMhxjO+T9rmJnonPE22Ox2E0L5KFmGWy8tFUNVvSJ9lxrbKEUcHhUgFxifo401mzi7rDOsK
dvuzEVfh61J8ClS97P/9Jf+Py9k1CA4RvO087z++564BK2KplHFi1MCAX7HtUE5dHFAAHkVQCr9Y
MyoYhYe5fv73Hy3+x5nHlWxbkgG0bVofn4c2w1t+dm6c7sjSuljmjXBQ7gzQLoRkmx80w3wVnVPh
e+/Yda2a2mbSybq1++EvV/tHv/Z6lGGQMR2ygxSmQ7m+2v+yqg16DDrQtcQpswjouKuHllXzc+P6
i/ZL9YmunBuO+lCztfIvd/bdCPfPa9/FpaMQ1NksbP48VlZSpl5E+qnS9W/MBCuUI3L+qpx9LrPn
JWYFLRVBj3mwrnD0BORwtjr+I+vNjiF1ZJr40Qj7sPSlehwkUbkhnJCm8ptlhXxAXdrFLC4fJ1Pc
QMfH+yogps7txRmeyXBSCi+9Mej7ThUkPkas3Co0tQ9hHG4lc5YNhhG1y+G9obm14KeXmesnZv48
yO7Q125xZimx+kjVbECp4wQ7mFjb4NLh7LUisHFZS5nuNoJnmSjeEj18Btvc7iAimMdRBIcQFgIX
ih/b4UT0p2Htx9VgGlYadKdhfptGedDA+I5anj43K2aUovbSDuPCXsxl2dnSUSW9voAMGJwL2X0v
XZje+jYSdGeF+Mvl8j8e2HikaVnJ3TFoIO6H2X9dLgUctHjWAnUKR9M5L6naozT4kUSt8zR0+tkJ
kWGkxDX28NzxsivCY5PitZ8CddSXhuUyI9iwRlds9Nkeyi1zArSMLEuq5tjX6hNICzgd/WL85YWr
P+94QrI4ZbGzuo50Ployw2xAtkINeLrLRBUak0Wbf/dhqH7kefPmaDPhzsq+pssSYH3K2EkX/a1z
TdBUFY9TJDSAMlnkoXy4BMCfmT5L1IPNBJ9ck8c0xHhpJZ9DtlXbgS3fHrMzlqOKXUPLWku4X2UC
5WgjtNyETMYm30KmfhJTdbtXVh19/yW/4ZjiYHQnY5sZMTNkdstgquXTpLELyZqfDf7Rsz9lZEkA
e+0PNRO8ZpxBtr05ssKUksfSR4fF70d1L3mHH/NggvCMG+xQdui8lDF++8uR9sHvyiECbEHhjuNA
5Sa+e3f/66rQ6zZaBodHWOYcXIY9D63d1VvkbPiL3JVA0OHbFKtqNC1N4ilrW3hThCgidUmJadK/
nO7ij0cqGV/r+YqFiLPN/Ph66rhlcdnMCzh0NR7tFkmFbW+nUm8eYpNJQveUdgWBqxW6RzBTu2hB
qV7YLN6gM7eXPhbRXyrdP099XhKuJomz2+Vp+bGAchYDTTbDw5MRxRKZKSxD5hUBsQUQFQTjGQN5
nW3p85V5/3y0Mjz2+mCcAW3Iv2VY/VHvr68FrbHQ5Vq8qg9nfo47B4CvPp9UKFYWjyqObVfvY9aA
AGr40ALDQPrK3tPvLE34ds9r08bqMSQgHgBwfmOvH/D/6U2/ptulmYyT8zItb3+5rv58OpFpZa1N
CeYmGoSPrRnk3HiyKns8aQ1kSryT+jEP9QvqWDiVrB0PDGABKqL5fwwC96C5+7rk1nbjPLpo8bNc
MKGMtvoUhU1zBGPYb5rGyS/ZPF6j3YTQ97mqp3w1jz8A/q1eOCHyMxtLDEdjtTV6juEybUkANdNm
u5Tut6DofpGnlK8BRgEh0V2OzqoqXD8qEISrxGS4uAqrozqA/eAolIVWuyek8ZfZ2uqoagkIec7t
bWfULdEbYXlW5HYaKNN2wG/tfd/CXh2EXRwYFkjkQWQ/L2UR+wQMzI/c0wVTyfHEbDRA3kj8Rglk
7zxJ1sL3L1U3d7thLs39vQEpWeihfpXdZcEtiTuksB4XAIX+sM172/gkCCxlGhJ+AhPxLWtpccM4
22pmJ444OH83OnqQQS4ObIbmGkYwZa2+dx/vh2jC0PCsO8PLXPff9HLBG6FtR5RWl1hoz60Blj+c
0FLYZngNqy8s/BM8B657sqBM3TvpOGh+TwUK9sQl26niSeAVSygeRBbzjMuDQ2uq6S81x58XvxJ0
+viNXSXhsKzdxn+dVXGBQwY11xqaKunWQM+tNXQ1bh08wDuI6OxF5v//u18JbnvTJtmRG/ZjvdmF
utENU9ScnBRgCKmi16wf3HOiFRn0Qyv2F0fuuw7IyKrKyjHz/EevoHrLufz7TWV8aHCgEVBqGTwJ
MYMp/Y97qsD6IepGmaymtdfadooLNxGPYMXAFtnvHvuGebSi4KqZ/eyvfo0Fm/4R/qL7OUm1XdSM
rMqc8RrHxQ8KEQbHBqEHCB0nLad2clnlL9GTZP3nlyizCQADVZW223KajL+d9M7H8ZLJ72JJy5L8
LiAXqGD/+XmaGZtKE9H2KZrq2He0SJyWXOmnHAJZvrn/GcuiON2/S4vMa6s5Po52sJwS8g8Yfa/f
OgGSp03m5Nlultpn4NTL6f4lpopH4j5ReDYKahF/r8jEYvtUUhms6bjGlLJQ6DowUEjRe72Wfppi
oHjsZ0AZC8uUxJKnWCUAW6KKLNn/+62OMkUDAUYqRClPSeTMW2W1v3N31iBALhPP97b3yN4i5zon
64FQggHZUibzg6nSQ6JV7LUTMzhlyLUJy+XXnkD4d+u3M2YhFhKnYv1y/84FzQ46s9D5ijuZYlXq
T4XqMMs0yQvYYtzSAeln9KLZYbLMveHoyGym6KXueWhxiqGYq1/zLkdorPEUiIxlb0efojxUe7vG
zsYuAb24ZsUbo4le787M/9iv0AtiuSPkQE34gfqZtUyVmfUNlLmAoxLIHIaiCYqva0g4kti0QFuU
ISAxsKgTWhKD5cZzIgbxWkS936Jl2U5ByqogY8EqZrM5u3iC9hmntDfnjnOxcyJiRgXF3wTFs56j
81jdzAROWxVC9svMLjp0GMXur5Id+LVg934EQRd7ul2olw46pe+mXA20L2zmkQj5Fqk1F02W/SVB
/ERzUSG5N4DUNB2zpq4YbkFQ669JqLv7EO1wY7rBC55/L625h3StljyX2krzI/A7qP3MawjT9rFO
EMyWcJA9SCvW8W7X4bGlbcKR1ZXWDIgpiAHDpIddHrfWgWswBDAWIV6VWrGPpoZ+oaWddlVY7tr2
J97ZA+xn8ToSpLxJ61DDA8pIfi5VTjSlWNVO6qJSlGfQ+6I9qMhkj3OLyI2O/smtYYmlgfWKYMzY
Jqhr9mWOHzIFht85scb+J/zMjOgRqxVjKGEenCwSRyM3DyHNPhr1xdgCqj7N8eix+kiLWnwtcvXZ
LPKvThsiLO0jfKW44o9G3+w0ktcOMhRY+cC2WjoW/yrC1dcMxheEs9TORWZux8aMD220HfmhSd9M
N17mprOwx/9nQqmnyA6dBtIoKnWMZM93Y+q8ynKn2n010HexhGGWqSj9LsXUP5YCKFKhkRHhjMir
SEX8ghK23g8Ol9HdXRygsL2Z8Lc9Lbbin030XQ8Xa++2ItuPEfq+Wc8groPGxtZKu47LgOt1MZ4W
lDGvIxpxQPlZhDiJP2Z1f8XIIzhtdQvdCNMFuwdsvIDNv8UNVb8cIHaRC5Ec2lq/uEoj4X3A9wyP
Cs0ehr+tSRgALuxAPqMX4McvDbzNzPZ1gJkJeQ2eaTnZJuHJ6zkpK8/yaM5W9QKZIfSqpu5ZnpiZ
Jxc2rEW26o+w3pK6QhoallMEBNnBDEsX0VC4PnrnELGtjgSyiS4MSyI4j5xCrc4NUche2zUybf0O
GII/sMC6Wga8YLiBZxfi75VLYeAFSBR6OAvO435OfxGIFJ7R9lUXPY5XZQqGkwxh5cUlMFGM3YVR
b7ZlAOl6tZ3IHYlktpdpZXh0hpYq0wrrV+par3QK84mKCcuK216LrhcPrtQSPBHPGHfyDWYozpi2
hYo8dC4DFXMaz/z+EXgcIFu6M90SVcw3FFQRVwBc6NGud8qMnJsWtuKx4maqaWc9otuTU4wPfh3g
jqeh1i4JzMEgZEnW61/LamImV4yvqeEGPCnn2e+q8BEBsfOSpj95MLBhbaUD8peuh06yDg1sm4h5
zX2HyWIIBoRQN3cSLZkxSuz0eoYbHhXZacrCcz6dgADZWEu67zBsmn2cy9ALqxRGN7Kkc1k6z7Bd
IQC736M+PLr4ZE6piwhuRvy+i1lrb6xMgERshpU1/alvpTfhtjrHqMkPA4njbBmTs6Z4xDWuCvCA
VOgabZOysuJIedbScFdBDSfw1n0sO0KlpkZv9kGaPJkFo76u4sYvq8L0NR1PWo/C/Aj3Xj+Gc/6J
Rz4HFRpV3u01FsltewxJ6Ns8amIXC9I0+BnL4H3Yk6QGp+u+TU0qVESm054rPLjxBmCrVpPmy/Tq
wU3k7zS0/FkS54IuAJe0mtQ2RjVVhOy7Ec6W5zmnXK4D3yrMt6CejQ00BGPXOYq6OUsfUd3zMSQk
ErWQHtgAjzi/tH2YYRTALbY8sJJk0AYzySdV1N1F2Ja3uGLyfbDUeCVc2KmNfjV6XT7QtqBVg0/z
ODYSJz+yVrRJkPfJvSz3U9f4BDI4FwR0/bZUZbRDuqWTEsdb32UkF9TpdFSyxnO+/tMshWNPrLQW
pDug0uzp5U50szlCHc6gl9oIE5Bx/YR44mYqqV5qjsqcIJrbMpfFfhy60VsaC8PJkGLxCXqHSEVd
bHknIdvaCi8lkQZYRuILEDtUeQtkQd39bKUPZFTa3yx4Gy2wSvxaxN4n0zi8oFLz7trfMo1Zs0Tq
e25bqAqTLDq6WretA8285oU5b5uhudFSvhtxfXCAXB6F7puUUjRG0ztyDtyHefsE14vgh1Kog9mD
SU3DB4MZ96PRzoTRVIGfhdnFaHX3YDS57i0SqS2sSgLewlHsKdG2fbxYhxbzxMZmdMksjq4jIvDJ
mhkzdO0AUE+3jnlaA5KrzZf7WqbvZHq0tIbctKR4kzoKjm6wLsQJns1VbD2FEphNeikTszkaac86
OQgxWg+diTBvnA6SnyLyajxD19rHYSQuarDOi5O9113iPgTIgiQDnn23NLd6kim/RjCTV7v0p1gE
frSci9mtHtCXISk2K+3I5hnIi97A6+PtiIE0MAqCIDAnzyXhoVeFfULMwrnUjeU7JBvB7Ru/353l
XYzGqM6jbbO0F2L8HBJSIci4HTnK6zKkq6S26YfUr2sh/Alp63YCy0vB4Rpb9vloWvWRiM8q8p1c
PFVMR5L+p652NWIEswnID0RTsokCmINKx3BvFljvrQrr+7haGHGI4hNuJIu66AfS4ulQdfKGorXw
56SpEAH0wYkmD5081mhP1E4DNriv9rGhvseBlFe1tKtRKTkaevY1mEZzxz5UbKIcz72N1yfWi+7c
2NaLm1VeaibaKVhTRa2SDjStxpdCtvq5N/8Pe+ex3Li2ZdtfefH6OAFvGq8DeiOSolxKHYSkVMJ7
swF8fQ2A515l5bu3KqpfcSJ4QEoimTAbe68155j+kibqsGgGPaNYXG8VbL8qU/Mrtb3HdFDlQzKi
VxFevIMCa9De7roVhLLghJxkLUbszQBKrKPSNhhPRBfuqT8qZPEx+lIWTFkwGxdTCp8Zxqu9oHh0
JjSYC9DMd5odMIA08akdDedM6cQMEVCGdAQRWNL2K+vujepfcW/ez4ATP7b6yzwPRTS9ThwtODLf
1xjGkXRLZVOtJK58QHEjyGrLR1PYcnKOpO/pTbtD5FEvfc3u7iVH7GR8zXdNK9Uo4Q0oQ4ZJIl9g
nSNZrzZSSiKUNyK8g1mAUKUOP6wuHne9aHGsOum1UmJuaKn0IANp20Ra7TDcA5McDYEZPPR2Tl8W
14zEPk0hf5E7p7/1Cj6r7+KXTqsfypQQa0V4V6pF6KGKWD13mKwpDwGYGaIaMV9sp9s6ZtWCtwlr
Xjcewloez2oLeIDcMOlt0JIzTqTWlKxfXgAdGW3VO+thaVmpzTGs6I6WI1XQJlZ2VZwxv9E5N5LJ
VIUDrC5wHnVmLY4a/tCtWdof0AFUnGOHsqFLNnpDuo/zsljphqNh3IDudBMB18AJEI/STsVc5MLi
FHs4Pk+loa4CpyDjCl76LgzsnlZAe29rqfUuuMCcEVtQm9TZ3kcceS2mAEJGk13o29iP+zbCoO5N
9wyWWn0a7CP9h1lKzAezGklyURfKskGytq+LMtwF6XDxyzFf6/ro/TAD1Da96Yo86i5+R46IEdXa
yRq5K1dIv4cwUC+epp8dA6ydIrTkSE471I7EeYTBegiR9921pU79Yqjujbqo77sORWRXjPDQWT/M
561AE74QFQyXukX521paf+1FpZyiVnOeufs4K2NAD4/RZz0UAAk69LHLymqrpSOG3SixzmOF/aw7
Qj9IqYzBUlazDUfmhRBGgx7dhO2MAP47qEOzKvXvJ6RMAenWHeJeB9Ck9Q9pA7RAxB2hPxi7KRva
D4n96o0GABTFeRDgV25cES7ralGPRATN7YJWxfbE2YZ5MfdoI2aAW2p9QpTGlUvhDM1V1u9SueE+
Wekgajqw1VOmbd4yH0hKMqvsJB43zgTIJe1VP3KrGeBDqAiQiuwXpQxnRVcFoG2VEl6l9gQ1KLgi
vN7Q1hEivTvyW9aIeeJDSrNp11jNUe2Dct/TZLGN6sLbIf6NBiTMcVxsGgepRi830qYahmaTe/JD
Rg/gMFCQnstbYx18Zh09XAfnq5u2XnTEYs3QrJqPtOAfRTacKglXl84MbsjqCMcjXGepDoAcVng9
lQ1RCTWJNzAR6sgAC4wHp6yTeuVNrias+vW5KLt6k/kOPivFJk2i6Tb4q+21SvFrGbb1u9q0Gkiy
bqSbgHLH7fxpDMsG6UlGvuwbrAzMQV4mtnqiWda/JgYWlGGdJonJ1JZsCk8gb/cLksL0rD6Jpon3
cJf3aZPkB5vYC78pweT6PY4OnS5YrtEPmxFJDfrZFbItYtFiUk4oQZ1g4qwzo67utYiJpBdVH0Pg
DEy10WWROgvhMsX7qdJ3McOeKGUaDIfOb7R9GhoUzHID0n5uh0cjJbVr9O/6MhBrTACOW9EqQQIO
5sSkyWoE7MMMePSCugV2s17sWqsyt6HXn3wEl9teVX9Z1WDcpbJ9HGx8EbWOJ6UcIrENkGUuZUl7
01Ecr0xWFCyaunHRsf+2VvUsbIYGVeO23gpxnUFQzI1kLnzHVSCzzZgJpObKyRtCtyuD6k4y2kdC
tgD1NBWkT9skvqokBqvzlYREqbUn8v4ojH5vs4bYFyDAWpR1KxS/MVQtszpYkXpWhF1fWZ9zek4G
2TQ8dXa6t2NHP+PLPeRt0iO61f0L9fspzLdcWb4vLxsLWeUgBeWxKgsiSavyrBAo99Ku0ZS7hexX
5xohOqDUhdWNNXkMxsHvAo48eIi1Z+RvouIXZ+uhIWCr9m12jrEKLRUf9WWJq8KN7ea5bLXHDhsy
NqMB2Im+sCIPTBgMogUj/0cqBXjQErW8E3wmTG7jWcqdN+YqbqnbyQZbLdNcihqbpMow0CTRXVnD
T59WmVU23AqlSWFquwzwcq3Qeh0N7l3yVLUkGvRUqgET3jZ58LQvBRgX9nDSZ+3R2JJIp77Y3jsU
xQ+/xzOjW8JbBSpZW4nCsr9XNXuFzVJZenXjr3G2bX3cMfGo1Su9gx0TOMEdzsGfEKaxblAYcE2l
NMhYwxGEYBq3mvoYa5TEFKU1f45kWL5Jo+bf5UHGasdWHh0yy2vffNU6ozurYbKrZCs5RGV69SsW
Xrqmw33x+nuy3SUUWBKJuARbLOqwsHdhox7q1h9WtdCM904JjZU0GDszzrQza9Ejp3xu1v0ONYq6
lIj7cecZXM7oqoR0L0JUx/yTnGViAmG0ugxNSeNvRtn6FSjUo3BlYvRukQWIgWuV5KZFYLF+zQXD
jlNrP2rOdTfwh2anjV2Ps0rKVo48rBgmwnXYiIM60ALtlPJ0A0FOAjLgT/0y8mQClzWqEn2kJ0vL
oPLukWTYdS064yzHzkISjZxGDw4RmZB1EA6i9t3YJSnD6N+KhSZ5xLKHnolhJrrDNUaYnjdmoHew
CI1j/2WZwPlGOXKoCPbB5BWcBvT6ZxGF1RaWCNbzbvyQNnB5cPw4J6G2Ym8KVSx6LeiWM74LqgDs
pB7Zvq82xV6oFGtn0SSN4nhvUrx0YwOgi+H3G92qqMKyrLOzot7ogmm3k7Cc4hZkduh5M4zlbtPF
K9XPs33XxO9tY4Z3TOVLtzI17l3Mm3ZB3tyLxtF2Wm1xSxnkuWhKJW96Ta6Go5Iq/lIzsm7ti+5V
6FWzFk2SETZG2iAc92rl2IKFXj9ZVBqB0Cao5e18x28bSBJ53q0rVlulhi+McxIbKlC7PknFD7NW
d6GO69mST5hoZaMnvIpIPoYI8GJYNYCb9hcknpZrVXRK5WrVtypJhQyyRHrWh1GW70c7Vk6iAhBC
fiGObSG4dliI2tNiJ2m8j0pATbCrlrO5BLJhG3Xuyo6I9jror8Vom5tkaibKePNYRgnk9Hm5oX+i
7QrsQe4IMWPrjRirFK9842eYX9R21YShcqxFeVJFb+6kAQM4tfSLs8/PC4gtJtUiElIFTpddFMv1
slYKEi/N+qFI1PqaVJG+S/WGUqKUXqqTKQz93oj9Y2Xnn7Kd2Kui08uNjTiBQoXdrqn4Ko8lt6pd
Rtcjr/JLYsByEyFuPo8bAgbzHZLm4Rom4C1IhZv0G+FddE1KApvMNlGWDB8XyxzABYjSX6gRQ/QY
DOaRmWg3nKkhL7UKhkcE7fQezSpNutIcCDoUNVdjPJw1XG4Yh0nvwwep3Us2g62u1vbWAzJDLiiO
RtbKBq2I6cwtocJg9W03wE8BdBmZTyO81hc5t1x82ILEp161iDJuua9JKuVqJzRfxfDTDnBnSQSD
nSJivk8ygHrPyd5ag6LJkDzWqao+qd2I2xT9I1iP4qAa3U/W/MES01RKz2IMztytljoxbMcaUMla
w7XtUtaGqeDr18owViMD50POYDQE9t5g0kQgkP5REBb4jN7gh60UhLs41ZdBvdOPn+zM1o5tKwd3
OgOygqbsqLa0D2zKLVsjG7+AOwdYG4iwQ8WtP3veKyuix5SK0TX3oVuHQXxu2kSmkxEO6zEIMJiK
kIwAHzxrRjldirzhoSpkLp9mMPB4ly2RmYIItZGaVGD69T0er2eVKdCdVhwlNZQ3CgkgpPIEcUs3
qHyOjbYmdrwqX+3JiuCJoj+XZS7fCyX7gZ+uuAx5/StroZGpIko2sZCsl3FQJ0LdKJ3yAe9HLEZ9
rbL02tatEzGBkuqT319aKEj5xkq8pWZFU0pNjKtdeIxVJDDFGJPK+Fihnt574UgBkOipEYsMfh5k
suTo6RS6HEKVAzV7EFH/4uVSvw5A6B4JbDxoU2nEHLqO2TaLuTSvhhM6uuGkMpQtpb6nqtsOT3Hr
65du4I1dna9WloLZbtLQhG7L7iHAsrk1O5mLY3o6FF77IDs73Uzkc0JqeW7lypMfiJWlyulrRXdl
k4CpWFe50jxZZbpj4r/sTNzu7srDq8z5CKEGVKT0rhTDqwB68hw42MBtx16RNGskTXxMR2RkTmrs
rAb6FKt422wOZPoCH+azcYAQ+0BLOsLvAL6uNVebK/99fV06lxS+Rcx/3K9XaC03cKsOBAJd7Mfk
xfxJNVgtXBI6BAFnGSQX2kbLhhlEuAwXwNiNlcMoDB1g2II3ro7CPofiAR17Aau4WqKa3ejL1eq0
Or2ecJa570QKLEixWvUrdW3sy114CS/ds/1D+wX2hllvYQIWpJyzwCPK0+haNqvWoPWxitO1/dHT
rtrKu+QwXMRFfaxfQbvTjIzxRJHjUS0oXHvkveckgK5bsaGWj3sVJQgOEvkUDOlA1mDwGLTFugaI
hluKRmVb2MUWEGK38aJWx4pfOSQ6DNLOFtkJ211+stvgVeRpz4Vqruhbax8xEwGX6awEGjS2tn6W
H5O4E+95AQyg7aX8bkByd2mF/Dz62boWXfLCRoQyKfeZY4bJC5XkhVEhQYiNoMRbrusvWmdSMYuY
bkbZQcPwkfElHl6g1Lt4bIb1pRFLHJn7Swy4ynu4WPf4KstCmEujHsr9/FDqRbkvwX3enlpBRB2x
wPUTqVG1t6C27b2yrvbz03krrjk12jQ9KrTT9nS+jlJwTKncrku1z/dOYeb0y9n642lFd2Q7Gt0y
Ilxwn6cWJI/AL3lU6Jet+8S+zj8ZPdNYhEZFhVhJs70XaUeLBuF6/qGXd9m+7PycxMH0KIQq/fZ6
kVkU4fDgZILowfnBj7yUi5uH79fmLbA207DPPTvBtaxMn1ln3K+90SvHxfzVjbBgXUlPd+ErBTac
tth7tZ9vhoZ8loNcqO0mB+82Gsbf717XYXb7nD9ei0oATkqVVAv6pE9jVgbrylIxMtVB2Cy5oUGE
kspsz8onI/wugTMTjRt0jCpDjxrgEKJRrSby7w/za75VJZT08oM07fX5gX4stdPQiXnszR7cjYRE
QpMZ9Qm6hrJVNfk+nj5I0N6/aQf/l+z/35H9NXPSd/57sv8pr5rg/yzf47whVuSL6BsY6T//3/9F
Uzb94d90f8f8y0BwZpA8B3rnhvD/m+4PYfYvaGUTxd+wLf6HGOcfdH/nL9YXJmpTEz2hIVvoeP5B
9zf+QrpN450/szHsEBfwP6H745NCIvKtQkYAjTAUPbbKN0RnRjT1HxISxy5qs7fUIzy3f56PSRNq
BNBo44a2rrpRnbC4nYvdfC5+P7+doDLzpE7KzGU9XcdDNdE/ifLsUp0O2ehIYNcrz+M+jf/eINpz
XCV5AozdmoaDKkb40AfSuZ0utvlBCFtOt6HWOTvs7FALqT5WTJm3oRHn+/m5oXoHUt2DTeun/g5a
qtsu0mvWqcyjg/Q5ye03YkKuss8kNOtOPYBi6qLhCpOPARX/HEtZD9aJuDKzLJ5qf3xMZdEy/qQ7
ScCNjEPZNYcYtEJgIwL0bXBFun1PJfCge0FLhBClNSr/9B+HhhVy3iLL0LcQuMh+H8p8keOPx81c
fmoAWl3VtC6FZv4o7fhal/79IDcviQGRQzVKFnQJeaY28gMrVWoQYPTzTMM7lhmciSZ0fpk9AhPi
Twgzy3mBhgEYxTunjWhjiDu9MaSVNBovZTqcDRixBCG/GYXJGkKk9xlWXtS/WB3lqymjYrfbtw61
BM0YVSx76u1pz9A0vWET1C+A5/bUA90BkYVrpGnNrbUfWKbDVk/DwtlYBkLxMu90V2RXTKTczXOF
EjE8Ksb1oMneCn8KgbMgTxL86FFLHw9BWL0Wtv3oDeWDUlYXu7aenEB5rm2LWHMIw05q3jmKx36P
VCLT71WpouTHEhPe8tiD4xNoIbi30HRCREhn/SfVIBYfGUEM3ioxs10jxCeQkk842AllRZLG402A
vgG0KIO8QVsjXPdSsaYFRtI72KTYMik46L1bK9SKu8zwVrle/lKRfruDPI6bgLgJ10fxoYK/VL4M
tAZqUjymHYGNTTbQtQmMX5hIAbabh4i6nttaTQ/voJjs4+NBiowlSHv2pdVy4lXBWyhKXKZWPqyp
9Wtri2yqMkHfToxGYQAdq0R1zrIfUMQo8RQhpQrOB3c08gflJVbZVdw/8UroJlnH3lHrnfV0PhVy
vs3lKSeTWTCl0QBmaXKhnJIJ6QzsZdml5l6yzLPaUejWuGGjo5c2IieSvY6Hn6PSnzBA5CiVo3Nr
g71tYi2ggcFfKul9hbvfJTfsuVK8Fy2DCEvvYkG6HbkPEjF8adtP9eSfeiNfpHZvNUq2KGPCQaEf
bPFckJ1gBxANqU/ZRfFkCPMncJ9qGadAxzqPqJsqeSB6ZEQnR8Lt2J81m8VTDi9hqWohMYm4vkoT
vlStXzLLK9wy8U5Er2MNj1/wIYgFEWeVxopOhkqgqOFdZTdwAUVMyxqxGvImAr6po2dm8gy3nqom
BkuJyWmOoayhdVZhJbc5yMwWdADQxLnRqCuzZRubkivInQDMcYBScwgoSbBTZTAeiEyYGCfF8IsP
eIXVdKGY2LhxFX7oaU8iQrry6urBM6MPtkOm0ObWliTHner/8a4Iu3gNWPEIg/wakPmNv63LRzef
/j21QYMOEAQUKT3uAWqnJdxPbZkOTKvjLDrXdN+XfvkraqSt75wyp3psKvnqoI8AUMQ13UX40YO7
pLKYOST1PUWWZ6F3ZJt7BNHTVxNgoGlGM4fOhqtFsih3CU6v6A2oXOSSUf2rtqfI9QYYrS/1B1Yv
D07EyazStV9ajfhClOA5Aw1k+1wn4RfJ1SSPJ+LaIJnhSzaPSo7XSQfmBfIpC0C1myvaudN1Bd0w
6D5rLb/KRffWF3xJbcxOaOUg6qJj5l++xD50CZxsR6J9trLIcpP66okm0BLZ2VOelPtaR5kbl26p
ZPC9E5kQQ8QahEIqKvoj6lYgL371fnaI+nEtqQXLCJ+7SdPoYMly1wodEmvaxsV2RH0BwXN+kgAO
8w/sFnWbPcm8vQr/fiV7CoUGTcZJbq4qr90wnXQ+zYixog0ukW18joPOgiaweZMwvHMIZ19RZUix
X0JIb0b9FHb6wU+ybRzpL14of1meSslel1bBqLerQLcgaHZr0kUO1qB4iy4dL6HXHnrKTLpOR1o1
ioWc9gvwsu/U9mWsNPIkEEybo6bt+ji96KmXs88om7aFsUIDhIxSX4Dl3CRJdp90yZcfaXejSQ3C
6fp3W+vlpd3nlw4JRjhdXf1YrjVJi1wlCL5GAx+HMGClNx5kHyIrBRVKTXoz60kDVDvbEoJtQxmO
GkvWLpivnOzM++yyMVtM9SU3Gz8a1UdLGl592A95B16maUttG5qE0dSW/CPzGnttwEQjzX7Y9bSq
FpbV7dSyOvZSfBkCphMY6w2LQT6TUBKYYiMb41VJW/QJUbfNvXJRmdg7mli/k7PeXkZNvBGRuS2E
ghKdBh0us8V0tjtqAc4W1PvSp4vj9+qrL0LkRLX2kWoV1DTf9cNo46Q/8GNtraH/cvoGhDUoMKE9
FYrxkPVoiYChvkYW4OzRFvt6BFPVYv+Eu3Mt/YGkAiHBjd8qtR0s+j6/RxN71cfgYDvIzBTqQWoZ
r53KpI4I1R74GZLVRwcUWF3E77pgjWrSaCxGTkQ5IuQAOX6NtogSccF419Nnzi0gX1lOSwBjr5sZ
nDcdMbaVB9G7HYE02kn5AzFv6coAhReFzJmbeYN3ZEqxELnM3Y0zRKNZ7md0jwt9b8r6vjP5whBH
npw+PVQCLGvkvNJdpV44mj+DWN2YoJaWOHg+HCTJtN3PRhQ4pKxpd6CKKOKXyVsjDHkDAmBj19qm
i4VNCR03rPDR1OhOBpjegAXSEgBXhNmjWXCJm2n5runRI6p0+uBV+aUNNfXR8glwD1kGVObcLEmO
RcN8iEINl4P2lHdcrkFhP1tgFgr7Kewo42qW90IROJgS5V5VOyG6MAcgmkdXM/W+UO/LKzIvuQVF
47IaXszGZgWpk34nh4w3ooEc3H9oRUFqoy8DUv8YqcLrInlUHGwx1msKdhEWoq90pAUnjIipjmhN
10FLp/KLJBE5wsqdQhc8rq7mT+TcfukLwCs4WFzCYSiGNGKv6ywL21Z0tCZSUiS7B8UuPg3nojny
mzDsn3WQc/nQ3EdFp7p0dykipEs1z588FGNuG8jYpQrZjSZQoUauozrhaGWBBC3uVbe3ibwKtq2e
7FoZrw9a2VcAtx9R6b+X8XgKNLr1anRSPPnOGpChZRg8Nfo2TY3iFIfHulaVyDWD/nnIHAKTx/IB
bf5bJpkgW0E5wRR7aBPzmCv8G+ueZXYorelOXUTuw+3qqVfEwcEoNcbdKKMVgawj0x8lNcBCY+qr
yiGnKAv7H0Y0gpJqiovHxJp/Sktmllk1S0ERxwn8c45Py+3TjUNNM4l/QiuFtYKjCQGWK9vDJ4jp
hewTBgBOI1nbwzjZ7Q7MyCU9taHp5uvpOi+F9xjSLAXHQ7gy8ZzwKnw6JIGh0dS7zzVfX+Ce4bOD
5OpBUqXi6fMBlFHduPPefT14NDEvQSn2CGSmxOnqdf4SK1RwzPIzq/VrRN6JmyTBe2+LH1bQ/Rza
5ksdTTql+UfoZAg5ZPZV4EVXwCaITdt0T/DHptObaKt47VWBbj0Y4qiAyzFVZIiDX721fm0z76jW
Yb6B6FzUUbSNQuuHGqUHryx/BZAEwX8nb4LUBQSM26ZnQj+q8b3SFg6VM/uT6Ctc6pm4gzx/dpSO
vkVgwk0hyWWK5hnj6YbXL7iP560MHV1UNbm06c6mAr4hyIHbf/ug5/aHFhEWryb2hgG3T2nxYnR3
gcAw/29J8xjs/pMB56oFBsmO9zhg4NOKRYb0ygM/tCL3PV5acXkvogyYukMkSUDArxE9ES/8OPg+
t/8FKsFk4aTIXmIBuCWQJc6XSD8wIVhX9HzRuva70EbWkbfqGaTGmQbpWS2KejmU9a4pexZBtbkg
MHLdqS3ZHOJBrZDoQLTb4qdcgoD41EleqrXE2FZteRmE8iwXKDCK6ChFJuMLTRekhuA5MvRwCG5H
gMF0LsgBC7mmaDz+HGpYjZK9qfqW+cAYklDHCFU6z5Dt/DUBjNFKCyn7YsU84ypZxI3yHFvByrSN
DahlciZEStBReui9x0iQkkFoFbPaCa1nRtwAUY2A5L1r6ypYoxlpF1qO/G5gjHLg/rrQsIXS7DAT
kPIVZKvgUZJpzmYWCIWaZv3eTI+aICTIS60nTQ+eCZZY5MI6FexXnx53kydfEPTpKXfHTH2BK/cV
Bt5PfxQ/HMv4oIvw7OvMtx17z/obYYf1q4yLe88G6gObZ9MHhUfz1XQDJzcWivEZ4XlQlP5YhWdS
AJuV7+UbO0f6nHgbRcOeqTJZ6FNsc60gCiQ0MTf4efFYl8W+iajPxRmLWkeGDDFayTuNBpoWQU/r
sg9eg+oMksRA8stt3qEg2YQx/mGazxDDviLwpq3/aHDfU83VJ2iedN/T7yfvBo/jVCKcH+K5zDBv
RugaXROa/Wp+mqblhuxdlXQQ2I7brBALdIvjtp2qdt1UiXD8M+BBscPcUK6covg5/13S08BB/ABN
qFEpYcwv5nN10nNQmprUo79fIx+l3ZD9g4qgo9g4/8Ceih7EDEjwcIekX8lq9e7NddHpQXClwdCt
OwxuUQ6MSYDiG0ts1vSH6pU0FT59J6SkEMj+W4dqYOXUASVXU48IKIlrwOFjtjdj+yxaoJPjrRhD
h2dHrgxNWAo0iTVQnpwKlfU//7XZ9O8yDMhU8lT9bKY9MG8VGPljxkRehFuQ7olj8hCF0h2aCreO
oSNQkObN6SGX/GwZg45RJIIgEtBNi/nfltSSPq5+25z/2hps6pfhVD2+bY5JtzIzM9zOn9fDzZ6q
+UzrXsZe3c97bn4PEUqFmxsJwTPTsZ73Stxwzye0iqrL9Np8TOa/mLfm126nw/x8ftASIC81EOlS
d5Y0jK/zgQ+thgM775rvs2H+SdULVp9OAhV72hXzl1S7iv3T+DlRIQ3ljsEoP5q+Xtl1AtV12r86
TFfofLq2Th3P4KyjBJI1O58ogmzMR6JphisDLL84PaSRaW1Gf1zTnuCwyqyBtv6IfNyltJP/fx/8
23eYN60EeJqiBurtN29Hj1R35tAdlr9+OjkIQKDaXkn51kTT018hhYa3ndtT7ovxKU/FudvJqlqo
eefNP/egBlgROIcNKoD8y0wZwXoFb1KbQoKarof5gUtkT+xmxj3uHydQLneXtBLdev4unVeeE3OU
14Vs0DyGLHVsph7AvIPnt5j/ct76t685kLvdgNsNSg8OfRcl1BJy4vSmE0HtTWsL+N79Pn2mXzDL
kV/QmRbTW9/OZ3DfGmI7ZMZibPGIWJSlPHu60v7t5wJ73UFGIpsz03x8/Hza/JHztx2jO5upG1PD
3MTfP19p096fz6T56fdruaWvphHJUEcLHjSRXoGVkLkkcRzm358fvq/W307R2+b8c7SMYutMdZBp
Z9/+pAmMjfRMVg1I3OmoZqVfb1RiPL6v8O9zeX5tfupPZ6HcdWuEvuwmCybpNCLo88k+/8b33/95
Cs7P56M2b93+Zn5+2/zj5/PTP167nbZFaZp/Dz15yizKIFPHL2oaPOpWoca9kDuTHsj0xVQHBS5h
j646qOsIhDHaClZD84hqqtbKtM7Z2NxbEQTM3D6qCdNAGUuXiO9pqG9F1R6MTsdG2Bf3WXrI6554
EEcFbAZkstpqkrwsSqndSkPf7OcHkp2afaVMloP5uYVWEIed7IullVsNszFPWUC7DaiClvxk/v1/
vZlBF1wLW32Ik2LcJebjoEfBQUwPXoiU2Z2fY88mYWXebFV01mElb4TWC4xKhukf5h/4PjcKE5GG
mTJCp9NlOD8406n5/fT7tV7DY+jOP75tzj+y59P++/f/i59/v3PYW/lWrwhxOBp9Na6///y3t7tt
kp+DRO/7Q24f/dsL31/w+13+1Wvfnz7/tDeNt8yrbH+j1TSm/+t/tDqdHH+8/ViRyVOEzdPt7b53
zh+/99tX/X6bhhKYK1TWUvNvzx9Pi3OrJPIrtqaSSSM02v1vmwiMyr2agv1pPQOH3j/agXMfdn6Y
X5u35ubM/LTGcwsMDvkW3U7mT/+5PTvML6L0oOTY+/7q1pBFcJ/t537rb8/jtDAXFKqYhM7j/ndD
1ZmPzdxqdSpAEbmm3M+dGSOFInprbcrc4FZGzaKmmse2MaKmAS2UOi0XpC3KaN/fejrlPIVo4g4q
YWyvWC/TEcrqIJBXc0MHp1m+l1FF5WEGz330mKIQacv+8tV8Pz9H+Fzs56eDUwEuDBRUMXi41Omi
nbeYSeBLxMVjJqGPQGsM16TCsDKvsP26UdH5ywwvwd4G2LEv/rn1x2sVEkRWoQIHXUkHq1HE3w+C
MMX97bWIsJA4zRfyqLvzL3S6owM9YC45Hc+QMs9+3lLYMbet+TUy1jgHDDDMwxBBnahqZr9z07cf
HTbnIzw/Nyv1mYw/bzW31+Zu2639O3exv7tvA7loaLYDKsbTvG7uos9b85H+4zWMYzWFwfIzmm8E
tw7cbXs+0Ljhum1jO4v5cM7d6++OnDnfim7P5/nlyNQrI61xbsaFch5wn5umL0NKR4QxeWpJh+UX
EOJiNR9BXeri34/o/GKU5dRmmau2ksweGIOq3piM8lKEwlyfjq3XacT0zc/9KUCupN0+yxySDgP7
ocijZjeYr6SIVXtn0jZ8P/yr16jAbKWwVjaBQu7uILV/PzQZZYDa0uLV92tD6Tf7CGUHSxRPX1Z+
0ezH8EPznWJHDRJNSt39MJSRa3A+Tpj/OWfnzZYhxFP9ANhdzbn+fSTmA/N9dIKKvF/JGhAkTFOV
7wdrGpy+n85XJhbHfBVjJZ0Pw3yA/tWhaqfjI3K12BKxBlubg1LA0dCL1NzMV9rtEM1Xnh11xiIb
QOrVk2CkmyrqgwWNz8sSeTErRKbZ+c6QIldjFkozIS4+iSDoVmLad77Cbk9sE5/2/Py2SYhlt5AD
1s/zLpSn/Xjb39PW/FTRO9aO+GBvV0aEHaGO7Zd5gJyvHQfJ67iYN2/XUm6GO1j7lLdtWtMEZPQL
jaO/ANjLwkpS1IWcWB6rIjXe9mCtJ5M419T003EaKbysl8hfLJ7nc2kWyeSTUub76bw1v2aQMbkT
TCDmMy2YdDPS9B6zXuB/pRX/nbRC0SdC0L+XVtyFWfZV/6mruP3V37oK2/kLXiAAMtaXmgIcB/HE
37oKx/oLZTpyCtuUSdCCsPm7rkKz0WGQZK5O6LvfdRXaX7rjkKcFFc/GGmUZ/xNdBR/zn2QVwCIV
YIasbPBrI9dQZ7jPb6QVLYidtNEz0l+pBAZluygsjIOHnEFNWw301ij3FY32BS58JHzHZvqouTSX
AuuxjNTU/2UpmjB+IvLJpSfdw+j1LIqqqX/5g57k76OlddLPjjD0imowai4aayTF9EVH7760bZT4
LspComlzhAD1Q2VYg8rSvq6fQzVDiR3VRdASZIlechK8KfmatlXnfRpB2/uLxFR99VAEXYJQwtaK
pSckyLRdLjWpq8tkLx5bYhtQP2SIjynJBgOApBZsPcO3baAYAZM+dWlUP1zKbZK9yTbNT7ex/Jgg
hAQo/sIxIUO6pGPoCEjBSyhf6tBj42fEHHoIWX5auEHZN1OIEHxYvC9tbR6HpI274NxmEH0A7jSJ
U7OeaaNBhnbtG9Dm0ygxQuXdCqoYYYiJg9ZlqiITni1iGswiSAUu7kC/6oKSfaSNdL5JZ1GaKeqx
wNmfe/EHsfHtf9B2JsttK22TviL8gbEKiOjoBQnOpCRqtjYIybIxz1MVrr4f6pxFf73oYdEbRzgs
2xIJ1pBv5pPQodygSC5DzPwWPgpDu26P8FnQAoJMpVYOfKLoF00KVDaYUb/gk/Sckq7Y1NJHsrNO
Fk54Mm9geamDhxHhcn5xZr91nvjCoPlGaU9e4mAufpsApPpdn7f04mRd13Df8og5r7XnDB8CX220
cWh5vCsDfGe2HTnPlQUBP7U4vm3aDI4xoTKmDlRBIpTkru1emXY7mmReW7frxqqrfN23kXwZJQ0J
22pqBnUNRqozsZNlWRbatjatY9fxo8ar0YHiElq9TdTMXQbRPCyq91IkPM2Uqmv75pZEt0cKe3qq
ArdALZZer1Jjqh5oHTP8v56cnX5lBMvMuEQRdaIqpubiyNy1wxqymlLcAyd6taC7l7YgDeE2zeJT
RC4mFHsY6bOEMCJdf5dxlvQYLdOAvYnMvqT3gaSOjSKOA3srcLIzs2km6wlMv52RsvPm9lKAlIsv
hoqVfK08ynj2uoULdoxYURyXTLUYl3yTmg3vCjNT2ihwvo+YUjV5cQG1/JgvsfHeuKV+mqTjPFoU
42xgXuMqzN35wZQ6PvMJIIQ6eB7ZIZM0kBqK9Ltw7fzZ6Pp5N1eUWzHJSL/aiRZBZdjeiWRVQ/DM
xeril9XObtBNJXi7De7/uuFSWnWbpBick9tZ7SUFFwiwhEyLkS+wgVNDPRedsHdz6tenUrbyrBIz
3wXRjO3IkgJrp1seOi+en0QbRyFmfb2mXS7bx6NjH8wo9l5N3XLYSYLUA3fs/HHLWX9C3uruOKK5
13qckfGnBRexZVXXpppiXg9MJXMy9Ve/jsevqbCa24TJeUrIEwA5GWVy8VFGN4IOnV2vZuu9rPp0
77QZ4XPNR4WmNuwOQUr7kJ9hKiqZFu/7NM7BlmFzpU8wPsd1lPpYiyyiAqyQ92Asq49KudmmHYP4
QYgOQliXRRvpyQG0JZTmRatu33d2T6SeDGvgsLogiHQXh0dxN1EEuHXhND5MbmR82ikd8u1YN6+c
SocHf8wIM1SGphouowgRQM5BZGbB2iAG7BY4OmD42xwCEre8y0E1IjZm5t/SzKqnbiz7O0v5Cf0m
0EUFRIzSPrj9YrxBDaOHZZIFmQut4b+bSU4Tr1PIazCRatNaxRhbSkmsOYBENhFNzWpYOrhhULcd
xoUrGzrTGs68elxEy20+gqkscLnDjqQGfR/FNt4EIp3cQ3yQC71H63xJJmMFygA/EVmN36NlZzwh
8OE7k6orIArirlNeT/dUUm8i3p89jFm8cCUkBtwRBoUtmbFtEsc5tqml9nkxe/jLbHUxMrtgt9IU
0w00XUdlcOvY9uRvZsUGdRVtejadWzqya+BF2E6zm/1ahE4atGtglN2d3w2EsnWTvER9oS/JCO7J
tk1O84tSuyEzsk0Axv3o+eWwzkg1UoUn7BDEkb0bcUdcilL7r0AiMir2Mu8ErJTsSA671F5mdY1K
2Ia8BpIlucoy4gR1vQvMGyKhsQSREZg8QeQz1+qI69T20myJV6Vh1bnJ1oit6tDaNYxGEQ13Ujfg
cAs9HpMc9mpSUKwzsG5uVCzJP9aTtV/EFF1GK56gZQGLZUPwd4pPNJVkSIpt0xC2cs38MlDO+U2M
h+qQrCcfLD1G9n5d7iCvMJvHCxIaJU2Vvj+rg5FT4pctI+agDLa0I0feca2nQ0K4fF+VI21TjoMz
25RgAKHrvEkYQi9559v3RiTHkA1T7uYAZbPE4nKMDGj4fLxZRAeNQ25gt2i8hKGo6/h/E9eMT1Zq
5ltjMbpHCvhuY08aWLOZWiFgU0AZygWW1+LHtxpqgrpU/R2xGND0MI3zPZXMzQatd7qzWDl2Cw2x
m0KKiNHNFO8y1yk2VSop0TCXcesZFOZi2ksVKRNnWqdVnCFPNv2lCYoUPKgz3vo2i1AFODSceuFx
GCECr6AbLae4FjiiF8SCFsIS7YTTra5NLIcxI68ocK+tJY2VIfgEQlkWn4zSrfSWVr4+VFXAM5x2
3XbIMvqMKjxhTWaOOy4ntw1khpnCfkdm0/RoJ7R4SsssDgvFvDfPFkDflDhkm2wy2UM7szinehwf
DSMDQFou1X6xanEYNEB/w1O87WjK67hjmemdwNiTifQ2ECrUBl1j3C25mAIMUXn/WXcNNWnm5O6q
Wjn0d6hxBh7dNsl1EkVzKHw/AZDp991bM3JFdualuXOLbC62tJbaMszieba3fd730UWlLhQHM42L
cZtYTBv3TOPm5ezzIpHFbhcxPCt3abCoRyNDdpfM04VNvajXjnVLAApXk7YqW3tMt5kbWIy0YRxq
D6tdF4+GNs+j9N2veJlcm5H+/5db0O5PffdZ/un/2+169btudAdrZPjv//nb/p/fx3/q8HP4/I/f
bH4M2tfxT6cf/2C456/yD/37lf+3f/ivzfv/cL9xPEf8b63jr1CT2J7+wzb+71/693ojvf+yXXB+
TPxd37f9233p3+uN7/yXkBKYIjNZ73ZTwRv+r23c4VLE8QWWrAkUkDsHHOB/beMOPnRgohDsBcxA
2xbi/+V6wx3mfyFJulBv8ZJL/k2+DdP0+YH/Z5KkP9FoWOuYqoKlvQJLBj2AMXEjSWDBLhiwf6yD
sdrJtt0VizxB58HKa+1E6bnYc51ogAw4j8fZ0s7Blnc18pxlq3n/o3USosn3WM0J1MrpWDbGS9+l
9NcYL4tFR5Q3QoGgV7RwCvB0tKcWYgoRXx8lgkI8+sfW7J+E/QJsmvB8xXlW1pfCEuNGJnf5Xxax
tyZS7xFWGs4kWKR0rD7m/iF97TzcMN1MYfdkrKTdfDBK+PrRH0pApXEjHlMIn37fwz4QzmYyDvov
sb4Q7mS0jfsKhQsPm95j918DVZDH2YxrqufxgUTAR+tK2pR1us7eZ8XOvUgUJMwVm7frHxbXFSsh
QbLHDeoaVVuYZ6q/smRpKvnLbReMK17pOdRj+5kpZo1Tnj125msRfHOxfXbSidLA4EVZTgCIjkEF
PobhyNv3mEZTt41vwuSP3lJ6q9LAYUbMtdx0Je3C9Ygxxh1uSFV4wCvbrLS5tnMKhYyb9qXglroy
Cbuuct8zg5nDrUVvWCJ3jXufr3ccrJE89rT9te+1F+JBqk5a9n8V9RrnJhWwKPixy3E0juzZK692
0wcbq8Pao4b1NHkG85ZkIhkVxHge4vQepsV3M2OLTbCnsz1QE6pdbb1qGpQbbYV2ayYrey6tvabv
j1NIXIZuLqy9n12dXELnC2bs0Yl7P+kuOvi4YNdOhy88D3B/JNNxNLigcG12w6Z6aTSvVBArrpmJ
xbfixqcpVba1viULOuXDYlEGf28qdnUQQgWYeGisjzGCCxh1+Qxx0371UppTxE1fTlUXHBRkBcnb
71MnGpYMJXRW/PHm4HlOrB168vfiG18JaveWWPCMzZRSvY5DQEFICeM/g0hnV90IpTcR2sblSmjd
P/oUbKVL72EG7ngCqvyxtixnm8eTWBllOYfoG2ssYfVB6eSUd26/mqheX2M5e2qIlm1rS38pBeP4
R95joz3HYsp3NCXChFcuZZCcPv8Rc3/EQ+o+x3AxfGZrNzHNiBES4tbCc2vlAwo5v7ho9+Wcefuf
fJcqfqVd8Ms1y3PUcTId2PRKakR9fxcPGHazjt6y3vUloQYF56Qzl43tFX/LNBv/eWTTPj6zvKS8
0PV3Ics3gFjRNio2SAz9RrWUX2fQgw4zUxM4Ov3x55fIKA704M27H9XuR9DEmrBgZVc3c6w0cJxk
CSpEPtHcdKs4I2VsrY2yvXBYeKEFcZ91qlibudez5QsypFVmHqMyrjckYxnhQXs41WZ/7Ua4Q7Su
3vmUrGC68O6oNTN2IihCo8keZMvZpfcSLgBwWYY4no+zU89Hm+L6YiiWw4DVjlj3Tbke7xOYFOvG
doGQNApb18wAnZqETdczoJejAYSsd9v15HbjMZt8Z9tNJmnamcO+iK21xL7wz/eZek/smTMqzbis
GXrUTJ6JNLboJMmcfPpJP257vuhnXNKVud7Pabtevs08UEBO+SVanJU/P+bgTAjHmc4KUeRnQOJI
/66JJS8txru8zsqDgrXUK6Tin4Rba1hFWEZIACM2l2DuKCE1CHIY1edcOuV21NYDjtsG9TYVAHT7
Ly3tdNvUUof9SCcVJ86rR0FoSE6BpHGayyNi/E3qgH7KaejMdZ3UXGksu+FQxwLuDPGoO2JCuO/k
crK4tPPwbn3VyeNCdUaXqGpX4DIhfTxLVgTcwbO2jqQsd4JOo6Pt5d+2nrmzCiwrHgal04CPPWyF
uU10fvjZiFTnXvoYQKaOq/kMfPSpoqhkF/X5Na+77k7R+vjYBTBPra571V3NutX2v35+FyfU0kgn
RYMf3pACrItNr8nd4pHrAG8d72ort/YjuK11FcW86pFIQKGZRmjnlnvmFPZnmJJj2dXdNSeb7UJ6
m2hB/7ST+g5xCxdqCdaCF7sPwRA4b7y01Obp4aTNRp0rrlJ0wA2XEeY6RhMb/DcuJiILnMNXIrLw
+0BqoIWb0jcf5WvHMMBdEZnnqVMR0zIXPqBZGNzTnZISlVrIIw9+Tz+7ma36pQapknzRcOWdoM2B
Du4aa5Oo8aFbFp8lv8VpxQV45fGZutQq/mqijBJGlc/73PIPdBRJxvaGOIokPRMH9Xeym+uwUvlb
P7hwzqPa2xqiosx9yKbVuCCNwXVP6XUxKM0uwF/08dBv7D57FbqIkfJ6FQK+HY/s6W1YJoV/DNrk
TXhldeYcO+A8joYNGDWxV9q3jwONeis1BcOTp0M3Kvr7qGrucbfVcHFMscsHe4JIuRBxsgjAlcV3
5bCLDAHvaZv7pzl1AZSVwXM6W+Z+5kTGOgFPe4E9vS/wHq4sILcXbmwi/PkDXkKyDJAIWJSwDqb5
Q5LaD9z6JsBuldjVfYxNFLhHmg36TgRVdUHzpRLYRBJBcNky0nqOYwfSsPNKzDz66JGX1kRJmktn
racpy58AljMQdaejTx1USChjOPoyHT47Tcx8No4IdeXG6bHoZa6fUzVWjDuFIrQ1u+w0TC620akR
6hH57iCl8ZDNdXB1Kf/FO9bCSDwFDijGccJjoaTT72vNu7qMHcc4K9jPJG9qfywJpiMg+rr4NMbg
0TFEeZ8LEFfeRDmgL/W5alCQLUgaHlGIUaqLJHsfJl3gbuv4RpLr522a34/KAYDqokF1E1/E1dtY
oV/+GrmYPlh07VT2DeA1wGhveGSZFj7xFh2XBJOyjodHQzfLVtDAM6UlletBBQs0BkCOShCDPzxH
c56s2YWWk9k9MT2mXcWeizsifmaoS6s+2b375JmCiTJ8IUq6dHLByQxV60NXcfzAIQL+QB4pXNfJ
Dh2VADttGKvGkOPL5ELgR7GqjxYFkC+jnyMeqtkmF0J1IZMA3LN1+1Ja78toUQ0y8/YAnyyTTl4s
DNe3YARvByKoCguHXEPmLU8/tI8BIuVuMAH40CeLfVqcgoHkhSWVd7PLn37Kx6NxAHmcLZeomoxj
09vNekqCZYvwyZi05VtwoA/tGjd1zvOUePtIBWdTmW7oeIPz0vJ84Tz19Abmw2fHZeQ+vWVxMAR4
+yxmFNc7M+TNOq0PBbbrq5q6+yDTVxr/uueF5nQu7M54yaURH+F/UhV8ajKdbe0mky+dY2NzJoV4
c1ukaoCModHuE544TmHlZlHk6cokpSS1LX//0B8dg1zJko0wiLB3xR92Xk33CUdE5imwbMvOHUKL
HfJej85joAMGtNqSG6OmggTpQ2yJf9OeWUSgAnvCdHqJ6cNRYP0Nd+j2Vhzn4QIXf2332nqqG/65
vOqjq6qHtwFr/grHefNi2opvbHKTb29q+OiRQegWbOklk3glu5cqo+W2VAxR2DmbX33WYL2zDIi2
3o2XLNG1yGx8ybKbjrF2phvb0dtWffuCQu83VvKVkQL06pIuQxZ6t7ZFGOmmAMk69jfWjGT3wO6m
wCwdMzG+JmVuHiKm5ITKm1u7u7kTrHYsU93N1twvl3T805f4lPSMjNUm/dGh8BSwmODpoDTLMJIA
IgGH5Kh705HVnd045io3GtN2MkBLeaV29wbQBztLxKkLlhx1CJh8gCzwnpTRKS2Ed0WsKtcOxMsc
KzQJkhKuh2zVXR1kn/wr0alqgTeRfgTXFMT2PaQh6kCDOd5x79sskbLeB+6GwA8fYxU7/9Bu6jLp
+SEY7mA05ugYuxsIiPqhqCrwTFUPsZu4b4jHftoWibR2XjH8VU6dPOWw9wiGzG9IGTPtxBwOTdQl
l4//YVmci28lw7ZsXR5jkg3LnEYPU0GLbeJ552g0/laNkwFOBQ5RH+IMWPMPjw9fw7LlQUPEGgxq
4WkC2vu62TdRb1xsQ58Rbvc9i/29zJBPcETqsKLZkQRs2WIHpZLJFMaF0xd9IrCgGzt3V53fH9gk
mEWPMHoqz/tK5gWaFx48WDRQbsgDyB112yltt2V9UYW4piMRx6BBP5e9v1GIyNyC4zMYXz8cbOr1
GnvhIxEH+37hX5ZkMjxkwl1rm3A1XDKELDecNxqrf+wyRV9RkkxMCoZgwyqJPTjKIOg79NwyrZnW
BieMUETxnSr98S76hQQB3yzou32JiIHTyMTuW7oOYpi8pr0xQGqvJP24tDr80Khc3B/Y7i4L2Jlb
UaENjrFOcE/Kd+0ku5Kg4kuFqd8gpAiBrTwnC8J32eY7lxrZ5FYZlTUZP5sHORmEZbvxcuyxsjPt
Y4WGZcQTH3Xc08e5zM/B4ianMV94kSOJeyQfr4bkwcwspDgIf04z/FlGtz1NNkSGvhKfXUzFEb4G
so3VYB6NhajODBzxYE3ZzZzB1KsX4zVXzS+Lbit6T9KYU59D03DtFjsDQW4z6Qn0DrjVLM+cvaZl
IPSbSe09009XrS4f0mQCp1TXNv1V/nBk3vV70AEtKJhOmN/Zpwh40oqR7HyW0XzvVsNmlktwDYps
vEw1Y6Xy0SMs8yT8OL20rvVgGsRimql+NLo6WPlBTHKhA0usyumMxK1Wt2xhTfH6feIx5wSdFdC4
B/DCBWYpv8160Cc7jwdgLaDOaPM9mvXTPPbOMUc3PuFh2YyiiA+lUaQHn8C4DYn51MeG2OreiZ5d
iGMJvdYbtTQfQ0mwNrMeqk4mvwCOoOK0JPvtu36K4EqT1oZ4bMJxhqSEaTGn0fK248rIEqyYpdoP
GrxmEY8A2Xqe3jkz97Gf7nqXHpdEyA4NdpQrRr+nqfaHU0bbk1VbHBD9/lkHeqK2ByaPYCYMppda
cdtkZllhc9sO4N17Gayywcs+2KrtTQmz6CjGOTSTeDwkyN4Zt8CD5QrgPNW4y/Wt08quSEaZhn0U
L0DhCPVxcmmLYquCW/y/p32Sxo9X0RUcawo+Tzav95YtYNV8zXmsrmqhaXyZpm9LTc9JPbq7LAf4
z0Bzo1P3T2sG5MqVvSut8rcn8u6QLMM2aDJx4TIMRlBU/MLA79VxD4kVBC92UH3CO/L3S7BweLWa
mEA/kopgIAJElJt2X51Gq2rwYI3NZ2L1ZG3td7cv50OdnjgKJtdqYQLJ9oOUULwnA4zASr9F8eId
+Mw5RGrc8pFS3UNQx/pgyOwMmu7VQvvYWLgxDl5S33t8xE8GpARye3RlL4PvXyE5rvrAPsReP/zm
l3AhjUz/g3xKMoesLeljigM2UoKF86YZACIgFMVx6T5NexsoGOC8GNlJGP0ud3lF9YxsGInul5Al
9SG5i5sRsTwmxvdYGemTwv+w1p0R7cZ33eNeg32/Be1KA56BJITQRj14xbDH2BYinSECeLeQe8Pq
NqQ48vN6n9gTXVOIK2FULhpQHSUJvE3lWgkEv8n6bJey3jzYUr3BnWK9UTVbIf5bYkWgkIpZ340z
vaws/d4D+eCJjBwbpRjJzfS1fxKmHNe24XMi81TYMtj/ZSfTgQtV8UGL6caV8H/GtE0uZeBgwpeg
LXsFFI3mZvwgHUoMVuT+3jLRX3x+rJBymm/8kpTTdoQI3U6jpBpldpiyASvz4jz0huOsW98oQ+Ug
e5ig5/dLxg8tUlzMytM9xxor2Xc8cm3dgYokyuU0f8qYW78Vt6Hlkj6BYp08gKVjil10eOZukEG4
aN6FukQcfXqkxcm3P4sFyGgbX4qqUPDVelBNrMo+QR9hl/WdnRM9LSAmZkQAemcsn71l4vMv0u04
uk90udak0e1Td6N+Bt5zzQAlJMmT8/q3yeN0+yWBG9nKobx64K1ACa1E3GyLGQ4OqHX2RjoLgCfL
8dhn+cS4A99JnOTrSccXu6c9UcOGGqBdr3qwEWuDgh4ID1Trdo2kCp4nrG7SrxtkwAvaN2t079pR
f6rU/mD2sesir1/B+b3vZoZUzcKKFQxhUkzOC6/yRIHSeO/Zza8b+4PW+11RpteFfZBzDs1+WMsB
CYB8IIRJupC986Uj7tn45Art2Vmtopv6HFN849KxgQsl2fhmzBWdE8+q0va9EsTpbG83zuMJ2Rpk
IE/iqqJNlM/xSzzrC77ilwS8aVinxktVTIQ62xECRN7cmHqMN+fxl6OdOJy8i0w5NNXpTNWoI6jy
DvAKqax8g+3oIzrXbx7aiMF5g0DfrtUTZd6UDVi46WiGXH7Z6QPl6EC8ineeyQ+3pJVzIviwbUT/
awBEvyMI9xpE2e9c5e4uN8xTo8d5zx6/ntkAbNeC6cFYcrG1y4jbevSAUJdoFOSy1BzmBSHF28Pr
JsgrxqO02oZvxZEnxLfXmEwvHPMKh4hyKYEo7Z2rYcvGfvbi1v0Bbik4eZznFNYYS+jyQoaWoTZj
b7TrGs2SmdsSmlX2a0QfXOUutNllckhA8sMO5fK3MPxzHi8hoCsO7GrjN2fhb6zc441xm3EvGXQS
NW+/Rl99SaNBNkY+yBuWWq3NPVxx72RZGxisAj5CT40HanKn2j8ijT6WW6F3RyAXgufdmPlyEyuQ
APPGxkApg3YPqPsE5yFb41c4jzEgY/KmANEt+VDnqDRTh2+MkoO9P3tUTNX9R5T7V2nl+AsWbu9A
eU+kybgC5ns3OLYzHq8amYXLNPnBjHRSn566pvlNN0koljTddu1UXSxJY8nyZRalEaKmBFszIwmB
YyV25/6Q+/Ma/Y4KC20doNnjoUqz0B1Zo3zpnAV/5AiYnFFSMy9t+j9R6833Cy0TkDp/z7Y7vXNS
wX8lq4uXMp6O5lfJmXvtGnGC4M3JrnZ4abuGcPvcjO1HHtHmORoSRqFGcmiNxd/6/Gy3ZO5q8FC8
Ndj92xs3hXbTHdRSE1vLIF/Pse+sTde+gzefn8F5bw1nfPVb6yimg2zH8sOkJiUsjb/YGUZG2Txx
xU1dgL+KeRU7gDmUmoVKRdulgjmgJVEybxpfkgCTQttA1JQS0cYuzoNj+Ee7IA0O12DEa8SDwHij
fabo4qAsg52j4jZb83do0LHWeT+N6zTh9kmV9BtXsu5XJhrurWoygHUyaPeMvl+rqOWVQ/JacWok
awK7hezRcPEdj5aY5srpjr6MB2OJgpAcf7uzJCpMf3Me4W3SBLdbqLxcPNVU3VWNfgQWxmTABs3N
3TMkr3wVkA7qunymj5TbNjZ/9jDy/snsGxvbQGFva+OBenerZ+G1mxo9t75fZupoTfppMxx06+wO
FlFLk6bjwmTwEyDcyX3cxuLQT8tHZJtfo02aslNckrjHfLHcQMaud6TkQQ/0X/FsFdspuaTTeNvU
aQSXsVffYu/NpoCNRK+GA6RCJBJiw0wBELUYlVlUh4rzgU9Z/dad3xId8fbhyJrGBdzorAnyVx2P
ezXRwBX9hf74VzMqv3om45wgU9d85CaZ5mwKN9XKFfqGAGENMBcaXLzOeJYtUWQ2Bm+J3xMvRnXH
uNaqq6X9dtPb9ifRTvxbqfFQ5f1hUHV2LEyLcTo4fXiszl1gN188ETdkzxQ1zcU1KHf2TSu/VAEn
CgZLMViM4YW6BUaO4wK7g1H/PAQhoH1K5NJ2uSEnX+mzeATHQ+6zZShH6diKSRAndFF8VkWerFDm
X3UNbVstNH2MKYmnqYOeKpshXAb5QoESTEFwxhth1v2+SynSNLMde121c4zgC6vN/F6YH3VCvosU
X7/XbQXrjzbE/bJMCUtTH+3bwyhmrjnz1s7lm9OWzxLNeRMFvXqb52xNZmGdRjStlvbHXEfUDCzJ
iwXXe5VZBjweSXMy1In4w+r8DZSO8h7k6Z6x5Io3gvqmLtlX6fvEsfKSUdqtDTTYRUANLhDNImSE
pTQPjcUJLwBqV0bOuGkdpoQzzQCZZT8arJHcD63nLIrYjxrs8pEAQdpazHRVt20UWoLL/4RXUKwb
Vf+pQI9ta/E9NzhLy8ZNwjo3aiRSjv5teT+2vGKDxuduM7/THAuZJe3HGqKYRxjbnBbqvSIKTIZ6
fBxs80PzzW0jjF701czfpaDhkH4AfRWwhieaif1WtVv3Bq/3xHgbhuAEKigg8/XJTOzxqu0aqQoa
Y8bXdRjlGL3u3co/IKkvoZjtXczsbT3HpT54fbNtsqk8WvP4FnTkql37te8nvRqUfJ6W+gWi/ZPI
6FBv+j0m231cgjKLJzN/aCZwKhnHwiO25SdQkFQVu+hyiZjuPJbV2hHGPbMv0VxKUILnaWCTNWV6
kAkhXm1zlcaPUL1DuF41Fot33vsPqmwfOGq34Zw4Bx8T1Z2RY0RMG/aqMoUA69jnEtWk8yLzgc8w
B+CWfYuNZk1/AaeLWzBSwGzBoBgxIxhYzssxnMHiwfUAJjPfzwu3bjZW3SgqYdvr5JicC932ffyd
Ug+7rxbx4QVeuqtMsJ64jJ+07fG6pRhuuadvjIk4/4gMiRmNa7pgjL1s8hmvQAsM9ugvJZ5Uihsi
CqyvtFRvsyol1j3lTClggfoGb0+/F1HwnLtqvASMGMpuBGkCPAxKYwNk3rA2I2CQNAuSYy8Z+2dt
WDSMR9rExdgLYrKBG1/mzimTHL1MfV4MJqIA/5mmSjhkoI92g8VSl3i3S0eQdxd8dCzr1wED64qC
9mVnYnZbArsLLW2zOjEFYHzAGZ4HMxm+sLjBp0uqba0gki4WK3Rt4WaFKTbRY4WnTD+Lmgcldma4
UFwq3dz+U2iOsfnCeDIxxKuX/cV19mdeunMj4XTQsNxsfBr6+GEQ9TBQcYnNFA5qS15lLA+ajA+4
BoBk7Sv6GnlxZ3iVjTUdFWbYlFsps5bSuYfpsKGF5juXtENSpmMcWgMbnZohgJd5vWm9R8tiHQX0
8+Iv/qOKOs1g3bTPjY8rUcwuN+MJ7bOrf+ON4+qw5PF+kr61ruxh18wO7wbH3T4wk006qs/JEtjX
mjJs5KeC2b/ui8/AglLl4/wjHlauZW0qaFsOjV0pjm18ds7acVIvrI3sbiqTdWBTYt1N974ZXXkF
MV9GD4Te6cbLh/004qmdl4EeMzBnPL/0HenhwYhvkyvP1xyqG8zL9PHpbj5Yi3OndS130h//GMDK
GjZn6cP6FdQg5yrdjEsd4vlg5uJc0X7frXbdR5LLZY+tU6VYfgvB/+o9VP6QvKulmzdiwqE4FBTH
mtzqd36Fd7qkKXZImztQV99GDXrF1PM3PxChQsrqdgnVgGb1GFyXJZ5fGHhtPeE3FzF4dx4jRJ2D
vPJdLrReFD3mpfQRO+vNbbRHCrxF9MmhwDvzRbTdPdPaNoyG5NFKYwjutChYDggPQhfHIcEJU2YZ
FKwABE3av8GOoCvAnXcpxOrNwpmESStdUVS03NiIR4ZrIM+iZVcKiZBRwFfWMubir8QqK1lda2o9
LMIPGzSgVSYFOK22m/fGDPFF2+39VCfvjPzEJk0/6jwwsNnI+yLyrq1l45V0Hsc255DpUjgXY2OA
ttJsIWg8B+o3QTVcmNrGl0FliVVwAxR4b0PatasQK2CHFb04QWkYB6d5zxPtnW7eJs6uBceifp42
9NBlK0N325EnggJgUE1OOzYhNn8Lo2rBvSYRUSglxJ8BTFKUTPUW0cQPue3l5yjR7wRBLnU1F6e2
HI8qHm59l+IYp9Y+s7h2uUphQaFSxBJDv6Wic6ZMwb0bSyAbgvkTFQJBTXNd/0FwBMILzX9dwXAl
EgcV3Rh7mp3FH9k1VbAym+rz9qfpDC6lk/etEZy4eG2Q9kAbvWZ85wK4YiNQJGZBRw/mnGS+qqF/
JeCyWRLjuR6m+Vw09rNJyVHJTt5dLIdRRY+/Hz8m3UW9eAzSUj1HhbGBq5iFmJ/w+cLHjf1yWsUx
VL//wd6ZLDfOZFn6VdpqjzKHA45h0RuS4CRR1BChITYwxYR5BhzD09cHRlf9mVllmdb72tBERYSC
IgH36/ee8506Ii7a0fhOcX0YUDh5gehuL8vAIGAtgaV7m+UlmFeS+aqdmKEYCCMO13g0YAWRGZwP
ytv3k36By4Xz27dFYIu8we+AWjTvFOzELPWD2kbSRBRfu5kLYPtDJ+wAVL0R0FRZHrNouLgjTdEw
iRMcEC8K2UdAT5zw3rC8hHEXMy+S5imh7CpMbyORapQagdSYVVdQCT5byszRI1/uZTjdZXwmW+WN
ey+ig22V4+c4M3ZWNs2YDtraiZz4E73vXUa0hoUDZG/DD0KFWR67POM+a484/t1d4i91EH2E2fQ2
hHkWWKltUBP1ZLZgt4sJaXPGu6j0LvFM5qhw4xAhOGAu2yWLSU+iDNI0vPal+hQdH4NKDHA2HBrm
hmZ2q4jz6VIYlxoAZpBl7fDgmPdxKwoYO+3nZGaEZYSEUWYEf99JEV0HJPtbL8x/2fOS7m0x/Yzx
hWiOalaq/UMecUa2aj08OcaxRiR1rCSa49TMjylDGKTnK3ymJOwmBwJrWGNA1juqoxkWkXafha0O
hDJiKB2SlL9d653wzGS7qP6KmDE5yTCh+PYImASPadEX485/kdbauomJCe37u8HyDl3OUEFPMfeJ
rO1dVQJVTStemSuNDBXP8pKGHWllzddhKeedmF3cuzFq8bm7iG7+ilPnK0Sbej+n/QFBwU67NI1y
PTcYQz/9CgqQ/t7PzvvM9GGT2Mh3xsR8zgF2kCBFX4TUgO+xR7xBkjRVMFTNb8REk7EOb8vJ2mF6
ApzKacStiq8dvECyXNYUJs9kVhd1BFUQHJgnTlAyXqbSKhf1maUwtQw2iXPKxCuI+8mm/VWSOhhz
vOR+Cq28fCd3aVsTxFJCfWjHyL2zHKZOPkXgxHbV0QcNOBOfiDuaXwld6NpZf1OxGlE6CWSWJ2ox
n6/Bb0yquoD6vLfpydNhfil9KHaD7O4lft6w5RewowpUfGRx+PQnEnRc1ztWA5cTZVe7sea6+oRc
j/msJe2G1etkJP5hsH6nHjwnATMrhjAzGKTB1wg3nQIKXoIEgUUALVcmwZ7Eqr2PiWxYTPN3MoXJ
Ovj8YoqQ9oHjvg/2QBSoYz6axmA+0p0jhziiMWwxFma0B26GkdyB/jpa8DFHAqPVu0j0nuEH1ESO
3HHJJjWqj8JMxmsunyb/IenBIbFP8HunzoQlNYLigm6dVHMZRC5qqiypxsDuG/CqM0QuPtc6oxdr
wo4JSC90N+jOlk2eWq+9/hYyMrxbRJsf5ml44ioqDrpPdm4X3udGS3Hqrs1aBk1d/ZjoBSpm2+tN
w/luk7XJm0twIDa7r+1UXHv6xPtyhH/ONhPEjPO2kdMHyZxe+AiaF5RRjzNQ3S0+NarT/Hl2vItu
yo/e9QBB+ODJFcm0fTaVgQPj0pAO46gZRWxfI/nuLGsX1giuitCF0tX+6NKc6TRhRUKcVacUC0NM
J3UxnvSUUULWPsNuMCsTmWCqL8atjduelJL1ZGB3+aEk0orLG/172LjsqbucFAjOeqO/JZnqshTI
NYWdk31lNlzYgnWPiAnSkJdTEYcUq4AuGTyzpmoEh2R8Vd81G/558bxNbiDHHwin4OhTvmWsi/S2
wytqlGozing+0jUgxOyYx4CinRUiAH44aBzfo7BPT2aF9sXvr6LjnoA2SrRLoxit4chBefW9iHVz
yCR+iRZHzt7m7bZa2k2Sgzp0KqPb1TGAQTdO3QdwXHtv6RqafzXSMK+mwRJzC86+fSnT+lS5uA4i
DZwrUcala4pfYZrqPSfpSXy08cJ0bpnQ0j6rYdZ3rdv2JyM3j+TaUt8Xi7NlbQsSC5p85Hv2MUcY
M9PATXW1q5Q2d/DpttpJ1UOMzQi9Z7iwpXKAK5HlcdmtbgIyTfo8YATEaaynclmYm81T+lyvxC2r
C7/K7tNc8QQ3PXCek+FG5py76xImoLFNsTLX5IzWboN2YtX84fMkICcfApGav5a5yILIWqXKq219
pk/VzM54MvDCnYo2fkDf5uz/sMJb0X7JfZnv89WjjYcCXOU6UNMICCOSzM+imXbQ9hp2kD7Z53kT
n5Tfb28ObZRR5O01NOem+NVOXlzTxPdRh88WJI39TeJZws/Oww5QoDc1HA8lPflVbMlOcLUXJGQ+
CCLHktjB/GQ6c4ddaD3TXOkBka3UBD335jEmF0fRu3QdANwhYasAIPpRnFsYqEscYiS18YqHK96i
4ekuS1/GFlwHMxx7V6w8rT/q72VNUEh0/0yzu9nfWADEeNcwIEOSovUyLluLnh5ihCWEVqSGpyGs
Z0yCFDYpyo7Ggyvhr7dmwadKJgyZb6ZPS3wlsEelJCHKaK42goB9JZIftVcdx5GbwzFUss1BelFA
d+DK/J+6081+1kjGVwtUmtCY7NLtknEhdkXxPLAPg7FeRaUg+gb87eVnhYctCL2YzFOQFrvF0ylM
t/ljzR1iTON+WQTRXgXsA5Psg8iGBQ5eLy6KAN/bN5MOBOOV8qk3Q7Ubh9LF0+hd0KFjLo3lt3Lx
xZl5EQ/NSNQkLpM6Ji/NjqhhfLkQaGFnFF4KBp98zqDzBandMhLLOauvD00Wn7nhJuir+Xwes+Td
Ia0+McWD02d340xfe4imc5qY+0kReOKiOcHmyd6QTNfWi78u7qflRRpVB5LhHGaHBbmbhUudMlP+
jgzts82CIM580D24bfiYPQ/GZ93YQYPEiTKT1MU5zPoA+SAZ3grZNgSQV0ua1qFhkfMJEjul9N3P
YRZ6Z0wcO1mCqfRIkdnSk1qxIwQdfScIepUwls02nrkkoE5Cee7rT464bx7uHXK73AsbYLKaredz
lTPl94jo3Td984x0egySwn32OQ4oTiTF2B+KyAu3eUlXc57zOzrPZHrTZkR0tTVfuql6XWJSHcfK
eHe6iYSSBCCWzj9vymGX6uOP1nmmiXqwU/+JgwPF0/ypstUc0C/ZobKHq0G07RlWVzlED6i14fot
fbNNqYWjiNTUGsYCBK/RPhNTGfp8ZMhO90JxJwxs0Yy3zJ3h08qsFWzL1spfbneVGdINGWXcBbWI
7ww7fLT42Ss5cjjfVM+3h6VdA73DazRhg+iNJ7fBZ0JHXJyruin20ptfSdLUe4qOt9ElUZ6tJ9rP
Kg7PBhQZWJviMHaFeR4gBDKwuWfZRpi8vtq2Qr3SrFeKCAV8/zkiaD6lNz4547o7zB83eoXRRPwI
heWlxk1AAgBbzAi+TC0cVxriOUvLuMD7Xn2v9dbRxXOOP2Fv3rgZeUxoLRCaX/C92edaDHEzAmdU
oyArHZpqqTSOPWnf6MrtP6SbG/OmjyP7KGcO+w7Dn5HAuF5FuAwX8rtnqzhBS93RmJu2IhwWCJz9
zv+TktAO008a5Oz7qmTEyIZ+uwHx3w0bQ45MMg2a1QkI1Eivi5zMXgZzCAhQzrvsYTDVsO1gcOzp
iT0TqU3Rp3N8q83eRewDdKjjdrMrtFduxhn1b3APj3/SJ/5PORSPAH367v/+22pv+ptQCpgOwlIe
1psV7WDie1ndR39DT8ASj8E7mloU6ikwajvcpWqFlzkMk+ZYwfPRXL/SU/YZ4YmkhcLUbHY+fdp4
h3/+WvhH/+3F2JbpKWlbLkcRqdYX+zcvhuzk2VGiq45CIJ92ld3u87lAcpSJi6ybF04kuzhs8e+i
vqIVBJfX7K1y15negm65il6r6iXj1rp3k6y8X5XQtJqf6zjLHhw6ZaUGcWjPMd2nKQzG2Ct3riQP
gzyF19TNaIsniXXu86LfYSwgqcp2EVH2TDrNpCfxyEvns1dSOI1ZcUhMO3vue2kjjHsguiz5zeT+
u9DCO5qyjtHlIjViyxm44ZnHiqIMQSAP9tdZ7bEERGDtE/Fk1Amr+6jVKc+YGqiK2t5W1D9RzrYZ
2S142tTcczkaHzBcQMKfSBMgZ7cxHoiQNanmpgTxk0jeFp/S0snLAOkIDpU4OqWOp0+D3Z9CUTuE
dNbvsh2L+yg2qrvE4mAzh+WzUbfemTYEtoJWm2TycZ3XbcIyqYAramvdMRfPuop1vlhO4b2fGtEr
TZQ8YmbOqdvaeyp9GF2XLkzHVALJrQULPUTQVqXeCT42ofccfA6SpTSg8dMfED+Y+8oQ77laimdD
ec92ky+Ximb0rq9tGTRJrbmm0+6APGvtRbffIeVEdxNq37PlAp8wZW7c0zn8yVZhnrOZl0nceLQf
zYIc2tA6JO443bsli2A199MFpaCBX1VdxdhU36c4g1z3xC5RfiI0SLCex7DnUvXpI3rcebJ+Jas1
g1jrkbmAf9ghcuk+JjphplNJ5IiUX6SBzylf0g9sJ0e3Jr8PVVuPQtBe3grwu9ukzn9btZQHUXAx
4UeZ0U9n7avv9t/M3BzpfdIKg/cuLrbTFic7LB6H9Vnq6JFmx/plyQV1seBd7r26EhhVm7zhenEX
OoJM+8U0YMiLXNIub//y9m9YCugYzWX85y+SUOruHD3jZnfoSiA/y852X1Pi42XbLK2kJFXJwFRH
WadY+dNzN7Xt0TaRuU0wACPv1U7RD5QMomPCArZV5C5oZvOXaq6aS+U7YieyFJBwTS91oZJCBUKw
Jvdk+dKNd2iHikdB4PixdgC5p958T969v8kdxGNx75wcgkr25JD8aoxYsrN33dmo6GLg9io3smrt
Z+pNVNXhNW+49IchRPcbSxvsWIgdijf22o9kkfhj5l1EW6ZU4raLeXFcntGfw3b1/PQUwgzYDCGu
PV3KLTnu9TVTv5tIj189lDTK7CPISHTpUGaquyQV+zzE+JJ5PXGrOQpf10npBc7u91vkrie1fR9G
w0tnRPVlAjtB/Tjtk9rCxl632BaHhVZe1eaEBbCQhfbCKJdGjoGmAisRjNbJ2TDqqODUWQ+pI8az
VVVBnlXDXWq1tx4TeTcahkNUxfa2n0ZCC3xEpQynyTd06+TgOsD/dd1uEfvlBzFXR2IkiYqLaMv8
88XZ/Pv0onWjcJVj257HUi+wxf7DRpG1pgzhfwAeNJACz/gJbbNMz0IW6b0aZcgBJfvVch3jmMmR
DHhJhf59IpJCieReauNqNhyUSnKmX5m1/Kab+C9e4hr+9A97GS/Rd2xcvCCL5D/uZV7r0ORDA3Wc
zNQKOlg729FjgIfWS96JHH7GUBTpr5Cl3M6KZtvnkupUWcajTsedKZ7yktZ7TPtwC5+rP+h2ci8O
YrWkIvodXdIKBWBeRc8QAA0FPa3OSv6LXdDEOvwPv4UnoCr5jmcLn0AreEt/uwnWBlJ6MU8VsrGy
udiResSAt3E4fAAgV+WlK851pe8j1kB6WM3hFnrr0Pnbs/rAm+nqr3abJDuf7ImEWEXaY4QWjUQK
bf75JWFb/8MrtaXwfEjklv/f3m9siEZYhS1K+JRoAAlybNfVwjmuoSJl1OCQ6cYfU9Q+Nb3XvvfO
Dzi0/b3rdO2hh/XmeWFx51glic6hNg5V4b+VjXtXlPN07yHiDtqMrV5BkqDAlkD3w2KFhteKWhUP
mWIAuqkLlwwEkhqB8BYHyZniLXSmX3q5GvDSn+o6QgOd28co8R3cskj9RU97J3MRRtDZT+gmHVvB
JO/21vwvcOxfGPKlqf4VcIwm6NAmf5fj9ucf/cUbEz48Klc6ClP+f7nxffXvrutLbguAYf/pw7fF
vzumaToC/tctoo2K8S8fvkCEhA3fRLJp0b75//LhSyn+/moXaI4kgBncN57lWijJ//6+bE0nbYYm
is/r6duzI6aIZX+4kTLzWKINzXJ1QCp/uD27PSBEIYBepEcxZ/VJmz/xxVTn24NH6DPRbetz0Xpk
zvTLQ5YUu9COl01CesAx9apvvQgZk0Zle28SshtbxS+nw+WelO0F8/Mm0Tiv58KfaPSQ4JWwFIcg
b0hd2WlnMK8hCnSOVlFzL0hmKtux3iKQSQOSb5CODsuLns3sUC/L3TCM+cbJHP8UGoIUANLOEHzv
mi6mJ++Yatf6ORMvOWXXLAuc0T1jkl/exIQlYCYWys/vGQqewjL8DrHKIREkvEew2lkJTB1mVhtn
aQqUk5lF0s9c7uAwENnBFAp3KILFMKx1MBlgdfrIt47xSROBtRkJCUKaQzeP1vZm1SQkXdjvcx9H
piYMmx3pOkXxp5lkDJxaQAhTLX5Z8ovfmWBJ5hLrgzFnQYdghGAfDlyLN2TMKJE+5WlxXGr9tUbT
te1DmtgeEQhYCmurzg5plP5G4vGcNVKeerSEibbJRLfcR7q/j149n3oznXbCoVVEaunWbro7ExLb
wVuCziOLOMpBeAXCrSTu8Ru8jZEf9vnLyCaK8y1iaNO4j1RmJMz1lGt+1l1hM2U7RvopuAFesbvw
fmC9+LIwt9sk6HfOCTiXonpOzWH57OR+asZfE/TbUxGCWGZyCfqHegMGm1pz/16YAO9qD7BVhSJt
RzxPzDmehJDMr6ZgIV4HoXMagrFpWQoN2DixkQNmfpq9Mj7mNWPVzLW/+EWLdKY3Trb20K2gy+Gt
uXObyryLlMVaW4D1CgGjjCYfL6oLeu28TGWi7GM6i9iPUWmuj27bOXt/cJlNZhriN0oXXDGi25LW
Op8ISUsCqgwm5yh3qlTGXzzDDYg77thamJaysxOU0veEgknezAzmnBL6A5T4TGcWw1NOqV6aTokZ
bSchhu4AFHIgZ4h80M0Un8uu/JnkT0SQoGXNxIzazh5gsqmvuvJ59VKdBTzabWUhaNUTrWJpbnvL
ap85DFt8aPSQeu4zrx15xxW52zX4qsGzf+ag8r/F3Qlq7d1gF2d7xqxhaqYcJpkmrvclWsoPsxwI
KU8SYm+TcNl31XNUo7NDOn/0rVKgwCQgVzroda35kOJi2qs4sw7Qq8ha59OLjWnTY7bY+XEVMgzH
2hIPsBNo0yd5/VAVq5+FtJJ+7tbIOXSsh2GJHq3J2Uvl7B2b9vrqpiNRj0SMRsYCMW56rDk7bJuV
LFcLWOwU7ltM5fsa+ZAemPKAdzypPM4u0kyukqidwN5ySh4fivlr3+ESVzWaFcM7ysKIXiz++oUJ
1AMgkw9Xe6duHNC5YwmqChspExcyfCN9V0v1XSAmT5aqPjgdn/E9J750m/D1xkM9dYoSxuecPoaM
kI6o6J5Cc9j1Dp16nPeBtVT9VpS63OaDAUisQNpcqMdZL8tVd927oeO31M6I3bOrOWCCUJ3a0NtX
/IxaVd9bupHr/Hq/cGqT0ULCHtwgIHriMzKxuzUEpaziphDXetcXv5GhnwcwgmE2hw/SW1ib8HqQ
E6BgMk94U+oZ07wUBuEhM6lnTbvmnwNuGGg82jZqWDpZ7TZ3x0tvJEe1pO7ezk2U5s7VSsL6UDnQ
e7Oh+24XBEdWvv8raez3oUnbkyzp/ieyvgJwSbbxtDA2kKI+WCN9OpKRoEhgf5oT5xSngwH0bP4E
34Euvl6OaOa6oygqHYgkvliRdTdqTM2aKJEqGeS2KUcGLBno/pb07xyLNMPE1goJTxHVoe5RyHdz
hI80mh/wBPbLqzvZPUkRwiRhzvs50sOtJFsETb/7eGweGzdqjqCOfzY6+ZGWXnoX6njYMLbSeP3f
3B4qdUsI1Y4ZAl8wRLfV8gnPhPulpe/UmY5/qA2hN/j11KZNcjzsYvxNPVyhELcvY0c8ZtKLXY6W
D/HvYgTl1NIUSbInYb80VaV+uuOrk+TvvZtlL2PiE5ej2DXtERUHxuxfvV/oJxDMzyHanJ3nT/Om
tPy7bpEGZxrxLVmztbNLWoZYtKbd1Fd8xsWyG0LzbHLMY6C3GgciUu1AnNKg413qtf5RqDcSUqMX
wai86jpWleJh9qV1EAtt/MkXr1b3NEDCCNCpF8QMDzWsMxKV/O/0rzYmgpxt5I36MMP7E1WRPUic
ggRXZvRBJ3fv4mCwp6jj9mvMAHnHN2OeUX3lEm8UyEqiKrEBEclsBbEzfXXi5T0B9QjOk8kuGUco
jIZvlSetoBL9R+94uMkdUph60yWcMU/3HWxS15pKbn6n40BMTKoZd3SJkq7f+mbyDoQtvVOO8VN5
fRZktOqCFqwnFgAwxJg6modkhl88RmFyGf08UKM+AZqzHitzlUjSy9i4qDCGkpM/Qxi6VbUMHDTb
Z4X3MHA1je6sVs6hoNigq8xO0YkQ2V56VU189laLPue7mFNnfjIGa01V9bF2ui0yAdUdmzZigEZu
FoGf4nUQ+p2YILaQrgyERRb9hBJzU2XWD6gyO6dVD0ZX2zg9MkJZTSLJHNZzgrBPGHKfaZ09jlxG
W0VeddtxG2O2/IF+1rJH44svsHVaOrosXf+ASSTvF6g2HCeCOEE2283Le1Zz89pS+0c8vpjVy+6d
XQcDMjSZ3eSxmbkKaydMFsAtxIwNFuGuLJtkcnFo6ZCehW5Xng1QghtRmeeyz6FE4MSli10DycGX
sKyJdLObMDwzfyU9dUYIKo2krPSgUHk1For4ufPEScGYC1RROVR2Jel/tslYXywwtFUOxQip1uJm
EE6kCB/asVyC3gdH5669XlCFGXO3kDDsd8O03nmVMyrAhbUar/Ur+p85cP2DHXEQG6BTOy2dm9pF
hJYVKj1ze4GyFkz5aAOeEJeTM8huvWMyxgrmWffEKSYbWqHsgnVE2mmSUZGOBGxVtTwTxAISHKZ2
Vpj7YqFl0PqOc8CtOXSQHzptmUdOFw+pj/RaTGEOlcL+2Xr+GriCRltRsQwK76QriUpBLTo7ItvZ
FUE2ugBfNw7mic2bK8Oi5SujPvB8D00PtHXNhMS30JUXQ0MBY8hfkP47zIzON7u3m910g95l46mJ
pl1Uaryooz3v66zas+dgtzMihZyowHnN+zkzeBmidenM8UYaortatf1tklwrid3eQaXHMJGRqYCW
LZjdTn/pBWAECUPzcHuKhQT9Rcrd2DeCHcT3H9OB4pS0j1PPzbGDsVki4a9eRGuXCFuT5R4kFut3
7pMjaNeaZlEL+3WsnhtLbXqZQbjTunktou48OURZqgZNNuVIeidEeUE3UTCoBa0zN7umeTLEWCOv
cWOIAAs0CY4pndOkd07pPpqcMbahATmMOR+5OqzcBQQQLsLqVTeFc1nC5GoVy1tt2CsWybDvgGtF
ctd4NPu9EUQSMBr8qWl26ELMCn5FXiuDku8QqRi2xSmpSxPgVcbbd7bZO/cUIld/tbWbfoFGyye7
eqBFSirAxUnkcu1wiWJsC7LOOpAZwPnD1XvOHN3bkk9U1UV+N8NIPbWYcOEChijoaBT3Y3nXAxq8
J00JZUXGhI7OKf5ZBiDyeZLDR5f4Jxm7HzMjNoQ8Mf3MSlmQLqNtOrKMTia6ET+19rpGg83cnld6
aY0lexCkjeYoobcqWrjMui5Yom9xPc/nFhJnyAmGg8N769npoVvTWWWvDyyNP1AE20+5SVwkXEh4
VNXJ6idMdXXpnG0Fev4cdy7BMZH+oVymwCYb+zaM4TbNdvhipPonJl3MwYoQqsR41lHbv8bKYX4R
/+yMSeyHpp3ulyW9yw15J+fzYmP/z4YPXxWwWuOroD1+cRskYJpES2pXDNqt9rbN8q751D7nlEn9
lJW/Geql+sJnPiPvNIeD3yzXune5p2OPYFUt5T6flmS3+Mg4Ay4ldXLFiNWsldGpJYqq9hgM8oFD
yIy8H9LBYUwsnL0JHVbGRndfo7oj6Ji8SZObFHkRM9+Z62jxn914uC8jEB4pLf1j4+JPsc35YHvd
syGI8vYn3/4sUhVUKfFoqVH+lCkDf01WaFs3DRVuSfhXwZ3MGTiIxuxhogsVQUdre5l/6VGRbgbF
71+bRnu2Jp1vDRmecsMiAhZV/JY6vNwS/u3uFkFrfclNAgXdrRJzd62d8WVIMP1z3I8OQuh79IbW
sSvYVueqv07j8mHVxeMk5HCvbS33ieypZ8kXyqtyLaw6prw27CT25CAiVnsTd/OT1Na4xa/zWrit
vScMe9VkOHuEFD2ZSvoEqsDZJ7aaDuhwUTM78q23kiyI4TQhgyH30Td/dJ6Xc58Wv1Mc5HGbJhdT
66vksE2VmRnIgGR30qH+wpQFIoXdQ4jL2OMnC6oudQH5diPFWNHkaLtDSssqutT402rHcIIq7gPC
vF+SgTc7BQwRZJ4J7gXA7Q6bVXNpUpBhY/sKqDoJfNaB/WQ71t4U2rx47abtCfnTDcLbvsQTnpPd
hPx0k3TJW+u06BYNG1mwkC9MEdbsBxeDrjvuFtel1jEosVATbSJeGx+b/tUlJmpA8AYuMJQ2ugO3
h5ep5ggjAgwARrzLNYtJ7Q/YQGX2bM82RkF0vSP4azxbSb91wpl82QmOnsi6M95csUHZx+G8Qk5u
ZDM7X78mypdfZZX8WiQ/rrBmjscWN/+Uf6fy/ZRSpXQc+vsI294GKmnDbNAnBbWt7QefyEGWoyNj
BmdTUrw1LnlkglDYTUno36ZuxJtDfyCuI4r7ud4qhOKGBxcpU0EaesN2NofH0pHy3KzaH9YpF1fT
+nwZKut8++r2QHR6OJTD2XNAN87GU9NW6Y70P5NcDx4ahZ+vWh9uT1m8za0A2EOSaS7P9foQ5yNK
DQIyHxzHSQ+4VxRVm//ooMhAe8v/1q0v4fZQW7D6tLv960WIXkTgfyWUOTdc+DMebl/9T0+7sd1U
pQEnaX1tAtL7GaUoSnvzdHty+/YkpynIdPtL0DnHliA4esMwPN9e8e0rSyfXnDJ/P4CdLf78qUEu
Hpd9dILEL89FNEC5WL+y0tLempIETZuR1dnpB00tYrmweePHHjkPQbPS3s2G6I9DWwZQfrozruru
fPvKpz/35yv4rvXtb/QUAJASWoSW2C1WaEPfg+WE6md1KKs1GeE7Y9CQ5pYUYKe1/ruJEWzX8zHZ
oY9BB3ZnVTb6vKxYxdvDBPAdXt5/fVOzo3CVAA3krPtoMEI7hwLe4O0rf3361/dKqvVjSbauM4Xj
uXfM//cAUKvdZ17yZYLTvM9d8zmC7n+m+4eGKx5BLgwaEfeEAOuvB3PNVKLIrs+N3xMqLiKkJmuU
iOljXumNrD7Oa2hPviYzudToXNAkqNqt0fAJIWOh8Br+PGXcb+78oYF0unYI08IZzxl34sl0PiAZ
jWdhRuWhAWYGfwb92fpw+75XZVFBH1QTcOQtalsxZqACngd99m+6ptwHWWagKsqW4sNML+Oqysom
lXfHehXBGPiKtuOIUKiLyKD56yFHXIXKcZ4w/5RPt+/z/6dn39+mYhkBFKwpN8ua1FKXIqaLh+l8
ns36EAFfsxD3bFNiILbEvfcQLP/zoVz/086GmcFqzzcf8d11Z5NJyjlZf2Czvop1sEsNvT5vjXnY
lrnbbhm7fKkU111qY0Uw0ABELsukiwcU6Ee/KUtQ6V40Vfu4f/XHmnLdxxAem/Y3TRYF4JSRvsji
/CAp24dJYp3GDE2N7k4eTJGNEc54f1EkbBTmWNRMTbfVKvzw3OoJ2cVBC632Q2q+NJb/NhekwKDu
NJI0PlRN+pjMeuIo3fSXGL7ctnCcn6nxYvuyCaYV7+oo73VW0T1q+3w/UK0TRTz6+2L+WSRTfvC4
jwtNlw4a+kNu2GqPhgfsG2kaOyZ03jElZHDneMiNijSoLCzr3oTbCklelhPNOfgD54tIs6Qyo649
ssiL/jcl3XACmnDgN3pNMozMTsp6KQ46n9XOVlyCztouZzKwWaoQfovnDte04sd6BmLBJaou1mSU
W5JCMyBbpbPJsZuI3tlMg/UT8QeOEp/zhENuFxojsJxcF9XsuNxa5dYKp3Cnx8baMML8NPLXrmCK
rlrHYAjMgUt6MBudzNgTJHvq/FSdvbTFXZq3zsUt2xNywle/1BfdVvO5qTie2fxmSIia4RFx9BbX
4dcGd141UCwXo/EGg+ELmKMFlPx6yiz1wTRQfttI2ReF6OtD43jeWK67z89F2b4lKh/IL3LobZDF
i/7zY7DYVV2HUL+qnKCNjK9pP7Zf6GTBnBgPmb8MyKEhezOVf5oihagVB4py2d8aH1+/aw7vWnmU
ew0NqN75ZGCTf3f08FG6KJtMN/7eLy5qtsXwoXHyYRjRgNxiLL/zhr9JbAVe7u6Jf0UMZFWHSMuf
utDALCII/gBGovBxCZFrTAN9T99Uh96nAUJbYjM5U3JoSSnKCptJOuMNKpnKD2i/X0tACWLC/IhS
9GBVLqEO4Bm3bdTGB6IVflmZozYoxjbMFtbumn5acMcj6slghQyc7ETtwtjJ7wkCbHZW53/lhDAh
+uWICdjDSbpv9Aq+jROykWiFlY90GBmFsJXESfU4w8+my4ENwcJHL+f4q25L0EhuS6OK/uq2K+O7
wnxsnxfJLw4Z4EIJ/rFYXr8nGsDkQKpphDY7Z6rGi2VlZOFKXO/thVuLq0vZD+lcINtQ6sMmY+RY
Ds9VsZqYrelVmAWyCd1/C40BhKoSqH5cLjOc5XQuUgqfytjHcfkR8cFwDsesF8X2Pu0FbRtOjEQv
n9oSsFQ5Qzw3m3UIVYRflplXGiqv2pNZnW5MFV+4uTbrKCN3hz6w4RNudeGeLCsHKZKgaXBB6z/b
j3UBjd4irGZtbZEjKS1kyt5n5FXi/j/YO4/lyJEsi34R2qDFNrQggyrJZOYGxmRWQiuHxtfPcY+q
Yjatpsd6P5swRDAUEYDD/b17zw3JuWV57tzV0h/vpKQs95T6ZhfGW5N+n21fO4U1rl9jBp+e4G+I
c+OBzPVXN82+U9gmJz6qCngHx9o3MMb27basuj2TOBT+nbvVJpZ2sVsbmxiIR8+1d4/xTDpxxZeY
xgpLk5+aFMOHsYVQftKcFVevTatbLhY67d2xien2Bv2XgLEzLpPxAvNj2cVmkG2YG32haY+FKkN1
hvwaJrYduLsinODDgRDmuohTE7IzdpaxxcBW1HcAnlGWnhDAP48wMe8xf+GIrzjywrpxjhXYSmw9
7lvZVs/llG8yr8Nc2sB9jfzm0Dh2uS6xGCLOKXE2MrCbOXy5MsIDFXE5TUZG8D4edn4335iWc2HA
MldpwuLGxL0I4HXrsri8xPmLM8hsCNG8mKQNnjSgb00AvKo1kuVlxFy16UKTyhokI2G6FwSSlGjN
XW2J+ZAbyY2dBC9ZDX+180mWAAC3oh5C/vqc3A5ZBPmb6adNsIEXzz8iwkP2KWqrFfr7L0w8v+qx
pVHGmvZewPW/igU8DowbeRHdJolot3qAW2tO106XG5wz40sc1lSTvZM+WixG6sDYe7P3NNoIcGZ9
b5uztUrpx7Dgc2qWytVblQ9fGzoHoLCz1egNb9hOFGEJ7dNSUh1BV9RImVEVjTeD3t+RIPgHxUB7
cBESy2xZm7oYfUvU64SpHFP5mPqDuklkTmMhA+HIOnmhrpnu4oVZirpp8OUxAToVPvS1FfCR6JC4
9mWcoaoE4rEoCLSJ0Js04ykfRL93K2YG6ibUma6orTnsQn0dG0m4a0NjU2O9xnab1CatlV4bznNo
R3sSQda+lPEnerRNqEnSpkPgSfuTNCFafpFdLSin2+mQh9ltkXPhCQKwrBOX8SA1pPV3FNOpJiYw
07HjQFWeTlMwNgyvSEHzivkrF8mWGQqTWBd7vpm2ICrl482Sw9oaBYt6ZHaU77dLT3uSZPEx7Nyd
bhXByXIJQHchCXVOcqrNnkphAbEcakJ69OBPnJAToi7unHFbahVSMGSh2xlj+xlBYn6GUF+cbfzA
jCqEQczI7VajCwO7iSpHhl5x7plturUjpp2AGsk5/PtmTGVKqLqPxLo6VXAy9Oxc4pA6T5ll0B82
/qh7YhFnn3M7t5nAzdijtlTLfkZ6Slal5jYnB7rXSd1lqVevXGh8Yh6pf8ifzAsR1V23sCMg9hY3
zeQ1iAsDgtdFCmTX8+DbhQmSXxZ/xHPzUfZUUjuPytXC7oB196ADwthbtkuifehsi5lp4MeNVTJV
bM2EUq7aVH+Z3WYXmqwXsiwuznEXYWIpk0sZ198ylRyJz106rcStVo7e7rfHOre9HYwl5USVOJel
i3aTSQKhPLoVflpt0Y/ujn35MqaudWLktE7FEHEmwACXegbloFA3iuy8LDaw/ljqpa2C2oxcRXxK
UnXSCWzAKFPFR+A5iMX2aUmdOkmFtbKo550AlZVhG52SQFDLsyZvbdaNT7VZTuttGThvAjvjbGeq
r268pA92ZuRdCrmY6xL/j2qmSspl/ejRmoclwDScKVyZcOwoATzafI9ly0TZQIah0rBDej7JeM2+
JurHcGf3ymVXcHZ1E/h6fjCw/l8jEGdevF0S7RdGbPDtMllT3QR/b1lN4IDK5Bh1utjfkXdwyWRC
w1UtQhZ2nrn1YTPHi6evR2Qvhw7F+iDXiAAjONsc4onmiDqu+iFUyGS+4JNYtcJzNz7tayof3UgT
nyl5XUE590XpnBvLOHe0gChQFpO2Xxz8ixGw/5zz/RB7MoUdKtWw72f70MtQ2QLnTxgE5U59zqii
RkdHDnnkoNi70BofOqm59jySvGC+U/i1O77sAKTT7NcqorLWHG87ZNWrMv9YSuqSgHsh72JZp4Rd
nuQF/pqlqu7apej2VtAdFcgdADusOEvHIgtjslhZci0YxE3ClaNnBdISAdTFNJ78gaKw1f9wzfkx
ldx9U65CPcevTzmE4D/jXqdooOYpEvYF2PazlzfJsaasoCQ4UznFwLjkV6zk8SlaSxzoHmzUVydo
YUYBelSpr1VOcXiNIvfWa/kJr9YrZT9qiNVZEKtFfAgACrS07kG95ayCgtWmutEzLF7ys2lV4cyX
NybGkT9Ti9X9gYCqdWkvD1qffY8ja++iVt+3wyyTNuXRxRFiLGsSJGAJy8FFPob6sll5dCE2ag/Y
Xk+gq9oPqda+LrYBmX3CxSx3T3xTIsY5eXnvnjqISNWYWddzU31FvLj4meaGPp1clovC/xHO1TPE
SAo6zRztXVlKkffCOfk5TMVwzZ4NaR9CFQtb8FgD5QH5tdSpou6qG5UROvZxT2QfNXf1zadZa0hd
Mm/I8blEdo66hF839Rz5q8zkKQFXSlgEDmN/HIpC2sw45Yuefng9v3IF01apCwa3zsSDhgGuqZ+s
nkDoIOsvRmmwfIjCVcmaBlIfsA+AvbdDAi1l7VCMZOQy0RBvxJCbdFsjwDQu5evGiDkHCdGo2Ktm
PbzX1DVXJOs9+rX5mnbuNwIYL01tBDCloLAFdWmzt52bPF2WfZ2mXM51QkGwqLZe/c3pLfodjo7a
naAIAuWYBcZoDNrie4QnC863WWxhna5L8oiolOirwfKzfZPYz/18tprwtiIotjKdcZOY/SUd8+9V
mzPY2rf9CF/Fy6p3yvHt40CtcsgnetYxQP9QP3TMx/yo6dbMCuFzaSDt0M2TDeneUqa/99PQWnkP
hkd6Um3jPZ3c5G7KmRkndVdu/dneWiYLYyapTFS68VhLRIiUqYUakzIzCXHr6+3EGgJHoN8if6Bb
QCZJ47irkUjbGU7ej0q/d7zQfse+MdOakC2eijnqQCSUP+ovka3dBRQusLJn8HnG7pcRMK9v4uFh
aloCECot2KmTkaJzf5AxilMpY9ldf69GERDMKZZkOaBkU2Qemxl3WM64hufwzsgXbRfEZXCaCsIs
/l/rqSKc/k+tp+ejXf4P4bJV2b2V/5a9hFBYvuZPqaeh2//STcv1bN0waCnYaM7/zF5C0/kv7Goo
nS1isExDBiz9mb1kB//SdT3QdQTHZDAhU/hb82nb/yIQygk8tKCO4+Jo+q80n9Zn0bvuuLprcLZb
mKRM30ZD+u9a7KXKzJDl4p07SwESsxE947CFNw6hStOPS1l5uzS3zkXvp9t8SL77LbhhNFcGOoOY
6jxwZEovO7QU6aYvf/lyRYx395vpd492LdK1N8BOnQcHORcOQqYGnBWNR1+9eihGhyanGa0Ibff1
LxibfixLvq28dNkaSQxaUVjf4mx6L81y75L8cpdns/4Qo6tC77fKiPtGp4KRFB4C6SH2xDLKBsHH
etfK7ptledGc4qsF+X5f/WIezTxP7IUvWxw9PWSSL5Z9g8V5HYX5PuJlrJYojVAsf0XPB2fPm39O
Nq1G9t7aF3Z0WAZ/pWNPhx04n6LhbVr07KHoYDQEghYLk94bz/TOqLOYZywYy/IevzU6PKxNQfKz
6f1zOeQk5DrEjQxAZFp9r/vVvpootCKY2RY22FaeMe3NOlw1TuaesJAke/zmlPsM+HIMQJQS+v4m
pbAUSeEb1BVII2jH+zHbmoADN6k538fY/fPJuWvgDpt15mw6O/LXiRU8aQko7UXo991QNSASyw4z
L1B6t35irSW2muEsK9POXwkqhbxv5m9Gj3iMZm+0Q21Ej7RGpgaQZ2el7TdyAukILVa1LXv9ZAbV
CDqcuHKf/CGDTlSRC+KGXNZ5UKx+AoihNzp5+IOGR5egqp2ZFjozAa5KzHPoFy5LvK78+a4ZY3FO
/JzGnaZJ4Km9oUIed4F9wIsM5h2jkYcJnUtNEcBRNd9YFU0Hy0Fom8YDdrO43Oh5FR5yB5gLiqGL
ZjXDOl1Q1STMKNEkIlYhkAknFVpEV78tFpRKUcqKNPMwGXclVJCIRJm5Q7hyiRvSKsDbvmG+STcg
8KAOtOmlMYTU+SzubrJuMG2csMuwxhPpuPKZg61z8xdIqfoYFz34CCqhAigvEkBrC/cv2VgCnlXn
RufOPbTVewav4ZSWQDvduCr3tuXMNzpYFko/5kNQZSSHiqF8jOOXMA7yM7pcJJwJ10ytizdaWgDc
aQ20pNMqnZJHsKG6G5N6ar87zb6Mu36jizuPAuQuMiC1dkT2FpzfHiQAOgOrzAC0KGw4HpQnWc3E
+GsRx5CssRZBicvc9t6g+/+kbamv9QXciECmKRdnGDxxGM/OH1453Vp6yXuDeKTGAJBnSkYO9QHh
5dCCupKNiJ3hdKuBEJmD1lQbSXCLynYlDJZbRvraIJ47erW13KPopvhMyJMY0DQTDbEVCa1EKKEC
BhSUtz4/8KsVK/RjdJ4bAdrYR+GGFqDykOeSccQIvA495yd7vGStbRrnbKS/hTQCp+Zq6NBNaBFz
ldI+ThyzgtCwEMgbEcjmOUvGN9pmu6rtp4MDU2YFfRX+og6yu0/IaciHajwi5X2tg/hCaLLYxFIq
NtBYlPn2+gbOAej2ctkElR2vc5rzMzS2nW6X014iIrWeCOVAA0ta5a8RgbXrEcLLvunDu0Zfkae8
7UU7QwIlRsumX4e7cGfa2ptvFY9ZHr85ZXJXFpZzp8FUhLWDKIgJ3kPak436nBASlRvEkaaUbSea
+FS4MJe31Q5ssr83Y2PVzX14EDacjnqiOUf/IBfkSJkZNX1WcWU/9HRm6XfAglhGcUroyWB4J/mB
1Va+DyL9/PGQeoYMWTBpeanXXP8mX/jbfVR/kDwWKpIpzmHSkSkcqS16SveL5v60MBmksWXgd2Em
rxbZuBaYaMu76iaDWL11IvtXR+VhoYncwoxugzv8DaAIMoyE7eRwLvhjdNcu7dE10doNIb56cHo3
5JsL6NckrgJB1i4x1Tt90QliYH2EDrAoTz7tioyKO5vqpgVAv174l0AJsbRUNyVOzBOB3eX1rnrM
6CZjU8ZIFbRpYc7JZXRk3U1bipEwXcSjlVQ0l2m+ROZCvE0p6/A+SU7LIW6T/DBjjdc1ixawvKkd
AJJ2FB/7tkAUJoyMtvWZ4yo7oXC5d6PoaxcWD/T8OyQjrBHQJvidHxyxH2N3EHVUHATZh50hfzkH
87zooqeJmBB9rR5Dz82vSUUHduhzQW8A9+/Gz9oZ5mNyAFlPeWTy3zoKBV1qNWdyfH9V8+xsNeLK
WL60ONaxrqsigjKK6N6FZLflaFtaWR3Uwsgz34PBDQ/eXO0iFypy08UOlDBoxeom0HRx6qkJ4m+U
m0bH8CgIhQHSOXsHDTlp07n6ypvIBsCX7K1qu2LEjeBbMdix+ztZjLSyDNfng+dMTzYeNlwEp9iF
75u4MfJpA0gUmalHTs7vOklbuwJbZjJi29fBpRQluJRiJIqxsCOIFWGG+lcdARYB9evOHhIINBQ7
1Sd93Hx6zIx6QYGHeCwwCkSvqTJL0abTeqlJ91Z7SSTooIuk+eOjyKK21KLx02NcGcUODeXjb+gC
xO9IoaltpksFUI5SJ61O+hu1PbpTvSepEFo/JZ0EsPv1xiJonE6V+VpmU64Oh0Xj9I1sq942uvnL
nImmmqM+1MtwP/pzEv+I8/hdm2J/Xjdy/07ykPeR9J4+7hbZUBYH9ZfJm8SyVX8qGpeO2jIIj77a
nFV/PkP9jSyJnT20cbpuKcJ8vNNQDgWYDgwQ6t0sec6prevbXD9CfgO19dvHqPt90T8T6s5x+vdT
1JZ6m+vX+fioj+eox0DNbu1ZI06xSL3vn/74v95Vf/j0ntevev049ffrA2qf/fZv/LapnoWcZWEG
MmXTTS6I6Pv01r89/R//k3/++z8+9dM7q7teYUMQ87FV5kzMG6uNz5OdxudqNia0tbqxh0QgDuoP
IZ1+VP/yObAOaR1WclPdd4pnThJO+dh5Amze7CICT07YdE0u6v+42cL3lSgemQuPRcegxbqx4EtT
y5FlZc3MKQ6ql6r76saIy+Eg6ARMxmBQdM/9blPDjl+RvFLSWd3ZNghOPNRYtbmMgpQbkGXkIDFc
WfSaVf3L5kKEqKuGH9ycYskbquQY7stDTt2dEkh8q4/76kFNHvlq69NLKqhgh6FjWiRX5eoGAUt1
3TIBrm3slHlAQCDJSb1JVVQIOdXmEMYhvWz58YV6VG3+9ijS4VcwoPbWbefmNAcBFM+q+eYaC4Nx
TI2nT0H/dENNVSD1AzCEmfmcDPFbBJhrO8jzVt10ciuVsGcnDOBpzvkP4gBOSDgZ+xZAg3ZNbzbo
D7EcMYyJWjLk/9qHAB1X0RbjD2Nr95OGe3FUb8jCtLi+ddhu6H55RzcZfy5jcN8UVErU/xFm7lMo
VQQENTEgqMfUbmDs9Y687uP7QZ8wNgMyrtXHXsT0yvw8kxVUekjOJnQI7VDqHGZKgJ51a1svyFyu
TwH7QEHTyl/ryXC2UKvwHc5yDNQ1YhRmH8ZsaD1OgsR3x5g2HZ67Is2nwySL/mbfgMBKDILWcuyR
G/Utg6y7CCujJie/gvpeoZtMx868W6yyY/ZmPVyf+PdPq+6Wff+eWjOO3KqiMFOlFFLVp/TyCgX8
jDdrY/41dT9TdW2jONRVNufWqh31rVGgpJidrhxve9I0DkpM5Mu5zyi1RRwLv2pJSfr4JVr11vJH
/vhhEt/6A9og8/FAbDBZBZwlnoWQp6Lc6API2sRcS2t2mfpl1GEd6SQYOCwvQnLj1H+j/qZu0GD/
eap8/JLXA1oev+rJn+6q56nH/vNbdeUwMfcgQovDTB1r6suou4Uqb33cV1vXB5eEMh4Zavn194q0
3j3oCjHLqao+lrUmZ7LanNSpdt1U57f6csz8/joBiUBhKvHxlaO69NcT80Qt6L/Yqskpz41YC7Vl
q04TyiYVRq3Z/k4SUb1HqJ3hiIkJlldPv26Gcq8lMKF75hSdHBjUkaq2Pm4+HptJ+9jNhrmtjYS2
5l9jkvq31U03GFzy1SaSEb6y2rx++3qZ7pz0loA5jN9st9VMWuEENRnoKz1L1/7hqy8CBwutNzFv
8gMCOXCprY99//GYV/WszCMHFO7fT1Yf+XH347Vq6+Nn/PjDx/t9em1SPoMOg38vd40aOHsvFuVB
3VdnHns860iS5O/XL7/U6P4wcuob9V7qN1W/m7oJlrdI06jHqh2Pc3rmVOI3iPueqYw6EP95U736
OlRN2JYPPhl5ueyRpfJGjSXqrtpSj33cVY8pRuB/9Tz15DF8Hw1RHq/fXo4lFO05bD/OmdCXh/H1
YFaPBmbZL+hw/jrv1Nb1WWrz8331ouu7/vaszx/w+VWagfi4c78YCxlbalxRlxG1pV77T499PEX9
1VSzQLX5caN+j4+7aku97n9919rw2QMfL1FP/PRR//TYp3f99EmRHPAnfStkm0adsx2VBGtoEGrI
c/3jBjJQjT5QXk8+HlRbH48Bo+QUV/ebzmLz+kw13Ko3/3jqb39Rm8gYCHqi/3A9ot0F2Or1vFZn
0G/3r5ufH1X31cmgzrM/T7HAW0+IOYitg9gWMjlu3rGyuaZu3+dLhp8kgttd1uCzG4pvwficTSWR
J22vPzOcwNCbau+BujDBFkvfPNekVNgNVsCFJvG30gaKSYDCMxk9wf1ggmE2w+EJOBFmXzEFuCSy
+JigNNRd57GcUlrfFjZ/ujn1zTInMKmiLj0WdnGDBotyI3USNCcof/yhaPajR7VuwNSrqTHu8z98
HU7A7q5go0IhxNKAl5+dpi6v6sL6cRN8XG1/u+SqzX96+qfH1KVbPXb9hH963fUTxiy4cVucD7Cd
1ZRO3vjq3P24j4+dRQylcylflOevvD/KAer64D/+/dPLXYdIMM/1anjXclBTLy98jxBG9cwha2gP
T82D+sOsTsF/3kyiHMB0Xr0biXDXmGrobwE6yMcOm3BiS7tP/O6VN71W80NXaCFs75BACC5ye5e0
ZMyWrXcasR2uWUedBr+zX9o6uTeEe+NDwrVKNEd+Wn/3NWtrtoVDg9B5RBv2XptEfCQMz9uEqf9h
NNCetguaXFuGSi3l0m56WpMbDd0UgIa+XTdOgYwv7ahrUmfcd1p/Ft9d8L4IIJgZNprf8RH3Ua5j
GhhxbuYzaWTJgnZsjEnZTJA/B3h614aTnQ2uswcu8a+Za0J5qjxno2nhi9v336J40kixKcyNQy9z
os5GlW+gCkYhfNX4sgIfzmIVeORHedNkUSmYL0McUaVwLZhyGJF3YRYBqKVoMRNHt6YpighnXPZR
C9jYbonFgcn8UzOCO1uDQ78MAKJr7VehQWcuNDPZ1jHfPHdectcm7YvCXEO0+f0Qp294OqMDzIQ1
ZQI0c+HX3m0efHx1fpo069xlrw4SofvDInXz0s/dsg4afeekzs4D477Ni/InhNmjow31qoqnacci
ud/OWXnfVHpwx7rv3QtiDVOw5x+8CkWwbIsaI/KoHEPG2qM330K1brCotIsLOS4sCxy9pGUFWF9Y
tlE5b+NVU5XuIRc24pABPSAg2R2Bd0w/aSIEPgJmo47rzUj84uBrAEYoWxi22FgY/whitZ4QY/sE
WTY2AZrlRjTtc7CQt+p5UYDQMnhKp25eZ3qbPKRO/xpL8Daijy8V/lwAGMYXpFSwg83AJkwnSIkw
DG/LRZS7PnIpaOMpkn1pksCcZVsOhrPuwTz7QfM2F05FMFtmIjezfayURXvjEYBBkln5rfcv+Gzn
NZ30FnG5RqHc8J6L2Xhj9cmqErc7aKLhQO5EyL87UXQuKTP1WkXy1vDDJU90Hdj4C+DZ3jQwtCwP
M7Mc/aGeMOpRb6LjC3cTJOWclzeij/axbfTHbuzqlXWkuwjliNA/ZKTTLqPA2vTEbN7ZXYQu26VX
ERgCEW37s8ANvs0N94uNk22BCeERB/FjtnQCPqbySQxZeiqdqtu4FRBNMzEuJK1CZR1j3AnjOVgS
/2nMjRtvZKUS2jWC7ehmEmV7GB2uKxUdtt6syDro/4jIgbvPxuynb4yHpPXJdRIVzbnOvcwCYhK+
MLPXfyxuad4yUmRUEBAqcxn6lk1zj+iA4V80zWueOjYBvsJb47FkcZgeHSkEyfr4benQnQVWzlwV
ubQI7ddqZ1boyDK3/e6OtBLS+TUaPbiTnXnjjuZ3zScsptLQfAaostvHuX4vGyd+SPVCrOq6nHZR
Kyg2xdp6AMx84wHNRv00fjM9l4OEGvGcJBGHtPduhDHwYY2IXReSbeJaYutVBhEVuvcFXC8x4K1Z
bSsI92t4FeugZcQwdY7ZlNykQfYS8xoOV10HPwtKbcU07utwXm4In3vwmuxMORYVuXfM8IRlRv41
SLgaDoQeQkWcNaE9+ZGMGheHyqTuSZzv3rayB9PHXCKSC5c/1wEj6zbeMeJ33M7NE3hF8x1xHUGu
X0eUFljXY3JmoOW3OTtSM/LzmGJeEHzcJppfTGf4GowFsZbzvJ0g/yAB6+8LpziPOG+2lrbAYKiL
+ODb+ACMhrO2ty2LL+28DMAcT034FaDJBhfcFvXbi818h2wDImrCxTz7Am+1nYYPcPe3lQjTnd93
7WZc6rPIZZFc19gJlXHr98kBf9h0sSdg6IndcoWYuS4VEUI+GgDzDfMZLJLil13Z7qEZoHwANF7C
2t8PFnm7wCqp0y7lsRMi4fral8fGZkXomnZPQ5OzPKrg/eX4KRFVETnbjONtWMNh92ky72qaNklQ
iwPJL8RO4SeUIz9nYD/Sz6awu8M9xuji2TRlJ+K8/eBb3dEzNQWtoEiPfmkRSaUL4PvOehhIGjxa
FXk3tgBiY4PfipHdlU4c3VqL+ezoNRnHc5adCX0/WfNb09baJTfhvtdxfjtqGkahIh2ONOVWcLpd
wjnsfd4wWDI0oCwfwvUwFGAIRXv2Iw/VNvX+r4yPZzcoonWkc6CWJCP2FoOVaWj11vKyRyrzm66o
kr3OHiM4Ikj3VhZ/T43qAosJK0Y7ZrwlNEtq+bemNtwvXXoOBMNbD9ecFfO+bSjWBsktTXEA46mL
aDzjaqSF0a3pkgrfN/4l1DXCNYC7r/rBoFvlTg9O4sR7ZLb8W9VygIgWnE9GTS+YsK3prGvPucHe
jaRRPQgRBFoJ0Xajv4UqHNLV1xa8zxNKY5SL/SGZXwbAROsBT1+eJQCW3IdptvY05jKUZDuKRxY6
eyCMI6d44wfbdpbdG4Im6W5zgoa8UQWH5BDmBpR04zmb4+4hCgnFNMHd+fF47HP2EFSinQim9Gzo
aI+1cCvqm3Fqg8coicajsGHeQh0wXeI5vWlYjUVVbcJgPKT6fMroKOe4HlLwdrObDAzjFqjABiVc
AZJ8zJmPD062Lc2kwlMJ5z5MDIa+JXnqzRmFfkGwKWA7ephlMK8MjYA6UyNSoG2a59C495b8ko0A
ZbzvFinq69kaKG3hP7JinN26O8nCj+PQi0ol/JJgrGbSZNOSTMbB1AkdONsa+ROZJ+N4OOvJE8Dj
237D60VMsLV8QbJ2n0Cc35QlsaccJDC3cm1fmijbR9/5hj8Cs1N9HgHOb/MJI6o1FfmBbPEXv40P
hlc2xy4V09r1MiJ6rGOINIvOftwfA0IlHIDLe6AtZJlq9zFZUh3zpjqINpZRL48YzKkMQzq2V0uk
XzwtnC7h2OwCOKhbM2W6L+Y3Km1klDjxTwIucMp54ZZ+LXsCancMOR9PSpXg8C70TW09oZLwCcFy
NHgnXFBzV8BIAnHQ1MuJqxKd4L7hFEzmVVi0rwPqC7wt9TffGY4gnYyVTv4bQba/CIH9htIEXyx1
iRtRwmefrWAXO4NzmCL/R1xkX5wizHC/QwwlPKHbtTl+9shwnmLva8H6h3Y0/gKR1+7WqJObwrn1
tO9eFIM67CkHz9qZUKLxBtX+d32Gft9WzFuijqkYo2lVZvFjMrRnr1oAeYQwazNcyMnMoNyYSDSh
K9L1HYc1+SC4xe5Ny0qP40iA5ez/Eo1rrOsCTGkwNFyh5tsBGUAmmnjt4pnYC2dNtBXyhayvj+QT
AkUkkcDlWuybkHq8noBHIDwr2ANHsw2cGxYXrBmID3FC+MmRfsj9yt5pr+VoMlGvSCQ3E5rphY9Y
1LGfEkYHzz8yoj8XC7BDylRnXdxnkx7s8mJ8X3r7F4w1oDBIgFBHQzq1bzv4CBtYZjgmhmBH4hl0
dpwNlRNA1QrDi94O5ipq8M4y7U7ody4JYcNl2gjwq5q7ihI92RZEw9c5g5/Vjvf9NJ1IZyPuUc/3
SzujGAwjjvtgZBKe6Xtt6oeV1ekHMm3tB9A4iF5ohMYHvMLf4JtcWicSl67EnD/FQkMoauwAFuzc
uK4vHQtow9dLcHfTzu7k0mQEbT7734uCKKjWyoCwuH7D0e8/x/icSD4hY6l+TL15Xxk2WlfEmj1R
WBRj23STuwQlgdiIaEtuUtd8Qbr+01uiHNJTymLBC/Nd7VjFmvyYPcuGV5DQqGzQHOQ6LDYtGwkK
HLl8GktzCKCyTz1KgsBD1A301lz6Z6S33qlM73sivpihw7r0y+KtLDww0xSAAN8g4J9RWcDyHs7o
h93VgJ+45ygcTbh+oPOept5/d3xnfK384GsjCLhtrfxnkmruJuwN1DYeZl+L4yu3L4IokZdceF9b
lD00SI0t2HrAbKW5iUuZrNy1kGAmdElhEx2gsL7UnV08EaPgbCDnrKcFsVMqU4pTAGMtpJmwmout
7lNFL43lKzi8ZqtP+S72+S1dJ+XIIR4gEtCEQhItdi7zATEjx/cRpq0ranxGvBk06zLKZLsGD9e+
nocBGvTaw4iHwS039pEXzKSBpFikMGMKF4xHYjPRwZU9riN4isSepNp2iB5Mrjc7jPr0YXIuudgu
WGasdMqbiFUMApTMaFc5Ibb6CEAU+k8fDtDAlCP2su1ItZOEgJT8nfkwZjV5EJJlPHcUn3NyhXUI
1EnfOV8LlkspzKF1hSpt7Qhi3EIkbMuAZ83Xu+JAFJ2+ErTFJoFr1k0hxuHusHHjizuSFNyJkLSY
kSzH6u94ULvjIg9ZJs5oZwlqJa1iISLbZpU8+O1e8lXzopgP5KM/ELJWbUmzPXJSV/jy0fmmnXdX
hkW48ydLW7uuvvZqMTykBc62EPFW7Nl0TgTqNPCYKWC0jhOOI3CH6wSKXekYhKpY8S6c8xc9BTtB
8NNqjF1tH3gENbU++H1RPU5j++Inj7HdYdaExNNHWbXO0KmXqXvk1xBRSzxautaCiB/P9pdNhnS3
c3tSQToyN6xKz9d+HLzEdRtv6Xs/GGbk7lGUlXsPz6xj4FvpBRg5g9SEO8MskNOFTGYMYZobcGmz
F//K2ZfrRptBeSXZH8no/qB/v5df8Zi6/XeHKhdQj/xZkEKmp3N3cLpoDwKHENeQ0KCxfzVDMEde
cJMgp3fIA8+azjn/ahqZLxXCrOIS8WiyBCFDNCVDJiIxIoyslbPwk9bOsGNdgT20jaHfejBkpwEj
J+FO21IQbmr2z4vZvxZGZF4q9t5dt4iLPiWyI1Dh9HDKFhZbXu4CYT2lvuzBugQPGJ2sQcx3xJeS
fwP6a5M0hFGVlhGRpJPmZ9/orojd/+fI/l/aYotYgv+kLb78Mbz9/Hdp8fUlf0mLDaTFFtJi17A9
29UDlLt/SYtNyK5/aYlNtMQ+PjPbdnx0gr7xt5bYcvgTADj+bptEFRjuf6MlNhwpZv6d64yQ2PMw
S5sBcXN4pj9znXHCAx4XtXULqodUBYHqRAD4jKjYrqK4z9c0biA4FRzA8VtP2DJhUrFzgw3QWy2m
eA6rpmQ6R3UDMA4ILFNsoZ/UGvJR0A0srATCoMqkFKcZ05uByxPQS7vtETyuR3tZLTp9rgEjc94b
MsPUexZFOG+DFCNhYJT3YVs5e/JURBZhApNmpwpH9yLqeV0uScq4uJxaK/YPIu1wV0zNjXDsL74V
GVKO1+0MQTymPg4e2VLDUe80nTWMgyO4n9qXLhJfOI9fBPi2rxbUWqucLoEftsweER1Yw0iuhpbS
yLKbO5RnWCDQzyFho+bGULUNmfXgQPCMc2japEGTeKH5EDyMeNwEJrJhin3FCgj6g2azSMsKMiVN
/WuPuz01lnPg5IcqjOpvOGjvE32+Xeo43oxDY7CeH09+bIJWYmjcTvrykI3fHKx7DHVuu20WvLnj
YjwGgOJX6hV0BxCougFsTL8kbczpCeiIue56Ldb7bnLztUiHYR1m92TI1kzzgIABtRmTvQE3hWWL
zc6uf/W9IQNRQJB2bc0srNzRPQ93gf3TpZC1bmXMTGy5Z6rn4YVlkAsvcm6du5GL1/+wdx7dkUJd
lv0rtWrc1MKbQU0CCG/lpQlLypTw3vPre4OqWvllue55T0JhURh4vHfvOfu4WXxRS8oRnCLQUVj9
l1H3r4OWllsWm64fhWBDCVNgvW44EZlE1FwIAwuzpCYPSYXhJTKWE74O5I3lh5bPCeJEWbAGtYDJ
NwbOZOp16KUbs9t3LVOnELTjPOljvJ8YkTtBuhZVH5+UscKnX1knPRkpUBqx4iY+Nreu23tXPxLC
UwKUxZm/m3yKhIfGc4pEUmAsgJ1jIs5xYI6on5m5kxghJ8kVyM3BowJ3NO5h8/lbv84RlbZfWtV5
J9AmH1moAgqbdfWsdcAwsCTFCC4++2oN2tXsVb4ej2A4K8dmRZdG8NVVh6XqrOB06lO/OigK+UdT
rzzHhbkOqVCHFbXvQUITY1hkCANuszOQ/Y6k0kpRQ//R0lkzWIBoz1YjFo6XiuAZh3oT1Ph2PGno
ThW/IjIEaxOEGGGIgh4c+kDJlsoejhZOTOSEmlfe9dbUZY75PtFcatbYnuPsec66OJpz6kGtPCgk
T76WbXaf+NmjKAqdk3eJtiVVq3bQpAxd7x8qyha7MagM8ESeiTm1n6Behhja/Ep4F5TwJPU1ye2i
VdMxZwwxvW4rCcIuVhXxXM1LAG8SjDWk9WfZSPNTKrPqwgQ4m/oAASR43s9mahJ6IafbebgCZZpS
OCGASHhFFnhqRLJ2SWHNj4YI7dnMu3UcJQTZUhY81CLfwSgHuSMKTX4KBaaaaCdeZa0gK6oMB5dS
AQ2AmlIteZtwC0ZioydhSC4eLOQtUb3eLiyIk6Uu2jNdZw7nV0zRtEboXK2umQvj4yN1LpAdryIC
S+goMojQADdVZxFjk/YQDD3vqUGO/tCmuU3ZXLc7OVTtOAUekovCpvbJJuVzNqPCNyGPoHQ7ykx5
lB4DUiS/L4iQOGWat6sNwtcyfnJBl8jihfWAZWn4RFui3cd+SDpZ1GA0GLtDmw2wuhpQOKL+NgoF
9XMfgFuh5DboksqmvyE4UpbW++VCma+1wSzx/Lm9XMsUHWUxOrh/f3xEssL3NUNi5hf93Px+5nKn
UVlsaXnoj6vLQ4Omj+t6IM5x3sTylOX+v7bYorpFMSo/mu/kOBT7Vpo9u9MirSogAX1fFXKuBvPt
5drypOXi5zWxwR6BconnmHXIGuvnoZ/X/Ny3vHp5gF4K3DdoLfaIRXGylzv/83cgLO9recL3v1u2
8sfV75ct/+X7KpW9A4d7svl5839s+ueNLQ9/P7Lc+cftvz7n8vBQebk9GFWFKfEfvpTlX9dVdw/z
hknlz/e4vOz7A/589L82/ffT//50//U7+37lH5tf3gdyazpfP++wKDr6eTVJy5VM/qm9bH+5wE1a
i+6y/T/exPLQcudyrbDUXZFoFRri4dWndvb9gu9nDbTwYqoVIGBRJEMTmvgnnnaK8kwiRYZELDMA
EM8s+pYKUr43RtTSUTEr1IZstl8v9/481FRystE9Yf/X/ctN0u3/bQs/j35vhSQQtvXHFr0AmHGB
kX4o4/KAriyaHf1hh7BltVwVSkSF37fHkFpKkIWm88edmRd3uzh//n7K8sDyOoKmicQT+4sXhxbj
wMwI8MkCkmZUBkM/gZ6JaR1KMvfQzeD7Xa5VKgI2pcXxq4LhdeR0j3zqHFoeov35eF8O0WIZCgr5
LDeyzBGZHwDwc7qK+c2YA2c7s7bsuu4+jfqTkRyyXDa+JUJBk4r0DkT488U4C5qWC32mHvxnN3+e
t7yMXwMGDZxtPPAtOLLiMNS1sVOLDKrr8JEFFvlyFXSMlTVBw1SV/tVL9fscPgXZ2zSSCuoh+0Vk
ugiVlpvl0NgqPbkt3QYyvXTksNiQ4YHrcLqi2qYI0bJyhfS1XNTztW+2VwppYKvO3bXZ6b9AvcT5
2nKzaCZpMwc/C4NOvN18QWMVIOfI2TxHHQZjszKzA60e0kfmn3RRnywXNI5Xck8g/CJoWKQNy0WL
nb+QIFAUeYEI0/KUcKMP+rWaQQUj3QoSsOY0zIJqXeIJ22RAVqfRaFEXm3smaLQDdQT53cRks1Gi
Cs4sPh7DqBWsUEJFMyZCr4XEZR9VcsoMGtil3pWvKIpPFTMSTmf8VNFwRxcYgxcdENlVYhDuetl4
lCN1b4fgU5tJdwuqT1IPhtpjeUYZRJjbrNZZtFrztV4nyUFR8m81K2iHYJUg9wf7zj61sO/KGdm3
XLP0gElWrlECVTpQaPwG7NllswWiQUgexhmKZNAXjPmib0xpVyZ3oNERls7WbwpDYB+8RNlCwutJ
VPh3qVi8uLoXyc+3JGzKmBowzWtnqaY86wm10jPTLY09pKdkBNs/YqVFyrRc+OMswFdSwClCJuED
UKl6L1pUbTRh+olAVLcRsLFFQfizAy7X/rpvRN3kBAMVcXMeDS1yy5gzrmtmgXA1Fg/7/JH+uK0b
QeiyPgOEBFMADsX8ub8/zvxBf9RxVkGHDKoJyOdFTzt/vGWHSxd56yKXXB4xPSTimJN/lFg/oq6f
+5pYkN1Z+/yXsOlbDPSjioTNh6GnqUtnOeqWXWi59nPxo6zkXMl0NVKhCnOyV+YLfwb+LRc/N8HQ
vcJQBwE54o0Me22yF+nt91VFJfi+IzyK9jBSXHnm+kXLXj1f/HUzr9V1qpCu2MwOm3b23/xcjLP/
Yrnpy5SB2S32Zq8M9Lt7+bMRR3p3MzNjuQiCGoi6x+9F48fbqmqGlKT9ouykuov0d/nq/ks5cJNk
0FMqaedhNN60uEXp17EbTehbxt6oDnqL120gK8yJeroHQLVIrSV9eLd8IJVDWsslOrZiV69I3AZb
TlEpcWTa3RxZwHNkbB0R6o1OlC+mZ6iO3Bn6PhzhPwLNorAViBBnlOjoh9FD3zdYVesicaVKpUI8
HxBtbMJvmVXHmSkj450FUd9HgUDObdZRdYRB7uDx8A8thp7KB+q47B2NksZruBYPi1h0+eGXaz87
g1Eq0V69zwbYdxUVfmeY10Zq8j5I0DutCnKIMV8ILAaFsonthXezkG8Ijgz3CXkyvmUBuSnNbSgG
QHTap7awBBgYRFiWiUJfrQsqAAuSdgwpDG+moI8OjZq1G0K5b2VMW00l9JnjPBFW2L1xO+KJdCqR
MiQOJtxGRo6cZ5LjbQD3WirqnRJhIWozhAgLuaZRGdhUuqro3eeji5BTQGrkaDqW3noEpOJcA31B
crfJnFecp83DfFY16Py4pEc8KdhMobydk1TtXKO2ICLgFTSr6qHXNwrLXvt762rO3Qlps87yf/op
V+xSPKYZJNyZQJ8OgS01+B10PXfSGrxpNZ/nYZeC2yAUm9gC6VhIoghdcr5veXSKAtQGdfMQtIw1
0+Q/el7iAVzzwUaoH5MqjMBBfOlAvAfdhmI/0G7ch2X3qAk1bR1SJSm4NxHG9Imq5fwFkLpQb9pY
PtJeulTUBVxxMpiFf2GLyA9B2b1ItT+6Zt+4RLjL646OxmrADoL1g4N+vsgEwUfMJH6qNceiWeHr
q8V70yvDbbWPZr7TAnlari3wJ8+SIECpLTXm7mKYQ+RGAbjLjLGEmitBMt9P4OhFzPFugLVaY4Cl
qwiIgsh2cyt6NeeX+bMFBZxYcejNVanPg+580aUZFxRZnKRlmBmn53ysnnyhmVhsQ6adDImvR4+f
0C4gLSMqEspOOAIxz0xHKWjwQAb83j3SccblqCHs3UnILXxtaA1ZbNJZnK/9oUpc7lxUh0I9HrD7
BwCteIo8q72Xaz8Xy9P0H0XjcnvZQBySw1hI/IDza/943nIVyEHsQjL4+n7tcl8a9bswI+0o037F
IhK0nKhup88bH4e3Kji1Ft1naTydrEmK70gTmLZRfxdVmFwUmZ56ZcwlNGFcw2MGfywOIFSsD79P
n6ZipPuXkCTXElgIdxFQ6jSV6Cf04tlvs01qStgKE2y+AUFJVebLdHs6Wr3VcOhxqv/yBkIU+8J6
yxczy0hNyesIoFfrtl9RSEWuKsbDvu8m4W6Sg18SrhJTUd9qxaTb6/fexQj86uRJAnCxOBzfjSo8
TnTMHmVqX1tKTHifO617i4XD8nivJKCrEdntO5Rj96XUPurDNLyrQY3pO/WMM4zU+pzV0O/nkst7
IOd3mexhaExyH8dTCB9/6jV3ebCGOjm08XsNKJR0QnIUIt/IHkmKPy9b5VtjVw819QQcvr9o1IUB
z/PvGlN4DSKabH1REUug0sBORyIaxJZ5fS7CShms6bWUiOnIMq3Fv2dNT30R7JYPMTY9rf06VI6k
RUtXVj8cEMzXr6aOqKIeUUiAdvNuxhRKBxQ2I9U1PspETWGy9PglFappYwyNtJGSNnjBqUR3infV
jsGAMFqXD72RmDcNZu/328UU25AiFirXzh+lY6bMqfbzJkdMM92g0SSF4bUlv5NoBfqGr2kAvWze
ZJADsmhqBXizZsT3bTe8LfeTJg/U3/eGizymymnSmx5UGS+QgvxsJmL5SGUw39VDhX5R0P13DTb5
/AMT7Ip2rar1XdeL7UMYT3fLBvtCg5qumc05GAsIgigfvn9AzYSeLQY1y8I4ceu2jfcSgLDvH1Cs
DxAx+reJdvw6liFly+RW0s5JjstWp8AgxmLexZDkeJdlt1s+uFqirNVy+U4Vx/AQmLHlLG8/k5he
yuQUhDky31QckD4V6i4wcusW+RRYrVHJfmWtusf7Jz8P5oRLWBZ88FnVcPMHQpmWZ7R+tiMZJXpB
HByt1bEq9wUD0q0W8Fn7KF9/hYO68ZCavLRhZrmBUk645qiOkjdAABQ72rKddGxRRCXBK7Mt2Y18
xdxLaHOvI77l7+1oIR3FXuheE5SqrmCgRRuULLhWlR8ibeI/+Wnu4FfyXmvLIFWoSPsD2GzpQpkY
j/v8eUgPAakzNm/+KPNzezInejMtL8TNVd/bIOeZZbtmvk2lYTlDIUXHLKcOnQRT9/2Mlo4scUv1
u1mTPxQlanNEvSGetVlJvPyXgTHAisz3JDcHJyPe7UgSW3E2atrcyxu1OmI6lOS4PEEs2toxmio8
NY1hwbltgfrNH4euZRGNxkfX6oirdKM+kck6sQtKESX8OvmV/NsbyulSD2qvnBRSLk4J/8uJq176
oK75/X5K0bRbQQjOZFV4RygIrVMqIGlT4bD8J2kqFPDKeXMuuko8th4yaw+Q4XunPi9PQF492pVY
qudGGoujiu/cafxGPOdQjCkxU6YmTvk3LR1KkX0j3iFbKTi3kUmQTll3N5lECHSSXv4mlgORTau+
A+8U7IREI1BSWn7IeI9uR/P+SWj8u++tWcF9Yebakyckgks3Kz4YkqCe2ZnQ8Qam927yYy1PjRUi
PMBilXdarnbbPPZwbRCJdAeIG57X/N4AztsZxdl3evORU8RldZYltT/EGuG9cldA30zK6/JUjp6H
VqyaJ0or8brhkADraAaXPrdUZj5Z/aEAf1HnrSosald6ows3aRzlLZMnKHO6Et0D9q9W6Eur3/g4
aW13wlskEGXgOwmarXNAntShAd/shiT6PquTel6+Hl02UbFV4ZNaN4RX+IO0l0k9vAy1INqyWswz
o+flmdOcMo+STrqRImpt+xFZZtNVh6Et23vMEoRwzd/36APOUa3xTYgK/JUIBE7EowTHoUVp1npG
8DK18Wn5LFZhvYhdqzwagdCtpwygD/hL8SIBBkF2yQ4ndaflCypZyWHinapbhzZwFwbduCEtULsP
O5gfy1M83V+btKvePJGxGvRjfzJkISdaXMpcLaybFymVDstTqdS9hwFJcE0KUxnZSgqxecCbllnm
TZ/SEbCMov5q08qVrUp4jUkVcPomr4+IA4KzFsWhwySy+UjN29im2q9BINWiswzhoiCv3Relinwg
79pnpBOnZVvk2X0JkR890F9AvTi0A1geTt2G3+ac29hGF1o4QT3pxdKmzp30YDhEU+Zf0jrHlTK/
n+Viudn6lnA2RXYmaR6alpfNr1+eofj7/8/d+r/ibilEkf73vfH+n7bvKfqMsPr8h6DV71f+W4vc
WLJTTUlXxT9zVg35X4CF6AQPyzr9c2nGa/17t1z7F4U2NtlChiLRMVd+uuWq/C/k4AD3UhRDgpUl
Kv8v3XLt72RhwKdsiQTkuf1uin8nOasoOf2SUW07qyDjUD/B2nFN1N+P5THZgrWd5HVp7EEQ465q
H5p39Zf/0DyBkcIRgezEG9fDhDbpuSkOrbeRkGZnG9IGNMTP4tYiawkVPkayR2IDy2wH7DLZgIFa
Z+905FkWsppIPSd4lH6XB2LediD+ov8hPVn6K0+WzCk+I2oxS9MUgz9E1/6Z81x5MmbW1Jxw5hpP
rSTdBS24LVO5Rj0HedV+CcKcNxOHr1oo3f2xQ1zzZKRb+k8ZTfCcrPf6X/9Ztea02u/7d7//9Z+1
5b+r/FLUxURDxK/zj/+d6ftQMruYtuaj1R/Er/yuukDgEd+aNXGHwBJZVn4Z9+pdjkb+QBktvhfW
5sm6NwnxuJSFq96k6iQdKe28p+dpF99ioPtnBvv+1hY2qVfn8d1UV/iB4B5Emyly8u3wK38KjspV
3BTmJ2wuCNxMk+PPmCn+VX2ljpJjC4e9tdJOTYqcfEUZbtW+lY/pY4dUT9mRMJIa5I05CoF5hU2p
dCptNJ71MT2iifs9QE3c0r02S4dlOSUB06nuyzPodelQb8y94qRv+SM66uBX9MDHWQ/P2de0YaIS
rsMTuSuIQuVVB3982x+h/yOaW0ef4zZ1WoeUSAS1cbH6kg/EITRktUTCjmV+/YEktDVWgpN+1Ah2
VUfYVW+d6aSEKT4iU6CXJcuujEr1Ya4hP3r1Jolu43Ui8O/k63ZlPuS3+JMuNTJ44ZQ/aJvpDvhN
9pz2D2TEkczC1+Efx5fsXV/30MDDlfYVlbZx0plXS/vYd0m99/1tZ6571HbQEcm4MVaxSl/1pQOe
ypRdglFEI0K8qeIad4lxq976g/6RX71Lk5/lexIrCBTo8m3oI0mwrbtwI5yx4J39fTdt/at+QOo3
UuamRW0X78m+NJHkrYJb7ihfkUtMZLvGQgK5rf9oIpJY1gFBCHD2be+FmJciv4YPTXAyDwBKicrK
dJupp5sdpo26DlwoePAXIK9pr9Jv7wR1gdiwF0AOlpNeUEK8BSeZBEu+2rpwSGFAKJhquChW0cY4
DqToAi0+mM9kZGWksuRO8lndUJoOZxnw1kV8BWOs3fk7gxhEVGMhJE27l2zroeObQCPcIIQ4ls1K
3kbv7Q7w90W+gxtqPvof+rmtD42wCp+9R/M2hSt2beT1jYMqWtnp5/TSI3dBQXs0brXqYvUqttkH
SexkfmzLbfJiOYwnnAZbOzpZV+uJtk1O/Yu8JrexU46OVfLZnbFUtQc5eiCtqrxw1r/UxJPOssgV
TgYj3vcvlL2Mm4r9D+omLCsncZt3fRs6CY5Q1wpssodZZq6tm7b321Vwqsl+BDDe7+B9sDD8RUN+
/oD6OnONXYf0aOKLpJG9iU7j1iu2qrGq7Oqcpna7C05xRF+JMVBpnJEUps5FJ9TqToe6hFX07+Qx
cJlcvmKwSTbyatwOV6p1+gZaq7aLHpu30dmO2+CR/A8BkRyui4sBhqlZaQ/ee/0lUOLFT3Dqut34
TFXLVa2VdWuRexIAsRmrnYj7YTP4NkUu86K0j9atOzWvwT7SV8Sv3YnPopM6AaqkO+lS9f/D4IzW
7B9HR1OSGSMtiLASp7m/tVpyMiHV1eVyW4OOyqxpg7/o2Qxr578fhv/DIDz/G82SDUvkZCfr8yni
1/tdmPmM2dL/YpJMgpQnlVtN6h/mf2GNw270h8+pDondTIm4nUpO8f+HwfmfDP0y6a//8dOpskgp
XlcNU7VETuN//luiAFR9sOoaOciMfww9VxsykoAHn6m6rghvklYT5JSsveIp8i3Vkcz3XOmhMaOX
7gxBp/03PuQegpLJlDnUEkykrYZHIVTEY9wOpHJT1y3Nql5LyohXSQxV1xxkk6WzRNYkRLNVXNbn
ZmDISCYwFbl6QCYTXbJJKY9qP1K1iwwCd9ZeWddPctESRmCQzACK38IEmFPqMqe7JkVPy15uCP64
lRVyrMz8sdGM9t7XavlkJRk5EQWy3tgQVvApi53V1MfByMLN6HMi88Ti1eryna8hUU8JQtF+tX5P
Ki5+mkoX4Nxj9s1TFFvNXkxjaaOI0w6qMkJR7NwreNVoQTxw1/T8qXqHRAeRMipl3TXM+Aj87A3D
gbnKLKoZCHbQnGB3Q137LBeVQJblVDigBL7aqonPco90L8zF+1j31FPYlVT8J+j4uUy2Rq4J+9gc
t1pZ3fQEYLw4puDD0ToTXKPwJs0v+QHhDWNqxjqDXc5b+UmTOyjoaGwKE7L5MoU4LmZrQYZ2o0Si
cWpq4xThCnPgoXHiM9TLWBE+rQvqR28NpJGR3JHIc1CYkWy7ThZwdWj1Lq4ld+ijq5ITiCrzzjJt
etAATPJ+CV5Kf1e56m21gizrYZIvUdecSNlO7SbXsSSH+lMb4i1VsSb3c55aojNJ6JAl0/RApqjr
99pEim5R2VEsnUVsBcKoXaXhdzlod1MhkOjoj8+ULJ+KIXkPLq0YpG491HdDkN1Hnv8gh/XvyCRX
Df/b06S29C3q5/m62ruo8MyZ0U5OTUou0DB780Si4ryYwhinhAzIqMbKlUWm7KB8AjkaRQqCPtaq
hfYIi/4kCGj2VItf2pT35AkKGyFRhW0FczHqcF4qsQirse2fsoJ2rkkU91D45loYPvEEIYdKHoZC
/k1uzb4fM0ScVoxyMd4IcTuuiCmoOFHoV7Sq/mrkzNCcAUOvRnDXCd9OMp0oPDhF4ePEvCfWkwC7
OTUldgpamOoYbDKxdebfTPSE9ZB8Wom/NjCWKYHm9KikKmJbGrPcqledFn6qUbWAxp7luDBjognS
1tYkdOWDATZt14K5SHsYLdKb1hHPWREdz8Qr0z4jnKfD/dRpkKm6R7Puj2jTwceJaxXp4iwprKeR
tBDOk0OoH8iY0Q8Kgo9NmKaXMdAiXIEeoazAKzhpVK1yJJDGJLTGOE8Uk3KQe1qjegT3AWEfM6kk
GT0bt1HabusY0y3izKGlWFLdCTltRBQBvjPEUWXnGgFxqLqgAzLyrQrFrB2zk32gqN1eapH3xwQx
YaWCbC2JIRKIcG3U9LyXC32kD56EFXM22WqCTdmYV69B/UAfv3YiCT0D0dqF289hEZSa4r2hv0fx
TIJY7grNZ3Bt2R7nG0bS+UlaYMXf1zr5F0dEdJi0TLMNXyIXq6Th5INmWgVNwvA5WIkHjUX+LH0y
6mS5C90rgFRQPpfpru7pcthMAYqt6dSnHMLSKtzQKmHK6L3Kj9NWfo0Kt3aqU3IaTtJ7Aqv/AC1X
txwLbOSKsTt+He859ssjnarhq9pIbscM4YjO73WV3wLYva/UM9VL8F4f1fUAY2nlnfMP8jauYPix
+Mov/Eb6i3mo74OtihEVrSDj/MUoaOch2cXLDSOQL8omE5nQ+qq2jbN4pfcCudOPnQqVBwUwfzWD
loyddENVQ7SXuqpeJSjIxpE8Tl5GpJNhE3OofZhX87e5Kz/D7jXAqhA5KsqRlhd2XyWih6f+SNoA
Ck3BotrMrMeOyWI+WxvjKX9gIu9fzdXwZGyMjXgJN8SmGZzEiPG7KV/JGzEXhH5+TG8RIT6bsnZz
mZk2QVRMmx2Jwt6h2SK/QCA6m3r2uU8cCwOoZRNvb2BQ0zYockEK+/J67LcDuF9mV72r1AdJ3ZGB
NXK0NQfLs8UTQELGUk1c0catS/L5XHgSs7NMXQlur1818sH5eLeSsemQur0bmutAgOXPgMD5xEan
O5A7xHdYuP5z0mwKR2NyeiY2fPZs7KBKVy8ymfCY7AlqHW3oR4lmC1DNLjJswh0XJ1pDpBATqqqZ
a5P0M6cnJwltjzNStcIJo2xlvg+dktha7u0IVkfnjmRT00lww1vOt8Xs8hNJnlIdqg/QyPw8RL9j
p4xXuIKTi6XvY7qI/lbP7kj+HqxX4cwQZp01ba+/4rLttuwWqbDjK57Jx/69cVZ/d9BFY5clGXrJ
ajYu085jzmg+wMqkORKdzfCg/4apeZuevAvrp/qVhnKZ3TUPuDj538To2tNLdix23W/WZBkyqk9l
HZ71U/re5raorJrn/jEcbMhm1pnDhgLhnDpswxLLH4t1dR+w1CLl7ZUjQPlIWaxFTidh1uVHY7lp
l48zXNfRzvGjxlR1coDk6pFrFS5OoOfOQMq7LXj/e96v2J7QknNMMoUCOkfIt7h6wF4Le8EoN+Wj
FKxGf8fHZNNdd82lF0AS4IBN8+hrDumsUWzzJRosJM9xZWtHqXSNg7c3WYGarGv4pdZso4wdfiAA
zt5TGz/50ybVbT3eJO1B+FAzN7zzJSp5WNM2JROxs3WZ/V9U9IfTsOuOMThdf82ei8ZSWKEwOrQo
BfbUOU+R7zCzSX6PBBu+iNYxOXoAyY2V7gGhXonAmD5odXus5lYE2tJhM17Yr0YEeyEWUbtCbL3F
VfPRfhC8swVaXB+DbTYAUnTil2TT6DaTARZgQK6fcEzFF+K4wPz2+K1XBJEKUBHklWDatH9pvPu6
2x9LFuSZQ7uTvYYlKnUBN3mrBBYu9qDZwY0VOdD/+IGEa7L0HkzLbp9zZjjDxrSVHUkUL9Ja3uiP
yYZiziv+ionTxy45hWvlMaOu4BrHAwq96b5P3eFaYru6JjfWM6/NOpo5PeopZhjzncJB1W78RvPj
b9MzsOGX7gVl7xuf4cZK18y2wb7bdBNRKnzqJHUm1yKyyxkuRHqOlS3SGwQtfPbusNU3dsuqrrB7
h2V5c1dfhNfyoN1DE25eTEjWq7dgVx/AErhME25EM1hoHhi1u/toXJubiUF/Z62tD9lNnziFNtcM
C9aReMqzf65+IWYbDVZXcWhbFwFZHtOtx+KjdbQTI6z6oJzDx/iAkk7e+8peHV1vXMnjasSfGh+L
ZleIV/2mnoz7/ImoNiaYUIky3/HY67Qt/Q2sgxRUqp30QvrTdGFJd+YMQymENWL4ARi5kVe4NgAA
kKljtNgK7DR1Cm/P9546WDBJWoLJ6lYvkuIqCruBedYau0LHJWw6bxsI20Fa8zt5AaYIUPo3cTjm
qG4im0UqnkSvXWcnyip9zmThyKpS+l2XH8wqLHT9zVG9BQ/CSjFX0tq8yRvrns4Q6h2MmaCsgYcT
/BsCt1pVO9TjmDqHYwi8xzWtc3kmSlBUzzTFJY7KL5wLyo7dzn+efqXnZZhTXX+fvlFdQdklvaX+
lmmR5Y7XdJPv45sf7hXpA2d9ZN78/hS+YcrsCasiMQpyQnMw6RqTvMHg34LIjw9e/9DSg/SFr1VX
EtlFQvWV8cdCi55YD/Ee1bBLH/1ZsBxWBP0peaUCobxIFwognbKSLsluWpc3OsoR87mb/8Z5icFA
Ud6tbt2eukt+F9Yr7Vez9ms7fQZMbtI9pkPHF4BvnVMZ4yMuUs7DOkb1x6F49E1m4XasbYgTVHIw
OGuJ0e41emsMO76QRzDehhePcPE5x9Budgp7bISIGA4CKV8r780nsgDej+QWH+Vj/pZ7R/WpCO+i
q1lgxdlq2+h1nniiiHkf4Gcg8gmdCsDCPgIguZ04UTxLW2x9G+KMCTSiILIVN82O5Wl7CgkxrTal
vG4/TaD9WCM1B2OKiO/01bwXp7N3n20N13ttP/GxF8wCHoiKnHV8FbqdlX8W3fQRgKp3zW+q7d8V
RxiA8TvUqfJLWbdvBfWNr3GfvsvKLcWFw6IOxcOpO/TYvpmE33POC29AUK6duNHCHUmt7vim0kl8
ZFTHZkxssE9t7Ay54x7pymys3JpP+MQxKVoXCkrvylr85AZ5lb2PsxkbM73ojUdkOwFQku09gDvL
Dtod3lYtWAfJLf1UJmaxbvqpgTmJb5N1iKU1vcBsrRhnVA7dtdN3HqfFUXyjh8VS4aObRBYnInil
l4m+KWKjVaO6eb3OOfRCFra9ykjXy3YMv4LImlVJWl8ougZ0/jryKKtJ8ko90Y5OXpCHeadK+aqr
XxVOoiufCQYDTBBv538yh8lISedLASDv+XbCLGFvNG5VuaRxFq9Ryxx3pX4ijkfOpsUsP1Z4quEg
h6vgoTt2v41f/Ruh7/Cgpo/yk1WjVTs5EbdfNaEBnGiwh5sYw1basz8QWsdZyCbgbz+dRic9ppuU
2aXTkzVzJhfotUJwpG5QW0mdUwBHXJXn0J3EFcJs9be4Y4oYbip4Awf1RGJis2J4KV3/nLxmu2iD
Fqv+aOdYQt5aechJfoMedAov5qY8m+ZB3Ayf3ad5Zq8UfDt9mE7BKftlPfiX5oRAS/2wduFTdaQP
TP28fBrG9Zh9SdN11FZZYrP0GqNdBqKxWg+/DHNT0KYgCgyBAAaeFJzXEKaK3Zm+jLZiFA+TrPI9
D6Xm7+lO2oFmiIfeT6QD7C0ekMTm1KWNsBEheLhoGesVLE0UJPPF8rzl2vIyo/cZyOO4ZlBupYM1
hHidlocxyBakOF0Tv9n2aRTcalGac0sVZ9bshAHjTFPWqmOKlewaMt9XofjDJi107PYIBleBaRP5
eoEOxoGd4vxNIXQ6qEduoRUcdM3kvVmIlwQ1FdfoTLUt6WbWyssgWDXA2gm0AgfSakiTUEqvQzli
RiUYDVZn0a3BDwFgEClGWRof2Qt8t4maVynWA7ds6/5eIoYhTLNkXcpU2EWLCXdDY8spPQjDiVzd
1/SxndzDyxIQNxwIBWAfcFlJ5aNrSmQHHE/l9klF0VwmxVgJh+ApDNdaCQZAiAwJf1iDn0vxqnWp
ofUtM06FORSBu5LZkakEgC8ic1UN6C+SASwZbJaD2nJeL+KJQorZH4LZmOjB6ulEaFtBrbzqKulp
E+ND1EIDzEYqmaoQ3RWw/s3CQHbJOBqUhw6XsTQl/5u989iSFNmy6K/06jm10GLQE9ci3D20yAkr
UgGGBjPU1/eGrFdZrybdPe8Jyz2iKtIFYHbvPWcfyf6RHXJfhg9ZEn6BctSeJPGmXYks1hXc/9rJ
2WXpDnc8AFOvPKbRmfr6XlYkvJqM1TejmafbMQFFEYxsKgjpINA3eIlzwjMEJoy488lUj+7Canh3
08JErqMxJ5PufSg+M9VgOwqMH3aVUZZ1zOu7UYi9Tpb53AARys4+bJ9iBWNEsJ78CnDBJFGDhcPj
FD2Q7+28E/DRakyNB11+YMamvYw/UYTPtfMTL1uDlTt77eKMdbVOB3pqwc+68M4GkqIVBDo6JwWv
AaLYFsLQtjd9jdJ3etMwKB7kYCWrWo9/TiQcGw3VkA//Ie67+BDSy6vV9FJjdj8AhQaXpxHlEbnk
fbpR/zbO/5hpUp0iaDcDwsAGwq/gAgRbN5Y7G6sWOYRkQrexedAr2tNkxOyn1MZWT2IIhpazmt76
WnvrivjqsoYSa0a3EcCUhFP86//NhfNT94+pUXGzRn7X0k9LPDAJQ+bfMhcvZjPqz1K334shPZAD
6JKFjEpCB8PE5jogyYUkWeVHvIIZu9W+lQ5KyZyCuCrYolqlfClqMOWFDSje64OvzbAhHPSr7bI1
TjoFDoUNc0UsMCY25BsfQWa8Qy5qKUEZYCHhXhMIfoc4YBdVlAxmzAhF1AkQwizbG00eHR9jh6ES
8QYzUaWGxJFQzCCoM2vvIRi9V02gJ+k84lk9/SOt+q9iYKXxoeaPAf2gXB6dRJ4aE6FeIDqCqMUL
InMMNxa3lEynWo5xIW3Qc25lbo3bejTlwU9qdxUUiXvqDBYAL3pWJA7tPWvfUZcK2QEt1HT4RmrX
toCDtOQ5hAXooK6g+wQuwpfyaGZWCtekYl00yRGyOvoWWkQyWVvT0UuYIHKL3FojFKMmJALGYt4W
qermB8VD0jcvRj3ObbIR6FhrYG+Uj0HfQjzU+5fcRnqbmC6VjDdbplvGFqEEDlkyTta96FCB8olc
bQeZ98Hio+XsNAsSRdjSOo3dwodSbwSVsR/JmMVwD8/vgvqV5DcchoX48CTpwxDCxqsNS1BE/nPX
i7vJbTf4oNOdj3WiBOWzGrrY3DqaNm5EOpq3ijmgpmPIdIMEfyxwa8K6o5WdDvAMsIkbWfBZZ1Su
ZZy/DGg9EgJCV1ZgNcRYYw+z0/pa0WaQMvwR48u0EI2AE12yCcTKxRG5RUrKLN0eTm2Ht8/8Eg9s
ZCv5obtnsnOuzDUOlUdQtC/bH8HA4D5vN3pbs8EvLsQFz9Ll6LJ+LH3nmNf1kx7416Ei1rF3mbRJ
vT/mTfO9gms36p9RlLOcFoB1cHZgzWhBKqKW+SAtvU2Z/jbkTWcllBtmCWx4KHHGj0+XDCoCuNjY
t3G9RijP7kwz76SiK9Joc63q94+JTwZoKpIHnUxNJ3OggtSMfYdSracyeIoake/IqGJhTatD205H
6WJrFo1+LhvQhULPHodOfoCZr1d1TpxJROYokc/2itCMh1LTPocOhmRs3aKuQLaFe3sIyHAOVLtC
+p2scJL6mjfssjZ21zbugpULBecQpnhisFIzOMOVjlrV25A8+FIOPT+qaKs1fXfO4uhF94ZNi3s7
bTG+1n2WMVrt6f525r7lbrZy/XTWQ1lXY4Ipg61/j3darabs5DjF9Dk5ydnA0HuEyPeQ++xBM1m9
9ENGEe3KpwHa1DrsvQfFeboebW7wZkAYbUt2rcqom5i1RvbMu/GcfRtWgBetTZhUB8vS9klFo8/K
AmOdGMURaMy585Mnjff/mtA8T8v0HedJzEoMoKlhITMKbIJF0OtHu9PP2MHgx1k5LWSBjjlt7GQX
VxT26AcpMENE6wn59keBpUpNYKN0XO+7sOi6W4rlrBPYn9we1kJkkn819QbMASgLM6cH9TeloYs4
NQ1IFILLtS6r9DjpZJ2U/tEWUm19zdBWqKCRYZcQgadh06PYAJgKW3MykU/qfP9uOO2smLoMoJG7
DoV2P9oyPzoVCViND6sS3/GuJmppj33kZ193tHEzLOjPnaY7W98lM2IUlA6turRmjHyri7cT/ODR
l09t7tPXlM2RBLdD5iX0IBrnoc9ZcqtJHREcX1M+onUSencVpshNFbHYMLTKsuSpHluumNZ5M4fK
Wetp/pGG+kvfxOPecR0GdcGbp4PtM7th51g9bIWgJcAgct9tLFzrVmgbx7BShjQFWfc25miV9bvS
MN/xkaCJdukJ+HPP2jGzx0nTznE1PRH0RcQVEykbcBeXcW73z35RIvb0je8kkTQXG2cCfXwoWXZV
77pQPkbtscy8r66Z6BvyeHFLjj8FmfM73yVLLuQTKm17qwb6a4bGji2xY3MN539dD1zVXv3Nq2tW
NpdTIm7DfCOH1t2kOyNP67XZYTMtTOMl1FV0B8SAwh91RBmqjqip5CnNIdgxoEHk66MKqhllp6TO
rmYiLhLrgYnG2NPXiKR3QWqMAsOoLp4+wFYOwD+35VqORH0mRXfrrJ3mY+o3Y2Xtp6awT23e26fl
0T+eDlmJjY8466hOvyZMhraGVTun3o//flh+5jdjsCW8+0s0h3Esh7rjCuCGZWzzil1baJgfusKs
07rFN3iTLQi4ABKdrkFgq8mGduKODl+M1TaCEECiFKG6Q6eBgnPpaWZUblElT10UlUebrpMzGzHT
OvvzoMbqQcvxxhMn4Z5aMTakcDuldzJn1+ZyKIA3neRHgPT9BHjkz0OCvAC+ZH0ULZEl2XzITXJP
nFrJJbMn7326YpZT3Othb8IXctK7rCZGdZl2/z9A538C6NiOy1j/L2HA5lN+/sePRV54/cx//Nd/
3pofaMT+TR3463/5C6Dj/mG77iJMcB3Tsv8O0LH/4CbhuJ5uuC5EBfe3QtD9w3T5HeI9E8SNFfxN
IWj8EQSB7XmWj+xgRvL8XxSCRuDO2Zt/U7Dpjm3xEhzT0U3yJfWZ6vN3FUPaqintVZDcF+EXX69b
iL9Te3KziRoeNNjI4DMs1StC+/A0BT5zoyZ98YeE+Pa4XfuJPSOB55CHvw4QLIh7ENbd4DrGJhus
+98xUeSdnGVdZv8KJV5yvWTl7cgVuyxByMuhBAS1mnK6YZJxcNA19dE1jHIrY4tmW+a6mIcnn9FH
7LF16bAVtzkbfqs7h0hpRaaF9zV2rp20gld8XDjCnHXtht49U7wm6kdaL3XykPr5MZT21RgYGwAP
vzgqbY5FZ30lzutUwfU4RzYdkXpOMqzxAdNsmX2DeDL/TGNbgsFcc3it+g6jXunerI6kDnZA17Rj
bKnFYo4jbL8zLP2mzxc7lcq4xQON1SV3+5Pto7nqO0YqbJl3hdE752o+BN0AsjX7XCgr9ewpxMlY
rCPejSZOzmwuW5LA4bmVv54uj4yieB5Smc76ZBxs7JhR8SHmm12NGNvkZuJWtOJWs1li5ZZ3E7iu
exgnG9zPbJFc3pw++ya1Bgdlt3gpy+y5x1wpZpclwnTFBMU3odKm3slXjMQVtswEeyZ6egjD+DWJ
EDFpZOPhzBc7Zzc7O42ODXevEZg3l9cJ2WgR9p19AUCHXYsElOcsPtEex2g4e0e9tIZiz9DfzCNm
j15nHKGO/wrCWz76f3wTv7+dcnauaqg/LaysejWGsw2aPrM/VEwTC3VaDsNgN+QdOT90rxyzleoJ
LHNFs1eznZZyEnHV/Oj3YZg9tSZpn3tW6J3FP39aDssb+sfTZDbsNlCC1qh1WFYJN6dDOqeU/3o4
DeZ9n6UAq1h87NktPGE3Pi2Pfj+FYckvvIZAeLZXyxdfziiA5dHvw3IyLE+nkREnyiMaFPMVuVyM
3q+8BxatX5fpcnb0wnm38sTa/iNccPkQf//Mmt3UsLyXBPtodr9ni+XaWkyi82H5DaGM4cafXdpL
Ht0S07ccljy6Jb8vXyze7ez2dmbft9nZjCoXc7jh0cL523NaMO4oEem1/YRgmVU7tkn/2jbZZ5Tq
6kSkLGNzzSc+OJXTyfKN6eTMh+XpcjAD0VLEzB0U50OQf2QY4b7qihQqvyQsk/CkVWD6VDrDmJIk
1iDpoDgai30xyHPTh29+OWxVSdSXlyjt5FvW8+hP+a5fAiOWF2VvJYZbSPZcbMsPjPkjXw7WX4+W
p0FbGvuApO2FBrEAI2DzmUTCJRcWCLSHhXFMZ7eqmxM+A7E62mpWibcJlPFJpyI9BXWf7CZ7eE/y
JjglWhyf7OmFTzY11nDhqacsDl0cqNPIBb8LY+e9aiWII89+9ucgruUlLplyMQ6t1eCa+WbJaFt+
0SUir99pKdZs1wC4Xo1ePI/w/bmi9XaTTg9tUOersrerreraq5iGr5K4vbWl0V3Ru7skwoU3r3T0
gcLvBKgyUqkrY1fnkuiO5inzcR5HqXrVbQihfj9HDAQI8A2H6OL8IdiRbpydkly/6/OEWOGa/6JO
ACVM5bRRvQiw+GVMfCgD/GH4GHqwUkP6QeFEFOUgrA1b/QmXOURScz4VhuFmNcTBGkr/IFku3JZG
bq5hYlwTwPK7UvjpCQy5S9WetPjdA8aJ0TxNG91odjLfiPa9y6op5xbRJXd0DmYpde5E+UWxG9fN
ajovpN/UTo6jNC9GPTz58cyJc5Dc6LkXMNtS5nZUrG+EzR5qpz9PolcnfEiU20OMDS8dX4cmJo5L
aM3Gj4vvqQX6fvDVN02P2PpWgHYtH/XbQN28rruH0NdinCvdCx2XdI+l66YJn6nO2He7ZCgIacxI
2HC1+AaS1zp7rZNjn/Rp8zB+y8jEK/Lc3TohVAoHwYMwbQn3ozxrDXOqsiC72Bnaet8qeOdWG6K3
SJS5ifpbGQmaI+DS1padrocmCdf+QP+xcxhrKkvhvxI+OjD20evGtqydBYxl7efpj9GYdHKZx2eV
jbescfvnzLboU1vaTpYWiNhSMswZJ8IQ9G4TGKY6mIIyuK74oziF7iVqH5QuULzNItWuw0h9Z0Xf
4zFzcU1qGV3qSu3hgjJ3k8M29QTDtpLcLIHCi9oDygFq4diV0f1IAW1JX99NtCo06PdX5TLUiXq/
Xauchhq87OGpF4guHVuNG7gza89XwOMrp9rkeL7nKrX+Cuc+Wk1ALmlk0hs14b6tfd966/11rM5l
oFeEjJjHMu42up58T2ETwu5GaI2n+KLQyBljPa471nParlxAtD0/2ryrNvrUexsMZMZRK/pxrvy3
ZupqF17Md5I6xKozDY1iZ93a03dq/XsvDx+KyrukGZ+pq5dfZNB++DVs/CG40EE72R7XbWrWDU7J
CPgs8EEz8w5sLglmTrk64xgtAaTYuzY3cIF6aN7GMqREiTRsUxXkckFkr4bUmHGya2tI43RyOYTA
Tx1TCSo7fi3d4FtmCpYTPTKYcjjadZJbCneE5aPLNWkwIIx7HRoh4yEMv+o+mExAtoGDZLHriRNg
gplmoThM2TzeAuVsvPUA0DaVZn8MLguNF9BsHl4Iip02g2b/TBvPeSia52aM74B6E3IQyfTYpIC/
2Zeap2Ju3dH2O2DEpaHopPm2AryomcO9mQZPvNB7MhjUutX6+iIsnNCISjAj/hCj9T5VzI9cyASW
HvpbW++wdFrVJontK0MJuetck/4J0RurJte1Sw4lklo+QYBb/6xKlENNB8qhzKjghUFT0rJitrSw
05vG+zo44U1oAZ48vb4k4SS2JUEO6yE16KwNV2tkYKoYUZoA9ZnapOu2k89MR8nDvGUyac4xkvTG
I64hckqy7dKOua/RwolPE6DDPtNybv3MEfyaRn/FSLMb2rc+ndSmuiUkAYLOReow2qOBdzSD0K+0
C9nVn47zZZYyn5sQTKYT9yxFXPWypq+Zp+k96MiAdmVElAU7b6yLncIC7k3a51S0u1gV7zHBnWhm
bPT0gIwML3iLfdyDKmmpH2yghXGvDqrSz9qQAlcE77NNtfp7MQXyyAcBrkLcKkeuApCc9xMyFQah
MSQ9jKjJ2p0qliMtwSSSEj5OAMq4scAknpBH0uRCDWCyYp+h+G25Pakraym8d3Xf+LVaG2GibXD2
88EitOldXC+5npQHLxGUOXq3pd+1C0XMBq23ioz5DPuT5fnyKKJd/+tpj4KsHTW2ZHP58pvV8/sp
S2Kx69vidbArtt95IbYccCH0ovgTJrRwhP4972uB+ZRqcI7RcCpM9nsWq8mmnsYny2r0VSfQmi7E
JE8hBKrqpEayzN6DDmFGlZTSrHdVQ6BL9DIU2YtV6uOO0G+GAOk8cDOqZqcI3UXL3J6S+TBpsDyW
gxgGdsA+26BDwbeU02c+eTYEZbNNzBWm0j9JMbBI5Ak+d7pP4uSuof90KsbuM420EWxCTtpx1+2X
HzfkC0ae2R1y3UX/UI8nYpnHEzXGeEp0R26Aic+nFwwR3ze/j/BXmMTbSHeMpHKOnf43lo2a0TZy
3osTxeTNZd1lARAth2reD+dzmmLgBmQ+z8ydBbcjbYfR5/IcSei4S3PvtqB28jRiYrI8tOawbzHv
ypenxtwhCnf2vLPvU5kgc5kfcu+KiaJnYwjvMRvAio0tcM3ENp4cq3wNQXMeWEWQkgw6VqSuvkx2
bj/bUbgWln+v5SUnd2loN+El31XMHKXuS+88tqrc+ZXOwF+K4erPhzCWP6bMzVDRI23WehKeDaDb
YLJVAIeyMzQAkGTPk6RmGu63JBoxkY1dtc4TzyEsg1MkTkoSSfvcvRkdjpSC/UIRu4j4bOeu7sJT
FifRtQgqStOcCUKKv5V9W9/u2sb8HCi5vL4tH+9YGqonrSZZSGveDCmiZ5ceO/rCxNlQjWuzZt55
6UIXvQBDDMPufo5ZWF6kgWypzVCALFQe3TLtre2gT8QnQuq7ipobAC32nzr2nUY4Z848n/sqt0yX
FjdXZTm5UM8cQB1aPFzMAKFM1l6gAV75IoJDmTni3jZ+WG2TXm2aY9gdEA5X7sYqQNX3LPGrGrXG
Lm+9ctcGzPjrKhlvAmrOzkCC16UGLrtyGB5yZTF6G+pL1+fU/5wwGH00yPmEHKzhAG3BzORnLcqb
49D4iF7t5hqMSQsQe2h3FQZl2OaJuODI93d63/xwyFWIArTU3lrWk8QbgDlwGO37NvHLMxSOHLcb
lUze8tIdoFyYqY0D9OKTy/5+XbX6dOaucGw7X38ePcY0TmaaR7dsv9fmlO2EmZYHrQ93WhejQ6np
do9Jx1VujPd94L3jVCHnYjCOI1MUjdyEBzHEtIGBVjRB9EUrRutejnV3LRC9F16hXRzdCveBsr8n
csr2pY2MeKTGerB0pJ6jM2xwh0x7tg9YyovsXDgd+zkf87ssoZS7xQqaPQIq3Azc2XzCWSyjvqEM
wWhyk4m8c0ZlX4WpnXWVjgd7yL9JPKvbMWAEHvsop0yfjDhmCsNDWkfFoWOR7jlQNY933mCedHYU
2w6D5npqDOPYZO+jLyhPSr7XzBnEJlYQ1RVzhU3cCtKCeUcr4D0eJ1fV7eMYpkBe82oSdvAFt5k9
onpyCBHA46skojYFNWbSdGBiLN5Kl0J2SuUdYBctDR/sSH+s6dIc+LPFtobaxipfcGY23r4o0Zjy
vW2NdEDRlaAKScLwzg8HC2mAfSLW6yHVh54AD6+Hqc8jShS0QhqsOtdtin1GRb0q2KZS96D56ccA
0ADeiJi5+5g9dgIhqRHq4twF9IC0UjBe62zjVI7dzi4TdQkE5hXD9XoCqrah6MmiqtHEmm5wssno
fkpJt3o0EPy81bMSTZbfMjAjJPxQ42iRuKngNshev+hG9xIPof6oE0Imub7KMt7VHXjezi3RqRY+
E5zmq6FP6ILdBqpxoCN5MPPp2Ld5gPhEsSfrjQy/XZTf/CpOr1n7FThAth6khUJQMnWupuikZTVS
9IY/kYnye2/cZZCT1lERe+u8kTDno6a86razF93ImLip5RlS0qcH7PguUORQB6qZtfFI3wgSqLb0
OtTBKbXvqvLGnbI9qHqF+5o2ZXdwbPGkZNBcjdgpj8o2npcbbTu1jxEqoKMWOf3VEDnl/ZjuBy+c
TrJAYlrm48nWM04EhV4eKN+9nfTRBXHNzirbHNYtnAmn+WiJ+gEUNTxg6TYuCeE1sSRwQVUOknH4
A9uRUQ37tFRbjdlQ7fAyv3CjyY7GaB4pgWGpNNlljAJSdVzGl2Emvf1xCop6KzxYiGVvkqMbIx7z
24rdio8alXskZ8x7yoSJLaa8JK1p3JI0MPYi7awNXWPcQ7A7d5pLulAQwwWvzOY2TL16nLupA+Ry
4X2TLhFVrbvlmmoPiYussy+T+Rwu91Hx1e51ncuhO0QlRpDB+MoWoz+kxVjO6LQV+qbiOAFbIg6A
YXTBlGjQkmFf1OUhyLwfgm37i83uXtVUkbGmuRfDAUkFV3ssxk/hoaoP57AEtxsHqEcMuCWBjS/p
hVi5o0jc7NqlpfPA9rpDwpLiaO2hNGr6UK6BP/xsJ4FC3ZVoXUGfrj3X8ZB+kgselmywAbM/1xb6
ymnUsIlh9HVm05zMXXs7JEwAW5MNLO6kaoOsCrxwTzZX35hXMW/KoHbP3hx0EaqEuJ75LkrJEiqk
Y73U3KdtqYqNUyocylVEjAfREBuWsruOvKY7pyfrPBlpxrBZl5K+NakUJMlMzmUyyZ4wGTCmyZTv
I5V9G5hLbfKxe/QkQ2XXlGdLs8+BUPIEnRISGg5usJDV0XfQ9yhdQSnqP+1+AsiZIeioRqPjNpbk
t252wGExvATgLYDi+ew5Y1T9RjqdvOBc6GVzMVpwLOQy9G7Y7Ry/G58iy9unregPtKJQ6wdeh7Ax
TNZxksXXzGHv7dlTugsoX+sEZ4OBHFdV+c9Gh3Wx8oP+02mqxwQyztapU9J0XDIe/CF8nsbUoq2p
IXEB93MJPI+GQwAJJpnCre5p8XFi+wOsLqBqNZ+opH6isxzuPBQ0rP6gS8vS/En6NG0T0zr2U7El
oijZRCmugpgQsa0laXQoPJvbyk6Gs1IaKRMNc3ID7BHUu+EG1ePm2p9SCPVmK8HKNmXNSvrtN3B4
sUEKj7xqMqYTReDduWjhfOl291A3+rjWHHhnwrDDvZNiMLSrhiZnazwWLHRRnQd3URe/jVnAHhEp
26rXOHhhWZ9zolnbzkbRyzqjXyiOWA+ZVG5jM0b0ozINe4JObkFAtGlu4Hcw0NIV8wlrNeYmJYWs
cKvhYgctKWxF9a7j/rwrexGfEdqRYeWVCApIDu1omx2yKfzMo6p6gdS5gaHLTdYJhket7vf4+yJM
fMWhbx3OsYL5hyEwPEytX+6dWXsbSLXpGa5uMkrbba5Hzlqy0GzjkDCtrkXOlPZAAPqg6M5xg7eO
ZV7bhNIyL8n8r7R0bucYHBbSks28b40rBsEd3XXHeLaSKIathdmKEEGX8qFWp0SAzwHZVPCPrv2u
NQ9xwg41rQFfRdcha5xzkzYhKsksO8o0ezC0pN8FPV+AF0jU3xHD2E6RF8C0DSnrqDG9h7UfR4TZ
0ZjY93agHbrabM+YbJGctTC/u3gQjII8A8VJ+c102BQZnY9ZQnPCKyl20zqrjejArmhn9RGfCJbh
bTL5tI6B+Byd0qdeK5tmQw+yQxOiWWQHacV++aCNOF1bhjFetRqFiBXqZ48IHSM5e6icIN4kO1tA
dJR4w8LEax4MHWdkVXG7Bdk3ul80O0BR45fPOsLhgxNZGoxZJFIoti5l3n902WRwl41oXQyziS9X
8DrYK9MgbdN3ux6mvZNPeP7yHIPKmH+VeYp1Zgy8Q9DpGf3IgsmJVdwlLpuLkPYqAulGnMueOAmt
0mh9M7E8pl6lHx2doVMpbqzJ0dmXYXZxc3sbaGl5lbpEH10l+2pIKAyd6DGkt3kpiLtK+vekSPo7
P0Uk7oZWvbV96Z6A/1OkldqjI4R3Xg7ADxG/a0Rt6Zad35yqSnd2n3M7j9hC4qlt9uRSIBBI3ALG
wtGHGHyzhfvhkAuBdoNn0hMfA+fDmaK+o4HPvaC33LccKdS1Vjrxgpb5WEVDcxaJ7IhfNeXWS4dt
RRojLDsOuLW3RJ8+Bh2VKpHRza1GUe8F6mw7EFAoHsw7FLNIjGvgl2km6vOUGOJYBmm/KTLj3oy1
AXF8zLk+guJIhsnaGzYK74wvbg1E1TtqSvgIwG3CshhYdlOT7BPEW2vsqdCeVChOaT7dhpbrtyyH
r3aHtMrkS70WUb3WQH9dgkj5azs2DP6q+tYPjv0gOA0R9OhPXYjoI9OvWlQaV2pexDYeRZ1Lxius
pHORHe3SaW+B4WO9rjBNQfS70SAEzx0ROicjOz27BdtGh8ZtNgbq4kNS1iwWA0pTgiFRDqVOc6xy
bsJ5pslLMFCx0HG69yUnkdU1KdvMO9UU9cWjdZg4vbnJKuu5d8xz1dT+HhBScox8dB5mLRme1EF6
S0cS8ryog3cp9m2KBQmVRHLM84I+TTciokeOIZivtsaItVSmwCm5eaJMZcQjTZFsjbLAqOiWHfeP
gOu6c38movmhC7feB4X/NR6JiW67/FpKOA69aNW6DmtMyM10bawSa1tg9QgUEelVzIf34zDIvZ2x
1AvKpl2fw7JQRV3tEq3a+7VnbGIzUq+509wpYpePlse8eRpxaI65gWIv6+Ozk8lHwhtQVpVAXYeB
bXrlq+cqDPw7GrjPmFPHdRZCyEnIoEaMSpKehnmwro7u6FhHam5ODkX1Njpqnzv0dglPw51hwjKT
tf8gB9pTvYPXFIgN2mPy4FaFoqNUG+0P1OMz58yDI+EAGxHF1tJZZFrVvhVu+aGPJcFmY/+pFDvb
GSW6vA/l187emry3Pi44gcnnPvTAIGMffR0OEY2x220KX93BjhCZ1xO3QJcGccDk1mPwdCql/Vyl
WDP14Z0woGTTN3a+0xx1WmZ8y7TvH3O/3z+LQvUco/ve0c2l2ZvPvaRqnsaqtoQeRhOmjG1kzx22
qLlTpgUq404ww9FmCrZB9PU6I+tw/eu5IIaEoVV0pHmon8agp8nqAkw3UJedbBtRpZABWX12Qtit
Hj1ECueJjOHULsNjOY/x2UP1BwM7hq4SpAl6/plbPuxAXTsEzU00SBUiRsenfu6U6Vng4c2AgNS6
Rn+KzCLf1FZo4P+R/Wk5xJm4hlLCfKFVc2pHrMn2wMmdM8U6h4TA4lcxH7hY8Oq79aszQY5VdgI3
klqmPIsMExND/xzGm08bwzWq6jxyhXhxOh4zSw00oScUk6YAvavpzSmYWHnNKcDUHgUvhsC2EmEf
IMx4jryoWwbts2yJEgSUwfxOlkMw/6/Z3OT7/TPNMsUuHcuXf8yhQ6R5h5RqxBnCHoUU73x5VJKq
+renyy+8akSyhwJ2RXnILriBRLs88v96tDyN5w8MJMPzJOtrXGPXyCuki9zY4c46ZLD18yEoCkp8
S3M2nd2o03JwWL2OEwZJ32PcOfnUeyt3flhlTD6Xw/J0MtmMClEGKzsf7jo/Hc9tNOnsA/gw5tc2
zT1N+vmzDCNdRAopd2e66gyNmVaw4RVWQ93nx/u20t+N0dK28dw01XQO6dIvZQ/Sgs93XlUg4t2i
AVv0WcujdFZqxUXm7FopfgnEGCQOQDFf5fx2yKr58yCrbo5RIlewmzvCi1wmcv1TXo4F3bcqwEhW
f4UKPlD0IMXM5Ii//q9DZ5V3yjRQ/cYpqhGng1KzdIQZDkK0sUR60DpSQOdOJvjMe9vH9vT/ArH/
HUXOMP5HitzpR9P+GP9NJMa2kP/tXwg5649AN12P+DTLQvTlwdH5M2XNc8DI8XMfTgYCI37xL4ic
8Yc1R6H55gy+8RZhWVsqGf/Xf1r+HwSmesSuBaZuG6jL/k8SMdP7h0QMwIPDLsI3AvrwHozvf0jE
GBwWOdm1zaEdgGzHo3aZZIvwMoB/IJqmX7cRVoCiseS2znGMNm640SBUIN6E7pSGrISBfFRRrW+E
FOld0RLKTUEvUSMjQR/myA3BzmDXDpWx8pX7hUs2pL1OwFI5ODtjnKxT6LhHdAjpsQ5cHPrvos+b
M7KKkWYHcdkluM6NIbt8Z6sg31jm7JhP2NfUn6EhvjYM3KFKmUhxcYQXJAncgSF/NfEfrXvmcOes
hc+M96FiiK1pu7jXsE1m1b1fSHn1u+zZrzDKOV27x6DUHqMMe7Wuv4L/466QBhTNw/gTtCZgJxzv
CoE3HCCm8PZJ0t6gSwCsLBqo1MkjeVaF/U3rxZfaCsp9qfvdfU0cZFXT95V0w0ieWyHUgoqRog/W
zUSsLw0Bl6VpiYtoKIRbnUxhv50ztAfAOmPJoLaxi2cxMZarbeacDh6E0K6nTcBqsEfz9jKqJj8U
/d4PyaA0e/5y5WLLi3Km9yMtC2pu/dRp0XuE5IGEj+C5cTGRx95zWYuRfI3kLkcbfMKCrxUx8R1M
k3LabWg0jGBdlUx7RRc+OwYIC+ap+AeVsxaGybMGgA+RLkA0MfvTQIau0eEdJparQ7RtfrGTAvI6
kaxqFAfZIylUNYaQVkpFAUk3QPRkHA/5zqv441mYnjPL/ZD/zd55LbdudFn4VeYF4EI38tTUXIg5
iIon3qCsE5AzGunp5wNkm7LsP93PDQoAQUokQaB777W+5YHaNoxVAbzzsSDm9kbLOtriFMU2cx4Y
PjlIMPMzetvRiA8lpJfCcXnjxezLBrJawfDct+241yUfRw2xdNVQx1p1ZrCe6o+6NvCloF5u+T+J
+3DXg2fuJzV9zEMibiyiqd3YQeg8OvVTOxcCIv9WTI49z4fOfS8KCMayX48W2BlD4OhKuB1KpiQa
8KTd2PHxdtkH6QyPFC9sKrglFvHkOLqMcI1OtJup56dRctLRrTsTvxBtQDUnUwV53GKsNH2UA6da
baY7zuFhK1Ppr3zoQpN7bJcYrak6GHTo48FzEWBk0xaXDhwY7B0O5kJZEDftqHpl94Z2N0bJ53y6
K4AenlKixVbMhC4GU2a4P7jJBkwViVfFuF0jzvmuf7Htz2UsuielfbIE0yG+1OloKnLWKvJU4zp2
z7hg0k0yhZ8VWvij0U/ULMfAPpiYgzaZLHZhLIuPlZNsHRJVd0PU5/uh4Cuwq9w6FKJ+CjgVqKjr
JSwUdyswjTyAJadULLqdnbUPRa3kzpfEIw1mA70+g2mcpomL2gPRZM1o3gdyQMLYSkRJsiv8wth5
2NL7kpMn25hdN6w09EL7OivPmg/XrsOJmRoD3uSsJp0EWFtZUJYHOgR87KtorYfa4EIS1ekTuvbg
zL9C9fEe56lalW7ePBHmeOPQWaD7zXDGVyNNPr5SfDvqB8V0bx2jhLrp6f4wt+ktGto2rE0oBhPm
nzSYAwYHyMd+isDWI7q1GRqUOaKDvWmWD4MD3nGYcxu6LH2JZtlANsbfiwDSnBlUz0lDqcBnbgL/
g683rnssy1Oq1k6TYMgDII1VAUa4UHvzZ+AC7vF7vmfXm/YjfGC0hqRxRF56HuldkVcU4o9yuqeU
kSljsXLadIh71rCmP2o22QcTsruHJN/0vfYj0ZMPtHdddKDdwcho+YUN2Vc56e9V8cMt8n3pk4Mh
dTzXYfSiDRmNxzDdY1+lxdUgfJNF8lI3GoUFdDtdZKypFsKAbil0WiU/oFomd0VbQZMIKVR2AzBk
S7lbMrBPJD1nG3s+iIB07Id5jnIsoxNUpd4uQYmMRwkXWR+bm3g/54x8lQYGFHQ5yK1GzCf0LZ7d
mUrWGyMcJk6FvNhoh9zHEFdFcAVrp1K3ifDI88P81fc+HJ2i9LcqZ+pcRD0z6qJB4RoFPxiG75Wa
L6oIpcPuNijRVUG86tYaVYHGHSE2MtnHbw1QugFp3lI13CQBcQGmRkZnXgSXRAcSZVOd3NqR+zNy
cF3Zhex2U25/YURqn5kFSvLM4WQMFJ8uQ1TtqK00mzozEupLqaDshN5LMRPYZrKt7uWIEz9PtX1Q
lw9wyso7p9Oic54G5C9mcycUibA3OQ/gnLtDz4NnN6iOmaiTB2IZgVlxV9EKrQIdpvkPXTteGF0C
3HCiZEsQ1Hfg5MdAk/7t2IbDrlLy5yRjiwIVbyKXNPxkVDW3VYMFdUq4NLX8PHNpojQhoGhTuepE
V/aLjlRsm0zWfBrsM+DKqwEnfYZ2c2XO9y2FYR9158UcB8BwPseNFZGBeCY00DNhYV9Cm0mjMUBb
8sMX7vbdKp5fbsi6p6H+tdNnPUyCk8+lX38z6VWynaVNK6eIHr2pnQlIt2oM6h1DM95wFH5oqjrc
ZrQjYKSDr15+jPSGbrqylWvEokjY4MVZbrApE3Pam90AsxN2rj2IL6kMvJ2dehfHx8nu1R9lo1GG
98CbjUG2KmouNTovy1k8u/mHi8r1aU+f+ptrAhcAgYcztXeBydJpo81OdY/PE6JOrO8xYT62mru2
DfXkDM7OtFO5avuIKbJn/TpJlzAcHPx5i25+dHtmvmoYNq4JSqZNuo5AaMRcVd6DEGvET27M5lzP
jNWobWsb/UwsCOKGrBW19PRFVn8xjJYTg6tt4pfnRiTj1lxyTUbxkvnJJ9jg8uwzLJxvZUaYt/DG
hxtmMNHK6itnTR9/5YjZXqfLXW7Y/lGgcL3pW4BSoweLKYJmEX9pIr0CxYrarFXhs2c2KKKicNt7
I2+MD3e1sMKmAqNmWpqfSg2fTK9Rs4tcyzoM7l2Na/q2ENaWKuBRD8NVw0WOsQleOC4MZIpLtaGx
IiT9MgrMIZQA7oXRKrbxHZYoDc7aaPOFqjlQ14aRBeWyP3BTBNNZROTBNGTrIoT2HvGYfXMn88ku
/e6ehIVt3cTuY5Y/FS3UJ4QRDZCJqD+RYnHjKetccG/OuDc+IlrgI0paD/BJauyCdhvpaFyRcUT3
pUnBPEgmrqjByjXrci1tCCe1a3hnvIHfqexPT0lxHodGf1LUOZqge14WfRl/GIcxvvRO0z2bA3hY
brjd3g+qFHGgnLbB5AMOruGjUnVYWzav1JJD96Bp3OgLcH3gBQXXQERWZZUbB79sqVYXOjdty3/m
llhcTN/Xt/RAqg1mZucZnb9zSObGqxvT7sun1jkYhCHcooD4Yg+WtxH5qG0a1YtHxso3XpZZz7o1
wrtJkq2e0yV/3eXBwc97PcdjAFsopNSUBPw4mopWbgHSfd30ldyNqKE3RqoonITt8EFo/HwFusGt
lfEWwsH8Zo3EFiHIXNNT03gX35rSs9ZykDlV65I6SGlHEKzksbZuYsB9kJyO0USf0B5A/fQ60ey0
Q2BH0pvXwfEVE3GM1P/OlRu6j0JM1C/t7kOa4rIvjHpcGcicgUk8jE5y56BEWGloTsueance0F5o
LHtcTX37DC585c0oTnuInFWdzFD6btMrnxm+Kn30JdHHNBhriEKQPTKtCvfc4qItQEwB1BI9pA4D
JOyrHUQGzMuqADLgp0jFZ0tlJ/et3NUT7NigHm5ihb2c5l9W7dAVegfh5R8QXA27BP9pUIZ73Ba7
zOYTEgwX9jme8gsTjoccQ2MmHG56dBHWipsdhmpEf5BT4hIpcxi5JmFclGvaznnOUJpt+6iGZ90i
O7KyYFtH3nispHhJuVCsM7OFMWw0Bbwe86T43ZAmhMM3n8ptjj0f2VYlrBUWwPhzRH//pkYCN19Y
4YlEuoZMHarHoFqiw8bkRh+67/HXBo7/A2MRIEaczG5Sny3jGT9Vc3JgaKzbeYTSaeW5ls4z9eLq
rprynRVaLwzOgXFSLuSrVkcK0S9NUhoPXG5ONRm4q0QiOicUBbidCOozs6lB2DrjHmnsO03CGYb1
5jnJzywEUUk0IoyBKnlCI7mT1nhwGZvQGEUUTOLID3xXz8QOa+iQBrmm7Lt3NQzlWf8wRHq2HyQ/
XeAFUUgFz/wcEJdjBCjRuzn4qm3AQgXjtK4Zxa2tPH6CyPiZXD14vUliIyeE/uXO5LEuuM0nMnv9
Ln3C2HEmk+OrazNZiYbmqct9MqPH9nvAfRdhsbtqyYBadQ4IwooJalLiX5yGEshkGCb7qHO+jiWw
pg6k7AGP6oTgG2S1RrPQSzPaeW1iA4BjFqHPfSjJQIJ3F+Dil7E6R/TIgl5zDo2LjCMwHgkVmm+D
kM1mebUXRD/LoNjKZup2VUQro4JUUIbfHae3dm0Kwi115bCPbbObM4wa8IHcuv0EGWrWkuiwGiiR
1SacUsyTzqZfglgUsoEACm2Hd2uYLIcZVO+d6iFGKEJZVXKTeO4md+dDxl3PrOK932VrwpeAKAXl
2RZZe9cX5hdXkp4chfJiggLYJ0VwN6YpmOymvcX4CuHRHp21aUpQTZ4DrHqy7yCpRpwoxa8MD74l
DkQsNKXUyvcOEsE9QJiT7jTPQQIWgiFcDcpxhgolql0FFjraydQ+IqHTdj0/Lvg0XC4iGXLHz0AW
mzXQ2hj1LvRWLpINhBUtgEOZE8q3EwlEVVuEsAyc1kFaIG+bKUrOVv1iO6o9maG6NSqXniso6Fza
4SWXCqYikqCDF3F9UCSQHFSPooDSUk/AM0Nqt9L2hWSUl7TkclS3IfejA2ekzxkqbn3NgfYi7IMS
6CxwqoEJ1iAwUlT/IExywBlg/cjj8mVC2EuiNueJ5BdLvDSjMExkyG5jKtKZpz9b1Te3NmOo4yrf
Qy2Y5RGQgFCHHPQ83xWNTSlTKWzhzFMnpNPUbb/IXHjHwcO1Y/WG3CYht/JAMWo0fdM45WZzH0gl
VlWdfiloVY42zYy6KLbonKT7OKrG3pvYvDZpDXuzDIebUIc2pwqfoivOOKhOjLOnoD4O3aaswM+M
zYnIbH/FKEwgxSuDEMMbbfa+hSDGBC9tvN3kwdHJ45zefiNuMfyKhwvhNlA9iFUbvJ/dyFvwEu+h
Muw5E1fdxA0/bj9QlKh66lQDuLum8IxNi9ATfYv5lJEguHJMhuSTHmKlGT6loa7vVDvshKCChnGN
AcP0w5RwJCM7+uozAKcl7e0YjvzakWOysgxu7A9x4YObTVBk5AHk+pTJhNUgIDIm8xuBQzcqVvXG
sMtmpYcvJvEppEoP2lppDNGwPqUbo8Fv1DI0ZOq3KehJbDt1N1Oh2xqbUjrEe8FQaB2bDdR2Yd1P
A03gGBDKKqzijxEGkhvF0ICMwQRiXYJtvHC+wiyqvyR3uamjACrou5De024n7VvYUpZqgq/C4AU8
xvlwMgtaOchIPWO6d0guX3eo+KeO2astbSYHQTxB4MRZH1POwraDtoBm6ZYZJbTCiUGTQYRSP2ja
JkjjF8Sf3krqlGLGIj4hHiK0TtGlpL5GGa30n0drmlM3s0/LLC6uAEVqxsXnZrabghHoH0xUk895
mUq4jc+rMmIMqw9trQ/boXC8TY9wO5weeknZRiswrzQYd8YeUUuDuyyIK8igTlHvzBb1zjzuL+OJ
s6jyT0zPrK3f8vOtGBXONTR9olmUUarJnLzcFySHAe0K+01T9WQEZXZ3aFrzJdY6pve9fqRh3OHS
LzLQjgcnfdKE9RlfBOBOhylxXsG/tbHxzKXKsatBIOoQRicyhr02QZPUd6BE0ELsA7PC5+aQghln
9/6IdD8NEYeheqNXUvp3KROn247GxC7wg289QWpHv0mfcKekYPfjB3RlZ/gL8lw3OCtaJt4bqiQo
qgaKLuRJjo+0Wj+pquNdMtVIm/LURIN7Kmy4jGNR9Vsl1NH3y3QVZihWENA/IcjY9JwjTezl52BE
BO8K6/T/HYx/s4NhkFryjy3ulx/9f93+GKJvxbsOxvy0323uuvGLrpu2RWdPt+conD86GEL3ftEt
w6GLwHTVkfbV5m4485N00+FZztxcAOz/ew+D9ob0hO0awmMqKEz3P+lhuJ73zuXueXRCLBcBtyUw
AZjvWhhVbGJQDfL4jNRwFVS2X9wYJUExSTqcYxgZXKXnjmgovYqhoUe9LSQBT9MA5oRRU22q0Ppm
ZiG8fGZwPQZnODP0QueFgQCNCB0Xv3E2fs0Erl+jpNOGiLOhjDuv5q7XoVmbV5VP7WNZWxYJd96V
lkCYWfzbi7W3NKr7KlMoemfD7rIQTUMIy7JaeoSUR9l3WolvTffOH/b7xfariAXejAJGjz+7ZxdP
72L5LhYb+7LaTiZe8AxK9NIJJ4KRmNwmyo/XzWXNgxAb+uO0f+1LzhpJY/b9XhcWBrCdMq3TtfO/
NP0XKzDqOG07RQQGzL3N0reGFakBEVZGxlez7Y2lvfT3u6J4TEVTb/1u9t+Yi/9mWXWU7A/J8GiV
eNJvjIZY+Wq2niyLZTOeBRCClPFac1V/Cgj0QezmQGW2tHgglo98hZCBi+Uj6i2772023mvK6Bl7
5NhmvOy2DdVdHevBdmy6nZvnRH9rOGpqFbVYProZiLUTfq3vhZs9q5BLUxnWl14gqx6daqOXcXAf
Urdu69OUJ+T/zmsqC4pdJ8SvzHQ3jqHNtFCz2xoJimAtwVpa9FOKUxyoQUOAwuw+Wb4bZC0fUnrj
/gRv2vy4fH8kpEXETFJvae/NorcZHbd4JnpFccwn0nTFHP1HW+TNxvYjRZuaHvOy5v2xdt1nlD0K
jOv2csx18/q8ZZ9OYDsGohR536jK/fW4f/Ey7x9eXjaQIQz0ZfX1cRCfE3KG69+0ln/uun39e//5
vpqpP4i5CYXe/Kksi6zGQ37dvO7rEOLtNMvbFs522Xv9WF4/guv2u4eXzSGnUaUriqjLZtiLclfT
Mkvnn0s0/76WRf7HJroDUnSv28vDdR4n6BLng5ZHXg+6PtOMpt3YIr5HwICQ829e9t2+658vl9Te
dw8vm9djrv9N3gL21FAxrJdDlgf+7rjr62nMBrZ14p2vu65Pve67vrfrvqSRdzVzLM7w+TOhwf2h
IDkXVhV2Lq1gUTZFrSPuxu1VSw0s9/tV6QJR0MbgLiYHbCvtit6DLuDj2FqA13d+jeurvdtcXguO
FqyQ5RGPHxuBAvMfH30y3VFEvv69v3vesu/1ycvrLP/I6ytct5e15ch3+4pskAfYnMWhp4bDFfIr
XMY5qRlIGr4QLx301+0ohXqCOoiH3qySKgmTIZ0vo+8fKtWewRYyfy7qkTNfLMa5bxRFMMiXVPQl
0b1ebglvDgqWQ/9h2ruyTbEdE4syMYqt9A/v3GKgazDvodQCvbGdxuZh2Xe111nNUDAP+uMpy5Ov
m8vRy6KP1G+OvBCZA+hCaVFA49PJMKgfl7VlYRVet6rcCZnM9YG2mRHwhEkoAdmBK/Tbxd/taxOu
u6jH1awIG5b74Lwm55/gsi9ZkBfLI4EY9qXZid2ASpHCOGndNGxdWpN5dHl/8Ovzlr3aclrTmcXC
lYYQXhk6LAvVEbOdlUG3akOnOgLl+m0BwZWL4ry5PCCwycJCLT7p9dAd9JlEsiwkqTMpuV3S3Vhe
8HmYPyqjoe9TNgiKA9iXGxQW0Y0pKDPh7MN4iZXg2M8SpOti2RcW1oueD3POlZyOix2mmz0xtOzF
Lu+aQxNAuUoaMFTLWtz6Nx0tsMOoXOvYzwsxtOPOhn4V6lkPjrGT9TYwp8faJ7NhBHK6Wr7z5fsd
5y859SdOmGWnWs4dvA7ZEdJ3SvVv5Ruy5uptg89re1yQyyexfDA+HFLwlM7On3Tz6CnPPC5rITzI
17XRVni7VMHsK5sdv4snVE7mjK+ePaL6jFaRYUF5wtTjtTtWzV4OFNsGc+qf+KCgrKA9u0FH66ws
qzYA0RNgQ8QqJQmsje1mAJwHMjbyjik+cNImaA0NLhpPmU8YITRcyDOfx1xGb8k8mlu2qav9vnPZ
Xh5ZFggZGeeV9PFhkQ6Ubpbt6+NvDlpeZNmmSmVvJZrx178zMTJcez6+o0kznlzRk3BEwvs0TwTL
o8HA5nVBu3Dll72xh41ii8A6yPnxZWHMI69lrVnwLMv28szrMa2mQwN/d/j1mNqmoyon3afyBaxo
WUwKWgo1NrY5y0JO5tm5+7ePY08j5YMQ7fW7Y5aj/419yyGvf2V5ih/13/Fl1pvrn1vWrm+1G1Dl
myO4h+VNLZ/W9e2+21zeaKLtrOmhnW9I14WYb0LXTVoNxdGfbz2i9SEGDTYn7HxrKZa72fXAZW1w
Uu5r1+dcH3592Sg18v27nQ6yEK64f/6zyzH/cJ/NGH5FRWhr6wE995ozfVm0Qc1LvV9dtnP61q8H
vX+4sSy+yn/8+JsXfX/om+3X1TevPciBX50GnmV56b88vhw6RQVWWfH9zd/4+9W//0vXfzoZxTP9
R6AW84fx5jWuh7x5ieWg99vLzjdPf338zUsZ6c5sRHaMtUS+WaR/bOJ82piVRj7TvOu6//oEx9Tx
Yk7p1+su32zxCFopEtpldXlEpa54/RPFmOXHjKA2Rq5IpFkMIyJgOpf1MYlnt/2yuuxcHgZcymz4
euSyFuKYwo+KGje+PmyrebK8PP7m5WSOqFhic8E6P68uj7/+pWU7rqfnqST6gkh6j9rQ/C8tT1/W
3rzm9V+6PszX/agJzD0iG0CH1PLj8lu5/iKWTTOwRb5//V3YQBNgAMy/wuUoPSsd0KqMQrid5se+
w5wJi3hmu2GWJqbzjwXKv3Dl5UpfOUNF/CLc7vYYF+1vC62bJEOZeTubEktfLavej1pZEXXqWa+e
zr8Zcx6eIXQp+UJ/38yGbQzFzXURgc0K4sYNvzLsoYIwi4xdZEJ4pr/TQUVQMjfvimBtiSfy6NHf
q+4zWP3sFDWg+Fthfg1H09u8aux5GRp+XouuCa3vbxP5ZQ5/ndJPUU1KaMBtRlN5jCkb/UISMMCd
tcO2wc3cnvMpKoz0BLRhqiLxhfdiWcOpMdutrjMI49wRdYb6Db72hDo7rpO769x1KUUss9hssPpN
ZVMt93rU8P9fsPs3C3b2P2VSzgW7L6hX35Xr5if9LjgWv7iWkC4wAAAs9qIr/l1w7P3i2BTlbNMz
MXHY8o3k2PpFn2touk6eNfhJh/rfb+U6U//F9Dy0y8IgEHNRMP/v/3wb/jv4UfyWpdm8234bqyz4
z94yKU3Xsg0T7qWB64xo5/eBngJnBF0jWKoj9vE7rGztoy8L5g0h1Y5sWk/Cn7jwmCsV+D8tO6GQ
nfbuv0gVFe9lz/N/gW0bU7XLZyHmBO+3ZMyu0TWUljCXc5ye2Ln8p44y0YQr/WJN4NSQB97WNo3H
cEbgw2QKrPbnOJQh7kC4DaYEh/am8PrbB/X2g5FoxN9/MNRLYYLqjik9giP+/C/VWDSwhRMfJenS
YlDTWnwrk6BY4HzP2li/Twe1r4qmRRcbvJjWbBe1bCpFrsTSrD36OW1TlfdqZ1gWIcwpaRuON9FV
1LnYOEibdlQfZyFUG2xcanXrAiyC1jf7Xgr/qAXDh3/+jtCi/+UdIS7nbHM5ody5zvunD7nSdKaE
TZ0fdG/ST4bD5MMNcamX0MWMErkt5LgIy9gg96I0d/Q9b1Al2kVbnt0hf44KR97l0v3kS93b/Iv/
jVP9/adtcaIbJjHu/Ejm8/3tCdBi26h718kObdA/+hTcekNPD1TZxl2gezZVQ9oro1GRwoNlO7Uk
lre+OqQ2gCvDT6a7TLsLsGP+q//rLyemLfgR8l+ZM1gWguyf/68YXXIpEWjvTdTwbe6sDJ3eiaWR
/1mK/NxCTxrD1ttMoO93Mug/lhkBT6DdBvilk7jNSNj55x+V9ZcIXgeoBvJXQu35Lil2//lfwhyt
T4E/dHsjFv2WKZx2smuy0qSrkR8bAf/zbxNpBA+w1ePnXMD/sHAPTKYdEXbdDeRslgNMkgJBTYck
rRtS8zgaWLuKSf9U9/RbO7++nYwUnxMUmpWVmM82etWzDSjIVCbs1BiP+3AXLwqwWQs2lXJCBIE6
0IXH0fnjS6HybuVq3rBtiuKME6BjctccQPh8CWeBGzpb7tpo3gwNxRnO421R1OOlzpkcou6PK7nR
kRauB4c0XGcR0c1yOturozUOrP6mz3sqzqju/vnHK82//k4cSwj287vXMYvMHOG35yIiFhchf6v2
sic6UmbFxQj8U5V7Hl038BpxhSU/qbASDP5wASg/naYkz+8BNVDnJnALnQ/eTvKpYMvWP2rK/tsR
osx6VN/7kMhGJLD+KfEn/xT6zreyirEmRqPH5ysRiZkUyh2t/OJjdJyBKiS0yAYxtcR1Kc37xJXP
3hh2h7BxMKfWLJa1xAsCyljqvvNIbjLC0d40mgjvlkUaehe0BJS9CuCMZNbAKswf+RrVJW2HYd+0
OMk7Mx8fQv+OOA51n7eZ2OnJJJ4n/J1JU4d3XkwYRD+iKObkmdZNgOarAJSK/H1X6la9EgKgu4Xp
chtCcj6UeXwwoRrctl6Z3ErrZVQSlPcgglvKMlABJyyH3ODWOhLSLT/uaKXDud2HY2Oe4eCv43Mi
iEaziR++YFWPbgVAiUwGpLPEn0YNFgm3toYh5TSe8roTF8hpUhvHC46de9eqNNh+kIQE7MtzH1Y1
qjpA4Kk+AIgvSnHgxo6ASSdgpjehMgp3jrOlBwU8AZdMCzxLC83hDF8J6a8y9si9fwXW/8GFOXdc
viM7DQkrDA2xnqs9UBj1L1boEeeKsf6GSa51jjGaGJl2oZpDhrmWOmfuqgcPRs4Dpb8TOlfjHIok
evC1LnpAlRjeFHp1MWpGo5pWiScUzz5XZjdHRmVuhbQhX1BbvlRuPl6wzvRriTj3BtzjWToxWSl0
lR88O8JKDchsR8DF16gN8nMzCMwnpDjAWjLpDlvDcXSIlDRG7vIx2KWN25lQ+IY0PiM4o3036sbe
78NLAqVwy4icKvjM1Qrc4THu8/yoWSK6GzDCbmOKGKtJobTP7TolKxIVAaFd+r1PzEgUxdGhGtWv
Q12N9wrh4H3XZh+9JDlNqiU8TQzGo6lX2l0EImHZMkz9GaEVH7IoCIKkC412wjta6XRQgefcLQuL
GTRgFyT8y+aENfn1gcTifbRdTzLpvA8Tau9whSIAShbTeTnYALSBhDjHdp8RXJo5ercqgyZ4qOdF
ms2KHRsr6bI5AjjBhwAey6xt/D0cYep5iHkU1ylgtRX+0XAnZRI8ka+DAD9hCsMFRntcFnoMjiUd
p4s+HxG6utqnuP5pV946jWHfL4tW8oGCCPy2bGW1O114e+uBgeORJllJ3lyYPi2LofO/uJOTb0cu
2niQW4pXQI7EjUNaWp3iBZuGqrz30p4wtsFrnwJClLnBTmetpMep4HTjuISu2jf9k0EBC4//x5Lm
5J5MmXGvrLgldrBR2DFglurgMS6qIYADIgK50H5VArzskMN876Mk+tCOnMR6B6kotT7CByJrtsjI
yTVBD6vKdNaVHL6lhfLua/cmdeRXNzO6++7GxKvxkcCOk2mrnROG9d6mH0BOVbcfW6RdZGetY+Wl
J9SmB+ze3kYDnIJIOD2A/K42Td9alAct7PEoOkE+1LvERDwTOFO/Gl1Mq0B8x12aJchwex2VI+Ku
g15GPyWXtq1H24srF7qTtOc6UUu4SGKHyhkpBHkDWT34D2GafW0NFUJ/8uU+I6wwr5V7KUCZrDWf
zDm9y3b0IsncGuWHuLXHGy5d1b0d5qgc+2d/0AgDDTyX0M/ZYYuvnuB5L9z4bnALGE69fpqEZGuH
CRbbAmBB097fRPEnS6n2Xm9tIo2Any7Xpyl14SJzLtfNZ1fXygfuVJfMmPoTzhXYu+7w5Mw2dwXm
jXnIbkrZy9Dd3tTGUB77fvhqAjLdmjNTTfaY53ouErbrrlFpIv0t+2xlQscIXbfaCxCdHS/wBY7t
k00ONszhBtVPbhTQUpDMDL230b1Iw6S2Cukkr7xQZCe+v3s3QIPdBs69U8IASXTfIRkpmfFAzt5K
Cya7MM2AiyRQZGkIm65P4A9Qk+2UudV6iKiTaWGO/VETL7qW14xX1aaM44ysc4VvuzPIPYva8DwY
4tSGbn82g40h8ukiVHeC8KV9mjDYeMQ69zIcSWRKkz3U7ss0uxmYkKU7B8jmFuId7Y1xGybdpwjK
F4hd/1k3EoK1dOspCca1qZAIcjpqHwMVuOtwKHae6hwa3cF071YPtRULJDkRgeXlUPLn5YSBBtly
3E0nd0B0HI5odxdWl5659tEjDT0ilCjwQ5rsVWaBJ84YgeNZuRmxPp3DeRyQkYPeAmC0A9M6Tg2J
2Tp6iuKb7hbJWkd2vjdUeVulEniX9wOCJu5vn4BNIa0DRIkf0Vz7r3RQClrr3QllOEdrnGp4N5k1
67N64nGN4ZFAN3HKHZPbsUt3c5IJ4Pd2qO/rWavV5SB9EOqXXyIn/NglvXU0mpqYW7PE2pCCTbCF
YRxMGIMoLY61XQNzaMghc6MuOeiVfak6ohmjOd4Y56jW4IhM7HsIYAUOOvLgywJ/KWrY1kFA68Qx
mCPHrw/LP6+1QfNQKu+2gCp+1KsIjjm6+FWrIh3wUoJKLBPb0HvuuqrmMtBFGFxmLqlrorXG1VDN
1tmWSCqTdzZqdQvgJCTa14yy0xAO7tpDrkmwJB0tBXrHMypgyV29hzRIB6E8FF3Z7bvhR23lBWBf
t19Pfv2znFzohwE38NiCAonjT8SVtnVh7O/TwjCO3NRyIAQt0nNBH8gOKOOFieNgd+VSqPzhk+xK
YxWOvAVgUtk6weJzkDFn0/warU9/Kic7fscZdDCUYd14EyxpE4gWdkTUmX1ibYag5d4TeN62T+0z
zbgNEi4NtlubYqW0UNQ3zobThESHFmiD/SOljX1PYpGMHOcgW/yJdYwHyxzdoyoVvtPIjXcRtYqb
Dsl142HBVT3qRLK9Azgj5IiunSI0nmuFZZhkzIz8rU/+1JdbUnmepcK+BW0KbvgMsMwR1XHdqInD
ceMPatR/1sSJ3fijEz/WaDFVMxq/dp02rSaRlcBx2gJqWUfWRNuVpxSF9jOhVuQsKnK+RRtf7MZh
bGpk8R5CZbJeNpXqBlKW+cbtzj2FLfeobmZJqyw7JJq36arevnXzsD+VtoWJf7T9W4apxBzIJPss
Qv8eT3D3w3CaA7UHwCwliXom4Z91ltsniawcv7NSG72TpGcLfiDsifrePrkSdV81ETQUpxERgMsj
5fIsVZ7qziMVcQ4oTGdWT63gGygdMlWetf3JdsYAgS/TJLOWbGr+dwDcSPr7Ut9GVvYVjp52WuBm
y9qycDBJrnvdUSsrKLSaDDdTA1xGnrjszONySIORdahabTdM3k+nldG60yElWTFVRs2Wr4s85dur
uspHVwuKxWH6NeIsj9eWXqR37hR90fEebzWdjA6NoNnqfoAnda/BQSHEsXzUU2ntqxmLp3Vj+bjs
U9YAqbnuXLANhsZQWiOUegzrxyIJ0a9jg1u2iPwRR9vFOLRsBnsrx4LDaZzjXs2ije1a5YZTxnhI
bGk8jElEUmFaI/icRhKPqbYcKgMl9WCL4aL37Rmta/UEJBgNu/HoCDcA0lhlezAk9aquRXV2veSD
IAXsLFr34JpQvk0dPLkehOKxTYT+GNoCFh7/oN965rbodWZgMthQmupvpJp/Pm6+QaC9Z7pRnCGa
5CvLsxBEa9qdaGYEyqTrxx5UFTaxedsp8Y9h86vWLuFiMROkk0avegVaeFw1FNGOphY8Ggr40mSg
wUQW3R87BnbYnqbjsihSV2VvtsNxDPm9QTCVfM7cMkf7RyRADNuApJ0KwX1lPaSl6qCTtMWJcTn5
nABssqz06KxCn3LCoN5BmL9Ifwq2MrI+azohnqmj52vGDQcsS/Hm/yg7syW3kS3L/kpZPTeqAYdj
MqvqB07gzJhD0gssFFLCMc/j1/cClbdVmWV9u9osk0ZGMCiSAHw4Z++1MROm2y7MzqJLv9SF/R3h
VXjS0nqvezFAsSw691i+ObDhI1DlqzdH15qAFLsVL6zw9rHR4YfkrU5gaVdpZjBEmum5ZRZwAbyu
4mn8VqXwu/AtvCO7Bryjm+s4jl7snK1XDfCHNRpsW7mmDxxxCXqfyIM/nNnZD27/igO+W/czMeig
ze08gnf6osqA8PY2LkiQ0NgBuvC3ByK2jGbYx7J9ZHHyrpYZJpWDjycYRmKFv3wvIEyF6UHU6oFO
d+C3xMfpooEzvwi3g4GMq3QKz5qcDpi68JH0CxL1o+ieWOcH24CQstU8LmSzGs5ZjPNqbfXjvpeS
JHt8vvvU5pqq4JJFcADXEIt+Ss3pdnQBP8ZkLle6474LMD8HNG8gXlCMh6l9oNSGUjglx97Ij84y
XN5vMuC/tbL3Ruz9bGY+Z9w1PvL2g+G2+lZK69EmU23V1slaFJjttbx0sbDpu6HHlZuYGglrscDj
oT1ppiJHueqXAID0++h1LOKX8k7mrqvEfdOFp20D2yWStBkJ2ybAc2VBVsFqC+aMqROHFtuhIjP+
CPiqyyEg3l5j3taMhZ+UVB/JVzMus4dSz4iNruAHLBXkvJzbHwwcN4YhNHzIUG8uHFCMZ061N7Pi
jwEBACF0sD6N0bPeQtu8ehVm9Kj1qIDaBqosKEW6p8xX2yuJ/yQCJMJHc5bEnq6VR7KkqJoTfh8H
k+2y+spreM1F+c4huWhp8FZXIFqiuvpA+05UoF3NfjNYmN77lAg5RRyBxRjCpj054dMfAc4uwFzH
VFct9TZ4KeorgDwA7K321jP85BG79njq3W1ZMn25QVlvhGGS/VwHat+mGhpzHWfrtSujwm+csnyM
IiqGmMSyLrExszkOm3JbIFWckJgE2blPS5jO3atutPpZH0Blcgpjms4rvkTxp7qxhDywsdK6WhtY
mw+e1X7LKRytMPsA9xkh4tQG45el38zUcB4UBepcsx/c+NBL8ihLnUjqOXQk2COPrqeef6tYS/mk
xz3qs32ZAxGRn25YvmtAbEx7D6/8AN2BNCKKynstiuHAlUF1K6ro2ZHJRpsD98xRwzkDK+wU6NDl
3YSSckyQqNPN9kkmXP0HZ0wqkq2ddnOfN7Asv3oLkYuFwrlIwmGTNLz7VMaPLjjg1yLOd0U5vTkw
xDZ5KBD5TaTLuqou1jPCU2wKCbhCj3FrRNph4LQwyhkzz5CumyYI1pjo3JUZVre+aK6JRhijAmSL
Rok1baQHAduiaj80lVgHOSJVahNDm+CbLeZhE5ZEQRlLOJ2dgbMOnPn1LpFaStfz+n73l+iqwcoS
teU3MgYD4NovRe7ttGSQoBsb2sFllgr0b+wpSwfqY/Wd7JvvCOpdQrEDbGi9sNzj/THZJ6tRRerw
W2xR/1WpIY1FwvB//XWwtFt/Cy0Gx2t206CeXZH7Rjkg/bW/ku1E8IJMhb2FkrLLJpJ5etia+3p5
wqIzmpF/MJtMgDnqdHNX/txveqhGu+mHYg9uYg1nsXYO0i46pFrG0uvWlXRruqh/zHEoE0zpHqHX
pOu0zD6mjOhdzWxcTvtOO87iBrq4Y6epuZACwUQYNoTwEF/JU1DBJkD7lO2MIXwEJU0q4nPk9K+1
7pKauyjq9KVVPAJsHGvSi8k42Zh+6Q3Oc1fTVvF6913HvPniBVPxMjtIraEwYx86oAFMjoPpTlc1
RdXGckgsTwqwXYQJ89Wkx0BX+j7EG8+B66hkTGD+JMTK1dxmAgOnlh1dJMMUV+XzyMAFS/HoFfMP
DrbDkK1ZB+wz7soVMcrNcvoihta7DgpWYQo7h40iSdUzs3HdFDc9m+SmL6A7q5TKSpeGxc2Km4tb
FPmpArDicSZvND33eBZWMHPElKQ3W5KTki92BoMnyCk2BFGTbxr6Zeckza+mUWhvJXzjncMa4ZC2
Yf/oaSDKaD+0n2NC8vDc+v3cymfHUYXPJZDvA6XytyIPTnkeax9dQPVOukZ/HTOVXpmi2SjhlS1Z
jH+EJTWeLloXzii/9qF6RG7r/MSSuemJGBeMMbc0MPtzjuNmBdB1X8nG/p7lpsvWC3Omo1NIx7ny
5I00dPqOIi8barJhMdgdhDZgdMtw8WPLnaEtMHRMiGWYW1oyZClMFsRc+Xo1+pQ4aN7nYEcQj9vX
sArJg00LY6PZnXZ2ai2E2eeR+R6lf5ioy9hQ2gfc5ORmO/ktMXrjhWIbGj0EZWnmTSeLHdwErfC5
BiO9XR6Ry2msu6x1rq0wjRVR3dq+lh0m1il/UewR1nHHLjisM8zrbl/4Um8xzkFhI5NMexzDyxRb
DtQgWEG6Zn/WbjMdrG9kXLXXDljpOJITbOniVJokBzieIQ9DDCKkLnvnMtTZxY3z6EzQcUp7cDzR
nSwOjJmX3oi7R5HZH4QfrQmEzzYFFd+HWG+0tVBMUoTqrSq7e+oaJuMm1IHnuPOPpsr6PY490ocp
rqKVVjkiJBq4NXyFuMZj54xRcyG4edjEBCXZ2ow8L8ERDU3jq1ItS/ShBv6+cIEhMvu0jewnQ/+o
TImdGGyw37fuF7tMyo0qlXlMoxn3elnuOkFgdDACmE3C+S2aqhzs5vDM0ZoWFzZ7oKSfgVR0cuW4
04DJtxN+EurzzuAEY4hI13ZMJntCdRjHXrhSZv3utZjee9pI1aR3pz5tz5Q5rTPQB6fLbrnV1I9q
Jr8Walt70TKoQ5IprR6a0bemrxALrx4c9XOYkLLE13ucovxLOpN0jwf4FIvYvubT8B7ihCOxMDg7
CjunOUD7BITNADDZN68kHyURpC/PYXObKW2HDh0bOXSY94gHOLVR9zRDAt+61o/KhC9siXhh6bLY
juW0bcx82akTzlBpLuvjbNsNYKHtJX1hHNpPfZjUCY0HzKl+LPb48GvghlkxdhdVkWKUhlTStPky
VC5cyamG2FKWanuvHDRZZkMMBlDvwfWvnSE/9AmJ0RGhNPsp4esA0niNMtf5Wr8SC55ZQXubRI9Q
qU+ew1FEVzgS4pS0xsaupL5FEgSWlfRi3Khrsi7F0RPC3mtLpPHExlNR0Bu6Tvfnhu0/peLyndGe
VThpRbMZ59/a+TBF0bHDs3O1NXrNLJIae6XXgX6LQlZCDp2nB9UwHJp1q53jWuNFRfgwWBQDxnq+
uDIw9h3eRiRI7BJDuhJLKk27YmFrn1QBwqQrgLyPXuVXog7WRp2br47EZGPl/BEwhY0KOq+noxKL
0xjEP3sztXcl2LEjaFqscN2XftK/dKQcrZwc37oyOMQylQbUhlkdwo7sZEV/HmXX9GjEtukXKDfB
Fuj91QZQUZYs/OJWnucQHq03Fm/SiNXZaoi0mHLhAb4ITOBGTchJqCWPLi+xiYjyIkEnDnwdK88c
wtZx9hH7/1PTqmpleZN9KlgzBi2Fo6QXrc8Ot7pYaISOo6JqahXGJVL2m57JDgyB+UarAsJwXlQN
aASWFgZ5Z2vhNtSXBGefcMts7U2DXI3wSrbMDhrE9TChcBIY/l12fFchlzLpfRlNZ4MFxdlcbiJy
66Y67E7BwIqw1MFZd7SljhEpWV4ZGS9DRuh6EANK06oTldTsREy9sW4G7Y80gF/WdEH5YgI0uGkg
oSz36x1G0QCue5kp+rdD8jXSQes7qQFZoAv2zmAQnDzHAWxGJgCPfWI7lda1qmb6eZjikZRl2SlL
ZXYiuoF0jBrmZgWA+TRqYCjybLxoMUs+pS/sJMvGeC3C6KcdVykUC0uSNpm6B699wy9E54AYmrXt
JOBebCZ2yq2kk67qNJyP0NbLbUDJYmU3DBi8wfGY3+mVXgODog8p+jkxZiChhf0hpi5UD1VQ70s4
/ZughyBZoKWAt8P8AiITe65sy+GqwP/t4pRGfJ+3r8IEvJPDN4LMm9NiSnNzuIChnj2G5KRxbnVV
N7d2ubkPOylXMDqUZO+MN5qWC129dfOrs7SpJdywizXeRGipvRszwmOXTumfGclNLfecCHBUwaY7
bwd7D+iC3qjXb/o65WdBfoH525wlAHeXZeyphieCAjJJDwquXdIrRZfVYQfqma/EiDJNSl3fajKI
mblD+zK0+JTxVl8SYJxek2cnb0jUodJTmCgBNCvCd22KsVnjp8X8oRwiWXQ3854Ro1/ytiY60Jxz
YCI2DPrZeOgaNv5Z1pVoUBIicqMq92VdQPvQ02+DIRRWWu9Ukmm6dM2dNw8jG+v9o6Ob4UvdGhTs
xukUWsjuVOwQmW26n5OStY9McNhqSpwUfaOvuHM3s41LuGZJejXKMLjIkcyDyoInSwHl2LPUM5zC
+J4MFe66jO4Bi9DcpfqHFL2mtymo7Pi9KSAFVY33EuNc9lS7Hli7nseUekIPAMUwauAYenGjRL9N
ElF+jL3+0wq7T6vIi33gNdNLSXma0sJLVJrRfmgpLt3Ph/uZAZfNlyw5tiX4ho0gKuaQhnA0OLk5
45vkVdZoRF3KGX5Ddg45dfUGJA+MOhOUT0WpjD7Ut161xhrSLV1TkdfnMDZeaICTiolbZduzd9tR
2WLbR7tzTZDYUw9L+1DB/VvgEsmqhxL5lnvWT62Z+VFKvgnrTPEKXsDb5LOY/fsgDMAPKAacM98a
288BWcolqxsdDl9VbKaczmYdC83vNIewhsZ5U0XRvuS6Jy/KFG9J9QivOXy2Eyt68WqY3yqPDPh1
HjKBRcQq75pXxBt/6mwJCvnz3l2/en+IVhOZVRSB+bFapoQoJrqSCLQ/g2Hv6bB5PrwD3Eo3IxKM
exBs55R07vUlqerX3YS29mGYLhSbC0Ar3NyjX71l23W/B8yY2aNoKYBzyRPyuHgPcMd6ePAzB3vV
r/t5ZGMqr83YQqKQHu5W0btw837juRGqWLs6GW2lHxqz+5G0GcEkdy/MsLhk7qrS+z0jKWzGcPs9
dhY1eL+YJ37dvStT70bQymE0UsRRbugrl8d75ut89xwsD+8/u99YSzhstcTE3g2n9xe4v+Cvl1r8
p/d7tfQ2QMWLfcYGDMMc2YFbaxze7r9M7j+7v0CiF7yl+1v42wsmJeIscKxvdx8pyT8cCG0JgPv1
eHGYhkqbqTXXaGd6EzBCmudk8bHJ/x2//PthoDQWqmHLWoln/P75/ev/289+P/z9PPNuFPn9ymlo
4Tpz846lPQdQ/T6K98eaVnIooyY8cvLrNC4jnC8S+wtwcttct1aGIMNL/GFwPUqHz/cnaPK7J5ry
MDpj2ZzuZuH76zpzztlxvwtF5j8HBRvKbbZ63H7en3z/5f3m7kC+32s8Ypwnpzj8frn7z3+9ZjFS
+JMl+rnfbGQwGC2OK3b595v7L7qIHTh0FLmOymeP5uehLRUV3N4m3A4L6C9eNeuilQjN9HA/zOp+
uv0+rAQH98tFdb+SxsVfdL/pl3vShh9UzZHaauEwHqsSfLWgPE9Rj4e/b+4/y9TMzhBiaJy0gGra
NCu29w9y1znfb6B+htswqUfkIqSOeHGP1Am9QGrRQEbnUq8WXROkETOpd45dlqspotzn6dPWzRwf
FhSKLfcFv3K9ot3sx1k+MkXbO5AoP7JIvZLm/WQmlGCHcTvRygcCHmqrOTSQHUw+CzRxcoFSRAYJ
wBM7PNJbgVJF4paJmMzsKfnheux3aIS/2gX/YEYqAlkYKL/z4t2dzEOfN3KdByr0Cci8wBxhq1Qh
1AuhM1AFfROVdYO+H55DaPCKhOctQ8Q5SGx1dHiDq2HlTGQ8WQT8UfIn47o/ANLgyPCCaDJWsHOm
bRtQ/YevSHUTCmyaZohaEvsQ2OYlkOD1zO4yLr3hroU6a8c3ncAaOTUBAT2nvq3okZLCSsbTu0zr
BypmPsAfg+hOoG0u+UnvxGvY66L1MKcln4zWG5qAfJ4w8mPNRa9VTZ/zTPcepvARlPHWnTx3FZbW
qxicD0339SaL16MDxa2lz0J4BvYtg35B0ODCzSY6OEqwWWAaj3BMK6vL11GXyJUWYEalBnQJg+gb
UYwpWw8oXYYYCX3NH2M6N33G3jIIHgiAKNZwK3xFtuLKKUF9euRWym5NN4eCDGiE3UABVbbauOhR
wLQWRovUwQW7STqqyTfXsBMDM9CTWQXbkL6C2pUqpX/uGV8L2wdcoFYm8aLrsg52wIwfo/aaF5O5
LTKwiV4HW491zaYF/cmeNm2wVrH8ohFo0xw0DT9AbAODqIIKKqlKCkEQRW0+T63wiGoCxIs24okS
1YXP3hA9RCokYqp4R3omWcAeDHwLzlNp529cnX8Y7aadqZPGDQ1uFvgHGXJyGYbYB7Okh2Eqf+4j
4Fmd/p0NBGCPgzBIWQmNeMP6ECoUBS7ysNryfWrNnJp09D0qlzhcV9+gkAy2kJ4qPrDxNDnWjwDi
tDUcy0TL13XLd9zVutgGIptoomSBX49yLxc6HJle8U5fiHHtwo4TC0UOQMyELR+yXL4w5uqFNhcv
3Dm5EOhGUHQ4GfMTrB/UAAu6br4T60DXzQvD7v4juCqQAgbjSV9Id9YI864BficWCl42w8NzFjJe
vDDy5oWWFy7cPK0DH2YuLD36igg6weuNqIsP3kLcKxb2HsAbh+IBPD65kPkCPkGzsPrkQu1TUH6K
heOnTUDQqOHMO2+h/FUL78+kjUZlAgYgoPr42oMFZKLoX+437XgcF3JgXJyjhSQYgxSsFrYg0Mnh
xZGgcwAhMBXOP9MI07yIhughMjUXh/HOLAPBWJV6e8eZl8tEi55C5ZBUbp4LGrNub/WnarboEbSE
42bOk9maztNoRDsyPvsHHCfPVV5/YhD1+NVErXoyc7KaWqIbdWM4uEYCDykghqgujHEDdbLcZl7t
F7IxryTv+n2RtyeE3x+sd5JdTBmRuh/ZNGkuh7MTv2Vl7LL6H+pt0IycBcMLQg8y8Xpilg3XY+lU
sixM9Utlu/JiiUkCWUCuOKJr2NmAH7mSY/BE8LEp+5NTFSrjLA35WPVAiDSboGHKVc2q0N7Nsbcv
ZuueR3RX+3muSMjJFhIoZdNNHbWLWj1TW/ThP6dUPKOsUM8t5XkVtNmrPZymufEgu9mMK8l7ZkzD
OfCm8hJrkBIX1U1VU5WMAHOHc73vbf75f64sNhbHQEG7EKnrj//4V0viTHYsxwRFJwwbCP3fHAVz
L2Ivcsxynxhush96mt5tFmgrNIOvLqLF5zFraiB0085axB2j3Ub/j7cg/ovbg/fAgKoblgEiRjf/
Jmf3SDztME+V+0xD7hR04uaEjADaoCBUx+5XotCg/OpFufMISb5KDz6UyKCzlEW/biozQxkXqtMi
NtV7A8S6G760NJfJ0RuIL6SOfK9G/fMvTiyC6799ce7C2LdtdPgS1ftfBdm4GVIzLka+OK+1t6ll
uIewD66GCdQD8YL0rR7myNgbh96elM+2Kfk6Y7aVyfdomM4krnkfZBMZrvpuC/2toJhD8cf6iUDF
koxfLIGpxjw0BYi5LIrmX+6pv3hu/mIl+S/mBr71JR/Adj2bj3EXnH9+PEV52PzHvxr/Y2piPDOG
XTDU5SzdJbCtqG34EFZNk23SD6gy8jWSp343p86X3o4YHuSFRJV2W4hCbtH2nwf3u5XE9X623S/e
UgGp4vIrV95DPJalP5YF2QCZgu0Xy6ts0259Pwj/8y+f4pdz6JP+Ws2F1v7t4f96KTL++/flb/7P
c+5eo9+PLtFnjZ32j/afPsv/WVw/sp/N35/0l1fmX//z3W0+2o+/PNjezVuP3c96evrZdGn7D8fT
8sz/7i//5ed/zwJmL56pf8Jsogqr/mX9QTxNlH/81Qh2/9N/GMGsf5MWKA3pkpBIqXSxkvxpBHMl
BCbDplpiSFu60sTy8Wf2hGn/G95E2ouWq5uCP+Ov/sFtMv+NpzKICpavukEF/v+H22QaYvHY/OfL
jIaDME3PsWzhGrrpmH+9zMjvqrI6beJ9pFvSt8fy1XJZA+okzeWl6B5j01GPYTzQ5DNSlIKsC81S
N5/yLisJpJvJJaLbmgy5/VRqFZ6YRuS7CKjgeZioNwyztB76AMVD2T/YXUjzD9QmkiZ0wdGQnZul
hmzWF89I1kmkz9+CLs83uTcgX2nz8pSA+oHr1qAYjAznsfJmsPEWrUIn6TZJaIfryQjMJxcHwK4V
hjhZReSdWAl3OwMK1UYosG/lSL+wmJrxs/W0i3INjXdupyeZ2+l+HoNsacsPX3Ri6NB1jl8jF1lF
hdS4rJkNgUgU79MkSIVSDgK9dLGbht3riId+pTRmk66d29cmg3tYLOXn0i3tla0b6pXy2yazUgTJ
hBzjw7pO8+MUKHno3erDczyy76iPGtUIPzyy3HNsz8qvOw1x2LYsWuNqgnLzUA1tHVttqjnrzx7S
gXvWDmm8AV/Wm97WMJqRfcbe/FLYmbnVLACjti1/aqjhiZmVB51A1g2xBqAn05FITYDVNG/2+Tw8
Ibjzto54HhzBPEzUVK4bzU6TxJRqxZmYL+9NP8WPOszVh7AbvwRkGu6yEVLRlMWIruuORFI/GcJ+
1xDIDq2TgAFG5Qc59k93f0bWxSM8vVT5Hh9B2GfNRTBaJtWWBDtGwBpU69S64tg41G06WcdvARJt
5Is4a9waQl1lFCBBfnAdkZMUZ3LvTDb9BC9IN6QNvDREL9VbpwHDoZqbKzKxdqygZJnXs2i0xOiX
oh13Fgdn13qKDh7hvji/6kM6Vto6jGFF5dmUbjSYhPs2QfOiETB7MihnF43+vdTocE5hZT7q8D76
wARrjbmE3Dx2+bwoEWRgMlvdDo+moOfnsldZUIraTgtiz29tbBxx75kPdABd+tZZA3Yj/VabenIu
lxuatURX9dFe5cgJ9STlvFcIYBrzCPO7ODreE1OEuLjRKC6YOrNNkyLGiGT8nEQkqnFmHd2AWIAh
Jv+d0uyyloSU5dqPozmxRFegLO2GLmyd1R0ehJwNvx4BWKyaYVXe+4ohutRMc2C89zqHH22SVkTO
RhFev2mL6S2fBJV4vnLKa3Plx8FyTLFKxQFEJ5GZ8N4mu985HYHBZdytXoYx705jrb4TQpYe6oot
omW3xDHG6abQUbaBQ/UJQ6j30/wEUP1Uoed5cPQMWIuxfPxJoCUyEciOxKRtWoIPfZDq3rYMWCIV
CJU3jVEmW1pZLkXf5F2nyvvgFQLhenKMAjbcInTflBYUJ+o1iHGXSqYdFl+ywvCdukF0ywh84dp5
t9oQqVsDjdhI58d5FNNBJ+ydCROQZVCqnYmUaqvyAjVORyWhI1BhE8fKWXU6CeU68YIbMuq50CTD
RF2QlD5g4LqaUVRdYvZicZ1/kxISa+EWMdLmdTO+akSntTLqLoWIDYKyaeQTv7wl/YpUKzdiT+4R
hDLmhAjIAqg7SuhmGNGmzd4X16NJOOcO0YFW9tWAuVbYMthVrlZ8jdAOT7qz6yrMJiFc36vtjeMT
fZsl3K1UZ2ea7RWkbRi4LskaJCDYBL5l3a11avEoE/1GsGB+cwfncZ7p+NHaZtcR2v21gqOHXN/5
PvRqS4TjISzjt3CAYuxmpbvNN0UfxwdqC9YKDFB06J1FT5cB7mQDht9NLTVHocX7uNS+W3ExEKEq
bsTN76SiTGHr9hJUVBdb5qHibKMNzafuXZ8Y+Y2fxGGLW8nZv1U6yUXNUt7JFxhMOPadH3qzWIfE
JqJ0lSjTG7GWlfMBXdd7M4MpuMraONYJ+qKxDNDCx3TDhpjkMjvTCP3EJw2dNl5MQePDTATut9ga
5A2i3CuOqFNW291r4Wyh0ksS5hwX+Vfc75A5/BFHXoeAVnSrpCnoApJxSO99jvZZIqdT5SZf0gi2
AD7JkxuoDdyC5KWePss+uHVKuK+xpn3JnO5Ulk5MLjqlHxjZzUqoTqwFloNtlqFtYfCur0Jlx3DC
l4yB4duMmmuyeWbPhmjX1ZXH0jL31mE4EegTtdHe44zftIFXow2hCm7+IGvae6vCytrPekjRJCU8
N3HVczwlBKdO0dOoJ5Wf1/yPROSSKXOTkXyxMUqvP8lGqD3dmC+Bsqr1kGQAwxLVr3uXtOVx1mKf
7ExEj9T4fVuJfTNbxUuXduY6b7LRv5u6XLPf64Ru7Zwa/LnVW/rZq+jt4q5xfXe2h62DAOMQ5vqw
cZU0yLLJQ/xutAiof38Thr7Buy5eSf4ZYS8bDzRmwnUtbesJurAMh2FnEx1xpMOJJswSls9MDdsf
gd6G+sMfYpo+EOQZb5Nx0vvce5vS4YmF0cdMZWKNztPbyqR5DXsPnW2rd815rjQSJ9wPJSfy9LTh
S0k+nWGilqzKYk2cFR5HaZx+TSTOFB/w0TArxg6MpwqWYd0wJ+LqEawB6LInNblNSpJw7qXkDc/i
Q1S69ZiwLz+kemWeRWJGu7hiplaSDBTZ5O6+brt7OHTxQqIdjCSXab0TC7y2QLeRQn4/1cLE1ZOF
ZDYn01EPUnfP5b7Kg+HTTp9AQGFlpRXutwaSr7pKjKckDTdO23snswKgONTesbGG+uiYt7CT+hPq
lbEpw5M0omM9AYEp0WVAc0apPgZINpTdrKymbB4bL6DIHQRnQM/dWkEh9hta/me4k0e7QisTl9S9
nDT9Wc0VqwKEvViQHivyGnHANONTqHfPbaNZL7XRErxn62usEPrObUNfwyZ/zuJvqYkj322nH7Vu
FRTkAuqcNLQWB8NlnAl4aRtsxisrCeF96EW36t2UMmZiEEISZt9AbFCt1ed1OYTu2k6Efo1Szv2i
rHN8p6O+40ibSCq+uh4hSauq6Jot0SkhwdixQVzmIs1yu1tvo8lwY0oIE/qKYIB03NSW3Ei3Irum
F+psW8VPgk7wmJCsYSuo/o2U+aEZ3PoB/cL7UKhF2fncOlrxDO1yWUbQPbFxRTxRnTZ2elUlmyHp
8i89MetA/EdtfjCs5NOJWXZI0WzonDgXl3XhBv9Q7auZsqTjfc2tJ2yrww3pz4cFndzP5j19e9jT
Rtw8YiClSNg6JzdNd2iJjbNONJJM81PaT3+Y8KzPbUAwRx7OTApOZK497KM0kjMiOym0dFEwbXOj
VKzW4vaBCJxxlAPF+bh7YM2anTO+RRrqSBykJPFUwd9cA0+bVr0ZGrvUsd8y0RBUlsz6PiuseS0c
spJohbanhBYMAYskDqVFuJ/c6VU2XeSbInhxtDra0xuLfCsebjjuWRDUMyrqjuJ1yzVP/wJUtfYS
U0IL3PqLQwQAy6Cyj6tbKQlsDYdHj0gcquYoPONirycy2HjGpB8tcaT9aFyr2DY2LGQIAqgRaAV2
Pz5lsnxT0lslnUU2fJ8xd5bzU2LkKz1S06WISAoPx/GhwCDQmZFxIGDIPGijtwVzQJKZxiK8Hopm
2zeJvlNp/iPPmXIDzYzOST7RK8P2tVKtI6+tSy6sPdqzz64LtLRmkmWnNKTH7pJCuswoDU61DO/O
4b4Y4v1SrB3dbd+Wz03UlcsuQNyQoqyDYfbOTkIRrkvLyK9FSWQNsPPIiOJdpdJHurrxhd8fU9tF
8ZPg4waElK0jC5+YMfTmKpcTiuFlUTY4A+RehS0vsEW1KtvYO+lD9o1CEkoJLU/PVRdXdDhwFTja
gsYHEZ6zJ9p6zlRCrqmmrQdiY9+NmLzsHutMRRhPNKbWc21i+bMLeoM6s+UWwOJWrI1ieDI92B+1
w+5p+SWJ64q3Va7mrJzovpEv5FkZNXKNa5fhmACy9lCEHoyIvuxWFYvtXWdBhotElbKq9A6aycK3
i1hTa7W5dqOs2KN2xMqDosmn6bx3WveSeyQs8sqkIRDU7k54QIruGwocTjv2ASvb0rexHP9wXCJa
G6r0m7RNPqXQuSBNKCGovblU4OWvc2mTd9WYMzHnQDU8j0gCpnuaQihKU68/iHAigqBpxRUnOkkc
6McCWAhk5TBjVps0jL/ECRlHQePS7ViGAQ7dtknfYiTst2YWFlV/YujbKlnPKozZQQ3D3q4NuREi
vBLQm78YZf7Fq1kBF723p/HWk8vCWB9MozrJcXzGUdH7Rau7/iLhZHPFTDeyYdHTxfjSRVj/kwnp
dF3sLMdG+eNhnHOeS8zBdFPA3JVJR1Ag1j9W00HtO5rW+2k8vXtxZRDNSwU+JQwIQh6nZQ1Vxlis
imRqXMqpfI9Ib+D0Q7Ln5maEjmP62mT9vO4XLz5EfXvnNvTThznggJKX13muXAE3iDZJNze73rWp
J2v50RoKLpQAjGxqx+FRjskJjm91MCrrh+HW/XZE6L0uluzzPCKQawwDeM9VY26mvsDs2WzuG+7I
nRIkV9nzNCV8473xBwV/gSRCxVsV9p+TRWA39t2VVUnUe2w+16rBfe9llbvvlpIdljsWthnJA8Ok
Ec1SOfqmTIhbTFDZbwqVmTt4Fc1a1e6+acp8Lw1PbSIHeX1SChZ2hk3kWVRcNIkA3WG1IiMaFgYW
S7VqrM+IYL1Ar4ot3l2ieYIWzzSaYTqAKmG6bxm3d+RQftjW9NnMRIr8b8bObLltJs22T4QIDAkk
cEtwAElRpObhBmFbNuYxMT/9WdB/TleHq6P6XJTC/kuyLYrIYX97r42HZFGTd6kHqnaqsvQuTagd
6ylTAZ0d1vY7BcoQzeFnOCOQk7HfonXk4Cxxk5lLeJnC4ZObK5+QDyENwN2bKwfnWJt2d2urGxm3
A7t4dw3Zjw4CKWfbYDWLEa0OvUXEKPfulpH8ascQBa5Vl+/1NjO2OiOfbaKW3266GNupmQj01lzC
0tm9y03NeHZIgtwluOaJJdYN+IkRS79RPsYERC3b7K5gbSsCQFF8cNxs67mFOrblPU5NccesMT8m
ZagaX5bMEg2JCV2h/u8MulyBAYJoK0IMH5rIiSergkmkXRr3elfv4ZVsuyIOXxnkHnq9zvZRimvd
sDjtQHsm1rncLV5xwBqW3XMj6A5E1BnF5ZG+c5OFvhKi575jmQAA1i1wak2dMUP64rTddEfj6jTM
WbDMLRWG3YyJbfRxuqlnouOFsjpfxp594d5xSCnuuXWT/ojndNVzXvFU0U/quA4EhJCSQ6DaOxLX
OQa5rHmrQnA0IRJ9D7C4Ce1+Vyk68pLWHALJNbMgCnnUFvfBKJRxq9zPQRHo18fqVhvY7hUEG5Js
9lZjOzgS6/XbXpzFUmrBjCsW5oYz7bMakUoKzeMxTo6zccHZF19ogHnPO029QoZFMCh/dpqWPIk8
eQ/T1QwYxp/fO1aak69SkAho1iDhsWgvA0LMYjjtU5yxvlitBbUGB3Lcd8OBRc48sqxwZH+woi5/
jS0r3lIKM1pkwQHFUH8RFYciGcwrjS60xKkwOlS8yTumu7hKnEoFAKegl2BE4CKiB57Gm5q9+p7i
PSBumoV1tRQQJNIRhFMsm2MyH+TEeS8ajTkYQwaDdDzirE5NtCYj+uMscr4xJA50mDWPE0dAk4YF
u68/UhR9t0vRjqws2rtTjjYlqjNVQn9S0eoX6pB2doG3E96UeUwNmMDehK+zU3p87+wYGbvHZqIY
yElpT2sO2Otpw0mW7JxMVLUy8ez20dTIC65rLaC776li3nJY2ozZQdEGOLTLwxB7ISJiWm3FHCeX
fLTNQ41TZxPN0+x7kxA/+wFbmzjW9qjeDUVdt4GquWElvzKxj4M8DTniK0mEUfMuevXlTt1hmprZ
b1VH/F33PmKNV8tFn/E57FFtxe52U0yG9SVLsBdwm+FkM96aT1cs1X602mbbYqehxay6KwrNfozj
eJsq/S0eOusz0t7DUOvPiWWDR3DCo2PShpG6+YlvZrw6SjCqNunwoMUzyBPWeXZxbatpGmJMoT9o
qU2sjKjIPc17ODDJG2X42Z9K6rg80gSsmvUEjoj3bLWKtdaoHu2kRcykZpgzbSx3S2qWfiVKFgu9
fFXZw0T4DSnF+WVaMQlNjfSAEBhF+/EZ27K8ivEIgsS+89iXTWMMA1tNha9oLOLwTb3i4miE54uJ
zlXXDQ8I5yswWfKXpDnj9xBuLSluilCjSAsSgu6bkv7DPcUtrl8PY7gxOxXtaeA0Nt+KxYC1jqm4
LA5aAtcXQX+t3NWKfdO22Z6QmXeQPOoLcAlEoPhGB9NjZXEbpwLsvp/64RX+5II3AoC+cH8NYJyf
stTwnmqBQjChTbjiNjKKBd9DeA3JmXLowjlqhGx9zQ2bpxjIlcbh7jJG2RswHHViuUyohW28B/QR
v5qqbDcuU0EboNMg61PRgxuCuP+41RgQnGaD3LPGcHaTNAXeUvPDRDUnzejsmO0kb46kritrXxv7
1zCAdvpu3YVK98chU4RkifzhRpyc48k7SidrTlXd3OMQ5GBLxeZDOlVPDoP/A6ev6ZjP4p6jTnSM
9CwOvBgnQUwUjNySBhC5ooY0bEwHvxFmi743TqSqW7Tgdq33YrymkUh1Zcn5iL0iNZlFEDr5OdTJ
WmNLDxJIuttUgKRztfKHq2FNXLLokJjViR0HB7DGkvwNs+4mYCp5a5JkZj9yHESFSI6HNJL3Um/U
aWh9qj+tjUqRjbP8UWPAb2XedDLWD/rXBDNYFdkcfINxu8R+0pFQ9iACPrVmjZBXLJM9Pa4c7im/
bFFcNT5JK1P95PZxMBeu7rfNSKB/0K+cQKz9N4JaKtH4Lr5VHwdcFdiE65yO7UsqApt4v0zoIx4n
f6eHpsOpeopdIGPejGyU7CarGk99FI2nCW+Yy8uGdttmG0mglmsFhg4qtqxC3NMrau91QhWqd3DF
Lc2DCNcoYw4NVMN4vfv+d2aDs/D92tyx8y73dYvX36teZF9dUgFMnh6bbT64U8CRmsW1ApxnJHa1
jXToJL++E2rf0O50xodUzCDamkUBJOEDrqNNVkn9ODeIg+OYqV2BS6iGDExT01vV5l91VSWsRbQK
rw65MuHqaNn5H1n1C3noXnEtdjHgt2W3jYm4kgGRh3FqfpEDYxfVkKoyUgvexxK+xytI21ykCCoc
MbYmFZlsPkQrGj2KZ3P7TTHWNZdoFfiErVh5598fkHxJhDB/2WrePJxAVGWHsB/ushVJPk/muKvi
8WcXe8C9zewJ07Thc9yj0JS0iDGSERK660dlMXJpGLgRMv/fj2X2WM4Y0pyktLcq0TcOnHDUwWqP
XRIKbFHcrag2Sll8a81RlvMu45K1mcxs3AFzqPbUXP3E4vJVieXQ1fJ5SfPfIc2pejVEDG8YZLBL
gpnyjvPKRzesKN7TqPYa6nLA64dFbh7mT5uwyIY4OqfA/EDh901NrnGc63GzuFi/6B3STrM+9Zsw
mhSyGz+IpnyhjVdse11X/zDf3ekGQZ0tsLIv34B3R6SUz6vwXI3Q+Iy0Xg7oE7x5ouh1EIP5QkO6
sYI3AptF4CgbItgRWdv9Us8vXm5Z2+8ZyaKq9myV6991f2ckMzg1t88+aBYEiMXpw5YKs7lhP8fa
ZGJlkhYw7fnVHCdnpyeUOU54exljRIdMo0TZ7iPxPjv40g1MJEYottbqrEWxmnW/ZnzCXYaCRRF7
HW8CyrYMeyIDVEXWpkGnX32T/7DaFXXvXDUf/3lfmrjpZ3RGbHXOi0iGSzvL58L7srvXNokftTkO
abRsfhAoG1EuPCJQpXN1C1q/lj77M+lwbDwc0I6msQp7GAhN4a4Ra201DdKVloU4yCphBXUpzZPG
F8cmNWtCrcyxspPrZuxbmESDkTclZTFoiHun597+i2OK51g7Tyljm2jibszFI4rjP+B5DduFa9af
ejLw8JbnIeMA7DxN6rZEoIg8+rY0CfkCueGd6Pqb+uXG94Xh9BQN3+kKC/7Qr5dqkyCoehLSOWkj
ssw8PNZuvxpccdXhUg/Rgpy+3+oG5k5SrS8Z1N1Qc18o0gGNEBu70UqzwPaAhU9Q2INx0fxiIkLY
WCvTsT8VsclL7JR4DlXPRKjnxLugkDUNLkIUbYbMvtMlaoMLo+M62BgzMZ25enAzmoxNJknF1jYL
b8uFVd8UGf7NKEK7g3lQJdFjZjaoEaVBmEFl9wLP48IWPidPEfITxxfiKx7bTkRl+za2BkbHlGau
kgZUCRKU9OsVO9VPX+lqx6bXO+62Li5s1h8gSThKt/VsFcd2EUHc2t4h4kJEXc0YWDOO5jgSAeZW
kMgRe5SeilPfgEKzsd8HUrP8CP4IYbsyGMY12N80XJMs74v+JYKn0cKZuTBxokmkL/QBX3NSLpWe
d0kc+c6BmOQamXCXBePU12QvN5NtBFEbwdMwLEXjANE7h683UmqI7Dni2Qj1lGhJH+0UoDtOSqM4
eXVT0GGh3w0hGSXOk2h4RMsiq6JOCXRW0XCsniAVbZxpwrvlUevjzq/1+mVhpNjwGn46SnvghNCj
MIdXnfXnX40L9bq2i7W2KLXdW6PH58mM+f7CSm3a1XoOjPKpsbHjRKHFgZhYzXYAKsVa13BXMbkX
5sOpYkK9/msx69B9Gy082mVBBpoLKjauYlP10b1OWW/oRada9Ne6A3HlZDzoWTX/cMeaklXmaF3Z
cmled+n1X/79qzH/MSShuZGUl/pTpb0zwKRNrixepwfqmXyHF7au4SrOHHxrjjPIs27omyVJmqb1
a7gbKeY/9itqELrm0atSQcyNDJOt9wwBDINAUSEv3mRM/pAOb6YsfvSRM/kJhXG+Bm2cO54puCFb
P731dGLTBMjybJUM1VzM/xrH01NGo9UplEN5bKk2EWAPDr0xvto2ewbLebVZQtKVoBRaAlRk4Yu6
EbvcdVPfztNom3shW1cOaAveDz0OhvmnEQSobXTMicT0976NgNUfNfXD0rVn2r6uMEDB41rhOYqc
oDHEo8KHc5BKhn7dZQtqGVMEOczXXuUTQbT9pDsMJ2vnQFHm6zykEW/v9j7rprOFIkSqNt7NVise
rRZSRUpDMYfd6Y6fZIcRYHyOhvHKyfaB25q7de22xQ/pkAlMyj+2wQLBXXlLARrRkiV/c3mSmh6G
VUhMFzBW0L1leC6Pi5qlX0JB8Z1oAAil/1Zjw+mpgl/JShceEpzzuzEMn1qugDjTVXtFEW2BpbMm
u0EIvn3j5fVE0cd0yHM84oDR860lq2ifPTep1vtlHD+wToTIisgYNpNtF2W7NlgZjUgd+7UpXeGd
TjtJUXtUFbeq0Om9dLRDazXhwc5UHkQG3cgodmuGTdv3ha0fdVftMa4hFxTuR5K7sLwMDjFyvg6M
RM5tQqd2ieOmT8ZrF2EC4GCSt/2PMC1/6vyIN447z75t9BSct8yfx6H5LB3zU0v93Orss15bhJHT
n6WBhaWaO9wCrjYeJ5sCMC7syi+5WftwP3xteKzoIuPGY7BLblJPH2DXWeaO/bHcehlxaqhSAyQK
69WDkBcY/ZduaIEyzPBokX7KMYrj2bZvKdm/bQd24GBQ5b6JmvT5O5eu5j7IhtA4jfbvsMKKGYvo
aHOX9Fsn73yv+tNWYf7ulcgrqjiaKs4+vUPj5ZGfcoIMRlEK0q72b69Wzi5VSm462kzDIjwnYCc3
zjK5/pDUR0sZ1Y5vAASRg0AmbOqB3NLcMgDNfDpuoeBNMApD4bzyJvDFsrIEVW1yP8IYEAFpWifz
oVfAyMyjwOwe9QHrjgaGB1oSB7y1CRTVWY9+kIAo13HKL4cy1K3Ob8YU/GUSAUPsiG8OIf70TG+d
PTEMHvCCbLczMiEyqDabxwil6amle+WIBWsm6UMhPG2yt0iqfZ2ZlMoaX8j39s3tZcFV6tItGNCH
qKZaN0Gu6xWie55fDS7YdgEPW0XRgQUqDdyqtn2u0u9Ff6xz/Sts6dKJrAn0mOfhScJ1egjt8hAi
DLFacUqhKQZeHkASaJASmByY12mimUZIeHJtSym0wLVFGv3NMgXU5RYqje06i9/ZsgtMS/4eLsuO
kDszuSKkRFcIw6+clGH5sp12OgO0fZiKT7N9tiRg337Eo5BMMBaYX+H8wf2x05UD4QmRq7KwuWTl
A+YKdy/BUzFQxsJQuEEmNLajDKum4AZlL73PVIZrPLytoZtH5o0j465SnCd9va3h0KE1N5V5dHb0
6l1OhHXoYtiwCsoGRhZnapKNjHHRLFg0NJp3NiorfnpjO8MP4h9m1x74rxngaxmKIFEQGClT/nLR
gxv9rNlTuYvi7DmvG+M8V1QUNRr3uwEaXkNoSmObgxK+xQ7WbmYChCkYYFArzSO3PDZpPSfYkCw7
gyB1nvTzUeT4gFpl7Gxt3MTFSCiDSnCij+nWSoafsrWflq4dfGT+bV2nx/BK12SBaMrYCN3Rz73+
qMMccMFznSpl7pxZz4KuJzEY5uY+DUemhzZtzcIiv5zx2kXG+Ki1kefHvDvqzD4xGM39JqwPqdDI
TwCKtycdYgPQ1W0kzXkTKeMXo19w5TXdySqFKLKY002HGrmdHrnhtKT1Fh+PSbIX7kKIZCAWHjYd
otf07lSXyFMt8xvxMx8pWHZHqQM24TkvquED80+xzuhCAo/emUGwdsghbrt8yT6HhtuWU89Jb8KG
tP4po6OLfQNlpBG4nLoql0hBwKIgdjoFmOgcuBHzG2crwvlPpcdTYJU4212vhG/KOIK76tYyYzbe
rBJ7M4qvBE83YdgJuI3mU5EPd1HpGhtLDA1lVMKvm3rc6lrFoJm5xRb/OjNozEj1WOwiLfpozYey
K5eXuqD/NtmJkaP1aJrGHtZi7StiJaiTOlqvHHVoNt4dvjEL9EY77QqCJpAg38t87n3aMjC6TLRj
pFzubRMiG+g5Xy/Wd4OSTOEpU7LBsbZEV3e6nj73jvHmMj4qRIe+gk3UNaqYZ+4lx4e4x6LBNZ33
ByYySz1YsRufGVNdRoyHNCDCK/dM4+w64VvsVeG27+SesEhydgSFKgUZ51XF7yio3xV9BFKM8/+i
kWwxmBgV8witVsQZwaHh1tT5NZTAHQ2Dt40r2hBzH+TGpkhORQvjuK3nj/R+6sUvK+dxnevype4a
pryD95lAYd/HXrOBjkLJ9mKsMmRxzheuFuXQ8UzgBhtoBia+EVnprm7OK4ghMdmXPUZhnOeT19AG
tTZbZrRiHI6OblOUVq5P4sQZmrXv/8UmG70fOqiFL66U3ZGObvLM6+n6+8M/v5VcnJxZONvv/Kk2
N3SAU1c2FkVEYecqLHx/MP7rV/+//61Axdh0XDwXLxfbf+UTh1QHQTpxz5yd3ti7rfukcyXMqnDG
bUT8v80oWEu78fT9q/i/fvX92//pv31/yr++4n/6FCEmLguJ3W+VMDJWmobmzhVDHsMZ2kXGQsKo
6nDmzSHQHIU8Ey9AoeL2RYziKwJLegU8PUI1y+RGNC6BbbIftaOXe4Ed2Xf4LDFgM+1ouuashIeo
PrnmgCA4M3btO9TCcUjveOcdWGLJLs2cSXovnq6j1kChgVFZ2rNOs1bHpBKZw2ZUuxF9co74/2kF
6Pf4WPweuI3Whp+fRAc9gn9/WDMn+kNZ5kBh2jun6Q628MAOGj+i1Oq3cwhZvRxRkYyUVdKSHKF6
KtTBisMhBv0M5TV0tuVkfdZmeJuhghwkV/h1iK3140+zdoxzmHTAMxmCOhJdaCbNlcXX1kstNEML
8+OAo8h0XErFOFE6ofbaF390qlmfRuOjM+bfiKvxdtHDl6ghDJlZ88FSXX2qsgxw0YSvZmlN4bfu
IaspBAhHbvbjVH0tc3rh7MI2qKtX/NDo0gtLwezm9xwXdi43IjKSMtslRv9YhL47aI+4iAD+mPbL
CF2bW3rCZ+ighczkl0KggB+YUPntkfkxW/e51GKLR422e6NPOmDNw5UYyIfbj8RnODjodsKJp4Ch
U9UCsSWKzm7cW4dkWQDYWo19GnrXPonKfaYkqOfMy41uKqZulYumrZxmd0+e+T7voVY1kGn8sHdG
BsNfjc2D2zX8gdXa9ldNKULWQ4QC20jqZyu4C8yqNyyalL3nbDTbpIDGOFdeSTK1eIBl+RST3mW8
bg7bdoVwasYkQY1R/O3OxL2VXYojIUrs78ippOYP1Nw7/OvQ0otiPnitzoLimUeA+Pl59qpdlxVj
INY73lDVGfODLoTHiVfCq3gtjKgwodotb1wUAVpRARV5YxzUYXuCY4Xne4Kvsn7/Rnu1HImEMun3
TMtRMmeHm3fxJrPsZk/WLR3xvcWvpBWzs6vT8hQyXsSHbz/2KecdE/np+w/ybLAhfE/aiOQcO9q+
QzMY4tYJ8G3Mm3xBi/WkEeHmc0My7eahmLwxaOIB2u4M1cbWZ4ZWJlP16pwlNsvZfVqmp6ro+XsH
NH16FSPp+JodnmSj8cbhPIzHldt/5u055H20MXfBtRagcMfBn2uObzl8tzS5uLbx1k126Vte+EPV
xp2VOocul6Ro8vepHfA0gt2RY/hhhXHIFDvtnwYr3uiLHp/6uOBWw8hMWALLc/5NNnk3ml7fS3A3
fpPMH/BCZib+6FED1WC7MKX62gUw9lTZzW+dHHIbZ+kjXVzuRqehPR3zwwjT6bGMmWz1S/4qXelB
LeS8zvVhJ5lIMZp202uRpYGuhfFeq0RMLsjxQHdC7/MKVJdR3FWTpwVkupk4tkRICTrg8Y4hPxtc
Z344Zp7dlQvVBf1ubuTjhJQTMXGsMXXsCbc+5OstapQV/XRgQluXyQNzR9Kh+fjs5ugceZ9K4l9M
Hara+5mSPsDN1VMC7ebzyVzffp2NVO8pXvaoXJTPePkcm5RNRvRd+TonUj/knEHyVd3HkcPcqk7f
0rq2aKuC6Ueaojktko4H9u1oYfUjz0qOihhnhA8YFP+IFA6UwpM+hAePK40NOwTPDLOd8WPwkulk
9QBVvz94NZVAo4luUCftpTSGAZyyc+9amILyhoqhJT2FnakzRqgfBsOmc4aBxveHvsagYusaJGQ3
fJ2yydmQO6Ce2k76nTVMX4VeSd/1sDo3PYTXYK5Io3ZW1m1hND+XBQdFkhPjZkCwPpG4RXZaPyzV
gETYMVn8bv02zOR1gfXBHGFgV3PM/myW66Wn/TKTDEzX+jU4ALhYrWsaYcI/lPoAFEnEq4AkCceZ
gXZjMfMc2ouLv+mjrpng1RjNSiDT7TrBBjS30sKzL+xS8XFwa/06KNzvsodaECXaK37FYgmTGybj
zp9okuB2kYn9qBzFrjkxB9BJvNZu2W+R41Y01Z8ZvZ6bhDg7KgGIteKKysVof7v1rvRze4h8MRrs
Ktb72DMo1nXMWPboJtdMNHfo5/kBR0bJuay/UANwbL2yegyl/ZM2mKdIxMuHVlVnT47T78IiFA0L
aok/QPxVEOHshAlOjTvZTSkOjapXEzhTutjjfkhR8GciAwu14wQW6+Td7L0Pa7Tbr1m9gb0Dx6zf
ok443JZGeytK608oMaOmVQSgtnXTXTiY3A1LDFsWWZStEUcxmnf4O1sEPuoOnBDdb5uoWsrLLLGI
tsbiPcnVAu5VrftJlrar1a3T7UenSXqAf1F2VFTVukXzgkbF4Cpf0wIF3LNp/mGnNzEl8XPZGsjo
CR26DPV5MljZZJP+MPM2OtsQEe+6zur3nLLrox1hKsmq6qnCI1eHusJfrHSusw0sZlz7njX8E6sn
dN8+13FN5W3LU1Q+OnMPttFYds0MXjZNjBCvAMauuakjEjAGoSh+jk4s62PkosGa828PgC9Ev0MF
0/KP2cRHt8XyzeXd2ScjL5QHmvzaEzU9shT2B4HD4onMF/dcMk2/7SgwFq0OFk64Wxkt/TmKbRIz
vXFrIebfppaxonQciMMVdN6xuXw3hvROHx8yM0YCRm67uI7+0GGXxr6sykvUZExXU8TUASwka3pv
fCiTlvYkoxhHrmOK7w8Fd8JT9jbGXX0ps7SGO5M4O5cg9eaf3yLkH1QnZopP0ssslvHmdvF7PJPx
go5msaCaj6lLHZflDfipmqTe5fSwHGTrQX+LOx86pGS9mzKy5yAQMxL7x06qdyLa2V1kr695jXIj
MkPcNZn2YvdwwNAByl0X/zGks26R8yvjoIE76oIfUuCWthkH9+S7+fHgclR1hsk1X04qtsP7AT+A
lY+nJJ6zm/s0OhkWIsAXNG30GCQ8sGhtaayNGLA/tIIjsSnQkmpCMxWLcaAVpbtzQ6h6/y3nePsn
Gfjfc63234FmAoM2eUaT2KApCQ/+VSjWxyEIdMA6gWMqQjyLMi9Dp58SEPMPvFz7Hm3qlAmr7Dbo
NjsH1AS7OJP/pSSUwlEKM3s+JzmOlvR1WMGp1QpOTbJEC7CvFIXvOgVlkbX1f6NQVh6bftXKHFKr
CpwpScHXJZyds9x57nJPkf3ojbOV4cOvDFNHSNCXHXpSHJh1+PHNUlJekx7N3rrWMLEv//rgFqUK
8qh/joyGuRY9AvWAA06fpQNMs1f1rtaNx1564f/yMoq/48G8jK5lMO8S0rV4Kf+KNwOQMZgxdBEw
NPlVD5Hx0bfp4GdW6sLz1hwUjiF5X97rGYLSQhZ6i4xvPeJ2BF2Q59WxF7n1yPxVXSX1HngWCLCI
gvgLYvcTDy5hnF4+67PSjpkHrA9J7jZlqbPltVe7ynF+wTZTJ8zB8YNJDBHLRfyZtzmeomkpaIuZ
yi1QBIRTEUsf+2d4L43+6NJjdcYSeutMcnpCNceOuTPnM2W8uoL5+X9+u1l/h9d5gUB0cQQ0HWKy
8u+OuNLqwyrGFxD0ZridYIfvnFAd6rHi203NmaOkncISbLrzoGNljYd9ynvgMFoAa5GH78OV/xgz
oZAzcPPvAFtqd01gRyAkCuaN/pddF9HV3TXTMr8UU3I/6QWcmAwvoxYWH2DlhidtFGc8PP/5e+Pv
/ffwLd+cs/4Pu7Ah/oIDlDMp1nJYsL07eX7EXop8uh8rK/mMa0UEMqoaHiV+EEyvxB7C6bSptUT7
Cd+RvaviENzmdSBSO9+VLsNW5qdg3uZef2k9m/6GtkDq5m1FhzaML6QrdY0smf+3X2V2DEbO6u7n
nqobzcy6XwNLpKPP5ZsDI2IP5X8dSZDKNe6XCghtFOnyI6yLYyGYxpWT/qp36UdiDskLp5v+kJOA
CQRwz8ccI/gGLxJGzBGS5hJpb6g+zhNRiWzTpwnFRdw5/KrywPIyNwlmqOigEnlyjLMZ31oXtncT
GS79SYpaXSYEI0z5u9oD2cZllgUhJEvZplMIDLx8G5Qz/B4YdtHT+1n184zHHSuoaT92Az6GTNoN
dTswcWnHRZ4uJpBdXKjBmRMkLRrsfLIfnPdmqq5Gu9i/WVoD1M/w7EB9ZMMOw03Xwz5IQwE737Cd
e2J2JC60IiB0CUmbkGEa79m32/2iEVEZ92qp1QexN4zj6sizS3539Lo7MyXlIga2o7Gt30vpeBtK
UV7wYolTGttF0FntfLA7rJhDalLZV3XWLueYEYeV8fGf34XWv69EtpSGLS1oBbo0/n7CGPAkGuiR
PPAQTAMd67KFtHmRw1s+mLdkpZmJqHV2iInmOQdEhuQHUBYLPTd+d+yon1q5ibr5s7DReal2ig5S
Z06uzzaT3nmmuo94h6lICvSrq37p3I3sVAH8Bw2SepmdVXno92H8gbEN0wbqqC+K5aJ3fGbujnYA
N/x/efjWeP1fwXfcFKTeoEtIy9CNv8onNbvRlt6UcbDI6ppks3k15yTynVxL7sEHnovSpLwmKp8r
aIkbMej9Mzeaqzb2XDBb1d+UIGM5SJPpjx1dtDB3VrHSwiZDZrkecH9HxYBzcDVCLtMPg/TfxtJI
AEZp+sJDVG89ZmJZq+4dKz6ZlR0gR2f7fAqZT8vG3uZmYe8b+6CYf20Xxln/y0tgOP/+o4dIIGzP
Ie+B+vg3o0IOek0iuImDwayH65xH7qVvLeZl5rsju+5hATV4aqLklxR4N0RSv41JuG1lNO0dqSPI
FV79kWfXbjCe8jnDxVyY1nMhI7Fp4DK6bCJnu2mHNy/5CLEp3IZx+NlMuh6YzUzOTRP6q5VSlNM5
PGkqJa8yV9fOCrHvM8aOq/y1ZPB2pVP5TYu6xE/CLD3BEe2fPEn9UVk/9yhC26aAE9L31S0HeX9t
GSHfTdH86epqwGZa7FU94w63nVcFrPnaASC7sl6+U5Gjbx3T4G3aJd0j/iELNqK6N5ve5mpYEA8Z
tUtPqgiokKB5bFzqq2JUs+1m8/LtLWHNPqqcK/+gw2O252Z5rG3j0e3r6tw37aNlrewaDFGPBZfB
2ltwHOOXPDBrPWtVTeakK5OD29ukKRYXMKx37vSGUcGoJyx57oNt9NlBczp9RdKK3ahhSCWmGNUC
B7qs3TvTVhqmJewvE9ayPfrHl4SXuCNNnW2IgJXAdvLwRkXHFcUhP6QDUKvaxUmsyogaJa7vO90o
6OByJeY7Q8v2iZmVNz3pAyyn2PcS7uXhgthtG1G2WeIxPePpVhtHQzS3YzfcGY1hHkSXsRS8crji
/AfWiD4vgs/qp21Q5gngBivXMnzo0lKHJcaEQjKSs19PwLEG34x6wr0B/u4fKq5u+DYvBpat61gg
jgoSptSTEfjg2nVr897bOdK2dhN03V0C6JTReokXUOK2mBP9mZx59ZDHU+KPDl8Zhw5n9cV9xSm2
sST3Phymzl3Rzwx46lB7+c8LKrTUf19apCmFY7jCEI73d+dubGgIQ4PU4K4jWK8hwmsuaSnA0W1u
5kV8DVyiH8s6DbezofIdfQE0pcfG51DKCHoCwp0GmPlSed50U5oZH2lyn/yC6ivqnJOgBVmwH2Dm
BpblvHUlkP56Li52ZQONnTWse82gNlacd/ceIGfPdisueDcwwvFtHfc9cCAlW2GYcpeUuH5DhvMg
RNODO3TdBoodXxchp0yyzNmFrAxGLOaHwR77LeQa+2KLgrF5ZRhMhqsfjM1Rqt3q0kPMwt3P+zGx
DXlv5h2dpE6i9vHYpjTFEN0u5u6tGE15G7NkZ5E2W3N6+yI+FVqvfkG7OyYUMmG0vJnmT+SLIdAq
puUVfOn/w96ZdMmprFn2v+Sct8AAAwY5cbz36HvFhBUKSfSd0fPrc4Puq7hXKytX1bhqIIQ73oU7
jdn3nbMPg4gbhxEuV5JhOAIPQX8iQW1zQt4NPe8SCmnTlwrmoynDu7ZIkNwwBaM1N53gXpCrsvjg
bediSsp6GXDaY07FhnyQwXvBRnudTjV0Cuu+mNFcMfA2z5HtYQdsCS7BPg9mL/TMnYUNezNDD7tN
C4bmCJOu0GH6hlYtDLv8rDKUMQPWpIssQn2PjH0RtS1KCMTV6F3spwTnDZUvaHF9gBYzScv56Llp
fROjB5nBVpAfjxkPlWQSJvmnlyIM8BJB/kwgLoKYjd+EqL9AOn9N6v7g+vxx8/9NzA9zWIbc/3vM
z20Ul/+A+/x+wl9wH1f/F+ofT9cFMIgFxcPc5QvuAzpBsFXa7jK0Z3TxF9zHMv6FU0Aw6Gfaz3+2
+QX3cf9FMVPntGEKaThLIvq/GUf/+BG/Ut//PlO3eKF/jHAczyN33LYdSEIG8s4/ppjBAKGaIpR9
KhBpO6413QbeCC/Apkyeh/Z3s6OU5n53e+Oh8qBLZB5QEWbkb7VHZKJtWb3fDmGwU1Z/qkNEi4rt
npnM+9Tt77KSooMxjMG5pAhyLLB02p66r0BeMfpxi40xAGIhYoY2Hm2OEOffaU5uylak/pQhZbb1
b2mKMMspXGYIT0V5IC81OuYG7VKqCmej6cTub7/eX1/R378S8d98JULnO+dbEaaUfw76sNyowBg8
6zRrDu5IgdM5zLQb7LLTodS0gywE4v6mYgAym+jZKSHM6bvGyIqYpnyLCHc+thVnqM4jMwRwp1cR
IgtdcSMAFOzpbFH99uQb9YPq9D9/doOf748f1IXtQoQ7YzbdceVKjPp7RnUQCWAlHXbmIAze8hrI
fGXShR/J8Mtbj6rabNwWw2sRA1eYqtqjR1VDhlTuK/GYw8FQiI5Hoqf8YUDu4ZSIMgayX7luS/pa
G3jCW4EBaZPXeB8qBz0CPc3SDfFRQllt7OxiZmjUcogvhpjvY6MmsEhTP3NkZRuwLBfimrmaleNl
6sNXS8yYjVEpkrz4Jvrw2alaC8UEgawzZCgchUaa0Nd378KINPGm6ro9J//nmVBDzuFaL065FmAZ
dGdaP5ipLXy2Jl49GmW+PlvfFeb3TSRxaRboW13Lz3meP0TETRlq1zB22RgSBJBsf4iI5F5kbRs3
CSbCwMJmFzG8zyz5Wg8jj2tqFLi0OSW5KjQ//V5on4QRcpVzWpuqXHfkij/5KANolgdcAChjXdXo
KTZDhCDD1p0TzfmnQlA0ViNErJYX0cqQpkpn3XPV+sQUl2zE0B+cBHEnRuePdHoae8R66Wh9uNHJ
cGk7IU65gwSFYrGyaLcSR0GMwyXN3T0Rnt/mGXt1QPhxqSwLtgDdtThvrmtrNvd6ZOYbexYHpyg+
5nSCdIC+g1Zsve169VbZit9yiCsItUSq16XoNpa7bVV0yT1cvXBi0FElKG6Q/5m31P4JncLBEBhX
4VR396n26KJ3WswtO3rxm3w2BIlR4zl3WsLjSB2OqGu2s7WPIKZpMme8QmlrG8DZgLY634cuZaIJ
xUXeP6sem3lWFy/VZL2jhvzuZHCvre7NcRlF923xo0niexHRhDHi+FalDH/jrn8FuvFttn3o8/DA
KOj4szbvQnThthVcqpnO2ahbb/C/UV2K61qfFSMHcYgnUjRT0mLwSTA3rQDh6KjkqTy4eMEtYD8R
jPco3KQts6C+O0SivYpKdWi5arvjcGpS9emIe4rD587Ln0n2y3ahPn5ohr2rO5D9CECWWR+RoSzm
aTMuSeBUb2jxOu/RRO1Si7qTnRMAhwLLJ+Xl1U2dp4xSqaXNV0kV6bSLkS1FSagf8ZH7XY72Mi4f
Etl84F/6FmWkNITZ3uZIAh7ZvbcuCqKGtyP+Fw4OAkgDBA1qW2Joki0VS06s8mkumb472Xe6Er/Q
Tb4reneFZX5oTVT5ouWE7jTYD0fvLu7tt4TfkyiL2zSIL2kNLkTVz9T7znUf3jm2/YlSj5gl68Oa
BozfCDQwWT+41NsTT0O6HCZggO2HzFK71gK5xsg52oQBarM57w/QSX4WHHkbF8E2vbLsGVbJnjYX
pjyJzMrW45ReZAmxmHDruEE31zjlg4N/2EgBQs1tlnDWYNBeZeYtACgKnNCa8/6eSPO7eEzvEznd
eKZ2rBxva1ToMiakVTtczJyu8boOzc0UpyYBraXlm6U4NUF3SlTUbLLgu7DzK1zNj95EeV9O43OV
SUH+KxOzYNDvfr9v2s7bQJb7tg+PDJA/stTZLsf31JRgVTiUSAk6BWDSzUTfGRPKJCv8Bv1+2szE
ymZ5uHjWEXJrJhRQ4y6ojPtlQ+I5b+lAV2D0vos2eAhltm0GRdpY0Pim675j2rkKXRhhJ6fxlv5E
/0bQig7atTaQKKEtLrN53MUes8SaGuyg6UQcIocuBcUERyrAC5FNapeMnoIBsX4SdydBbi6TSlqt
jRFiOB9udU+ditZ4Ne2dlRAJljrOjXTK19BTS1/+rc04hbmzRffqQ3cK5t1MtOeYihEMhV3RIUdN
KHU5RVNtqg7jPvWQp0aRd2kbkT9Mc3IaPPLRHC5vPqA+1NzmixnjQc2MYTcWYthTsLnNKvUSROOd
dDCRk2P+YiCXTtLmB8kN9YYu1A8TqE7ZUmEoWEE7u3gve7Vumrz6obIYkpPAPVUu05nIfBfEks1V
Bm5PhdvIm+FeWJRzR3R+zMfwCqf4dOTc/xrNjnhFzx/D/LtEGHEeVcJcg66Vh9AVb+ao9qXZV3sx
2bdLaxEKXo5YuXsiPnXYoFTg/MK1ZzL4m1PjM6f4sTEDKot48TaOaX9L6XpuUSR+VFrwqqLu2gyQ
gYL2KMhG1Q+mRWJAoF/nDqpwIWyN8IUJhsWETtqbrOtKYKyb3MfEHrea67zlNP42XQ5S4D2pYgLY
cLFJ2/ywGYgkLQGBmmhRGCNVrOK22KXKuaG3w/ylY1esWnk3A7TB2xxKn3kHCsH0GMWturNikLk6
vSUnDoaNW5kt/iCd7hMVn2vyOPULDYUfs6s/1SOiQ/4GlCfs8FpDKLiDBrbTyy1QLdjqsvwZU2fa
ZBDMNpOJJW9KDqHh0YGvl9km1R7XfoLAFuIEOTmgBRHuOne6hf7Rs4Yfc4w7oxbTQRC4HmH+hDlA
O8kAxd05ztMAXzsN3bNoiTLTNxY9UFnacJNhC7qct4K5/SDTllAKdonrPaaE6yHoXmfXWuqqOb1+
gcHHelwmiE6btt+Wr46I0JATOH0E234L6+7HrHEQ55H+BhcFkRZKLZoVr6GRP+agGdnRacWVxpuj
RLV3rHgDXOdHXxCxUTHaRjJTbggsuniZdsd09R2bNEnItJGJ1HyWxYQ/A+rZpq7LFxclBLXwm0jW
J7JfHzQx3CYVxp84fWL4eda68SmIEMnYFsrHAMiJ4W0angW33n5e/zoujz44jQ0htFD8eVtToihN
vUeCiH42ycg+PzovlRPf9/yF0mp2CFKObnAjmY5rnuKDg7iIIP0FkC9apCEosbzsruu/zz1yzjAl
kVQ1B1xl5k5WBKXYOAdgEzindiQXoR/ye7MkKoNTvTGJXV1Uz0M7fZtx5J07qhbIDkbfzCZBbX4q
8UzgR2gV9a5yrjFdwIcj3y3YeGhIK2Sfe3KKd1aVw6T2hjtAiGKnlQjt6wIeUiUIb1QEWqh8gfP1
RBJa2ZMBV2efCGYwdCLpkCfGZchH4PtYRmGGPQsNf/Woxdk2stwn4C0SSUPDz9jR6k31R2xbRRGT
3GUnB7x6HP70+hmXdEfyxH7GoQp2BQw1n6n9vIGoE19NYhbbtKERzHGI+Rvn9Ugj5qEowJkYYQzx
KtUOqYeltSqsxQLVNT4QmE3WnMaQZo+WNWAAyPeqXIhEo6B1rxMYCC1CP9WOdsksogimnrSMIrS2
Mgtyqq34tCMnpWyWoRqJFkaz0A4N8TLwS0n3kbNEBRFE2bGNFxOfOcXkyDVEPrY0Hs5gv6qz7mKR
+7q5rhmEUanFar1uHMg9xAte1Nt14+8nmHeZmkdGRoSmfL3EujYRN7x3eu2u7izUg4Pubada59pu
HqJwXkzmjgHxJYbYEFVl4mtgcRgrs8OsC7F8oPWF1pvVKO4KenD7esmEHHtFWXNdTXWSFIag8kPX
/TbaZEUWkRn4hU0V0MHpBrDEOOVKo+ruOPWBfqZ1okFtbZjAkR3dFiSahvShpuDJsiG9ry+/vMy6
tr4FvSfebX1t5AC0iyx46cBt6k2opTXYUhQxGyPX+b3q4Qr0uwPycNgBNyMlDOLDCfGefgm8LtzQ
Fptv8FgzYzLt6gBM4ujG1nxhl0GjqRnRLfRSY69NjsN5oCkIESOYEMtvchMFYbYbB6FAfnkeR+X8
OFD69Ef0TA+gvHFgk7u7ZwTDaA7bECyLCbmLLKstDSX73hZA3EQOgiW0SEBF94WInsTmXYxYIC8n
7boM3JpxOyL/Jk0WEZ+2k335zngEo3HoxVdxpF5a+P6MEosdBdr9RMWY/ow532Hs3hv00XcRIq29
ZlRkyBq8f2OP4RW882/UFz5nNaenHNsEl4fgDOA2o6t4inMMAJZWWQ/I7s7e1KEbsuf4SjacH4qK
S0WbA8pCD5G9z1yQ3ISAyazq1YUspgpJf2/u6lDd58RcXIg3gDMyqEcLuM31MC8avnxq9lgOjIuk
1BFJFd4aI+JfUdgn5vjWqemD5B7gttyEHDIMNYrvPRGDhMmfS4sLWIOK4lIYjMRwv8AFnGIUo5rH
6JLwbSR3fYYAJLwHfedQAEjGfRn34dMwF7/MmvP30FS+sehevCEAiIBorU5BITqDM1+zi2A1g3HM
ZDwMEVP0jDEd9wKUwbmQdwjd8gHgCcWTrHijCsN0r/KmW0v2d8hxIe524Xe7bKdTVWJfGJ3okgZA
tkYwr9tFnnHTgkm90cwBCX5I+7IT8jzN9fSEFwwOYUHqiZ2JBxtI1VOoNcVJ67vcLwWp2HUj78Zp
AWal1dxTmF+sh4krrqpl0evW3TTY+PlgNu/WHKjYkXcpvoNj3I3XzaRVd54X3AyJkR1ds20u4Tg8
w0NAz475Y56dO3dbFF3yoDCdXsWwVaKQzj1Tk4dpgpKSKBtzVmW9xQAO+BHTfj/YpnuKxhBmpwzF
jjieBjXlW8BohH4aJK7GxpOe9eXOIs3gpqptRNl5aJ1kht3RNu+gb+hHbaEdpF6G/6MB9DA8GdDf
GaNL6ttReCsETY0wE+UBksQ5topiH+XBDzLNqwdj1MnN6J3DFFn0QAybL8yYv/VqTI9xe9Bw+Zy6
Ir2YvQ4Chj0XBuIelOsztJpzFBF9jL6t2TtR8RrMRvrgoK8zAtVcBoyEtZ6D83PYIfqZUnyXh5eQ
qoyDNQ4RawvF8cYmB+HkyvGedoe3h6CHb95K7aM+M4837AowWCNMUqYi7RJYl7Z3JxTJVQgStfuJ
+SS67Ub3W5CbL73HSGacFRqKSd0r9twIMNvZIBFg7mbYxhGerz7Ct7xgYhlLCOoQ8TtW8P4BHfRO
a9Ozyovwng7FTWAiyIjxmTABAQE141YstEvlTgs+KU921vwy4w/ce3hzDnFCeqsrKL20zkhBAWHd
1F4sOGcXIscLdW/H+V3MkMbwA2xDBzlBc3I7szpEY6FfQG3fMp5O9qUq3FMAPDjtvFvUhj3X6kzb
hQ5qj3QW59WGqufCO5AoLm9sibjKUsWEMjFAmSmLZ7r6b/Qs9Wv1WistfoKYsqX4390FETEWIwNG
jPQPemiioA4za1dYxq6G7Js6jM5bVSoG2UO6zU363YtRfAvg4AcE5ekwD119GbN569iIcipo4NRK
91XoUlqT1vPk5e2xt6EjdFTgxizxjhXeD1+1xZVKn5VI6LsHgBXbIThPnu+21SUHfHKes+YigFHf
U7PcuFj/Fov4YDIrqD0PUTSLdS2Or6qaS7JWw7DZqGV1VFcryAvv6IKvJq1vQlafIDjYBTq1JE0B
v/MzjRSsCSmtn9PIOGdR/avQDPJLdU0gKsw5L+hQmGiUYxdZ07J/r8ZLejYDmgy/9sktBj24FdkS
5utOLeMPjjUi2PfDmM5ny2MC3+ZJTpqDM50BqW0jh6wdZhjAA5a71gUU1pexo9SRtuWAuC0W85k2
e//XakoW+UnvFweSrZ+nZbGuCRvZ0gZnzl+32ymLtzoEKryyC3ZDkZi2rhXMwxnhW/R45BiazHcK
DMo8pIvDhWuDJQ8QVnWuZU9qWiLxU5bQTtb7gnXo8rVZcu3fEWr8zmle+nbqOX977voC6+LrCX/c
xC6VY+JRifBVyBz06ym1w3gWEO785wsars5T1gf+XjXw7VF9A0fw9ey/PWi909UkqoUGa+yff8G6
+Y/P57lGxRQ4UgsRrDpHdSA3rRgd/+sN/njGf/cqXw8xRo7cuNXxkrI/ciKEM0Gu6y4oYxMjuoTn
BOgSD9WyubawNIvB449M1EMcQnORJYSQdeEE2K0onkLHWG+7y5YRDBg8i6zcYTdg8kZqdr+Vfbek
BmuPWeE+SZwFvlj2AI6rT4+Sz84up1LfsYuXZ9oabAgVE3xCccCsiezRa2fY62N9WAhG0yVrkNiP
NBYoAVQk71n6+1jMJ9UPP6K8xO2JtYgIyU5U5CQ4ECV6uGzRZJMh7OA0Yi/CH8s43e6frRQHqUqr
xzh2fkVldevZ9TY0vbvSCD/I2wGY2Kc3VGJ/YdBs+viuHlFMjh0w9krGJ6bdb5iL8w2tAt/Ize+y
IdOKgk+70RWx3otNDEIDGunqCDLoM81zk9rHCDdD6yzfCV3evZ2ugdv9CiQDYM94LAbrOUmHp6iG
3NkJF8QfHQTS7KjwZsMnkuptWDIzkqJ6VdZPd6SSaxPumuv9UeSnftEM6Wog8Cpqf1ogNyNzvDhR
esm18CCM8F0sfzMt/6oxwWe5F8em9d3YEe82bFvGf0mH26fDtUo8xCO22cswenAX8k0KCbmwrVth
dy/46M2IYnpWv2AbebDLhrRFyzq0sfajIfgGK0IMunx8dI35OS37kTCYItoor7xqVXOsNBLuGLul
aZCeQQKFRxLBH6qFa94HAICQi6U1zMRoYIIcQKttSFCrQzPbxnLRIWUmydXEHitrJtcCUbXrZc+j
6UJXG+a9e1EMtoBjQgv2qEN49WwSQzDOPvlqMNO0+qGtn6d0Gn4JpqY00lLXfJ+0YQ+Y+WR0wU1t
D0ev967bouY0aS7D8xvdTZ4ARuobB4AXTqVkuq5t6DNtf00eNCSeaeu17/3QWJQ3tc/BIx++Rw9R
htYLaPZKJK9jgOM3DHBDuVVyocue77wBdhhFBGIzEFW6svpemjkfGV1Jz4nkYCam40+QbfdDLW34
OWRGDKKGTUZ4EpELCYHjCQ6NiiYE5H8SGiobPysOn9Ql5tYqGciHy0RGljg46/yH0obRn0UPMftI
LBtBdlpByyFtgNgkfIHVQJiWNzEXZKZ+dnsyPh48LQagM7s/nC67tRyr9cUYAOusc3bG4J7oZ3LD
ijT0KSk+uaird4Q+PMfk8BXY0JiUnZhLyE3e89tZugeRiSQSQALBtkIyypE+X/Bf/izjPciWxzLz
fqGJqXdYqs4e8pWNSQYuFnTx3uimhIszAmfH2mZRUfUFdoZ5gaMmuoV9jPq9eC0zXPeEf1IIwkC9
tRvZbfQRSSqnlBTWJyhE+k+YIFzYe/UF5w3yuTB9Q6tz6pCqUCiCdMtXUBWajdL1PeMitxfLsVbJ
nEnLGWHRzfKP2OAYxipHy1SZu7Tl+oq9+4kdnjONjNi1VAskngwNVVKyqzOqDGrm4lgWMQMhUqLH
BaUVJ8T6Aa2hxEA00YBpo52BgyhAsjmtAq5mjsMIIbxCKzJJMJD6pIldFnLlzkgaL9pvDeWeS1Om
0X52TWzqoxq3ZdoQ4t6AJHHTN4gCBADnCje6qh+DDCCesrLbtJkpN4G9Hx0aVAPHlXQo2AF4LxFa
18sXCV2f/hcBm8xW6GoFj701vTe296moh/BrGO/uIVRY9cEubJJ5/NnSh1Rp+hBjkHOGwiVTL3xe
GtJ0u7BttREEQ5kd1ILkWM13TgqTZKhd5KIBQ3ojnUccP0QVTkNyMl2ysbDfgWxslz+/deKtWzNS
VybYas85ZHXAjNliPjiakje00TPZ+h0czGHXy/oT+0RzQJ8c7mqiXWmkkbbMLigsen7Wrx7ARg6X
xO6123Ep2ONtTPyiw6ZUhlsyROSSGrmJPO1TRMlVmpWfaqmnC+IV6H6o8nINqhz/AOQNyBqgUeTR
G9vqFIjps+YIUpSdNcN46SF1ok9EfTf+GrFm+mmBUb5UoBNp72qUvlN2Op3SqS5/pZQM9lVF64CK
jN9mwNHtuYD/hDEzZzKzpIyUE+BhYEcWNdhNF9vfYoOucZLioBbZzs5mKoIJkW4e5O1ZuZ8p59BK
s5+d1LjkM0cDaMdbLe/xSxrWRwu6dMPxrXxs/DdDBpqtACXpB+CoyPPrIFEBrARIueVo59uX8IQY
IiT1+lNYTzTWwF57KudENbFDBLra55724HJYAqKBEd8ujv8i8A6j6RGGgMVA+6lAhFA3oLPT2QT+
GTmysHysX9LsNkOIuoUrJzYq9E2zEtddVxNcVzm7tIPzU9S7qgOFTliFp+N4tRIGSQg+PU4J4XFt
+P9/Vc7TVP38z//4IGIVN0JDYfez/UNk46Hb+B9UOWn2EZX5P2O3LFjivMpH0/7nf5AH8S9Cstjz
hAm8yLQ9pC9/KXMM3fyXrkv0gY7QEegsqph/x245yxYU0KhhXcr//4zdkoZtwxHB97I89/9KmUMu
xR9SDu4wHfDncGhQCZHn9YeLRvUp0nNp1Gctdi5ZSSl8mBgaO9BbqNe+DOQtVyPIsoow+W2nPabE
hfllR/kxSsl1oLWOFVjnNAHP2B+nFIIezRpIX9YJyZ921rFinC3rXKhQmYzpTtFQxBcGAZVup74J
cssfVPt9rAkCgIg3EIE302qct9ZkwM/0OMKl555nM/fOdBf6bRIxqBGldM6VtF8qao3wYQk0Vrom
z32D/Xdd+1polj8KLJqTHm9tB6vquklQ0WReujypHkoHokPY7GEqvni0A9DchX8tQjg4gAWYWqco
1yF9cJOhLGxxpEH+14PXDesiXh6yrq2vsq5NBcM4z8azOoLTydWvqFnIVy6hIZQl8su6ACGXX9Qc
IEEG/S0nrGQeosvz77W23OapE/m0CXvKseAZgg6kyDxnF3ph9Kg9T7vv6tjZl8EVkBEYYo2kVGmG
xeVrkRh97EuZ0pNMgwQoMt32LSkjVBtsUV2ICb+iMTzvmptc2oNfN4gxi7SMmQLld2JwP2XFaKSn
fbGTevaWzUwOo7h6d13YMd7k3AdDorZ6JAFkJ27BRblgFhsC9XW1b51LyrPZZ/u+1lLf8Mb5SE7Y
FeFHMBBU52ytsRbXYSuM63GYLKgBLV1jL5T6PlF4kHGgnTTXhMnXhBhQOiO60qZfZmEU173HrIZP
c030F5wS66ISsyMfo9slrfgOKLjHVCzpDyOiu0Zw3/uGaoOtaZdcFpSNGb4fXKZG/eNEtXpMvelK
jsh71SJqDjU7uhaEz3MJm7P9gNUL+JJ5hKKe3wBUVHBpVH8wyR6zuH73aFDUMB0scqVGCx0OLmx4
B/lwVWDZxH9Hzgw1uIs7lvaVnsXy4LgELC3bvGrg24OXkxMAzPWGB8hEuiehtIPBn35NLIV5bSyf
um2iFzCy0x4M437dNi8PkHF+OwmbwCx9fpYh0tPWasF1psV8BTdtuhpkzPdhZwcPZZEzt+F+nrhS
D8acHOypu5bdkrHeLFPRhOH3Hj/uP+4b1DeM5DdxGy5J7FF+0YSnHydN7cE2kvKN9x/joD5ny3yn
Je2dO78WC/QYkyAh9zp0mlW5bli8cwKPfL0lRlpBKdBKSoOkG0laMuQxB7ta3c92+DzGjBPZN8QF
ocNvsM7IwUKUyF22JALquMFjqOX7NOxvVqBtZ88VgydFMkENFGUjqaFhHrtL0dacl0Lyrnfz9xWh
OoipP5YeM4BWMEQuByM//15FGL1VOE6OelBls/+ZuRD5rMXzLZYFBD3L5pdzPTrEBXW78wrPVD0B
8Qh+j+tdnmI6ZRhWv1MmsjBOCQTyaAMTcqqcdKeZtehlmO9IxSGvhQYNmBkBhRW3zmc69v0uMkV9
TpbFSutc19b7RhcYb5ph0DAAATYBNT7Q5se8lfGx6r15Z1VNzZTR+zCVl+2bJY19/UhzHn4YsTJ2
v7/Jjhp96Y6av1JaAVJugf4PR5Ky662wZ4MxE4oar4AYQexKywAZQ6QOYsg3w5KsO41MqQ0A1uq8
8mbxD2CjCqCmUTjDdKOf28TMjxC69zom3bioDyjoo32uyQkXdftsLuCH2nXHvSiLJxnwpcf90prX
BvJj0EsSgKwX9Lc7fsaW7KOBwvxGTCa9qAb4RVhcNX0d7W3m4YXZezgtfKMrbKBTyBeWthpJcVwq
1tUV5doszbR1jQE4KLgYxnKp6SQE5iP9t2UHmNZO3LLWlOUDWUxQu4y8OMeuyevZBLZCauuLc9At
Fy8cGAROJAhbHaCncQKVRlPwaUC1kXeXMS8JW3M6i158Cmz0O1Lc8NPNzf1aGa2HxsQ+spmab3bz
MzRgWNLCmzLAQlxFHWK4OFILDx36aESmH7nyF9FDCh4Nj8yAqBJkwARzfXQqwQUBPm82QdLtnDyp
jrCv46Nttns1nepicul7kVYAlovYNApWoOysV5E9DCgpTn/87evNPsaiDx87vJ4auMzr14DRzxc6
Msn11rrQlq/DHiVhCtP3YSGPzok0z1ZvFjubSsBvwqjIYxzwdeRnOntHuuygKXDleZopXQoqvEGN
8j9aWI3zzeiY5ZEZ2L5ZiKluoa6GhVRMkxnJg6SC13mJsQ0MZKKxtLqzCtGLQHVIDAXNmnrfaMeU
sRkF6H30qLecIIgNDREQDjRIR6c76na//eI3zyOdbMbrOpUWOwNo4kMprU5RT8Oag+OM8hQhUBwc
M8m1oCJGu1rIanKpyX0t1vuaubvXQ9Xu19PbujAXGOzXTaar1TmPNWoVoaO2URlybe3IG16O/lA3
OBusq+vC9WyPpr6z6C7aK2T5zOJ1GG1yDAbKyCxaA1WEaOCWLmBpglGvZdQSWFR48aYR/a1Wgaxq
KRyu77ueb9fP8sfNOdC1QyFzWMDUQR3PN4KWbkdaSQ6gemJS7GavjU39fy11r4tGg9zU5HwjpR5a
V4YDw1a09q+c8ddujLToIixtOxfVeBTFkwYcCfvhsmdG4E5LnJt045fD1Guixey3yMVcDFEgPOiG
D0FNK93eJD3taUJIvmU1WT48MXZrDI6O4MRcm+mloxx3GKcZkMxSTM/niddaV1fi9brla7ORH5uu
M8HM8divu9c1/JXVyenfgXIt1eLEJpeBc91yi8Rcpn/0TqBd/fvm7zVTpicTUnBXy9CALM7WMg0B
j6/fY2XLsr8kRJ1ZhQNxhr+4AL5xtpJMv0qg8ixpnqe+0phEOoRsxKr4Gee9cTY00zgT9Ubkmeeh
86OEvDJ117VkoesW8VI4XlfXO78e89/dB+yV3AotRAO/vNbXgrQAdTTAO37d9cfz1w1ywYKta91I
dqmmUTxZD72qymFzrqu1koWBbhUrvCgpaMDQ3YJv2te0e47jAnP/uoR+3VzX+tlC27xuXm+vl9mv
mzmUPNJ6IL+MKt4Uhj7u1kvOSqtH1Ivqdb09LMeRjbyYrNMBc5DhqfO6cPURfIXbdu6xrwd/MKvu
al2MjlNuJ67IJBjEqHqMCpiBcNBwepyiz9PU9ecAMWtzjPs0OEwIuLv6aE18G5IAAKqsyyrAKC6F
IJ7K85+b/vaouEsGfTcixv39qAJaXFmdZoezz65YLznL0bCurYsuB1z3e0uVylld1nuZtSABWVfn
5UAhE68kon5ZncyRw7X5X68iqHX7lTP22YUMxnRb1swFqPMvWpbfL/73e75eMoghzK+vuN43NsI9
dY6/3v3Ho6IpcqffW36vru/++4OsD11vx7XDo9bbv9/x66X0BI+t8GRbXBwHdvkfr//1KX5/7K/N
X6/+f3BfmV8Sp9ZVv2cidJqDaWqYjy40bCG39a6pzPmoDxTJCiQgM9gRsAf1jZXoJMCSboVJsnhJ
YkLWSq96SSuzZzA72/tC6dbBCJy7Jh2rN6bCvxiif7ROVO/mSCR4cjXyZwQPN0qoqTlaGXK4omfA
UPq2S9LgLD2y66IOkV9gUyJrqCdnMQksbdk+mWXMlcYlPWfmirKRff80D+6w7Wr9FWccsneoyYhV
L2RbX7QoVmRIkMRJ3Qx2LY6baeiafaZx4ZMQMIYp3dWMT/2xTUhSaNuGPAJ4xr2qskNVtD8RTMeL
7Bwald5/E+1IxVK+uUlL2EiVkHjr9L6l1H4ajXdTA0rV7/uSDraoKY/Nkuggp4P7z+FyTJv0TK29
QGVmXXCRd5z64m+RSyhsFP0Ypu+we8EwgrrtE63fh0X02tLOQakanayaCWlB0GZomgezrW6NKmz5
qWoQ8mH3Q2Kar3TPPoiAikQii32omLmBBnzVHPnD1rZKLgWMfOLaylOXZMqHlGxEM93bCnliU+Ug
ljO5izLzO+27e4/SxEuff6chvusYct1OXfaRE6ahkzaxNWP9rp6cCamAKejsOcqnDM2Mw+qQgMn3
2XN1GD9ecypTJKR6BtU3MckXYJZ9GBUVw5yQFrAagFNoQRw8t/3Q5ybajip8QQCfXFIaTz6Fk3Zb
MX3cwZAiLSoFU53bu5G69T6uSAnFbPWRsKefE67UoG37GesFqWmj8Rw4S3dBaNDwGIDmjFYB+BqH
sQ3Ogw5cP6JXfhxC49EdlHUgm+YU5bX1EFvuo1tlN4MHVi4JQXG0RgjaGv19PQ5Q8rSdRzkD5XkA
a1d6B20gNS/MuyviK4IfWt9c8a/2KX+TSTOoxaDPCQ6CYkOxltNkTDYGqZbbpMS5Y1uoMGb91ouV
fkrD9r/YO5PtuJFsy/5LzZELjRmaQU28d3rDnhQ5waJEEX1rgKH5+reheE1K71XGqhrXRBlSZIhw
B2B27d5z9mlvTC89m3qabgP8tHhucvQz4HiI/yS3KazWAiG5JrvYqgCHiIHhg49QZDfaDAl7FJk2
NFKBtOxGdd13eymyfIi1x6F+NcgcmD3GPrkDmTkFzScR5VATdfJCvuFiIAFCZAdZehK2BgauvQdI
belEBHUOsaiU2bfGkd+lkg/CN03SV6vXmiWKxL/MXPlNb66HRctiEzVxMc1Lgidm7Y2cIoVdtfy/
mCLnjBaY617JyoFNAE8rs+7dqld3U/lFTi9oJcUUwwbPNsasfU/euTGD7KGtK1xvo6CBZXzO9NLL
JNzlMekyNa4GNyXTrYjcjjANQlGmTCXrUqtPtJZyE4rgUXqNOjSnPlViLwSUNQRhJFv0IxYoI1/k
wyGvm7yZ6WpR5vk4uxe1pw7PCgUSwuD+J0VuuhIjkcUhi1NVaPRwOeDknqlJoYKbAiMFUqD02oRW
tyX1+r3KTPYALFIqpqeOxQEjSEMR2tH3seuyZdQVvsLLS0FdpxmA9kM8mI+1Z4Q3ZBruYg8mSteI
U2Z6zb0xIlBOrSEDfKw+hw7QTsgaRTB3gQ6EfOFajJyiO3Ut0+EOw6qLv2A/wFgcepxUASkSCNzM
z8S1T3JySDMeko95yEmdjs11COJ2hWcl3JWBvhAT8+K0kkkL4JEd8ewccV+0zr/qBIWlH7TeAal+
KQ0e3/qDNgWfSTOoABL6FoTjAZ3rkxWjeGEa9dlXzL+rOcbrLhbEo3BQaRMBC0VxA72qR0J8Vk7h
7qHKP2jwWOgiXaz1UQd3m2ylXTChwk1rqPbWXG+T8aOPhvfRbwiCG567KL+hf4W/RyETSPQzks1s
Vdho71R8mozxtrTd75iegAxipvIQNmp00g1zvMob/M1ofg1xbW4Ajn/5VknKjSY3LvD0rpx5/JIa
DqCq5ys2SE4PfgwRIsKnPgYd80MRbg2rYPSa1eWmdoCJB9RHG9QB3+th6+cVNqpeAxjsOyrhFjkb
R0+frSrfA2S+EKTrbx2AHwRQEAhkltYnAcs1nMRvQjT4vyqCKiqlv/eK2YkZ1LwX0CyT2CLGmwQY
+117KEjDmpAV+lB1hffR7cU1UskyKcQCNE3+itmh2zE/CQqXmEojfhPyMhfhdax92tcDHGwR9m/C
yQhXALzZDvLUu657tcr40ppViYNS6B2SnCv9Zn+XLjS8KGIASWQWQUVTfc9I88Au3GyDTuxSL3G2
djq/IiEBv5x2LhM4u9zEFI2rgXnuinR4XB2Lx5AeuxOPHwLMOHK+pUTLX7ARjtSM9k+7uotgZawF
4aKbUUwshS+kBZ/URx2nz2I2ProgaW7GsG/X1qyzI8fVK9YyBHLgmh1tXURslXtZ3xaldefPbbcp
g7TZaWPczkFXraMusrAJshjHTA977TyDDK5Wfcy+TAPhQRjOsxeyQGZJbd7XUdnv2zJ1aPMYD6JC
EF5gFdEaVV/fFQgVKsyVYwp1PA4wonfqLgMTaHuo2sd+PidmcTdWxB6n3LLCw6AYweiHXUPig+ed
jDKKjxV49oNoc+jMkLwheVD5devI857rrD31ZXznJY06VVp8X6QUVg3LWyRwOABgwOigFxjD5XV7
gF2hZZZIIcMfVjw+9TPfo8GcDvU5xgb2sUWHoYpN0FDBavvBks6NjNLrDBDVNpxuayIF29bwmDYY
0DZCl9/zaiAisCGcNYZgRPMXJ430iRzQRKvaS85uoG7NqS0Yz2E6cLx96qN9llX0kzMHXXx4l8Fr
a5QPQR3plSWSiZZwDdgCCHO1H0ovR96VUD6ZZrDNbGdX98MDp1w2at66llCBWkiftieY5lFEJtKV
6YnD3iN+vOw8JGTMoBMoCGRhNQ8u8XIMmYsHKIVYp0y9sfxsvkxOfW8lpnUymMkz2j+ptCNMsa37
tenBQcKfWd8HuqXX7FvbOUJDQpYvY/imOtESR3uVUd16nPmMbwajUkbZI/w5/B3rKvN3dJvKuygJ
vFt4KmNXBe8sR6CqKeZ3zD+Dbd6P1lW32ak1zRtcHAoKb0SAhS4ZweYJExhC1yf0qZU9YZyaxjvP
MYutiYV2Qw88WROfyxR8QQMJN013Vn+wwYYQPVWdJpV9oXNMGAQzRTD78keVis/EoNbKPUTe6I7p
Gucm8GTAktkA+RAfjl3V7tbN+2M9mDH0RQteA0sDC2Jg3g8kZsZZQ6CxL494PzZ+PgRbyiSDaXfG
rDVk75Pqmom45eyFMKXSNCgDD524YapkD8llA1qqPQ5Wm+4dt82ZZBPRinjGRcGz7uzE3VVMbtg7
vvduAbAiZ1VObCwYUoXnFFkGhVb8lahLSiJ3wf5KGUniX1E/OO4jgUvWU9hamyEa1C7wvXrtZBvZ
NG9K0zjvO/tF2BT3gefcY7J/RcW+oYF3b0G149xXdtvRmgnQITcdXeH8UNmGxoiG7NfkG59idOVW
GOF3q/tDPp50nyGK9wDaifEB0SlZHogiIRbfeH2MGqWw7zoGnevOHH/I0p822h8Qh/T8kREaIbKs
+cX3lnNBaBOJtAhAEP6gF1PvBL0l2CTnbuPVJiUMczEEX0WPPqSc2G2GLn+ainZce0nx6ZQeMdl4
nTiPQTO2EmipVWPfNM1PcBgdmKKQENWsv0mm4FC1+OVbj5ZvhsDtYIXoDlOvhqkYpFtOOUi8e4Ae
TnHJXX5yXsl6HSjkY4Nza6KGoOrKtqgaU6zeUDcwK773rP1rmG4zsbfuW9ulPQuej4IQF5dFEIk7
dk/Ige8FZLSxmekxYApahzM6bGJwnGn8mMqCT2cHr7rAO2R6Jqq4xoXAizUtjSfSivphSyPtBK8v
5k1FfKZoABV+cMQ6vHxKexXJ9JY8Ak9jDFMF4UAnnSTfJfp3bHooqaX9MqTDV4sLGoOe3BEE81NM
87XIlhsIEoB7xrFNgE0t2mk3EHsHoAcmTBG8ZrO1rz39sy/GZzuOCLYWe8r6jzCLcawHFMtl4D6Y
UDEJJnvKUjJXcqODSdnvy0pOm3LeyczEAo5balUB09xoZ7xUQG6rMERr7H2Q7Yt3doiC7Vyj809w
pL8gWlbY5yrr3Jt2zYiyGU+duDIaijbuTDpLPBfPZhbyPcGH45YRoJxPt5xd6ARJAxfgtmMVDmjX
mF3/MmNkvHJKsTEjAJ3jK6sn/INlK3aw0X8wt/2KezwFaqbxGCFdB0/1zCrx2TA829UF7CkdNbwY
MVitgFU7lD7wfZwk2tBsopG/SZmsr6KO0UIg9TYwmhc3IiNmkxqR/8DbM8g645SCUG/yGejlyac5
x/PKK+Qb4hUigZHPZcSdBskSYkHTj2dSeWgoR8bVq0Tj8i/nBCgczUTVVl9ABrJ1HE/ohKfvVtnZ
a/I6jmG4XICpy4MVt/2KSBaSBb71EaF2bK7wtPtXp3MeW2wdKOLvIWHdBil3qUgjWqkFosqAzN6O
/YmDfNMT8pwk8XPkYd+uQRs6UebfxFO3AAliTshxdBfYlbWPC7iOnEKpAGChbqERlFTg+A0h8+LJ
IUcK5ZOTBxP2SKr3fiz5QkK2SGF2m6GSIH8jZjfxBFffnCC6J1iazhkdhkQaGav28AFlELA6YWmI
wZiR4TDPh/QFXEFsW2+EQKBNVNh2SAjGBy3WibbUFfqvlxsMSkb3YjuePC2YY6Ru5JpCgWDcf6L7
hPsflhfWC7O5amwZou+fk0mGl5ZAeh8xnQb5A9y0Rbqme6jXtPIyduSp9nZWZ5pbnWVfRHYymGxM
EqnKaKecONrGHokdgTMgQJuwBBedRSeR1OAcrPCulw9Eaz33w1cQ0/V2redBNj0oCP99USV5Lruc
ownnqbxDmHNaZE6EIokVwIv4+W2eJmuGX8e49q6yNonIrCLrXAL+J6+ypNoUVA6IRseqTtYWsjeE
uN668NVdbDAUbDLB8pDeBXG9gRjx3YpITMc9Q9iKxcrHNceOX20bZuYW5WgbmJfljIqvM1xZodXw
QvKRRnN87fsWizLc3tSwbWSykvLbJUGwxvremSTGDPmmD6J6C6L4GVPZV1dUX4umRBbJrS4ra8VJ
JeQeqyZ5idFMbuzEhzmfU50b3zBhYyPGGHjxkh8iL+5kMcsjwiYEntSd2FKmld04F1MZz5ibmRK7
4CJ0aK6slyLs4U9VmsV4LuGZxT8MHSW7JjuMnO5R8dZPbJoXp57vvYjHs9g6y30C/hGQuO7wGcEg
rHVjY5ePeFpgpxMRmNjE2dTUZsGDM1hv5OjiIkH+4rjHOiUxOXa8RyIDRoLKLplEYpCDsE+i+I5+
HA7dIQNYwPgUmUWjhid3Sp8SPT+MY3IfJdMx6eorBMIdzH+Z2W8VHyGEY+01P2pIJ9FAZCX+DeUY
53HRWpezt1sOpjOJVLy4FLSRdUvq84cdOs84cIhlmft9nzZfaey1WBaaGxjeRKgaz34wHWppXjQI
r1WbLHK0kI8LOR0XsL63uVtOKLYYtEF8Pvrz/NSIMT1YpHAxuKRA5FS69lJd7LqCJ6YVZbX2Zbvp
5gBUd/s+e947ekZaCNbFtIqvXgXvTt9/L8vvgwoRTzPgKIh0YIx03xgkvrnll83F5nP9RV7QYy6r
p1Ijw6djibGj9L4HPM97lfVvJQU2GVIsScQTZCsQ2R952h7b1nssE0ZEIqdRMB7FVIIqrB+lJOKP
kGfPUo+DV+xiJHebyg/v/RFbLzqOr8zP7oPoZSAmz1bGOe7SY2/mP2qTqVK7WFyNfodkhNiRCNxp
q5sCZzEOL9tqXo3krp6Tt6xTP4vo6pD6s69rAiiizr9UWHOqPr4NLQQLhoOFRn5JQs/XkViaVbYD
LdSu1szQ6CJRaaM7R9AJDv7VEQrz2bd2jIxj0U33RshR0MMBmScPc7L//4K+kjng9DeCPsd1F5Xd
/1nQ95qoH1XJNOSfZYD//l/9B2vL/Ydvura0QDdRryJt+09FX2D/A1W5i5gOIhKqPcm/+g/WFoo+
37HhxfJvbM9zuAxkCl38v/+XsP8BWNijQe0K2/QDrvD/grVl/Q6WEn4QSE86Jpsqf53lOlzDP6OZ
UADGWS9j9/TrpEQyy3grugdple1BNuO08ysdX4mGh0CDx46eCwZXkzkjh619L4bLP319/wPnyvod
LPzX5Xi2awbCkiZ+cT73P18O1gK7tutCnhxp+8zV4PKlNmRfr741y4+gxjUt/YKEb13fDsGQ3/zr
n/+7uvHff7wAAUpLDT6J/QfXGLrirAIIiad2DN8qX/ePkhOU2ymMHSbsnMHtYN/V3VlJDvP/+mf/
gpb+xS0/fnJfl1vBo8KzIiWcLFP88dnbeIijPrPoYhaD/CCuiDzOCZrehCA+bRP7yUijE2r4rPLm
G+jOn26Rk3KZMplSots7ivlNFHM0LQZ06n9zcb8TV/+6OGhhPG++SVPvT+Lq0GSafnIrTnmoWsID
mzeZN/WuoYW7K1SC+VMhWotEtDE4zm2MpECsg8M70/ZjTsr7ETZkM4z+7l9f1y8k5R9fGm+DFZBA
xkkU9evvD8xIa7/wxkScYqSh+6jhNKc6upRIp7/MLIueyeXbO3ZubNIZOITKtbzJm0LeVC1E3+yg
UmEfHKVpSDTTaUIwj2CcXXXwovTWtOg8aGSGffvocGqkQygIp44SqAzu+OnGrXvfV280yL1DAIoi
QRqHvDHCgd4FzwYchwcjq+94ybJLQLsW4DQtfDOlM2rXEJmm+z4Kv1Qp2vuwQkpE9p9zjFPvzXDt
V5ON7fyvvy3rdyj5chddk9fKJR/Rcz3xJwM/teKwJ9FLnJKqWrJfcTK6kkTEjK9xBQ6W4NWxSddJ
BdcU1cyPinSW9f/rhSw6Z2TO2Nr51n6/bURH4eCcJnGSPhOn3owv7PXOw0yAaG13j4hWaUcC4BeY
3buuOHY+Z8d//WX8zlH+67tYZNRwBk1ePPkHR5lKqjUYp4iTpmli2AfhYe0Z++koggCMTAqWs/67
5e2/r7ZUuoB5l/tgsSX88bSaOhVeZ3NWd0x5GNtKkgVmP1aRf1eFhbEjc3M+LY0bu8MOl83exSTE
tW0s56Vt5d+8OvaytP/+6rjmEoVgQ5LmRvwp5fZDx9KzYTmnKuvOZGc4ZyfoLj6yGNynwYPpTz+k
ZyQbFB50ZpJB72ZdXixgJ0c1A1Fy4tq6sGcBQUT0djP4U74N3PzBMcEUVFPa4zphVu531blo1bTL
iO+TFmcWXrf+b3D7f6Br/7qbgn0MaY9rCvvPJzvEnhGiDxKngQ7jqZzr8LZdsIFyjMnETk34VYF/
rg1lrPHYi2OuJJKxyX13cCk/KBBwA+UcImECbfzZo3c9MLutiC8+9oNz0tKGtqiIWiNLbuMWFp1G
5sJbY4q8XU7M/apzifyQNZ28NFDt3yy/3v9wq8hqCkSwPK6e+cfrkuWBOxZZzXOTyQYMDamspsnl
DmVfnRq9nN+rv0FO/kJK/vl4uC5iasujDEHO/fsrSmezJbyicU7JL5ZsFE13JBTdWXWT0cEgMCNg
jrdnBu6ffv3i22vhfmZNWfzNpmz9vvew0Qt8bqYXCCoU77+/qUSIV3nTYO7uwszYJZb5KHLixjwm
h2RuJuPeHlI0e76Pay6ijLaBdaC8b50Dpv1+DzQf+H8bPTIYb/9m05a/r6jLtdFW83DSubzSwllq
uH8uWGoSdxYkanDTBMSuG6RnQupP15kuJBsFrkPdpwWxRP6Frrk6WR2po0Xo3y77SjTk9tZu6Ogx
hDROg0zojY1ILnXkINtqIGPIYN9WPMZlKb3DOPhbTLd0NyIcj4yx6bZOEnfVFJ5Gq5dnUpejC5Mb
6+onbnOYOjydowjRE6L6i/xgWyr44NAVdir1zf0Ym8yilw45uuxkX2TjrmmrYkt5lGEmSuxNmlZb
C0nlQUS1eTcQbkPi0b9ehrmFy5P0X0+apPT12MN5cQPTcUDL/vF0l/7IvLNwxE0UWTl2NPd56XzB
JCGSzSW0nC42nRZm5vTK0KbjvFyShDhLU6Gh+goXweyveMbGJEw28bFlk7Y13RQOBoDUcFc5U5+b
pBvSHWXXeyEKEKgZ45lRVL+0DTfTIjgNPPd+HMxkn2cZ7WZkqRtr7NZZZns3pY+qYXCHaxORvFFE
2uZme+omFiCAWhS88CoFfRfs9EuUUTkh7FoEBb9+P6ZwBdSSm2y2DptM7RG1FMJ4dOY6Pho5Wu2h
dipSmLFc+0kb3AzjIezBRpcYdIksKk7oF8lzt91uR3nAIzRkJ2ZTDvliZFagD71H32zsGwega1K+
5nWmj3NcPlS+fGBdI3uUsqjN9TvphFuSIdVjbONp07EJFLPBS1a7bniLY2XBloi7jjWU3EgsJDg3
4q1r1sOR+n/fpLE6F8qnGysjnGWgsFagr4MzJnQAkaDmuHs26sSyxw4559i2R+a9JqOmG0dZy0Dv
m2cSNJpEPcJIPRJs1+J0z9+JzfvmyEM+W8nW6juwvxpEnxLEos6D+VrpKDqSXPHRd2RMM21jdGkg
xamQeeyVByBv9EwDRoN2bnZVSXtJMCg+Sn1Nese9qCDdzyNCypIYZgJtvcchmoNVhdi8Qce0DzDR
AJmZntMyGc5j6hxsacZHs3B/lojldyoOmm3uKZooVUIkr9WjTwBrf6dpIq7MPsEcrOL3rJxuhV8e
ClwyD57NPR8cCvmuf3AznZ3DHG9LJENARGnuUcbHTyJrvPsYnsrajyg8iqLdDyMJTUhUEdOX+Rdu
iujBwOYdmna4HWRWbHWc4wrsOopZbIuXkgzsGplixVqTMPiEn1PQ85p9/9tQM8ZKy0uTDt4pjEW9
p1DtyYAC9WTl2tkwV22f6Flug7be90aIkUpND34R72UVj1eDFG+nSCRtd7NmqFaUMNuYZXWeYW39
mriBudyauZwPPGtE8LY99YzFvXGAgq9iu/R5lfJhQ3RS/dcT3pYmaCQQKE3AP1lN+IWahzHtXH0C
bp/xJM3V3eBXV1Yym37xHOwjZxF8KHO6CXr4Ykp9N3g1nkPnDTHTQ5Al9nkeqCwcTtL7OhbpaSj1
xejx3TRT86icaB/RVb/r3A4XOu6cOS2sTeD+TEis28qCNrYyYkLCMl0di2g+KZrJ+CMJRHEBJd9P
afMhkGMdcI3VBxXlH6GCCZ+6wVWjPbjjAzIJT1sPD2v4IYJwOi0dTEPo4RL1lont3PHJo8XFI9o+
eYokT1iZ3DDemYiopNMOICrqe++zO8tZxwzWFDGtPoW38Jz2VpXZZoYMcZObJYHRzVcwWMYll+pD
ganHYK4Zfc3fI7Mcbsp+AhCROdU+S9pviXnM88Z7xTb7Towa9lkZ3yL1pFfMrH4z+UF2CUlVHwaP
mbbiB44VKeldwxIIJp5doScIVbTwZwzulllA7Axocq5Lz0jPVWO8tByH93LwkHABgWMhqH4Qou6s
UO/RfrXquzqLFGF+2bkAmnmxY8Sj9lw+IlgKd4DGj1Dh3mM0NlsadczDDC8/Nlps4IS+Q6VN+wJY
X6k8ZoeYwghXHcACWe458a3DpELoraMCbrsrQ9/euZ3u10K2Ka8dyYKt6jiGVrb1VKL56Lzoqbcc
oiDy4rkV6Xg2rCx8aYT4CQ93Ag46ZRyjuRJd9s59XteQgl3w+n2QVVcnZEUiA11vytgkdMMxUAx4
SM3afKbd3byOVGgM6qP20Pb9eC508MSoIuF9w+Y1WuJ2GYaMovA3zUgWkkMU71N0Hk1NdS1MSKeR
eSVCJntniLQerHTBmnKmLkZ4XwoZuwa6inGb/1zQcVfKvxjzpWVkuvt1OCs5Ge/sDsFUCswV9rCf
VPu2L731YM9Ip43HWaHNwoTTHANWp3vmYl3FIN0qfHmasvmuBDRBqlGpd0WRtFszVU80xxCGFkuX
Pwvew8KtHoo5KNdpl2LmGwamY/bovGphwQlK0esbLE7AB9ghbPVznn7lAhObWIY4wvF0y9UywUCY
uR84M4DcEBNpXtnIQ2LfR4aa4D5zlghskkNpN8it53ZiW5f5E0Ou/Oyo86Rb4xBUTb9BgxlNJ0ag
nBbr8U75JNlC2V7HKpRnhIzPQWvBDzM0FCpGDvuxJ8pDZIskg34t2gLWFLf1yZEk92A0PYc0XObV
mad2djME3xo1fdN50h7GQvR7O2jejIYyO0IDs8az4m7NKCs2ZWOGh2xGTVIvhwtfDOpzShcLugdn
lHAEclJHukaNKL8KRj4b35DOmfjQ+85tilsf+xVOs3rcFb1/1rpr76nD0RkEAU6TUO7gycYQXMDW
RlYLZJBBozeWN0bM+cWZttJEzAgADHJM6QC/8h1zOzBlPg7TyOnSIeUzMDRZwpZJUH29RhcHyLsb
x7Nu03TbpTiB3KGX1EG4fpSgf2M1fntufAM7zoi7U9toTmc93LAOm2g2d4G3sDI7PWzcqtvkVuDe
thViGb1gLVMRd8fJtcyTrfNr0Lefje1M70m0FGD2nqhb4zIC/BBZ2l9V6CYYcDIskzq4po1Do2+u
IZiVWOIWnf0Gm6DL5m+nu24sWzBXLIsR9uNDWBXjVkOv2foKtiCmalJJnSLckcJJSGJOwwESoSG3
v34iliFESi6xLpl8w/M3nNMQ3DCdPIFCNZXneNaIYZDrnhGYOgWjwa6c5DGOySEMeze7jL/kx64K
eN99k9GaAbbCRUQzBz+9zoeFowfSMwUpKO4nUbEcdwWEnjAl1Dowv2dGmHAkKfDsGbDyik7uAnxd
cWwHu7p12i1Ej7Pp6GtJABWKvu7NNgKApCdj4vkurPqnkOilA5u3y3blKhzTPTRA9g7xo6qHeCt0
8a0HZnHQWcIyXUXIE90HUqLHHdY+1Oll/O66p6UZNsZOvPeqceKU8gUIiPgfu/jue/2rVDCaTXfn
JmOwqasiooiDoDIkRLXN6nHklWXaXJJMU78rv87Ir2O+NsHqjJqxO+ZBFO6Y8WzaCRpfGCMpa9pw
rVN1MWx/JJ1rV/YW0eNPekAZ0Y7Oi8//QmMMdyBW3wmoJKwzHo++bGBOym7iXlcfgBAhA6WHfrJ+
yK22yLiPzfxRT0OErn2R79biULQvRp8gFcuATCYSVE8rP+2c6GTw5/k2tRqCbHMQJtyMSvySZdrN
qqptUGSjvE6axNWh6YjgyTOAHzU4kzI1uC0NUP6pgjUdlfeE9KGJxB9sofkKHVCEPlAKc2KytdjO
2iRjntucmxGpIGGF6UoNUbspczQBBcBv1Veb3BQKC2J1RWzUbTtQoyCF+Cq6x74GaJE3tj4iiySo
yhSg5JSlwE0NOUmwiwV6Hg8Wzu7VrEmVdSO5jWXNYadTh8nO2GQhxRtaIj9Bx88xeIBQUyvsxSlY
cEg9KF8sY8uhr+qImUfhGa/TAAqIO982GbjF7K3PzPciBtgv3NFdd0zSHUlsmNfu+xBtnQ5Y0Dmp
bagRkaQqUDGM4BFrJj858R5Q2RGoJkKGq614YWO4oxb9FOhbWZPYuSNiw6g7h40wvHvfSJK9rXAy
tsC9y7l5yDFlL5acZpv58Y4KfTV2SLrB+7CEssp5Jhik5uckOWI4OPlYNl/bcEDgRStJAgHadhHA
FaQZj2bMalEsikMC0k4iZZxWONkjpwrCqRSQFawKay50X0bOxDoGgaSv0V4poHRsWsEq771iH2af
fix/DiOu9tghAJQErj344ackbKZt1sRsBGm4LaB0b9woOpuW0+ycDuuS9jVT8iK8L2psz/7wUFME
I+jqBGfK4Ic2WCp1S5uesU+0Az/t+saPkUBqR8tHsJcMkofwGYr6p1OjVXPQFTWguTZtk2A5tHdj
QFi35VpM9Csqx4rtR3Xkhlv9d6e8m4mPWg0BJJ7M20YGkRkzcuZMOuAAyEGCHP09N3CIdmWkcAx+
ZjCYyF/Xkrhz5rVGs7VwGp8Jz0BHZb1pW0KV7/JzRCEIbU4fSg/HKNxZj5V2jF9ntP7qSgKtXocD
aJdcqHvb5u80QrIyuJAjmMHqpEwXD4wOgfat4ZVjfqhbkAE5p3XvvtSxQs0g4UBYaPzdN9laJn5F
QuoxWIepzZg6xfiCk89YDajGVjy6gHLS7EqoAA5oi+O4oFkFRFOAepkrlorvyTtB4wod+viRE7wx
GqThFT5UcciMwUrColLU+Qs4x2xFjyYfJH4ZPSBjwOKZOf0qnGKbNA73vKD2d4Ulkcx7r3ix1+DV
dNRamBLhjLv6o5Xfcrv7NIKM8gSvNFuYDUR5E2FeUU6CqC5h7FvN1jlpgTDEZtdtjD67EeTbe0X0
Upr1lxWxPPcjmuYh4DgMJK3z82vELhfaRUwEl3tndFNNti7aZNrTB5JeI6y0wcOAySdXpT7TAh0e
UVxZW84W89ZeuFjO3LRb6ZcVu0+Wbi2cdI5lZeRbQWkMA/FOx9O8aUMHx4/th5tY9/nBinyPFtZo
7nqjNDY5jsh103jTzhsSez9WzU/ivKyL6xLPxTJ8g6quQtGN1kADPrXNigxjxABX/p70+uuf8rGE
BxwVd84Uz8f/+nPVEeRtzBPwLbdKOFGZPgog3otfv/31C4eSGo4YoTjb2iHzocf7iIZdd3udN/G1
dhwcFV2lp5smHI7d8mftrz+buvgzLov4UCHUug62cYhMZcKcjKPrr1/kf/6T6yDPJHmvhRHgPzuD
+42QWn3AKkzTKVdDcIwjAxTC8ltvgFVWSx6hbF0HFnMCOAGo/vL6Pd9VdU8gspHjr0s0roAUWXnp
aX/dG1m4tgvznVMx5C1rHnZBjfjK5RZaeFKL+lOVADb8LO3Aaet7H6hayfnHqwQB9NC3SRulholR
5E6K/RsgzA0fSZcKrVBGmrqhLi3x4rHuUlAs6B56iteN5xqfUrZn/JGLXo7+GEEcx0z2j2ka3fZ5
bO5FFe/4a29pykTrZOY0F1hBvloxpSVSL7WDFQ7JJ9U4H1OiXOSu6Vc/L2QE0fACLT3GmEg7o4kR
1tGlXtMSpZHeeu1RQZx78C19BvEa30HMzAjtvQyi3I8JHVFHufq8rJTDNDns3GBvHWTjJyMaJA0R
BQkt4zRYzURu0vTwT2Pdd2dfNUgg+/JWzcl8raO82rNJjXvYAzXe9cR4kL11EDYWPA7RhGWYozzl
xfw5QXx7ZHpx8ewuPvt+A9qlRlg0TmFwC/SslKq9NzMvOLSUFgR0WN4jvNx2E0aWJgclK05KFrdK
SjbrKB8OaTEVhywjyMBE/kt+Df6aqeYVBUx7YyZWehzBohkGACzVwd7TKk72KOuqO5NWGSl1FTjr
QJ3DdN569vBaxEa0Ybwhz6osH92muUWClZ0XiKdqPPcy1KA7fJtLLiPb37NvDnu3uQMb523Jkrfu
ZfyA+6AhxC2JSJUtrn5txd+retf5I003d0ExNrgEyVbQW96WNxw9+aHIu3mVjyiVSaZpD5X3nHod
yzsGpcuircusateO7ANRn7SPeXrMbQErOIbthVPjVkC/OsxE3tEKZHcFZ/oeaO9lthG3NK1VnPjo
8b4ubL0dR/jlg3NDoZrtW1+4nFCEexoBFnscbjMRRJdhurNnx+NtHCKIdOGSMEuAbqL+jb0zW25U
TbP2rfQNUME8nIIk0OBBtjyeEHamk3meufr/AdcuZWXX/qP7vGPvUCKE0GAE3/e+az1LInVj4pTd
YMJ7AM3FFR9kbREUL3KREbMzppoHh0g4oUwlDSXZWUJR7VAvN2QapdmpyKifgJHdtqMVvNSl/yGY
cgSO03yYBrU+Ibh4klJNOkojYi6dGt2hnIUnaFnFg6QoMDNNEyG0pDrr5FMuqmDf9voNlaLgvmsw
vWSwz5xECSoXn6Z4Q8KWeJOqsXTTiGkBKk61dk0jkrKzrly3GXKtvzEfcdBALNabc7iEYA9D0uwi
esAUrBgCkAzFyAR00rm31HbPpRDUwLgIWbtC1U6FPyrbTEfoZmVqDvZ6pBOgdAPVkZxQD/MilQAk
1ZgyxoyQtMiLaVsx/fGGQb9YvmJ5VZ1NG6OobZ2yKHjlCnQZOUoAILEUtDIc/zJm+pz6shMC11uO
44dwll7F8TXG7wXpG8IltphTIwLWNAysIVMJFkRAqLtRkNZFnLBE5qHbmoyciF8j75aTnIyrETOi
VxINOcR4brIi/BkpBRfVaSOr+Q3tfAJZI42gRdXadPWdxYTMHsYJJmGVhD8UPcR6IAgTQfQkD4W6
5ZkLAUmVO30vBs9lD95lveF39DCr8Q9VMDmTmiO6LpFSy2xSo+8GavbrEupjavhlDOo5p25AEElQ
HEUm/aTHIbAaDX1iXE6aKOG+lDTDGUt6nwoOo7ED8ZHRse+Xphzz/gGmT1cIqNqhAA69RC9oRHje
52R+l9RPTOWE1z07ipyaxUAYd1YI818JDdTDJGo3NZMQedIfp0H/AZ1fc2J9Pb9KF2gbmttL5Xmo
4QACvakgOY93URxQkyKzzG/4mhXoSkUHxixQOX81ysDsv4sPodIwxlPQPofdFw7OcW+ozVGYB3pV
DNU3eqbtoYwyYQiKX1qdCEfO/h5VuNJWOnXyEtNFVQhlVFcGN+/q9GCW1lM5k8hB3LJtasFXp1b6
oZh4x6MmxNu+5ezIlAxbax3cSHre2SXscycWYkZZOblLGRB6j1lskBokY3DmxOLlg2qsRpVpVXpD
oSnZEujC4JBSBLnD1rPSC/JxSIXHsRaXCohtCAH5YgbFfROrEn0y8NqEW9hWWr/3zCX3cURhXUo5
RfUc3CQn9HanbrtRq+y5EZNdlxIPIhNuPQ1JhaiFMtgkTwemnbY6xfO9Iu0hgTYuVX430NWHkpaW
o81dtRU6hCWoK7U2wkMcAwCJVT10M4E+hlaqJOYMe/iTqSMZM4VNQQE8SMy7kNY3rVpn+3Qk3WAs
fDfERE1LwXTCDJuJPP6gNCcwW6OkpzMMpb5oBMx3zLn6KVIkylLgCFO1lHzGDMNf+WEkcngbjuc5
nFRvTsR7KShbF+UMsUq5eRtl6uKVCX2obKRsFENHjFhNG1uCXyzXwZZiCE5FcjbCGRR8r3d8NjNk
VIe+Ny/1r0rNuh3eiDOYJBLoGTcjVH7RuTDsgoFZj6R6vua/4VAhSEKyBofiAHzCZNbsgvOSM5eo
tUdjM07Mq9kZzZREJnuxLM6QEfydVH42FMM93Rq8IgQQmekPgQruv5X9n7UufGmBkm57H7QCA7/3
CD2PLVgMrtWUVlplMA+KQuMgViWafaq8IRk3omzCJNf9tyHT503cEw851lQJhgZdA0hbFZ8afZo2
M7xUVEAVKc9+ELxZ9ULEVcBO5roZIMqOJHz7EWcFZqtEb3JN9GmmKj5gxgruVg5RBr0pzQlFvjWm
+LkNCcoakvohrrsf89hyKP4aIkYLFW0nGWbpkQhogzPFDnf8zoy67Sy+znVECT8iLjhNAk5D5rSb
rR6FdKFvjCBLjkzg9XH4YS004pqO9GZQEyeuq8wlsI9hOqS2WHTpCHPFS0fEWdJ0kihR7JCRPZEB
TqYRtkFNBz8TMbKyM41Bs1VWuAcyvdokqX6eBfV9Enud84EpH4DbbyddLbaWrNQOdedhM/kqJwvQ
nfSFf2nxJG7qGiqlPqmaS3Gakod0rFRfcWm+Lq6F6icSMX4eZvNT9BuoCC3WpzZGVo76mMANikAD
83HLYACONbHZi+YOLPGTkBVni2BpC12617TA0asS3+Rq9OrFY7wMJCl+1VweInqkVLVpxGF2dwMp
fhyZwh+HYqOgndtMDL0PCuQeu9QJwERZE284rZLGp1fqQYswWqnV/GYEbfsUkzZ2p4f9XUe6/Bko
jmehyL6k5OUwCvZr/TSknBN8LM+uLNBPHkQG8Zk69ceBsZ1sBCj3sz1Cy/LUVC5xD0+EhH7oKW4i
EvU8UF3GXYl9waJOvyMdPN6JKROLTGb6JDXpXTT3xwxXBb5f/kBp3l7mQPCPoZqbJ7ULGV+ppCzB
Ppg7UAClwUCpzHAgJRRAqd8zO8pKmWOx2haNTjt/wjhF34Djr5OeUn8YcdcnmzwBtN+rwSMeuK9O
IKmaSXN+kxXjrdaZgzvJSrUVy+xHPvdMMeIG+rFgfiDZwkpUKuKzHMy+00bkNmBJIWIYt11iVjTc
x3sQQLTFcyovqvVSLM0OHNPvyli8ZEMtLU6NwGNU+kMu+DRFT4aAuZC+k3lu3DY28m3R4mQodOle
DErRzY1s3DACbL2oFHZSv03DJMJ6DUfIBL4BC8VyLEpNEEQKksH5K9o9L3TRgvxnYXQ/1EpM3NaX
CJnWzZMS9R50/nRfm2XpFApYxrBQXFlKh62icYWmh2RiQgcE24VlQKAhc408MVMYt4HiDKLZULPq
JBddzCf9aOJK4+psci52FTMFwasTuS42NfrDHA9MTK5flgoQNeChAGrD86KVdLhG9RxImavjArnN
qgTxQr3RIs5uncrgh6ACRltqhZHAqloGvZLbRdZDV5MY4Ac4PILR1LcIU52mym6IDQrcaUoOaHWC
bS8YCy65oy1JP1xavF8WdlzbJ8txp0TyG7BG8ByII1J5LNEZJHuRM6djRjRFKegmWpvu556j3cd/
jmGzkRhDUxHcNHHjQVQKD8oWD7mY0s+Mxyp8Lglka0WGIgWdG4cIRy76c0K9wOgnLjW6stfyAACT
WHdOPyOPsma9PFoh2AqYlHlfv9YGGRv90htURQIVND/+NUUT6YCD8jliDfM6kwyGFLTLSI7Hpm0m
twqqlNwJKPDmiJHOiPCdCUIiPPqVayZ4+CKDjqGKdkQ34G3kXwahasFYqqcC9DMpODIwB/DDia7J
wKd2OX+lO3AjhH/UXLxRzziLT1PojIju2UCxFTPnRGetbeBVhHrJERqSqUgZFIK80KKvkNCaVUyv
G933lMLs9nHChEpgWhTItMQFdEqgyZdKjhFGuyhj8hkY6lauE+tAvll8j4jqIqJKgxMi36aDKuxg
WZH8J1e+K+EO1F/lMcM6xVgFXmfCHuM3ZtkmV1dL3Pm19qsyc2kbY28gfNTLoiygAxItl40GJbU1
4FvGUJC2rsq09E5revqjUnOScXIBLwqQ0Hblqdfrm77y251STEe1L9LbitgXfG+SQeUAY2aLltyu
p3FJKgBQbQRNyMULBr3fV0/GxE/FFNKnUoR7F/oD9XKxOUIrkTcFuoyN1mvzbcc3h56mPagGL102
JCACQSGhciILIifhEV2MF8itp1iVzAxXkBwKEjWtB+aucZ20Nkl1GQc2sqtFNW+HMR2UCed+LGXF
doqN6X7QRAadfmNuza46oVpoCUOZ7wXAzFuFWZgjyyXCBgMkh9Wo2W1dSpPbTzrYc9nAERrjhoKR
7x+S/jl29EaU74yCfNLRF0nDGVGQhL1hd12l7GSVsvs00skpe3omZtY/BEgFHzNLPiY131slxf7B
Fy3IuN22EfqXiK8PrwgY0XIGLxJYS2zAkzbHn1IXeowLOy698e8367r+3x9Y1wmpWHFFUPATiYmw
VUua0QugKwpAfBGMjAV8XVxXrjeQlAhObfTB6eq8dgskmv4Cj4xl8HHCLIGPW+9fVxqCWGOYXTCT
6+K6ZYMh3w5bmuxY9Jl/D5wtbD+pgQgue8vy+egXXCYTPJFLvY73BKbjr0Uxy7M93gMuINCsrjfV
yuK63jcmxqERREshJnWt4uOBlRIf6mGqdqpWaK4gN+762HUD8Tv2ozSdhpbM9+eSgrkBdrZ8xPUG
tlKNE7k/9VUUM6xfyHfywuFcvnYwkfhck8kzFmgZbdXHKlGyHTT3AsQ+2j0dAOX62LpqMJVi1wTq
o7pExCRagPcpSYo9jmI6wdtgztyCADuvX+CK8Bk/9Fn7uT49Wf5IJdYeV8ovjapQPcED7AgWkodV
Zfd/TO7L/5/JTezoonv+ewvPU/sR/pt75/sJ/3TvgLv+h6iJJqYHMNqysngy/uJxS+o/RF2ULU2i
HWeKKprdv9w78j9EVNW6SYVUlyxJRTT6T/eOsqC6RRF5N+J3dLWy9r9x78ia+e+Kct4aZiBFVFQR
ETeQsz/9O0VVRGEB5fdGl2BbMnHg4mxowAZ/W9SNDt9iH3XV4Xvxzw1U+lMUXTCxNclMmJox3zMQ
RtdNN4MRGJFaixSmLygvU3JacrUjN5+E+9CQBhQv5qkmKONAQ9qE8jL/wrga3SOBhDbC1MltxmTJ
vqIXJSwJJGQXGY5Sy5MbGwx/5oEfXBi/hcL8SpqegR9yWBA9VB6TAWlv1lW7DG2wg5GACXilE19F
ywLj8ICVdP0k8Kzz4m5dhKBnzo/roprNaX+E1jTg90Q2GgqALL+fEC0gxu+v4rfdrM/67Vtat1pX
ijqFDy6BOCWB3mzX3y49FL1/XRfRo6UEC4SX9XSwrrr+vMXlBPef1qlDSyNjfSRV/b8W1RWKu54Y
1ofWp1/vruuuL5OvT1zv/7fF9Ul/++rrjq77DaJS209RPe5/i8pc6mJr1Oa67vpAs8QdXe+uS4FW
AlFcF69PWcMw13XrU9a7YUrrWYxS0A//vv/1UUnTyXT/c4/fa9cN0J3yOusiPNh+rsLDeueP93R9
vXVff7zUejdcDgpBVnuYy399nnItAK73KajLTl7SsiScCSJovt7SV8sPgxpzdK6L6YIBXWysaVAX
7rrqe8N8eeC6yfc+1q2/N1oevt797eFkZZl2C0/7e3Hd6o/drXf//uH1JX57lwGhQYRyRBCHrTQn
/WXBGCfLR1m3rAKB8aQFyGtTtxLpU+v9NU103WjdfL07C2F8GB7WteuK655Ax7GT9f4aObouXZ+Z
ryTl63NMgUpul0H3rUPhTqG5f2gxHaZYKP612Pk5AwkJgPX6+JiTE0rjTYQCEhAiIiXKpofdTmdT
6GkenDOcdXuJptnBN7uGUkpzMgie3RmtMHkz4+9yzmF7mAuc8ntRWsjMGt9mgmJ8oRCvi+tasv4Q
DwShu95bb9Ynrttd7/62y3Xl+vC64fV56zpfTpgjxXm4qwJQuMxSi89+oqg7+/WRCqJyEHMAI7pG
GdRP2/eVGLveKA0uN/s3KKxEVORSvEPGsNLEF06xapADQLQvVa3qlqTzS6HBc5ZXUucKp9a1U501
E/YyPr25fO516Xqzrst1hURZmULrSmWeV716VsFKEmrlRY0rKu+YA72wrhQ3CIeRGSk3KYkQOwr8
lygbB5qY9O4Ofu9fLF07NxGthLJuQX7QBYdpVZEZudzN6or2IZ9CxiPhTEvSXiwPpEEg78T03MfE
qCyA5HJBJRt1hRbY6nZtVA3ETj1rSv+hmNSQsiaojlHeMals6sSxrJYrhKj4OwRKRPeYjl52orey
mi2xag7aottflxqzVj1D7pyV/YrwPtxqOvqgFVOLRY8g6NLEzr4uXldGvXinDBgUrmhg2iJAXJcf
1PWG+HNpp2Tq7YooXm+SsKahm0t72GcTbDTMegchuKvEVnD1Wi83QjnwE5gytPJ60DSOAI0pr7t7
2eqH7wNRWf5y18NvXVrXkT6EGL8Hwo4P/AhCInXN5VdQklx+wK4DWup6f12q5G7kxax6Iu003QhG
Px6S0lj+wkrJCS8n2S5a74cmD43U8ZxkkEmtxMSmbhu/qzYgJhBXmQNTNHFWx8P3YluhqWnI7pgp
zQ01xo7aJHq4FNGrMDo2w9zCuCqZ3zdVtwfOyAW5i03cKY15aBRq5ZGZ13bRKpRCxxkYkRHshGQT
jluYI1Bb6pERjSdN5wYyzSPoT8if6NTe8SSB7yBOgnTE+Tn1hF8FNXtlgydflMl7d5KfzNkTAoHd
MnhFrFaOm5pAgu51+0MpbynnYq2XQzIptv0oO1uMCFv6QVpAlIbhgYGg6RxQXKeJpv7s/I+e+EKk
KZg5QF6Tfszc8XkIN7WwFcOPTDkRFJTTJxmPoIPTYAcGJcZAVryGYNrmLyLBY1Q5ZXiAcq8F+16n
hOIkwLsSByHRjoA7XfVUba/gQQtejC9YPJP2BO6w6NC9eHV8U+jPIQTK9OSHWxNSENP25JSHEOn2
peiZtH9a6mzUM1wE9nMHJFRxG75OGRwqJxyVtxXdQOzoLMIysKQ4wq+xRJKMPG7oIAwsZSH26Jd3
eG0yomUhNHWnyXzIU3foXjKB+PHgvmx/6r1bH8jISzZYS4gYAKEeL1BLVHD7UKCjj1WlO7TZIUge
jJQGjOOLt0F/0ElXRjNoesoH/UcbgbDYHcpkLyMbR9hWOYV4G1oOGLWQ71e5RMozsPXsfqLuJTNG
dQkzaX8hVRVf62e0q6PoKb8ILpQYr91JN1lDRDmtia0ebjFYFRYICYdJ/XG0tsNdAErqqb3BzWgS
Xoo3YldQjFx0rPsRUkO4z2Jbq7+oBhCcEhQ3JkEkkVcgX59PpvwZz4wjDzMknYYShHWm5VfoLhO6
cKYgd09CbBwd+pnfhWKTmgoE/lcRPKvNzaK0OFK75PuGDS8GbsxnI7b2F7hVgqk4hwkcpmN4WKJw
yabiD9i7c3lEtklCsPYznLfhiBxsY7YH6VdRn/NkX5KEIy5fGN+TQHiE30Lz2MiUnU1sULRsnAVa
Qrp677TvRXfUgPcA4oRb2TqQ8AHF5/ENvQgQwAPWHfNI6R1yiXgqHzRhK6kXKz3MoqeGmwbohOfX
0MB2aOzSeUuYRd2ejGG2G9K+EfwivCKPerK34/v4RJkeMghMN+3cyvsBFVffn7R2N8U7dBuxHWA3
hunZtfthPiIUk77id13grSJla1wZ5qT8MGQnQ9+JF1lAQvgm5jeRcRe9atSXZ1fvD5LOCNzJ3izl
0PBTCBDO3pc1xTl4GGNmzzi9+NXW8V6MoO6GG0ndIfqCmUTO6jAc5WCDBA5iSJ0cWJYmImWdjmQ5
AfXXJy6HJKCzJ1068w4rQB17BNvNKNZ/AlmxnkyiSbbKrQ6BDf4O12bKp4DDfdoVu+EtAZoK42+y
u3xXZi7TouIVbBNoVLRCir6hgMNeGsGNQwKCNnzntxzMxo11qxwzN/cwMwgtLFOEazZydhv7CbVo
Uk15J5gEFNRudC4MGxNqeexeNeW16jwDJKjXPcg/fZL2ao+3BrCQ6HA619S6XN6T37hmdpIVujm2
5QRPJXR+R41cxTqmRxFzrAh4+jGnzi86FqdilNP9cCJbJ/zsotuZfny3Fz5S/lxVK9qT4Dbot2hs
yLaBg/wpf8luqkN4p16EbTs/UPOcyRqv3hXlbulB0gPRc8ZwWA0wmblKirH4JKg3tX8MKjsrnya4
7+YWuIqVnvvQHlEHnCn60WWE4IbbbEq99t56oS9s/SieyaJSvdFTt/UjuMdS3Qfn+Zgg4pG244tF
XxgTS76hk9zj6+C3DA7gVVQOJBtEYMwwODZIEYlki6Aub5Il3seu+PVhGL5ogtPNF3WG5X4emJQ2
H5ZILicXBviOtqLxR3bYXEMIBrgXGHfxeOnCyzQfTFOzW8jT8QHTmqHTMX8MYthGbz25fcwn6Ve+
ZE1DIMKNHNz14UjrAHDQDtq3CPfUfCBEN628xCdbyOs5s0QHyAZR9TGUJwkgY+LyDRG0XZvo3e1o
tHPTJheZaAwoeDPLsJN+mh+8y7vwFUQCe09wu4NusnHCAIgOL7pTucMDdSmS/mZKpOCIEEIxz97Q
AcJp2n5Khl24YU1u++YiVrbu6AfZEWyslA4/9R9a7JQvJTra+2Rb71Waw7t5F2/y43Sv11vl3fdw
w5L4aGw50rAMDo74cwHXPQcXCFXio0Hc+pZ3Ljn8GMIXxOc+TTdQek/qvfmTMvBNcPNVv3SCrd3G
rY30Aln5lDsCRyx3hK3gILV4aDbEIXqZw3dqh45kE+ry8MP+Iqf1R7PTN/uQSIF75Tb35PuJkwID
gCdEavxi8pf4hUqxlNn1i/bQY4EzbGRzY7n1LxSD+TdMb9gUaFjT7/GQJS5SWv/eN7a9/JRGNHDd
tqFp4SBf1QC8jQ49c4ZQxQaFdzBs9ylHXOiFrVO8N255Rw+cfE3RDZoHpksE1PuzE8BE30YHddM7
1O5lzQE71+e384H2Hn2ZT8tGquKRW9TJO+llr3ab4d0HK3iatoFHp6O5FX6Iz0C4cTI0HwE/A8Jo
zpqXncWn4AB7AuxUTj8dyextT5rUUwFy1M7c6Gy+EYfIY9JLBtwds+UnPN9gC8obal5Y7GG/4qox
Gbbhg+W7jTfRGXOXRgmer/0FuQPHGSvEJ+mC8aV/lJ+b23yT7/p77MhI3u6TIybCDQf7rrMclS/N
QZ10am77+3rvu+84u+bTfKpulZ1ZOYGHP+9khVvExV4282Pj7tjb9aWF9N7bu5kBwoS8K9yCzbSZ
6Zy0XfjW4vTkg09b8+Af3psPHFi3I1Bg23QZfZzkQ36icwkXi+8xcfD/bCwbYbkd3/gOvLdNvilu
0p21k534vt3rplNektvyIrxGD+Om+4gvaEYuhi3+qp6HbbnXbNyQwM7fghedBOuNdVHg3UFRjDfc
QqepN9KOq8YLZzIOHb5hjDcpObUOR+yIpApt9f38UJ/M0Cn3qO89bWOctEu5MTa+k7vWfe5EOygg
PLfdhDd67cxvnQMkzxYczlCiowW2/iYoHkgtLi5vGZ/KDVwGJfv0yOHwHF/a0/AruTXd/lR9pIx6
qHy9ir9es9vogfj0X+Fb/jPzRL4JzjHaEZDxjSU4qNA4fz52N7ns7Lp38SkCOI7nkD98w48qsi/i
V75hQ5Fe1pNk0929WJ/dO2xBcHLH6px55of6VL9Nt5wIF9r/R/2G6MoZbuHjjo/JMTnKT7rT31dn
9QlZj8OX6so33DrzRuAFPsvE4eyza5x8Q61QOxkeYa+H8HU56DzhZYRtiKuKakVrV+8qizc4MFg5
2tlZ8vI7LomH6otjtXhKc3s/H+Nd8zQfA84x7UuRbIsbrk7J13rcty/xHQlz/D/yK9qMx4y/V7xp
W7vVD4oPBsVBeezTIWJO+kXTqn3hMX5MeB906WgyR+GrgTTHBYuvCWEZ14zP+TN+xEqLwwyAJN44
CWLr5Gr0liG1PwmfaAKRgznabtzTTuPXcq8f0CztR/4g0+34s36rmIHayo7jPb/QEFV+4KBCuPcs
3JHmsgu8gitSLHlADsTnQXlNXHEf7KP9uF009tWO5NqDcKPctEW0NR6yL1qpWrMJrZ+ohJFXZTKX
TPLMXkzD1q1deJ4eRNe4m0/ddE5u6iNDCtw4/FbEt8IhWNnz77+i87B42bDY2NK8AUMQHOK76Dy/
jOsJcD1LoL/hpFKhdX0qvlDIcVJBxP9Je3jpEBMxzPmDy+DncKNzInim97sZ9xJTtY/2rjpYn1m6
FQRnwNLrmB8s1W/hq3bq74j25V3Pp4Cu1UMPub9Gr2H3j8aL+FTfJbhwUEOdl/HBu/RZvfMW40Xf
sqm++uk0v3BB7D9n/oykw+bLyZgTG0OE4YZQ7g0ADxt833SYtp+9xwiPueaDcmtuQBlxrggdWqh3
nEu5TL7PhAVObvOUgvi107vhhu818UQHDdiRoGzpTj7gMrAZAjnSO9Zb5JQna2vu+eGrJMo55bba
5B4qwo3uok9zxdvCwwegXRCj7srNRL3KDjmNPQfeZ7gpt7gWUTV441k/wd7jghff8b5HDBqcJOmF
75iNvVRccT6Nn/NbOzjaT+lNu8NzvcGod5u/lEd93x5DgiQe5Hg7GMjTtlzS5HuGg9RhOGifCL/m
9FzvBwcf3ZF8BxftqjuzZ/cerPADY4rhy1w+fXDoj4U7e91Xz3nCIwXJqRzJi3fxY3ROztox3w0P
OzIvpBf6w/xaR2EjP/X8Ms/8Zv1naov8AdUvhaTcaCs+Tx/TR3lfX5KH7LY95ZwFjR/WXXhBcn2H
Imfek2ziImA+i9t4E799xhvhAaowP2fFW/7TRzsc7Ag3ybP8kd4jB45LkM0eWQVt7wivi88BuTxD
KEeI7FczvOFKIz4DSjbbHePig35ItogRKO/umS+cAUTfMszkqJWfLGQqO87TxbAfLxjh9mTr5vFO
NukXf6GnQmV4TvSJv+LCIL60F/j8wQE8Kf6B/FI8WC+8ic/AZYAfxz0eiqXa2jOw0mWDSO6U+dFa
diOnkGNrye1Zb77XES2umLJOrYD6k7m0HNclaWkjrEvf1ShT6nbFEJ+ZhVB1WtOo1pu1EnW9uy4F
02Da8gBEeq1Cre/HFNNDF8IoHAzpMRnmEYfDACRnKPdKOThS2xh7aWAs2EfHRnjvKeaAjoc5jXC8
R6U34TMkWI3viLcfCYMnGUvcoRjcydTk3ToNmAAvN0xddFHQ90GlF4d6KeWtS0jlam8mIkJeiBkN
5mpGPkv4FQUgHOrrYgIflKvAwOmS1PB9HuItiUwqmOZTYCJdBDpOhSQHczHD9MEEy4R3juknTUp1
j6dH2kU6FQdpWTXSrz+ESx5AOyWfUqtTfVmMRCEj6pKQ1V0xjsugPHPwct9Mpc4waHnHVLWQBIux
iN4ziSy79WFyj3NxK9Nz36JNuKNGi5SjTjlx8p6UQKltrXgZewMNUTJBglw4IK2xtEfWxW7UKWlE
asnZdOnWrTVeyGv/DAkz1mbdUFXHzA8yMm4of68309K/k2uq49d1JcZHrw4DEjmmnpKKNNSHttLq
Q7/crHfXG1RqptMPzMCumXV4SpAYrfd13z+3XYaPe6nLftdq5cXiIa8RmEOoC8ivkM/ilKbEuVTK
p38taR0Bd+u69eaPu+t269MSoaSNAhrlXTILCt3NVyI2X+IIHAH0FrpjnFGCyHUGDi6cHJk02/o2
bUs+10iR8kBsMCoESRnduIBM7e+HjmxcuVM4E6l8e+XSxSHbovpeSkzrOOdkVhGyfl9gP5NICKTK
mFWd0R8lpbvrcCfselSAh1lGV1BRVeevoT8bMuqd73vrA5ZoYg0LqNn/tnJ93vf9dZFgcCs3yiM8
VcqtnPDlGsUDXBTqxzhGQnpj6/K6er3Jl7SvNfLrevf6aEUg31j1qbtudl3/vRelqwldvT6kD/nZ
7Ix2V1Sgq3q8Jw64Pu0msuiC2nIzJVQZgFKPqs7Xy2/QLzi2YVSAf5HGtyLVEIJYoNb+9di6FJRs
BdqVz7A+QYF0h9Ny2Wi9qWSBP5ra4G4oyl4GdcH265OoXhNkC4eAQ3/ZfDRStvze1XXt9/31CetT
101jI+EyvC5e9/e95bry+vTrc753/+fmIyLAXV33j388ZX3BYdEeDTU17eturtv9+c5+u/8f39n1
pSsNt6dMKtP3U9Zd/vbuf/t034vrM/3rd/zbK30vrht8f0CrY56pp1Rtr+/5b7+T9ZWNJvrrj/fb
K18/5x8fZt3tf3sH15eY3+dWfaJN9wYX+59Jc7NGcNx688e6P+7+p03oAVDXusavrdtIa9Pquvm6
dN1m3e13CNx1m+vD/2ndny+z7uKP3X5vYyjzQ0u/bdctn89ce7FBPBWQPOIDYm/SX5fr7froH3eN
tcPJ+Tn/3tBcu6jr5t+L6/YFtSbZ1IAuLy/wxy7Wu+vNdTffm1zfzd8+74839re7Wbe7vtK6v+u6
cemC/Z/26H+ED0b4A8rs77VHjwvR97+cj7pIo/zj31RI30/9pwrJMP+hsSssrlAjNQCx/xIhmco/
FGREuqqQtGXK6In+JUJStH8AQ5Q0KNEL2petriIk9EmkjgH+1f5SNf0vEMKy8gd8UVMtQ0MlpRrs
VFckRfwD4AZ8IcnrOCq8umgD4gx74xRV3SXDUUz/56UeemZuDZyQmlzqTQj79xRPx55sJbvT0Nbc
YYMsdqrpZxhzzz6xXhtrJmegEKSDUgTjRg19H1rj7VSXtdeL1o94IWgJc0LFZRRAAqhxaEcRpQE8
usUmuDWzNH60EnAYda48TbSBN9moICCfO38Di2mrTYnitkQ/bbTANJ20NvEcE50GO4P0QBFXtq3l
eezJBfz2crR2YPu1o6XJOCOY98kSJmveqF23yNjBZ+X7wo9o841LN3HAXl0HlpuX0TaZsP35bUDc
9KDfNgRENU2ZPhoSE0RwZTqegNmLhL7YVJFUHkWqXUo1mPuMiAFXDscnKzTJ00rj+iRobjea0bEc
Zd2ZrKGhBDSOdFxoxcexRfRcpN76bQwSj+PlwKDgZ51MTHcLsqV7UEgLHV2DxTMWtqRr8laNmlfc
m4B1hPC5TXMvxgCBQ4/evlVZe5mjinhcQzqkSLFrkhAczLdAwIK9EUnahcxxdVtE1T6XKVjitM5O
AbjkDsH/gdzywIGPAGvkYyboL8OBYmnWURGwp2OKghIa5x6IOARhYmregLEKeiMCzJU9+C1B3InQ
qHckt2f7xqIFTAAc/cKA1rbWCUdmX+khTNroNu6tcSta5VOvh4iWOwC8M9q1U1oWZBSEoH5IpgNZ
PJFMN9gkpAy7euHtzoX0kpdzdRJr4xmLeQvtghL35IvGw5DAtukFRgYVOFgIEeT0dBhHp4H4aZ08
LLw+2rOP8BhrkkIAEtSAKVJ2FQ4AsyrDbZXl9yJhPEcGTEQsyBE4xVCfF9ISJeVWO9eGkjzwhQKv
0T2oFMOlFCzQh5bYEuVC6kfax/pmLpm3oSQlxzyBCBnUPyU+ri1jPrsHogPATnkrAcR8TEQPnlK/
z8/CAkSEKNU7+Iz1lzDScFZOmpeXtD8KI70zCF6iZ1BiNA5oBZrVdJOFBrEB/YU4kvIYjtmDmcvb
qGsfVYsg9onrgRkG4bEEvGU1vrLM9jSPcaZx9kvMH3IWILoJPJx/9SkaR8rqLVYzDKL7GGjjtkVc
6aD/relrds2xFeZzVfSJN1tJdZx/xkIxH+AlNRxA2SNxODS/oulcBP5PsEhL+5I8bqWjtdEENNDC
iil7nOkRGvf/x96ZLDfObNv5XTw2bqBvBp6QBDuJjaheE4RUUiHRt4nu6f0Bde5fx9eOcHjuCYKk
SFYRTSJz77W+RcpfhY8agvqAciLv94qGO14PULx/OKP3VEV1dUkCsksqa8eBEr2EKR679whse7/Q
gMGhkECKUCfPYA/XiuV592Oagxpnse2yRBj0Ib3kO3gBjn1X2ANNY8OlBhuS6mHGOissoJqeAuWL
oAwa+AUza0zqO8Qrwm8Gvb6wsl57bbX1jFw81foLSVKkbIAAyFUtOhPgDRXRo7IL++zK7OuJIci5
9r38LRoDu2IeNJQhEbXb2Wjfz1mcWVdiVJOSGDXVtHdxRYSLmxTke9rVeQgjB4sD/qDUVXDgRbSc
QSYqJ9OVt6ys4GRGNhyqng5KH0rDJ+qMKljpRewf/UNz6KESk01LXcjvxk62IdWGnRKmyT42mnzV
mvWPI+H8DoRRblpVEX4fu9l1Q6yle9fXynMaB/o2MpJ2nZUFtR4baEExFtMKgMJ1EvHoT4PofGG4
v2HlvdSGQIGh5dSjFNvcFa8jK9rz6M7m2yoI+H8PF3YtwaBjdqvyH7zq8rmW2hwURC6nZ+1Vk7h6
nB7kcrB2d/t1G8bdodbAJSloroCOqcOGREYqWdwEhEvT1Bl/gjJHmFo5NM80lDxtU73GCMpIhalp
yPIeL8/f6gSFkouniwXm8Jw7KvksQ+uwngvuqSTo+IHyXxO+J1nA0Fby/lemhdlaRz4g67jznZGk
qyJNfUNzmlWWajtNpQsmDeygEc010i/nZsC41fG7+KAdXspxaLAlYf2KJvILQxb/W/7r+8ETh8pN
nHvTVIarqwk4KNNhqG31KB2CvxB+tT4wndrHNp8xzJPWOZnkgTfKqxmFz2OD99IqIe6NNEPLsf+C
1DCsof8OO89uMhwX1Tumri9XpMFDXR/swexuDTmEY2I9IH6OyGrTwCa2HY19O7Y2I+iAdWNGD1hM
GOJGLs06M8KNnBQ/T8wTfmlAecBitloSltgVtTWQIe+YanBw4Bw3/pRm7UZVTy6WkEvrxBh0yhzB
Sh5/TZMVwpmwaAaZPtgSb1eoNDocbEthY+XnDHfUGkvwtCK4OMP8TrHAycmYI6jAwqcztnR2Kz9w
8CzDZQeYYtSvRmuLvd5GGmEh+BrjPv8k2mk9tF58mKaEVi26/I1uDZwlnGDgmBhgncY7FOUV2Cx0
Fjw7GfXXSYTTvpnM7xGr+2mKaaemBs0Jrf09Zq72lDd7tcjeNKcvb1hgX4tq+kVtCodtyzmTjRGd
Kau5YHBKiTyO5yKkohw1Wb+7dlLtqzTscbz13Saw4njtNHSOPWfKHjW9PSQBcpuI8XtLcJl+DfgB
Bvl7D1gS/BhH09tMvB3wLbo6wZ66A/rNzIcAqE7Yviad+ehGw0OTa+Kt07V1blUEXcXSenID5Zlh
Ca2raF8dLfwWZtes7SRpzk4ka3B0LTqUtlD3yJ6LTQKG9dGM+oKYO9IiK5UxT60MdFAQ+N4Ge/zQ
x7Y9a1Fubrz43g5187NTCcHqnT64a20AxRWIPCF6hNx263xC/nsLQDIIdcIvDcbnCUEfFVhc4fei
nsynzqlfocNwvWhht3XdKrzBE+5Rjwqyy8dU89tIMUHrDslRWsPNzLruZHR1vtEnpdzbIbmfgfgh
SYaQHbuOHwluljtcy9ohkIZ1iXv2B8ghGzibLvZGJQ5l0puodWKGxvS+18cf4ar3jnBw8A2k/1pk
Gk1VGe5g7o04/Ij9rUcNPB96KUBhLQb/W5LVFFVFefSoYD15LSex5Rndr4GOQmlXt8jFiUQ0YHMg
bsxPi+KRXYULvYmIXGsNubWDKbs38M7fuVX8GYWODUTXlRwUC96qhqFqiOjix9d5ntVl01ZPA3vn
iNyiaVU9c+/d2nUI2q2iZyVV6ybL5qr3h6Co3Q83MA3mu5P3ODmN4YvZAxoxXWWspniTTuDVooAA
OaRvZouyqcwNunTziZNASPETTMcEHmU0PnMEV01vbURr2vssV68uTLWpeTV7q/42pPce6GX0pqKp
pi5VcoOLTVQW2AkMgYgmLF4GN242pIuQma1Ykd9kMf04axLvwTU3ohPksOEnLAuMsGJ6HxvjUXGs
rwbZ/y0HMTma8sR4xAiCkHGXmtW93bvRReO0XA2yb3d2/2b1Gi1v0NprulqlD4yp/glajiMlEvvi
dubdJDJEe8pvI5DiDi8dzn41pvFikwE5NHbjU+LGWq7Q0k3Rqa7zKYiutrnJwkh5caV5ZB4H5M8t
1UsRKILyefJdukkCj1QbkYwNrxVSnqpUxrU3Tt570tWnoOK/H0N831sIGofIfAlct107qv67n+Nj
mffQYpAI4owIMj3LhG+D2M7E1uVd3nSEoc2JZboevSylfZYeiMkKVF/W/Jnlg7BNJJzqDPYXnkAE
CsFj2WMJnIoEDdOOgCqYt6oAQlU4iMyGb9dCAxbr5M+mVQtuww1eqOADNiuN7ijDkLyGecP4jKyi
fFCAnm2KdAIvER1chzNOj+1zoXXdjgnYadAl1PwSSN4iVl42/axYho/0rhWVIHVKQ8ugzkQlz3TW
Y+13NmCNJKRPmHY6oo5wAjY6htNGddqKQITZ1hX0cb5JSpyYVRm/aiRGbGVbnZXGiXYaZve1QLK1
jnRqun0j70JHotIQJmJFa2atqZBBdDcdjz1zS9/IUC3jsfkCqo1QTsYOSiziCDGOPJGCA1LWjVjT
TRTadYqd2eh09BHEQ2WhSbNC6R6YnkyVc8PQ7Dvia+E9t98CFznrh/iSWWA2Ae+B3NLAHQ9peAgU
y0TacMShre6S1vYOYWmKk6aAP82TeD9ZbnxxHYStMTrcMIsd9LuOd+qm9AXrNJ3mxIxuSZ9iDqWj
Lj0myCKJb1rm7Eqr+plJvY9KjPe+x63gw54WqySIgURPHcoChcbElKvbJHTfcp1mYNFCQ/Csley5
JDH7iiNadQwdRvs4xSATSCl8j4diP9adAOeYvsnUeTdje9eWGsI/8SUs4LBJZr4q9QnrMKow2uZB
pXVrPeam1QXTRbbje5t42wklktqnuHdJvdrAZzi688gmVBg2andgYXKX5DFdrXMaocqDHzfjoE1L
HXc9q+JadHDoBjgRUtF3zYhLM+CetSL6jekua0BUfLG9l3ixU1oXxLmqF9MenCNwWMzh5tGQ1WcH
toOMWOumND2h32qp+pDqEiDsL0mPZR+CIdfuNZfJa2CU9tFDuKoN6pn0ILlhYr98UTEN2r4qk32F
3s9sSm4cpUGjQaUH5EyvepjpuCC5jkXtsizs2mANqxqe9Xz6ySTrWQVRPhBeehd4nn4IaiAxWTbu
xszYp1VqH+uepIMkUS5dP6xbK6cZOWaV72QVgkad30R6KwziVO82kUfAqTrKRwaeh0gazHEyJpFZ
oBOpWbMc8Y2eeL4+u0SgcO9CxEfjpRxi7QBQQjlKzNV3tRUGBwWUnWTRW3uz9UtKhUVgfXYHMq+j
BD3vmJFOvvz+TKENaS3J6a51NI3KOsZM3o6ekMbO4vtK3I1rM7QQ52rECo7zmObJ/tGcsncs5Bdd
RnT0+37cFMosS6vBFVUF9DTP6bcAAEgUFCHEix7qeBhC5RfWTtWt534IjI3XKTf0ibEmb5qrJX7S
os/rHBqDkPPUqZ3wXpYxKuPmRbVHIMS2OGEf+s5cFBhul5tE/ewUlbkywbdEbqco5RwTNkJCDI3Z
0aZVCaBz+khspDb+9Pl7Uw3Zo67/2JP3kg1RuNVnqXaHPiGRBklzo6vvUnHJRgISddshjVspDjJt
NoEYtLvYQU5XoVIRTJkm3dm1unuNQ+1DwjXPpYWwS31vqQEeCxd11Tg5q1bKeF/0qymAviliSA2G
9ulRkcBs3iI8Gy2fuEdWMWM1rEP9B/OMdzrL0fM+dCplLr0xCbalpzIWuuGd3dDF8poRdaNOs8ga
1ZUYQ3MTtrOoxugv7SDEOlJjfWsFiKeiLL7Xmeqv6cqGoN6Jye2akihtwOkcjDEgNN3SvvsBT1cK
cHpbUxnhvLTvAiUkD34Oti4Mrbr0vCu2ime1bGMfAACtNGvaUGi31j2gwTUoYcdXTOLInQZmgWv0
Cd4eXW7IHKSNXxQGbXxUMSCtVhWn9b5OB7+c0muSV7Byi5+KtS6CzRAuN7Q9JR0u5bNw2l0P6ikT
9YunkM+ZivTaeERJN9GHLmZBgAUXNpvDhjLnGcfPu1lQCpn0M9f1FvjWMRuyn7LldICIQRhRNa6t
uifIFmVyFiSbQR83E5ZlFB75p4oBvarsx4r4HHh1SAUDA9mhSdajZcrPMUfEaXCX84yG7vHEeMUy
zrEt1L0w6QgfLYaCOYsxrQrWH5H57cbim7ohrITHIcwkeQsGB6h+S+zknSyKn6Y9mDVHTiOIy3Tk
zgqsBxHyg+su/Sxg8HYDeqUc+TOeyk0ilIPTBkAQ82+3rmDTQStIW+sY5A2JP2jGSYovV5mKPLxr
1YNJq/ueRdWdGivXsghWVHsuYT3nUZaPriihNbXeNmZ+w+ToxjXShuUD1MMfW0cz32j2a9gN58Jm
51CiqOPyRoHpGOnKVxSggiDOfVsmMe49iUCGYX4mNwWqD3AiQ2pJadUwjWvd2uhXBkbczhTMWl8n
r/419eZPPDXPmWmjARhAHvQIO2x4icOvKEiqjVaPJyUyvpShepz6DAxx9N2p2s2Z+o3qEY2R5O9d
iuYzLqgfWUmOljn9JFYHjV4/fGttsQrAD3TYi7hFRWd4YtyGpHHwImhTVqg9GzZ2STwKITAgr0E8
WrbvRWU99awC+oKALwbztEj2TWeukQSsJqHssszZCKeg6mrtxapQEGYbsHqTUotpfBvwZj2A9dq0
Ah8OWqCdUT3gQOKguRFGtlPJ4kBDplSEVgJ0cMsvysBXcTCz74LAC6WuT0bdc2NVEzSVMMBhsY6n
oq2+Wt28C6zxUPToBuMhf6EximVCQ2abMC9rVeqeRfozmodcCTjD03l146JGM3eEZn/D2X03OwQW
QHdmuIiLiii/VJgRFOOamj69pJec306M1NXjnAqJSsXjFVRI9Ga0WJgE+soKtuYcktoSGjobvpCk
RdgaHNSrg4lGC5Jgs6olc2thKWi4WQUFsfmSGM8JicKeRf0DWxqpnhB86HtTDB1+l2bCMirxnmuF
cN3Mnd4F8AX+KWOCkqciwaPa4vWChDXj3FqI/Suq2tKVvt6S4GGIXD1Vxc9IHczOSz8y8NHk0lX2
trxVU2YSALIS1DiQ9hL1hF+XIyJvjTeAjXG74NB64hTgwmRVnm7TiWAPuMaXDBQzF5vKPolKMH4M
vZql2UD/+13dqcZBEx2CzmD4ChPxkeOVqSNxBxSEZNJgBoVlPXJ1UAwUT++wr6ViD/ag23UqSsQq
CDcQjaOdUlOWMkuuOkXqwOxI25o87njAmedFMUSyaJSUqoJivFe4rPQUwGKUVdRkNWvdOEjkTWjz
qyGTTDwznLB5/GmjAToMKrnRmRcRqw4ZCikgmeSOFSG9sez7Afnz4K4mHYGeYWUU+B2YCS5zIHxO
srOeQ6wTVX+2Le0zT39VQWc8Q+E85HUjV3qgxnek8IIudqz+EBe059NQTRmu660mwYAEkc4cQ6Mu
aZi+wHm+ybvY2DY6Lo4YhDas9xYlEcXPKupYqYcK4Ev0m7VV7uuulmfrMslfaonUqZ8K1IiMz6Yl
wM+QFrPpu+5phJi7UpTbVOKFARfksqZATSyIh05yb27s9KskhaEelcmw475o7vVB4jlpk2ZDliZB
I0H+MlKFq8PwqfRSCy1X9Jq0s3W1Ny8dg5angS2JbO+qVuaTJkCx6q6IkPEiQo7C1Fi3nXUrGyJp
RwHcVSbdFxqep9bGPWI2IeNOSF210MlhaJpHN0U4KkFiow5OQQixmDy0I0naLhUgtI7cIUoK9dt6
4uokARDJnakyFzEEMXbQYS1CjFYj4eQt58F97U0dRicdDFLOHMV1f+exl61zxip7wr/WVZg7KxCR
UfyKg7G8mohPNaISUojRvoT06Kszb64r1pGnvjDBrddO6eCaoSbCDCT9BfZQXxX6c5g41SHxWIRZ
XmZc1HD6aKzM5rwmar0T9TZLq+csIHLBsIJ0bY0pi7weD2QWfJZyAlam6Wg3Da+jKoWkIuVrk471
dtWhJmR13ssfEjuOg5F99y0ubh2F6aTY76adX6Yw9O2CwJvOKFZxN73lDZlOtpc/Dg7/KfXBdQpG
Hqr6MHOZD3/oTv/o5pQwPK1X/dKioBASd6wAWd2yqqjS2ZQCOsiUQNvqEMB7PaoIoqJtbOYQkwmI
0VBubRJIvWYLI2wEz1Q/BpR0IpgeeGJYwKk6rtc+IK3XIZgmuDAtoPRPIDJlTDT0sbFxZrVxo/es
NWOaYQkFBfoQt7GG2kUqJzpsNcXQgQ3FDH9n47c11idHDfSNVtL2M6LypkNmI+4ImO4uG+NzmdUf
dd9yxqbvFtNdm/gHaElr6r8gg8uRYpgTMSoj1J/XBsbkM505tdmrPdA5JE2COZda/cy6P09krFIo
dxlAXeSDPvSvdBd9ki02NRFZiid/T+ySzjJ/3CGtNwDEXm1oXxnnXmR8GkHj60n2jaFhCHHKjQh7
Nb1cO15/r5M8YNZB62ed/VBjf5sanLxhgmsmPFVR89E42EuK5oVZnrmNpHuWg3NS7HgTgnyDv6ul
T51s30orOM7fVVvJKS9wvFDja/FDeTC7+7nlNBw17q2R2e+CKCfd5FI5+ZunwwtS7Rue1U0b7OCT
v+m6c8+RxDW70cd8Z8XA/XB3mBGjj+GPuQaYwgPhy8yEFEc/ZZCq23l9ok6YVieWOuVIcjhDJWCt
R3ecnqImfxsodLQGECGnu8+gYBk9KnXzib224So9EIvtS/oh9eBdrF5e5uMFvO4QZ/GFf/KsJmvQ
2g9wCz76kqrWFCMRtyVr7aFHgQ45Xgn2Qd/voc2Q9JHikqoz7owmtfXSqMn3GasHO5WvpHywuxvu
APpNt11cBtaK6NurTSJIDcyGdvZ7bBnNqoBu1ngPuWafq1FATRu3tkCTxrR41VfWS4QhxZ6xZJKU
qVqS6p4oT0Neo5LvH+KYSpVCvjesrBrIThq/DMrwTVcR010D2IwALUMi0XXJxSpByw9tfWem9A0a
xdyIBLNa2ZmXSg+3sRTfRUrDVVSlS5nshdozGm6tJs5ex30Ap+VinwPzg8LWXToiRcsHitZdvFe9
cJf3OlTjiYn+pmd4NOU1tAe/5RxRtPEUmRoeRHGA7fGkx0y8FWM7teMuacp9EChbi8SrwKbrUubH
oBzoKsG6cgEqpEC0A4rA7Wzm82BamwV9G8xhOsL7LMof5xO/VeLPIqXqwT2t6M7kSaw7o9rUhvOW
JuKuVrwzqRM+YUXPNNrf+qTYxBZOhKFluKrUV63HRKaOv3MDIv+QNQ8jl/xKQ1+3InYEvbyW478M
7olNOsBY22Edh6MWPOlUH0rmL0Wmn4coOudx+Un7+r0Z3L0WE68h9Gzn9L9yMjty2p6mMm1qJi7k
8BzdVvmatOZbZubzqLvPjaDuTjHiO2/tpzGx0enrWKGqF/qYH8BuLRl8qFbwYE7Nb5IRnvM82SZW
8kDP+dBn0zoZabSir/ByInU7YJXVky3khibVNvLSL12lD2wbj3kY+ZElf1GG2SOsHmXyWSuwntLm
PeOqV/LyXor4TS/7975VHELS4T8kzj7Jsus0By0V9L5Dvd5WCTcgHBlwYWBOxeRONAfXDp91Q7sW
HBOSn0mmwAzUCxKDUD5mzyqdNJv7Z6Vl13h4or/0E4wuaX/6uUmTj5Qsg9CJ96kI76NpOLs2mhMl
P02GeVcb5U/UJes66e4sRb4ZXFQ2PClYwRmJAqs2UR/SJnrPM/2Y1riqYxa4ksGEC+zVUqx7K4pw
4USr0qlWIirPAgK50dFMUdv+Agrt0uuoeifjrGQa5Wful254bILkHmnvE8Wlx5p7ymqiI1KQGhtC
/m8LTm1GT9BFq9Hl8sz0q8TLHNygBRKTtw7Rqq1t2d4RgMvqq679FKWzc7FGklE6C/GLl49iPZ8s
UJqvQXglo24rSheKOPUrxhmFUgmJgusgp2gFXSiA94l6ogT0gx0nvABu3Xtt/qTBBOqgPTuFZUDp
r/xWLS/kMfrSeTTi/kD4F+IEKvyh/maNuUGuDCUgZ3x07Lka0xPGYNWXqTNP8ahfPaX6MgaxD7Gw
imy6D+iikt16zpLmI5PRrciePCFQ0DvO6+h+BN54AI78q1BKOimafm6b5BYgQx2eew0bpdx2dXPf
N82bMMd3R2o+GTIvYvZt5jhlzab9NerRyaQKTltkV6oFXUyd6ZRRF4eh1bHfhvsE/BmtMTob6GIi
hBI90Z4RZushKU6xmIgSYY7EiOGTMsDCDK+vM+ATQ3ODoU/LgXQqgGbNR40w2U3naM90t04etlTU
AUfWOPvITF/Mjsu+n0K+fbpTKT+QhbDPtZrTj8KTZV6Z8/6M/D3QCAn1RugXF0Kmnoq0hn7wMEzR
a9PXj7ZlbeccAboDlMvFmoBb1nXlVlEEBWqwArZm/p7/3WS0H1SswKISJ6FRF651pDrzP5iZ2qOT
WdEmEt79EMqbJ2alJGeKiJ71TN+2HX7cda1NJ0sT4Sw6Zh0iul1quXeKoP88v2nIqlcJ0Zgz/kdv
BH7CzH4q9PJBiq0j1hgD0iJ/dJGUmHLaJJn3BY21YlZrYekgcBDLxcQCDiFsTGV4IL/Knl4QX+9i
qyEuocGNDPnDpCii1BS5mewAudcpMDeJcsKzUKyA2Gz6AX6V08EVxxupmoegby6j4pzG0DiEot3F
ZN6bb52kiD0+dVO0GSJgGa68mNF7OJcy++In7t0vqq0H2NbIJuZ4cOer8p5p0ezDIP0JTPcUCBCb
o10dXLX5JGvyFmQYcqQ4uDkVHInTXKOVozQpqasMkWWW7CjhreXofOR00zYWHfI0LY5a0rMrE9DV
E3ettUMQ38ahrUomW4Z0AdkAHah8DYqduW2mv89DZtgMb3ZW5Wu6PxC4movttsbai9UK+sbe0xke
UU2crBHwIPOJY678iWb+/+i5/xt6Dg0nmsv/m/xz85kU7f8m/uSD/xJ/evZ/mKaLHM/1DMsyibj/
R/0JeA4EnekS301jTLctSHf/iaCz/sMjNZmGkEvgLklCgOv+haAz9f8wXYvqs214GsVkPvX/oP7U
CDv+X+N7iWYGjaeqGpR7b5aczuHVvz5vEQlC/+O/af/dU5u8DUDD3sUYmgjtDEof6DHNFZ3a3UCu
GNkIBP8wyrJiHdfqGByRKLxNmXIlWcahoa2O67ivV2ZnO1u9w/dJvCNIzdTkHh7211DCtIngg5rl
MaihIExqsBqNnGa0mZK5IkIfchzlas8CskAIR1lkt8bmVjw1uxBFAYWl/CyGfFdV7lWbrw61mGCq
1BozO6JqqT6/q7Xz6HnFM/2LMyzLX0z3mOKZDJMzUSVnVhQMiEnyeyvRJKVb55R4MCJUPbkRqfVl
xKTxTNzKiBuuVLzd9H9m+4zjl1IQKWcVlEBTH+quda+xokWXv3GzHsOmkv+GibZTzeEugkRbdv7U
yCtoHnAJKfyTAYRLUPzuBW+O0ggGrWk+yx7slUxeFGcOhzb4zVZApGzfIGyktpdIeoJeqP+aNNMf
2x7FaqXfqjQ5urb1CE0bbEZJ5TiW3satlY/W6p7KKv9sUUq12aYZ44NGlORaN7DsEGToK0P9TOQM
gp2exRk3EAtBJHgmIKKhfVIc3ODa8KLG3akrKvDyfXayMHSmCXuhYbWO5qa7onfBUauzxCXIZJ+o
B5uicEtZ3J0QCmsyuZ+Y+2JpDlLAbNEnSw44VGNE2c9NmP9fk9C60G19NGW4tecwlESWNC6iqIYQ
om50ohVQkYY4QBXlHCQIwiJr+Kqz5F4RCpyKFL++N93S6Fbav4hkJVEl7Y8tO2Esi+E2Dihgxy7x
vS83ie6UslbXpQyerGG6Co61DmN610fdwVIxGBMi4Rw0M2FKQLBSrY1Ud1PxLI3e3Yu6PSWlXt6V
TvdUuCaBC6nca5OVbDuHmb3VNNuGg0mUBlGcY4z9Ph0IEjOWPk1ybxcVhkTYuCZqHUF9gXjWs0Hq
AzMbblWiy98yt3xLUJ6scvXFdJLXMinTNQqfboXq5yXJ819jd1K9/KRnydYFYY01d9JZOTiIuoZt
2RaPRW/fpsw9FMIEelX2xzpUN42dAcQKg6tt0abIz2QrgMihT0qaGk7cYm9NMNQsKNi+yi2VMLY7
kO7a2miN5PR309gRyT05PzFzQ4+bVgJKPu3HN5qU0CbokbrtDy0ntAxQi1dTilB2rLLnsuQQIV0l
3SVca5P5Xs0FoFagO8uRtWxKHJp5ZzykbWfSygC8EVE6r0i03GCB23g1s1yrpRGl5iqaCQSsvRMA
Upgf/X1NqViU0hb5h8K38PaWp/DRi+M8GJPX6r4tL8mF9wf6DB3yvz9WptLaZLJm2bD87d++LuNe
bJYqsCUdB+LQt9qeE/PPs6RmN/laRC/e0Al40IeAJgkZb84qt1q80UyWjq6MfpHHSJNLqlVN7jDS
HoK7EdcQHBcF3l7E82yfViCGPTCdx5CYgT+PeqO8AgSnRv7PS8s74lo/R0PkbP++n7XMvz45ci/Z
TBY4FeIGCqQROLdK0DrZ5BDdGelYspbXFtji8pZlk4eBdQjpos4f+vvJ5V3RYuSKCuonqqnR6OEr
/3xTu3zf8kIXxbfQ6+qtW3N2W13x2GBy2iZ5ZD71mXI3jgTSJPEny36HvgfDjWu8UzYJJnozXhW5
u6pwqqs2Tw77djDv0H3tZNUSA90VTwRL1SepC31va/nZnt20iERC2jV5dIiBDDDtQt80faJJvaHS
po5KmZC6GOA21rVDFZ8xKaDTGLunjJAzP+8KexU48GMI1nVBPOnVXg+L52aW2zqGeq+UJZLnuHT8
NCJqSLSk1FL3oezgklh8DKY3Juws/5T3yXDJsVLqaTcMcXsuyD5IdBXc3dR8Vo3m7JWcKX42Fl/m
gJW5Ja1sL4B2P0ce1ArbSfYo3my/VNwMcFf4Xo3yJxeyudlqUFz1Dsgq3VdHaeXTlMvoOBX5VQaD
AoC1nXM7Ej8bxS2LiWJWGlgtpbBjv3HUt65l0ZKEFXg2jxtuo8mN+JblUJ918VBzdm37DHhRMQLT
03LEMWMOCS4IYVZRSuQyLokDCVGFm/DhdzZ67MWFHM+MPAB4Vb5fnrvdOjY67zD0rprtF/nSskFc
f+k62v+LPXqIVBxiLVl99DbMucLU4YEzmwYCp+N02iGNj/bgzVUGF2/qJCMbTZyHSGi2Gi+bYHYx
xt7sKvz7fCxVfVfKcUf4rT6tFxfysmlplHclfUoA0Tb5FVhKsSgosANK2jCwy+BQ1/88Wl77+9SZ
yhclR0KkOnzHghUcc+7uMEt6P2KusNdSJ6DEpOl/oINmSUJYpIO0y9oIFphNnnyZj9EhnRG1y8bS
DBc13vx8sQq7hvVq253rL4Zgi1kBDFNMGVWI+3ne0D/hwPzzVBN0QHFOdOjO7dlMq+BQ/fOQhV19
XJ4rvdn5cVL+MhdQts3yPmZ/ckayG9IgB9eajs647ydyCWf5VTF7yr24I5loPq5TNg+Oi/ncKjN7
V0GWWI4yaPYNe7jcd7Nv7u9RXkzozWKomzfLH9Ix+UGSgCCG+uK/GeP/i09+sZxPWDPWZCfD05+P
+0KrXDbR/HR5rcwcZi+EdoTbzK6el2NvarOZdXmoMW+gXKI0bzTASZt21BI42FeD6ARYe4BAMcxp
pC77cd5l07xpMW74kpwvrtz/fG3Z32HcaDtrgIo2w9L/bhSVXfz36fJoeW2y36sibg9uOyMfl326
nG7LI3SjNmotjEnL+fZ38/cc/HsiOsRBqzNZslPUOdw9dS9JXhAtMw93fwkC1kIWXp73UVkyPlU/
/Yxl/3Ps/lyjC6x9eRjlUBz1BOPQPwfOWRyN/6djiMSTGbwjkaqAA+iWa/bPlfvnsRWXv5w5Vms5
MH8P0XLE/strTu516yrNqajNl/By9S4cUHs5dsvz5S+6AmGtotG6wAL+XLx/4QF/kAIRcqAD0z5o
kMipVssls1xKYvbVL4/+vqaFBHs0Ol3vsKipsAEClDDKnGbYNbOz3pzN98vf/rxhfq0IAZZ2lnQ2
C1IUR0RzdFRGxuXRf3lNqatwozB3h7roTpD5WTlsnZSM5UFM9Z0XTUTIzANHx0pneUSkIAlnXv3x
FwLx94hmC/15eV5Gub1vYuXPJbhckkUjhOqHocZIaSWuT5sx3NfabLj9M86evb6K/1x5hu0YVJdi
elbz1Wg31HqIoxH+cpnaVAv/9SHUbQ9I7mvYExzovLLhIC1X67IJXO75q3rm7yeS3jy5sjm9e5NP
L0f63543rk1TNVWZeOYDNag/R/gf3Ku6vJh1gFGTlpCcAUjEcoQXhMLydHm0bJY/LK8FBTqNvPL2
f4fLNJhmW/+CRF8egpN9z70Qa0ZCAjFxyxk9OX6MPSYIz9zlJwzGMP+w5W96WE/+8o5B+5/sncly
80rWXd/Fc1SgR2LgCQF2IimK6qUJQi36Hkg0T+8Ffq5766+/HA7PPWGQlESJIoA8ec7ea1Mf7a53
r1+iDvvfP3t9GOoqEgPdVj5lVUXRZ9Cl+RawdnkjFwv89d7fN//puULBarP6+3vCfPnX/KeXGNmr
rPM5+r2+THb9uSBUD5ZlxNt/+bH/9LP/9lwakfw2twaH4/K3Xr+qZs6HM1jD+vqoHDvPbssKXU33
rQ3LclRonD4mAYx/buSCXfj7uQHjF/WiqmxUJoPbccgOudLnW8NePovrj4UTQAn6ibzM9YevT/7b
y1wf/svPuBMZJIlxLJY3H8Ej1iKYLNfv+vNyf75XVgsvWfDf0AyZbq9fv97Yy9/756tyNldqzoGi
mAuYg9Yo5a6mQotBEk6au11NJK2URbOTWkovf2EGx5GgLCiK7byco9pyM14X98pIuO52pZbezA/l
Uhsof6VVhJHNHxMG+WujmtY6uLIzoi7YiGpgaAM6I8BBx5wuDorjpATN6t+s39eH/2IgZ1qvcblg
OkyGFzkf15vrZft6t7oCc8XUXTDrdhvUzd+5WTVr/u4KwjQ3V/L79eEf1nxSPAkH/D9yw9I3lysP
Tg0CeahWr+/l+tT1DV1vwkSztzLPtp1rjdXuGrFxTdOIl6VRuExKyOxqbsKltiBayl3ksNxFFJd6
/VhM4ORirn3RUqXg9mpvrvfaLo9ueg7E5QJqZeqbNeD96ReMSXtlmSw3mkUwUtz2u2659I7Lt17v
NbZJvzmATrRcuOPl0g6omENQW67Y18eDmdFUQlVkdpZa7v5m+xPDaXKVDF47OQ8QSJZicV4uN3/u
qVZ4s7itcgOUZLJUQ6L+Z1gKxg0EcHN/SmqLXr6+DDE4gZY3fr2xe6ZcRUCkT7UUFXRyed/qUlCU
7OUxfpB5gAMxyAkfZxsHF3UT0QHcztkQokZezsZJCe9qqxw31wPHXeDPyLa5nl7vBghIl2nfsXbD
eX8FGqj0sybvevfq7C/oeW8LRKTGstcdlrX8eo/PiHXh7ydVGSl+30CNvYYC/H2Ti8TZzq1DE503
d7255g10IRKUriW2rTKJABwV5XJ9NbmUFNd7f9+Ey0Haae1Ln4cQK5cX+hN5cL1rjzn/eBNgmtFI
i/gbNmOHQIb9LmJSai01+PWmXurOyCJSNMESR9oNH/D1C0qJbEF09cef3JrlaBNujh3s+hjNNHcj
3DR8uMaHLvVDkYdoNq8H3/UmpkeokiUW/tLsq9c6bU5eGv/XjIZrX1fFeOOGYM5V1UzZ7P/1mAHv
sEsr4QdNirUy6QaUu4sDV6uRc1F68mxMPt1aWMUX4fbyhomUvAkDbq4P/9tzcKQVjN1eDmxVJ9Si
RmZ92wcNSC19TZ1DowjGI562YDPnQ+x1tvIgBd6LWA2cTaTbtifcsgAyjjarmvN6MzFaXDeqmO+0
/B5ct7MzoT5lVf1QtbM4IOl/nE2Ymy35y+hA7Dddm6Lj4nRuylm963utPGZEtgXiRLmdnPpJNQ6j
hqgtcTghFqWSNnXrmFzcTKB9opv7LBCY71NZFT5CzvsE/QtdmM5YSdW5GVIalWMig10TzJc0mGKY
XU53qAbCeAzCs4Z6qRYGa4PLdvRnWzn1DtuPqU3qne0gXVEGZLXu2DKaabPbIiAWEUNvsTUnjmi7
tvs9qumdGyKoC2vLug2d+ZjEvUIreHoZDJccN2eYvMIZ4H4qsD50rFx7cm7PdLbqQ5Mg9b3e69P6
pzXAIll1Wx2N6Frk5gbW9DHyQ/qcZFoucre+gYlu1dpNEZJ7qgQoHK3MjG+zLF8geEG5ISwTqzs6
FcMsdwlT5F2Bon6WDoMkzN9GH4vNpGc5KaEuRplCHbZhhlCfGZUXwXyiDRK2vsXQxmuccTMZYX/U
RaF6suqlb5gE/+G2RR+3pGoXzRKnjLo1ojdjEtNJq/BiQbLNXKPbCgeBUEcjNTcYtcflwXB1Ajsn
sOkZM3GmbS3g6Cj3DfjYZiC/Sw2AALm3gtGlXwfGo4X84wQGK4FLPj2Nqo6zISk6nFZ4AKpoFuuk
799LkzyovtAyr6GzPiXqp93SxC3kN4o1bVXNKh1+dzePMdRquz8VrYlqxBj0TWOodIKz5L62tWaL
E6/bBIsZuiCg70JW16oZiLKc1UL386klno6VwkuZBMsu1FeZaxFAV4beWGMVsRQoBwo6cscKq1Wp
TsYmzUtgglMIjo3Sf2NM+QA5W5+8HOTbPKAUhiwMJdWghD3OSvKjamQ795R9eBiKZZRJwruTlyfD
UBJaTfziyjKUFcGQ0S0a4olaFoK3Tgic3/UMM2JR/3TWUm8azDlTNpiYiku/TwE4NnrIat6phCCM
8FiNrtuFiIsCnOi+UWJ6CWJtbdStS3AmqrCiFedAzQ+uYqfHWnQ7Naty0Fn1J8klpVdqRudfR1L/
f3r3f5veGZoJZ+X/PL17/Bk/2v/CbPnzE/8c2xn/+NfcKMP5G9rCnOQftoGCTIXXcsW2/DW2Mxj2
uTZxUtBeXO06m/vn2E63/kFnxzKFqdKKFa76/zS2s0yLEKqqzKawLPbf//N/WBocYVMXLlGH/EFc
Itz/OrYjc0KRdVki9E8aubNb+VDLliUgJAq5dOyTTeY1kl08zCFVqTtPmAFc3GOcXtOSlpxxSQzm
EnWn2FiiuUcO/IFLhCBz1SFTcSYoQD66JnIkxlOXyhIPdMGPqOX8JpotL5ARdMHZfEoVGLOpqrdH
hgofBWJ0BcIKqDaG7ai64E8bsXajJVje+opVQ2QbvHwvc4Fl24yKI+svqPvautT4KnBRCiLOh8Dr
3TFeKTUK9R7rZtHO20GkGzo0B73vQj8kZqhRvnC2MUpKdbJ4G4epHu1gBxT2UMYMBzScRM4edbZK
wqRWrQWk0Z7okZxd68wsnjdWbBUlfmxdO2JRMVcDIjJaRqR/D/Gob9VwYoCUb0TQvtdC2/SNeeyv
knc92mMP6hibDA7wevoI0plu4qzOD+Wg8AfojD8qGeon3GDqwUlgEi+PaKnqp+s9rbEN2KL45x1T
u50n/s9FGeOUBxXCuzDbI6PaEXYjhPlpnDVft13lXFhleIc+Prwra2VblAPw5clI1k3WEbNq1epd
OFvUKzli6+vDvgzqu8lcpWrsbgx9IkPBojXvyJZ4YEeaKyuXEUO/4CUMCuWM3K7a9GEsPUcRwfl6
g2pQOVd6+SCNz9wdnV0wOx0en8xGuBOSQ4AyaluZOc+pDTRVfOC7JFYSnBM5Hqw5bUnytUoDGaCu
wSEpQNw5HN5ep6TiOBSOc2wmZNjKWB0sOTpHVBmNn/E6fpzJ6G5snPg2HjKs9z381y7qe69R9XGb
DcWdi7X1ZKe45topjrZTGLd+71jdQ9FY5kVTb+lQAyxqnlSl5EZ9D405eLg+0Cl7zaGUd8QarjQC
7J9kvuBlceGzf84OhirpSttt8jpXKDzh8eHRb43XsWynx8DongkElJ/JwKRhnE3zIpEo3ZR1MaJp
VwdvRKNzmDimmcApP7WtcACP1a2sNZMAbFGugW3SXcE39qjbxq1rM0Sw1QHmRqM/4DubvkWd78Oh
Ak5bFgGljh29lQOneOZuyU5F5CVG+z5iuvKuUUQhpywFC7VVrUPViTbtYLtEW8uZFjvWnJrP+YLH
QXpxKqx3MYf7itzuT6l3XqBA6Ri74al1ynkXRSPZpa3RvqZzucaPrp+tYIGeD4CKRsUC7jQN4TO+
DhxAyFbXYnTD5zwlgUNaobq5ftUd9K3GVM5LTEdQY/fTi9NqL1OqlHetCbh9bFAWiMBCyty28jv/
ULQquE9pZEABqQ9ZLt3bdsSlFmo2kR9jLGB26LGHJL56jGyEQQm/OmupHutklhAQmvbGlvqTq5sn
mgLhR65gi21CUkNLTZ1OURqxSufE0gtOtkNdGc7NKJD7Zpk7PpTkwz8Uur7rLUA+Q1vITbI8D3YU
PV48aevrd6CZc3EqMOZlm+DRnJwuKRXdxTK74VTEZIX89RSfZUrJGh9i24aSMBbVC8YG6LyiVDBz
8nCadGqPKOCvyrFuDjJ7gWFyDhglXQinT8lQoBhJh3e7FvOJkr54bIvsNi7a8Hx9NIZD6OsR5X3K
OUFPSTxyBYIsk0/hcYpT9SVXQwQClvU4jUN/11juM7UymiM7Q2yoZ5eOvUYxtJACbKyI7PHzk9mM
2UlZwq6MPtkIzIDpqmKCdQj0R1M32CLFwtmUTmA9VOYCzc2C+idyqaSSJY7T0X1bIRhlztLiVLDX
PvP5KYz1ZbR1pqBA0Vs+h6bSPiiFlh96lks/D3DaOIyOd5VtnENVxt9CaGdBBvLXuOk1sOhOOL0o
ZmHd9O4yy1ge+qWMTL/pa33ftCZ6XI6qLNLSF9N13YMzW4i+8ly8orjDIMfhRXYV7B0k6eUryBnD
aV7ZNwYHGumgkKvuVyqcT7qtnashl8+2Am8MEme+b2SA6s4lt8MkzBs1NWR6tzXgS3WO4wtZm3fN
1BZwOzmF64Lsot7NC/yPTbCzzah6dtBueTnCgcMYF7fEqrpwhYguikInvOFPTp4cCzprlE2veuDi
pTHD+CFXy/4iJOhyU40e6sHkWh3Y1Q5IUXbUk+6Y1kLeYXdVOM2T/qWxlA0MN7q/IHiexrYZPLis
kClIWH/Smxpcsso7un4VVLWTKlQE+bwPQ5XAJdtp5jvL7i8kreK2vz63PMS/U66rXH0GAdCdxHJz
vTcU/D2DtKJ1NyKcHR1doiPgHm5WsgbYWPl5FGBZDll9x4LLk9q0ti9iAGWxrld+gux3lQO5uMsI
oXTS9pf2nbZ1ZY/r28T1QW+NZdDObuIiCDcaRDiqe9Pk+BE7I8xdjwMfe1j9ZtjasE/jcBdlar/P
yxiRbcLCPlgLxdUJjhV6FI0871sdtGxzlytdflG4ypJ7xJRdsX+0mYLIZFHY5uo8YSJq64Nc9Bh2
rD4MQZx4WhJo4I4D23dE427KFMyyUb+Fbr6FZ6KvR5kOO2toPrkIk3BQK+45nIAVoM99qZmjn6Q5
fpg14oC+6gmxZH2gwU74+/QQS9xTukQtz+6BXwtHAoxTR3bElzMlj3MCfGpKvUGJAPY340WzsJ62
Tf3L1sLr+0b1a1vtVm2n3SkduABDl9/GOO2zBlVljucEgbtVkzLN/pteEHtbE/GWm+NXAWrQqJm+
ceyx3gxxRbRIlPiVW32FLdRkztZnrAXkzkCssowCF1K+dmP32aj1Ly1XTp2j3ipqMHq9+SaqaDto
4tKXtHWSbIAz5WALrFGjxLH9FPbtc+pYW+K1mS72mNKq6SetWpvgIHD43fhiBdUX03npuahgKTUc
Y9Cww6s+ltnVEEWXcCZ0xtqogyrXhNO9l4C7VsU3E2MO5q73oPghF+sD0lcaDW82rI8BEbSVWa0n
4/BLT5c8ody6VGCg6+wrTprX2bR8vDGkoTYYyOP8GGjZTb1ofGdLeyk79SFwEIj1rssMkvNJ/R0g
agzTczAZ60onzzC0kFgrN6HszsGs3DTIiDia8LUiJ5N3Yys8UNeMFSLlXhrKxyLxUkN1jwrUTxR7
NznlLuVKvBL6+AgLEryJUuHrpHe9QgzA6Hr2ICjinMru6Xg86vGc+zMEKbpotc/Zj4hV2F82JveN
gNw+EJFU6xb5AxgoxwFCo23Yx5qoxdCssSjAvHNZ66HAVfW5DpEbNVF7pH7CQ12unCiYVqM2Ihwa
XD8zh9anN0Ifghh6lWz2yHXOrYuKqTHovxTBQa+5t5TdMa7DdR6+4iUobjNXvkE4OACk+SoQjG9b
ZXpUOR/9rhmgyDvGLtfn41DVAT54TkQkiozOLccr3OlOm6AKGUlaeJ2A+YezBGJE/zCl+SFX8fkV
QiWox0CUFgCA5lBndy+gos2h+qyWxm2qOsVqdI14XVvJ21wb7Pkz3ncrQs9F1DG7Op7jVj63ufFG
Y4Iej2a9QQC/NfoA6BrasdUEasjkHDGU+ktW8bBq+xa93JOTu+/EAn8m4psV4C5oAD4YFe5nsERs
7n9FPn2atn7UOwwyapE3kM/6u7QlI27KbD9WoPwY4nnSzB+JA3yK66NZ/bQ4/ry8JBe+iPYWSujF
w/sVWfEFIgJRGFb1oSHQAV40sXxN2NZYi2RcvSPAw/NYi62wxl0ZRScK5ldtkC9hb6GgtG9F5V4y
7FEY8Bd6w/iGXftUMt400XtSGmG0aKJvOviA0jgAcRsFq6xsN7JPCHWv7HOT2ihgyKmxEFEwjnQy
vxTtXVCknJRNwUEy0x83gKYPynCnaMldUpnvlgpwjPXXVmCQlODWN7LtkTKbOwx9kPVAjpEblTT5
nZRBte1nIp1CXAhNnp9Du+eSFQF+Bn6h9FHo4/PwK/FupshC6nn+6cWA15hWX2vjqUgwfwaBR9GA
r3W2050xxOc206EGafJOwEBDQ4+VoN+XipNsTElWXoZ+rxjjU1/D/e46kubsmNQwsyZIsMbNo5Qf
ZUEj0nRGumcgjW7Z72OArohJ60vSUmz2x5rgf+CCwzuZCSJAt43unCZ4jMvmN51aREISFICRbQL0
wV/hffIgeuMBC2P8mJbGSxCwtIdtpfhKMNxIq803VFnt3nI5pAq3H3ezXpzNumNKZsKvggeJvXbC
mQPNqCE5DsG3qxCDUSfqvZI9xoz1VrpVmX5mIFjtJRCjGjLExNUEI//k1y4JRVME0M0WgVfLhPD1
kQSb3iSAsIvLtSWKs5OS6SYXIx396EPKp3ZQeKdtF+0nQ4brSs3OijLofm2J8zCIFg1fvrETF7mj
2bg+krnZF1z6sdeM73bj9Hv2iXsLUwdUDzzpOPve4qTUb5qcXXzRqrj1m4aTXAEu5qLpwweRUBBP
G0hz9WvLqLpr0Mqw8X9I81hC0rA/dMMYvLDk2vdOg9D0RGTOu06wb7b58Fe1QShOGTuXaAo2bGuF
Vzfinik4m4nGeFZ1m+WyyVDso9LA+XGGSXeZAi7wNKpPba9IgrQCQZcOJKKKzNftbogaZYNeTcpT
y3xGkW7sNy75dRkCZiyop6FQf9GYZixlcbGr0jxca7XJxjp0N23PUK6xmTfSOl6mlX89vj5puPZL
qs/O+vr8kDPjQ0ny37/v+uVEjW/YjdXb6482YE/KmGbEv73k9YtqQEVojurx+pLXp4Za+sheF0Eu
C21ghMWBmXeLpQkZE6bK1rD2Q1PeJhONpGL4iXKK2W5SX0eda8u+VQD/6Eq3L9vubHYNfggdnF1H
0E1vv1qx/Eyr+cdJpp/aQBTTT7guYRYaw/Azp2huyjJ6ZBE75JFXux08nHwZAUHYgBOo/0xQ2FJB
9GalncqJ8B75Pc+ls8mgXyDR0I51hX83LrBC9AbRQ9j3vVZUGldOUg9Q6ROXODHsvd6bM9gmcqgd
T+/RtfSDihCGL15voq7LN6ANnuoUrRdxGB95BKsHbuRODiaJbZWzykbycka9IzqqhFOnmmhrr9nE
f2JXEcgv6jmyiiv2+DdVjyE7u5Q4trZtAuCnaKG+BHSTJgxNN6mdAamyqM5mPX/JiFEnTQ+dUz1r
S5pN8j4LWsvSCHW8QYb250b/655N/49SKuQkHkEcCamn+2mgo64nD9lCEmoxlznWt27Tg1MfOj18
ZgRJwFzuw0s8uVbzBdfvyYnHHcAKSx9vc5swvfzIJGatK+SPaLD0kvlkaEMJIFk/hkq9NuE36j2B
daXc4oFmP+NnYOECjg02KYs8HTYSQ8S20tcQHVN0rZcrY2xCQWk7685V3mstZGVwCoSr7nc1iX1M
PspSIhCpQFhj4Dtuduk16+AQFd3VF/xIp6oAAwabB1EG0xfE7cBP6P1R4tdrC4tm3Ufv2qyejLrj
XJpDuYi86aaQRJyY6p0o3NqP7otUD3ZGP9y6I549hcCKOdvMrXmAPmiD3CTO4miqCX419L99rbHu
62c9SM7pQmAZE+KtG4gPkg31SolT3qbDEVzU2WPZ07gsM8KmYddmj9NEOpipBy+aIrf46thfMG7U
z6bTgEDKus9AMNdqksDykUzc6cneUDttZRrVb1qBksuUGzGJ9qB3PZhHOgIC2Zoc3fK24sK/Gqla
LFHu9WKcVlklqz0u/PUoKrAz/bHOg6eyslWfyeY5qR1mCNV5Mguxbcy3KQgeoBEvjvTopkzuegvD
VddWjscU1qJu1NBbdtu8mKkvieEdyvwl6MV61AzLy+KIDmsUP1bmts8dRFIYp2lSMfwQsCCqBjIL
RD7hYt9tbFwMrTk9Mf7mOiIbVFL1W0TbQcxQPAWk7Kb9MkvnpjPTep3EyVdS5oIQNirWdCJEZjgR
0/I+Bn1zY7QcnEXYAOyodjA/I0i0JgloQfQ9TUZ/G5tUj4yTxpRlLBPuS5JakCf6nkBCyVZmSbQo
htc6i7FVZT+D3b5o5rRN0vmrg4q9wpFdbiydeBc9GEiRecj0Rkf91SueOUJPURX0FKkLsxy569Tr
mE+sgxrjf47vc0c9h9iFi266yLBS9lr3apI3rHQvvRPfGFGFLazeq5l5nxRYhVVHux0QKgLljQmx
lNZvoxi4loM1BoFzWUO1zoNThkZ3NRuTQQ8Fu6r8qWfsackd4KWXDA2HX1TYEVWyvTeDzRXNInpV
DtHRlUH41lfll2ane6NVjqPZn4PwmRHhBXTmL8K82qtEcNHckYQjShHkqQ9EgLyYVkJ6bPEQ6phF
soE1Oj3MNUBYRn05XAtwkR9pPcE0iJn1lQakmS7t3yLTjbbVbH4GiY0LElu8l1vlYxSlD/lc/UZc
KPS5/gVi5alBd8kW+pajHeGZOrQwP4lw/wy4KGha/itc7dT1FTk0zvuUVO89FAWuU35rFnhMSnr/
UivzzQDT10lnkn0AmLw15pjs3Hl+bIX2kNWeGZj4EJSnUh0umRDvBNTEXhvjqh/QrfAHzieI7jt3
eurzTmzCqbwpllIVevBvp3RbVUeEbgQG2tL4ow+1s+nOeIuAr2hTsSlnZ4PKCYLPHJ5Y+kiDDC+Z
hife+tJZwirCqDmC3wzttqd6s6fitpwHaFbhBWLFvW1SlM10ilHFCKv27SG9M8uB0KtYOY/Q6FqL
2EHXPMUadp7YcB7qxE68ZtpbuCfp+Aq609rboLr3ESPLUMT62qE2VBcMz1ATe+ZkvF3Ijfy3Yex6
+kQFna3tkIJnLsfL8i/u84rUX7fyoPRTykcbvYu+IHYXi2OGMoe3EL0lM7hcJvAgETUMlon7pI/a
abB5UABDbWbkCzZwvr2V5Xci/pKtNZ3MOHJXlqW8ZnH2ZmDWZGuFGWlOn5sQpfbwNBRMnu08Pl9P
pC7j0K9+KT6e8hiIUjgSc0Y+1BpHV23DPxoml267ouuegyef3pmymtTxxbF5U3pAza7At6AjxTKZ
ziddY1/EDJXxGK8lAfhyxLCi157OtGsb9epnECF4S6O7eNA+M0dwkXfru1AjCVqHHj6VFWelzj+w
SehgL9vtEqwaqVja0a6Y02upe8unv5dFsQSG0Q5RRhUXuUnbaJGih8LaTawdHkY9DF7WE1jK99FC
VOBoT0FEg0MOv9S4z332gNmq3MQTOpMB+C7HFtIWA8QcYyfWlVig3AF9Rh054Y8D+MCm79cabHVN
kMAmHaf7sOL3g8LvN1VvsqDq+icK8BrdGxHdVnCy+v5pyBChtyqZmrXLBBzaP7CRg56RGp7ZbLSX
BPm8nyxartSlLc0nVawiqTF0myHi1+UmynRGh0WY0KHT3mbtIx+S54kRzCpPA/oMyxWyJrRglB+2
gXBJDBFcc6kdRUYdmgl88RwqzWosrY7raOePAWurHAv67jqoWsiCE+uP49VQ0xl7beweJ1pjkehH
upqGFphqAiNg7lddBNQhCu8cJbLX8dQtrVc4Ul0kNkPmaCtyDsCII7tvmwZyh/syI5Myhu6rr4UJ
kWqeOOfCs5O5l1anS9oZD109vlSGeytDZhlZrbzSsbXUAsJsVBa7XKFFaUNA1QsWtDiePuNo2sUz
LCW2eb+zvWRrSvaszPm8iUgAKF8sBIObrOmvu/sg/qRt73AKIWYwgcsa+hvpMyzZWfw9CnVt5g4f
XJSm67nyZKg59yu7JWI20svnyOzXZccfICMVY3lDV3l2+zUu55DQCOH3Loe4Vi7TTQn/oM7Jizel
tek094vy5imc2eW2mFrCfiYTIJt+x6j7ygl16GKH2tWNdWDlNhvIYKMW4Hu0rn/WXPZPfXseAXCn
wQFEWQ1GbDgrZWT4vWQQ3PbuKmvSJwfe2iryKZZ689ax6/EgVcAvWVhqxyiHPZWEQfSsVjqUiSF0
10zYiKhsP8yZpLRQwrEN5KkYzdg3BZyEjoyC1UzyuOBTsha6LzMoHOguvorxUU2rkxNyzXNLNmhp
NO0dt/owdcZJUbjv8pEmlvwRlQqhiX2Tlugr1L9P4GGmTVyrdOGjZGPZ1b5I1ZmQAEJHyvanUGoL
m4yxMenza9Wz1jGXRudBMy+OP6vD2OZ4tiRGKMAEVnK2cxgU6SR++lbQ/2euR7oB3KnlCpCbjKAH
eO9TvsmJEFtJmSOYLkijq0DIFLqLO4f/eBPKj6KfYuQ4pHQ1kdcZveoxsV+3rXNhQ/sYBcMHBEpn
NXVibYAK3naq8dbkzrQNup443rF5bzP6W1oM7ywazXSt9bjvJg2+DBjyQIWsL7jyGQrACJx3coyI
M+WYTJmmrPWAJZ2SHZWng+SwamxK0EzscCjdTEC2/VxCo7Dt78FU2cE46krrDViXqmb7iQ0uXrbJ
d83IzBsK8nPhfa50OgFeA8BtBRCt4TfrTAR8yZgLVGb7bsEQWI0GhTFMo7XriNjTmvk5VEhKzXvU
m4NA9GYXYvJ7dfzqHZ6ygFsIwCCeGMkeG3KfxhjPjved1UPijpAZROVBukRVAL9aBfjfPU1roJgi
2ql0RXq03O+n1g38SZvx6NVFt9aFTS58rC6iAopJ6yVwjIs5hgAvYrqEQhPgmIq3MiSOt3/uE8hP
UelOu0wG2sFotgiF6g3YQGrbR6fSHV9ygbnJZ/RqHfkIjPXB1WScyUyejF3iKMSyhKa6CQB/bPqR
Raaym4n1R/uJ2fx50chC61qbpoSMTJLpkGf7dJqO0dAOuzybsdqa9n4gG4OrYbOnlr6UPcOeZIhO
cPerfZzBF0rRRqkZabGZBkJBUIbYBD44+J9Gkj22Sp+iMTPiTdFSIpjNuBFooFlgusZLbDbkc6u8
lo1zE9dBuqkqv63LA5BWcstDGioLiH5tTsRiyEwCbk3hl8rSbTdTN30iVJ1PmSp9pmeEDuf3cTjO
Xg1rIeiJMA81TgxEr2WZpMciiB+CfqDwQGlOe3axrlrgjTVSCKN0kzCdXHVNf88+dtOrqrvWEia1
hA1kN7IgpDS+afXizioYLFTss1eKyO4HGbov5EPSwykrS/mmOweP394CmPa0iWWGSIJzoAvpK4mM
t/y+j0hWXDVBFXZEe3kjVi2S2YtPUJl+2ZJnPEcO11jF6NYTHREzTG6tQr9hCb2vHHsvkWD6VtcT
2WqCGkts6s3ANjHvOj3NNucL/U+xs/qciIooEWjyyJAuUXmWesDQgY7PwDwydLTPQgnbQ18p5xpq
b+Q4T2JCLxYEWXpWEnik2abiLe3CMoz2bEsOmOIBRIS0Q5BG7DF+e0iOZi9R87upn4+GE2c+w52V
2rV3eZMy6sCFq2E3YXXAhesgo2O4xI6pceY1MRQPhigMMnjhW2A/B50WhIwSFeOpdst7GXU9246I
Lac0nuKA+GFzkREydNzjV8b17g4Y2t1qo7bkPQTFfJcpt6bSoVHVaRikyi2iApQfi71wlvQl2MMh
3okR/c7KRx0lT+KVhv4hU54Hc9obGM/8IbRsT3dZetQfYwCG0rUZlmd8LvSCmDj0HyqbL7tCIYS8
4SIlLHM35ZOcjZHKVeT22rTBvzKNfpG6YPxWGJtprmrELeSsT9VFTkgJo9AF6JbD+TBKW9BHEreR
uwQ4qVR7ehGd8iZzbpXUgaVsIYIyUlpr/RuxCPF2gpXDYR7QqDhhBXqjO8hOpAMRa+teqvew6DsB
qoN0HSYf5m0me2+AmYAvZufkOTkRDJcVr7YlTDKdTjbL7QFtteZVrfy0S5OUZrMufEO+cm2vmE9q
31orai9xEjzXhirWuduf8q0IpD80Eb60omXPS/2b9nLrZqB4asrYPmZLRVO+NpBTMrMsfPZ0rrco
jNdayhXbQjzdSBrfxC2wPgekcBkFbIIkzA9jRb41rAEIkXW+M532N9QS2lzpr1k2grwAajxpG2u7
jm/AhaOLQJkamZ9TPJxdS7nRtYRULyxDIpZPXZk8/C++zqu5VSbatr+IKmIDrxJKliXn+EI5kqGB
Jv76O/C+5/irXbvOi8uWrWhoVq8155gpPAf+ZSk+2eFh4t2YvXqdkjflKAxr6FA2sW4GsXBLYi3K
fFNNOod6Pyz/pvRWWTgPC/Q/htFdw9MmfQaapG0Vd5k9KiSnoMv6ykW2XmWfZsyURxfVfQjXAdnE
S8f4HZ86C5FfQ2lJ4z2VtO7OLlG8aK7hBX4zqHpcQnB1dnc2XdtVGHWPrjGeFgb5Npxo1w19oUNT
LECL529isoiUF+YRQflnKEoqWmp/6lvvvhe7GLnztkoHzNr12fcXyFASw0KIuk1IExdSuNnuvKz9
zAB6s/mkAs518tG62j6iMPU3hcq2tauFF7lh3qEcBTyaMSjUkfzG4RODqWZLs4L/jYIrWUF6yVrZ
4AKdApuOxjoZi1fhuYosBC5LXjyy7vsXKdfxdZenO1n0LcJq4uFH9pOSCBQs8+0XozjouBbCK6CF
q54+XTn5OYYHa/Hh4gtj2EVH016LngOOh2ZlSFt71xyFW9PpsP07Lc5Jr+jbT6RdbKJygAimmNRu
sshyZXwFzMLUdlVCsWkYj7OufTbRaF+0sjo0up/depcgosa4PLYR9O0qFfQ7ozthfYk8ba+rdL6J
cICTsQvaJh7P47ziFGHH1UJyswYnW01ihkNSnwjX6CHkggDzLKmvEzxDq1ooMKtt9eR4uv4sWue2
sZz3ysmeowK4r51O+pZVrXdvHRqsOwtfMZ5ziLls/ZmGlco5iYIFMgN8TpsJDKILKzNyvMMon7KW
oOUfB6Pu1O9V25NHK8H/hN21kpZiYaDErJZwJ9losPgUqdmRs4sVEsmpldGmJl+91PJziNb9YPTT
dGW4RH9FCpNp0kDUmPUrGgf0sNN518CSq1mMCXOqsVUYREklwC0VHfo1QAbk8UNLgT20l1WShp9x
wYhtrOUmFf5OE2G+C5kvBbqpbbp6HBYU9250wjNmM65ZFoeB16fnaRJ3RhVat3ZeHfwBHOMYGXcJ
s6j9uORVTQofkSMMoIHYfBnsX5CZBTHEDAN9NB4MOoSO3c/bLNS1dVYOxoVpeW+ppO0I9TLfTgWI
cycTKxIl2LWAuDXsDrZ2IUv4ZHSzfT15NOY2Bsqn3lpU9ruYlaYUWhFMDR0yMnJ2cCbatZHbaNay
HEJw6bcHdCA6S8krjBeimIdS2zJ7B7mBXQi2pws2MdGv27rI2HVDrAUQ3Tu1cQWndjMU76HuZI95
mN8kufXu5PAqZKHRjO0rutKbrPa3XTzc5hwKKGoV6eo/u18NFp34VI160urO3ySi3IYufpG8Mh3S
MiiMZPMpooLC1Hdb9oHA35TJlbK/GCoJm7OODqxT7KbK+IlcB1ZfC2lfQeDXuOw4PxNPlWc7SV5k
xXW5oF2daGW5ytvsouCg3luefaGjTDpYNbX1UC38yo1L4h/ajPnVYjMMm3ItZJpt9IopRqKeQ7NJ
Nn6mXlqzCdchLbw1FfLX0EiCCVpwFD7u/MBPaNrVJQVyN8Ducd1toXG8zkMHgRYhSa43vFiz9NdR
kjS8/pQxhHuULDbuQq7sa/1Jp7oPXCC9egRBsl7axHaVyKCrFPQFXxHTJSZ6To4VOHE3rVwWpz7N
wovJAZJFZMVDaTrkb1U22lnTIgNv1sqtjjsNSWdcbyJremtU8a3IT0Io5V5XePJ2wp+dbU62yRrh
ymOWUAIOc/nYESxOkx34WO7Cq9VrerwmYW749u71vp/3dQDJdILm6yFDaB1CprLwEPvRyBu14+OP
IVZ3yMb9+Y5+CmLNxdf+f99msnv//5banz+clkf4vYukFFoLLBHl0UjLmpAfHvHnb+SvF5c+voc5
/n+fMcwkGryfn5Mp5lc/d/jPt7+P/+c3DouN6R1+X+5fr+LPi/zzjFzv2nnz31sibMmBW+O6Ogry
3f68xp9n//NCfp7NxBdZ7H+fWGoZJcTPM9aZWMzQyzv78+A/3/58+X1Pujtiy+05SA9+/xpBervw
iiUkvhjNg1r8tsbCG/n57ifV+K/b/oQc//5NisiKrtqCMfm9T7SYAX9va8EUj1DJ9z+3/yed+c+d
/3W/nzv/PoyjLbIefOZrQ9BHJ2XRMKgboqvfF/InU/vnsf7zbdVyrOIe5fX8PBoeH8InRueBDBG2
5n2mT1uv0684C0sCGvmSLla/ePny122/P/58Vyr30gV9Dan8f+76893P/X+++3mQ3x9nqlD2Phh+
/vV3f93282P+E6P8r8f6ue1fdyEyEYdZ68RrOiC73yf/83Z/3xspYem8/uth/vzRvx72561ks3/h
t53ciQWe05aUZQZWWHZf/OiGCWO05ctfP+qjwiL9168HHf+nt039peOik7P0c6ffL3/dRjITbMrR
dta/z/DX0/ze96+n+tffGT7RZKg6/+fVoi8ETnIx/9z8cwdbYnz9885+H+A/v//rSX5+/PvXml/I
/UTK4j8/gt+H/X0d/3yYnz/8629+botRkG0G1/rqks5eo/NFRviDKSgHxejDKKxGXUdqSLZ/lovB
etScFl//KTblw8+6UC0GfohI1QH2oQvbYek+FOCmM42WIls2YWnLRQx2h2G8KVwHO6a/zXFChnR0
lu/o1jU2W2whNzi+nR3v+Qz9Il7pXnGvk8uzJ4Zjl439PfR5Wo4aLU0XO/VqhDyLeiHayrC/ao3q
hD8XZVlHzdwW0/Uk+0/slQQCoCewUsXegzksPUBYr/k0BTq5brT89HBXGPqnn4/3hvQzYk4RRRRj
hbiocVaTESYbs6BKirJTsWRmNYle4Z6R8SXM5uIULXOYCmDzMBXnwkALwBAblrkoEQRQCjNFlxs7
U+GNrDsI/5MLWnXW8YhDqZwhuViC7eroPlGasLVRQM2GlkLH9NpoS0IPlRgz8L5gq89nGlTsVdjp
XdmmQRCxMWmbUANSv/RjMLUg9J8fLDs/lFKeUOnKddLC8RqAxlRTvoD+yaLk2k6FchlHTKSApEYB
O/aKFByQ+N0lXQn2GCltQE2v2iCCyqxbTAFCZSfboeazc5S1D704vgd3iwsTa5wWkn4k2Zi33nRF
pMx36/LBeL3/wkyd8WjvY/rLgO3kPE6Z6heGlOOO2dml2esxoqeUfUsTP9X9dxpSQOo6FcFICtcu
hN6uSbVXJuNvrfF2iS34pG3a6bId7A218SO15Lhta72Ck99+usl1ETG0RxfIfQWt5J2lTdOtueAd
ukGjMs/nNXSa17YnfIDxfbEHHJghRICL783GsLNVvvXQaGxMmzceoWvcZ97NmPjN3mt50eOM5jPC
CoCpn380wCqwwdCxDAvygaczNuBcUiY7+1j7ViHo62Y8LUeQmQp1ImL4ixE2ZXLLeKC2X+Eph+fK
7D7qwhzXJqffGhlgvxonpHJxTOyBrZPZF+KuYUwxBA3eECBMY5Aj37LsTNvNGUEOQhEsS0OWGY6p
nsIkQ8wP2wzNWo960OAF81wCJVlQqrkHB9BPF03noKPTtkXUhjeToVZz7b2DebNXkR69Tb22JfRk
AV1TlxnWiX5CfIwhTDt+/AlHKUcfGNPXHudnvybPSNh7Q/tyfTimZmIlB8vQiwV3ejMr0getKSeL
iRgIw8Of5l92HtV3pdF5JY1vVWvZR1YTaTXXFMY0HgHjeo/xUkE7KYbqJid2ANgSvRCtupyXOMNB
kRmQGMZVBMRrUzB97fQ3p7YpewiJ23TNXZvVD4jp87VPp1L48sVQ/ZkZGnEfltrCsXus9NACaZXS
GcfcSZOmZ79B1tjKj4jdURPjjtSN9469hPDVxq0gGAVAU21jW8tz9khtUesBhO8LyzOIaTK6vWEh
uMzz6Qm22lsY1Q1T4+oznZ9nMwNUhjpUT/D4tuaDV8cPPe6DY5koYzscfWOri95/U9h5A9pVRLuC
6KwoyEVofpc5empdvKSDc0aX+dTnoMNN/qwwhpOlo79Ts51ueiQtSraXUNoAQ5bA1ONYkGlbxvvp
XZBlEub3Wdm9Gl3JXEhN1xD24FniGRR0EjFJsHbbDMJq+DFG2dFgbYYg4pjAlN6hjkvfgN2i/5EI
YbBZHOSIBQubFqmw7BFjnZrdxe/T4m6W26aATY4aRW2G0E/xBbsPIAcCq+xYCDQ6Dnn+TBhyHhg+
kXRtQzuibYsnCXhr7ZCcno9ZEkTZMAei0WnIANvXUdlvWi1/FKl5049Lc/qpF0x964QcjRZBRGJ+
Vlr2WSTmR1tbdDkaVO46FvvOLXDMdJRrBEitEwMhjbdEDcZT9GygUhgLdJ1g4u/0tD7XLbbkcroE
AvhltTSsTAD3OMK3fov1TldEhIyaWICo8oq5FUAh8jEsN2LfGo0HaNUx/5EyE2C5a0IjHCUi4tIO
0EauyJXFPJRXsLNpbFnugeiqtzYhGXO0r2MvLwJbz/ex4ZIcFioVdFA5t8IbLhST9UgQ7Fpz1d10
VoqufeizQGjMbhD3TegbyjEILe3Dqxnwhf24s8j6sacBjRJhtky97+Fw7VxVkPhsmztnHk5ZXD6U
o761jRwheow8ZKrzlwT7fqVVz75eQSpaR7G3cmR9iwb4vnDyx2kmqZkgg3siYj+qUTyZFboaWsPw
vrYiGk+zF7iAmNdGi5TVEOJUSWQ0FcZrmmtuIGyYeyEKlUTA9dRwl6BUe2Fq/0rk/L2Q3eUoSEbQ
BwSu+b6185ds5JhIVbs1O2oDq7+MZ0REEz43vaGpBfPzOtGawGo4P4l9cXLgBgj5+pxZXzIIJPYV
Ye2R8zqp8TVqmQm6OZJQj8AZoIgvbZF9DG7yYNXjC3FPXylD2j6ydnOfHDq7uGe+ykROr24lrtIu
0ZiOZxj9+TxI1EOQUs1Jv8kMYuIKDK+2H721XnuIOmw5dDfB8hKZPCj3q7XbmagLBuedQsJQ2oyf
dOQWGvlLdUlUfLh4hFR5kxHPszIQRmwwRe1G4R9eipY4iZqxZjUypsekBpFhsitA3lybNZOoxo79
coig3XbN/aKjrmVYrsiIOSrnQy8wHunDc8eLOujyiZideqVP+aMP5YCV7y5pQrnqOpePPjobBLhW
jrlT6bAfq3Db7ltayC0fC4sEUokEy9VqYEz4Gk8MBjtXnhNvUS8oYmraSQSjf0l43F3eAUlnKIRJ
hbOXRNOvPB8vqmxw1gRFPKEKuTR9dd15+drthhupolcHHAhzCNpQ6ZC/uL6P/gCz57qdaWpZNr3h
mWMjIzQUygFlQ2MQsKrGjbdAILEX2t00H4A5hFVxxhuA2gYzEJ4ZTpfuSSjacgAkoddH1VUODnmF
y4dP00bPaRXRPbFp5M5hXClUPiC97h4SGvH7JmaqgqDHxbWAxwDdeRn1R6Rb8QoN4ys2mIAll0wO
wB9u25+sxj8pgP1wG9DS5wmeL0brFilfTO6figx1KsmbRK3NAN57iw/Z5WN0XRwEBSqroDNd2K14
2OmzMFkt7tBTk/CSIWZCQ71y2ia5Vf1GhULdc4GjkrzxP/Wx6y5hgqwhwTh7jwhVzZ7YzfndK5rf
1TRpCXbZ7rVp/W3Ue0w1konfIpkjeGzTMBUhCLkOkM1z8lCE1WgC64jxGbM+BKlFti/m3jsAUHuC
ZQFwCGlOL9GBUxtPA6dn1XMxTIi0qHZ9NFyNfsrhUie3BstP0Haca2GYMSasL4lv+yb/l/a4wbg8
sx7C1jsjOHk3RlQpc9NSemMSCsFzMO49dVF9FBSLEU02ol3PlCCrtHFOZpI9Ums/esKSayciwm02
xw+6UgxbPELwPJ9LjZiCzOveIoLzUlfcaBADV5WokW4T6iSHtWjo3Tp9wbRJkEoIIc5dC3Iv0ij5
JuvKVkenMkBqOCA8jXF4cKphY5jOSGEFczpx2QeL7hobKsNeLbu26I0zc32nJVbuGLNd1YSxUdAC
4keXa4H5DQyvfEBB9M5OuV47WY3s1WDi73LQaN9maL4lVXYIBdPBJAbQYp8LqdtrP0ZMnBcUorMT
IbjLvLWPKSednVPT+feAvr4Y7Vi+fZmM4QbJezDhlF5hNdqoPrpOe9tGRFK/jE160ZXz7WzRcunl
a21rqFV9RGPQrB6kjWR0lOGDNyCgrfWIuhNTPlpZDOAeWg4dhADiFMYr874XE4A/5y3tChKjYLsQ
WmVubWu6N3XMSylnYMwnTGButEjOvhwEJUGu3BV7xBicVSLIMRkvmPs8ABrXV0Ux1JtiyZ+3B/sc
jcVpwsq8bJJMyrH21GbOkwZjADwKX3rigtojmXRCHxkDEF9nV/aWIDCMExriajDt+ECnR2/x7g5g
ebKMhU2zjlbcvvSx9Q4ybtqGZn8HGh1aN3GAU5Tn66ShIoT8nmLpmvwNhUnEGZJRUJGkkSDpqzLr
22JcAdG1+2Ko/bNurpLaMdeQrm4S1PWruHaDzGd2r8EMWbmO+eZ43lfCfAmrYHWwzAEyp+kzeTBu
a8dHOmX4iIotrHMZMD3usEkSRwUIsPajlzEYh5RiIIp0jd6jDkjl2vCR8CDueE6N+kCI01FDoFhX
iP7aXD6keXmKdXHRNzWR00tslyI4CfNwvRL5YvlLg1XVzmdaAc/S/pyQJMliTgMGVvjE2u7GLYcX
tx0+kkLtZ4bawjRe0Xc6gSQklBDumoSJBlvfPDAQ4OCR9h2pMDcdw1DI2sWpx7GkMaMkzMh/SR30
J+if7kN129mE0fhs3VdlAx5bd8OAodIpJ5fZNph8ZpHaCPg0QaO7V5JdRw9YIoiZCvj28GD22oPu
E3kaxdMtDjfY06N7U4Q+g/A0PLDVevb8WyiHIGvNArQzc+S1gkvsGxSYC8goIGM7mAbnAtnYivC6
nXJj9EO4nvOHGgcoyLRwzzG5bmRsbcYUNCxyO/7UTEgaNAWd5wtgMojcW3x+EZgpv8N7Wrqbodaf
tTy/8JrO3IXjtKvGcFv1OaaXmkjfqFcfcU2GpGMdqC/whFNgkCzhUFWy+xqu9OxAJe0ctEV50ic+
CpmeFLhWbKj3NXwf/nNZW2jwvPRzcuPnWMWbacKQrPWEWaTkaR3c6amyk3wTEogLhmRV9mWxanG1
iJTRnt09ZyUT9pBpZ0AoNRIz0aCF8Yk+bAjb8N09f5Yu4iuRPYzjEnFSIWiVAyVHL9Qaiji06Jjo
bt/1L+zqU4YuIbyxPKso3lqZA0V8Go8yM98BQRBNkpJTTBOcZshHMkwPGSq2rVb5Puju5SKiuewN
yavBm9mey2nrgxmfpiRC66lgG2cRo9AqJN813Nh5L1cA2xgMgJgPkuSzCvNL3UXTxBbMYVvvSHIq
2308Avf2qLNXTWV+DhamjvwB/nq5Q/j26qJmceeR/okPwceSnxUzoK1b5Z/Qzd6oqIdtbcbnOUKo
WvNl3S7ze32+amJ/716PXE05Fc84ld8SM4Rh1X+DZDmHwNOJfmxPhttsit599I3xODUaSo6aXXxl
NVd9Y6MrY/rnMr3KfHOnLUzcWE6XuaMruLBlt00QMAqGzSsph0fOUdQghkTkMhC52kTTjvsRp9VF
QUZyFlyyBzyoWpAw/Xu0TbQjQx3eqPjTH59qz3pCP3PvFh3VJtQVB53Fug3DZIWoA0USWkqX3QIF
L+cmmt2q3tWN2FovujDxf1iPY9FpfKDNbcWHtyoH60bL4dIq23ru4X4Y0dAHcJuQSOZ+dImF4D6a
BaBlCnQChVtKYUDFCEY89rCYFPF3dYQrqQrXY0+kUBzdyC8W3jBCzFdbl9DnbnKbnZpoTHQ7Q42E
QH+Gr2uuJrM6O/lwP6JT2E5xcp0S5AZQjHgrZrI2Y9iATeDlgM17nKw74w0p9ZuLc7nVOTAz59GN
xZ0pygB//in2oWwrLCiE0LcNZ0uEddob962lP3fKeddcJCG8rwOmqi1uXJoxKdd/d06slW72h7o7
Z7U4tSwAvg3rrFHGS7hsXj0tupwbtBqQ2zJTkArXtx+yHhetwGPe1WgZYuRaA0AdXSfYswg5Wqhi
urKCx6XjpnKYIFehei/t/kbGHZDC1GFP092BGj4isiDCR8PEAh957TGx5IVpwFyL9IsCwGAoYyoy
56qPuIj3qZMBfY+3euZ8xl5Dn6ppJOBXI9qOyc6c5DkT2bhu6vwg+xE/iS43deW8ZUYLvZtJrO8k
gKnx36bKeo/D8qZJnA0v4diRFQ0NoZ2Hy1KDfpMJpBsJ+IvBug2Vhjsj/J5L7d5cPGs4du617LVH
4+DMJmH2uqTmMtF2FjKwlPHhdupg+skdRJzoUJXZpwqXDzvOXyejf8pKrCqlhdO4rXjPyXCesuFU
pckdFoo3Sog3fZE5uxWsODm9dpJgI09fcn0LP1vHc2WvZ9NF3tz9dCrH3ciSGVgTrVk9MS9QrdNN
iF99LEHLTPWyyKMjKujbwhvslasDi4+GS70mzswn0IElHCjKTlUVEoPBRFUDf29InpO8sdfftSM/
HCt/D6UMKeCrm0KrV0jYWFwE7hjSEbYCwB1A8hDbq6Cjl2eGPFo5yeZMQUoXDUmJ+mUasDDFRviU
pqhinQ7yyzy4x2Qmdk2XiOm1KtqJuhzW+lrNI2FdbpJt58g9ktz0Juz6Fen4VV+E3ibhOOUMecLt
QMp3F/hldSLEMdqZTbom4yvauFq5JkLlrIXlRZn38652rA1UZYvrD4QW8uM9k7MLFWW/d3oU5oue
evSw2C1vSlr+7ejSvAHTxK6cio6juDxZ+SMEGVI5qusmVs9xj/Z1OQTnqTZXJeXRNhIcKPTyz9j9
dnTEn0NXnencXoWALdklmAOrkwF0Vh5zu7hTsflSjMJmoxdT1g5y5/nzJrYVF8YyuUO9wHVYX3Jb
dUvu2Y3dqal4JvL8g93v/eApdXDxg5BcEwYQBJ4dednI8IXyoDvEMSVKSKP+UvNs4kSw3yO2h6ha
mHvyjWnrpZNFyVBHl8WkXVau1M7sNZ/Ggt7u3LmENiZlgNJiYE+PEAdDDZ1xO89ADZKFqTEg4AFg
WGkf7HtXU9ff20no7cdZO0t25YeoyGhiEi3XJwObRmKzrKnV1jJFdC9B6U1tYRDeipa5BorOJMJl
o+bF+q4Ijd00+fXB0Tzk+JPvrXGAFbfa1KKpgcxBijQ//rmNbL+U85LxTQD4GsZ3KU2uVcphG19U
uzz2gqgcnz07OTH46bbCxVNVk+NWuQXxl577KugjGxioV67VaXvez3Y2KFQ7kJhNYRRrtjaPc960
u54KvRm4hvUNDchE3cEFfusUCKhEcPWZteFgG72/c8Nv152AveSMhmr6xnNbk02AYxPpa/6idZPC
wkRpLwbjCzcwJw0VdhGG71Zqg80huimAqmT7WORjfeGWC5YlD/DssJRssYZo09u7ofsR+ybmF3uV
TizCYRcerDm51G06Vso3n/zs3CFFwCN8qpenS5YJjCVAbQ7x6+B7j54NEcMjPgH/zbqf0stZF7eF
vJIpGAaUNSQo4nDHyHRopE1L073Cw7hqXCK8R4fw0giSl5PfpMvowNcK2oZjc7T1aMAFYXFGkPm3
6XR10fXoHusIsGE1IVlD6MZpbR3K3v7ydYfdG/wUdOJ1FtMJFWG3MlzZcmRZJBZNGO9ASF01af9M
XCXlEKzPXWgV30MytyeVqV1Ee1t32Clbkc8FdgLCgqtq48f6czK5Jz/6RgWVHvVm8SKw4ZSJV7I8
pnfF8Bha2FJ6jz1aHCGPrbB+k2aBSphsGs9P2Tu7yPJgyOzSRDeeMp/VOlNA6jJaLNCgnJ2RHH8Y
l6K3z+yx74VePLWFl2+0BoMBGX7PTkQKd+ER4bxI4VIUmfwTCU539b1N55AmFTpN2p4Yf+ecWQmW
ZglmmOjh8+hk2Q5lEPcyjxazsK3uibcZQ2Ix0KoMe4YrfcS92oXxpkb2cJoFYakk5zsTAlTy3N8b
BMcz76pxFkP6WVk0rBz5maX1deOXwz6fFndRjmfEtA+qUMT5RAym2pnmk+tmbx1NPq42lYbZlI5Z
XsWHKO2XAtp8cQT+V7qV0Y6/bq71As3SYCJvW0ZP4WtNhwXjkkbtqi4xDmAaxFAZ5dD0KEZuQjAv
QOZodna65u/6c68tCJqikxu/dBpqfsYeoh+8Q1fT8UvmbmBexgHjW1EGg6MJEM+RTNdk3U1NfC6R
ui3/mqEiVjg9RQ5chY6+zZgjRx5oa1JLyUPaL3HkXBHi2gY70CX6STF2x1HKIuaaLh6b5FTa+pUv
bWtn61297afqMNcpBg1Ch+Ilt3COuDhEkd0eB/rtmYelIc3GR1HiA9XVA1Mz/v/lDGyOjmyYtOlF
XtFWZ99KDgX6wsbqt6VuNeuhLpNL5TI/rcnbBjYwaseGoxgGGLBAhdyTDcQzabCb0lnqz0o5x5nA
qIyVNE+qx1LM1h7PWcoSVk0XdrvMhBpdW3VGgW/LzRrqWjLFq462mh1zWJDMYR6ZNxaKE41tlnAe
ixzbmGuU4dqz16UJJcIZJL5ZTtFWesspeZWPPEU2cQpbeeOsbdu2UNHVl/hrn5Tgsw0NJaDsZWho
OO2DYnxsBO+4dnhKM8NgNkaCZY2RjPD6J8d3iCHA8O3RlDxG1Y1OC4UjikE3/5VNnLVQHkEibEKe
25DT1qpZQo2lynKZ9WyEhxI8jfq9zcZ9pWuFtjE7u9wxLLZip9z6yDDjmAzvrn4j8U7dFma46dPp
CRzDpezdHmpCWqGnxFpBMCk2eAACkGP5I+3bLsBoO070LuHIBq7XXUTMUGkc+qbfALCgbS7kp6ly
PqIpve4Xp64Xeo953Ht7fErkodeSWDU0qIFZ1/uuPDYlR7IT4priRILMIk/2pFhuxtI8uCbOTsoK
h2POlsbnGDlvuvndj/NnV9Y3vkw3jlNfz63QL9oEY3kbvqHd4962KTB034eQpYJRsmTmVDxCG/rz
wIxZ4J9K437TxtqL3xCb2hmNvma9Q1Jga+QJzd5HnBH7GDP2AkVLpcM+x15NVKzsa3dmxVpZjFMW
cNk+pFY4XQisOKuErY9ddhSzERxxTWq7XCZ3Ssv1beNdm7ZGYahPj/0IoKrV6QqPzYPqmYiIAd9d
VJLhN/jgdcZ85tVHp7hVL7lgRGZ9m31y7bHbZxPMVbHvxyfbZDvQ4Vdbxb5Gzb5vKie+iipcCZXF
2GCJYG7R81b9C/AINN3hCcwuWVnd5+DR0JcpLfg+0u4VTYHKzH0CfUtB88N66KESc5VTBfH1w5vG
1r2J3QlyWGIfijS9geQPhMaBbkMKT7WqfPrXRs+eD2oczX9ZfunW8K56nYpFDHuDtWdHTgqsz/wd
R3nIfTGXaB47Y9NtbnlHKUcVvqJGOvkutsB4znWQaem+0GELNaF1DZc3vajQJa8BlUd8yKSo+UeO
o3Jt1HhtYjUMZ4k1y24Qsoygs+LubZqqK66wKVWwtcJUksBELdGByO2UVu0lzjK6/n4qr/VZfqYt
WhAVp3emTupTXNN6jSsHQl9N4wQDXXdVinVSaB/02odX0miZviJj1+xz3zJmm8fyw3Xhg7o2W6Om
PdeLMyc19HkXQbW7SpYvDt23QvPdi5+b8Kl89A6dB5kJ3m3r3QMuGMkd82AeIIGgQUSenOZDFmz6
KZA163Aojfu0S1KOA/2plfEQGKZJQLO19wSeMXv2n6IkBirT0NOu2mLYNCEbGbDv1EKrZqzqQz22
970r552JAWnTA1Maibhndsx0DhZIvePkwUXsYVFSpMvjMRgZyGissQKVPTuvrNpYTdude+nd5iUf
aDnjV5VGc1a+kqssAUnJ/RHAa4rxRj2kV0040eSnzYij8H3oDJikLmP5tDMeLVG7qDteZV2GRERh
sK5AlzXuVcFELMDCjpwY5XwotW3PiNXItTaogJalmLZC0WMNh5XfdOO2KGrgYeEZKNkpEuxV2Jah
g5XwYrWMfoyBHtqXkiJn/GLJBcbmLhGVzU3dZbRhBCSOifmnzXUpyhU7AbyZYX+dhrjGE8fqAwXM
fqvl4N9qw/t2nR7voXocFUozm5ictTuhsG0n1mdr/rQJdG4s6Kzptys4QOci/6hHSBq6u0Qyw7Mm
fCo6DpZ8aDLEFIqDy2zvx6w9+g0KH3yaG3TmD0YG18D17Q+7b/DJWwZoOd+01qHpXprwrXPmL5s+
Egcfyc+FTMcHY8bCF0mNaXvFB+Dan3ADdl2srXGK5Nsx9NKA2JB7CBHMTV2c/MjIkdNNV73F9MCx
w5f4GgUKq8o6JAusM1Wg9c0J8Fi+Q5ZxmPrwSrYMiF16EZkxItVxeUxsUE9F6Xw183iywRtQpQZx
GB8xJBPJJoSGIKjdZjY+rWypzpijXIk0xtKdtRg2e2tfO+pgQEzqivFOm2Y88WiBTOlwGUj2cCnI
TfatLzOzwBnDitAqUhG7OeNiwOdm1uuiRvTUePFRMUuj5/Zm2kpdov9ktfemraaUH7RwlH075mhJ
bvIKLl/EWl81u9Y2DqLPuZQDSN7khnzNRYK1bsSuZGpfkdO9ZXb2riAqc/Sbu6Hm/2KTyokPKtuK
uQVXSxMyTYuNpqVM0Cz8fGYFEsTGxUaHgYmtw8fco1lG+MQKe5Gq9IH//6373uCXDMj34/k8mv6t
r+M7ZFvlRF9jO962pvslc/VErt0dUwgopKkW8aEr5s64yyDFs+UwFvUOc1QNz7WwwRvpse+tumKu
2fLrTJ3d0DrK2ng3wgHMUolObJlmlSpC+JJ7wMJKSQSqOPbNxWRNu//H3pktx42kWfpV2up6kAOH
Y3G0TfVF7CvJ4C7dwCiJxL7vePr5QGV1Scwcyea+rcxYUqlIRgQ29/Of8x2HKyjDvZdy4/Zs7Rly
/ltlkMSGZT1sc0DNvUd6vnrNnPrJLXzU6LlFwdwIjycn93R6WtxdanbnAaAE2dme4cm6VSGWOt0s
Nj4L1bJwkrU1x1y4+XxzjFcGmmodTO55wJK2yoT5lbrHC2Hh4ABD6DBY03ug/FwACGPhnp5sQIFx
VqbbZrT0NbY5i9UFxMbM3op+8E91U5Qbvy5vyYGtdSvn8o/NQ8Wm1G9KjaA86IHULRvu8ATJotcA
4hqhhWYvM433DU7RtFFxWN6yCbP9tTb2RCAC94iyQeNuNj8H4cYPTnYfFNWNbOVqAOrAywhXPTna
lUItX1ZofjbA3EXJuHwZjjD0HBmfIru8UC4291IWTKwGhhhDGiFWJduy0QCUFNfNpAuozd2G1AR4
tZhFWVHvcno8ya74lN5D3mno6FHBdA7hVy+9oMzWekHXpIr29BThcMdxJAAwruHXPIVsFpOBvEtX
swRofDhwLPoBQHzzGeiVdLJihdLClTYaL3ZTXpt6s0vdZFw3gvVu0pAOYV2tLbMkh7Xd3zS+/FKY
R19y1xzC3mEc9ubicchNC2Jl5746Y/OC+GWW6pEJynbIfGYl8VGyKQ18lhGDb1w70XAd9FiqqYk3
WrEv/CTdCOQBO7VvBoMwHPJUtS1K/QBXBrRZZTzVA7ybEsHUSsGsNFTkupl9lU3yzpPRrck9ZaOc
dhtT+ugW4uDxJDdVtGxzBmQ2yKQoQo0kAhcRkTBKGmGxUfK3uUGVIRBPMHjGepPuwxxUdSc2TtOw
KkFsdOnLWhRacjKH6psXdd/imllFNNFEcpuUbctFMxKFyZ/x3X8LB+u17fK1B+lc0iCw1bWBedkI
yLBk124HX5BkGdgTIEM8065lPt0HlvMYOcNON+SeUGa50hrjFPbajJfFo9PyQLRqsranN7zU61Iv
eGDU1bJzzY1V8oTV+y9Y1m+S+IspZ8BBvEfUvRAJo7GhyZ8mz11VoA+IOokHN69wI7mfKNwgthAG
Jw1MwgKjXYtxdjhZqboja4XAnaoHvepOrZdfv6P8/6f14HetB5ZuGO8f1dfhP/3XfPXSvPzHa9aE
zXj1kr7+8x+Pr1VKhu2n3oPv3/Nn74Ej/gC/CXJO6gKivCWpHehf6+af/9Ac+QfH1tEdm/GpTu84
v+nfdeVAAUyhTMvRJa6FH9vKHcMVLv9i0Ypgmc7/T1s5heg/dh4YrmUJ13V4geCZTVOnFf3HqnJF
mnsKc8grvu1+Ve1cLXDBbTuQZi3l99777x/Mzfcmhf9gTnaTU4VI07mcf9gPBQt4p4XkndLmIGlr
IHH78y/z2q6kBMT3dmMl4o2h5iVTh39M4Adcl8Cx9G91re/bmMtlPLuZei61YZ+kOK7CLv2MwnHI
E2bwVY/hFp/pCpKLvzJjbgYqCx/Qr+8LBlVL25bHED1oVRhlT4cTA2MTU8YwONDorfCU+2rX16wf
NIQRNszVzQ9nwN+8UWcueP/4Ri1bVzobaoE56MOnGtiYqWSs3N3oYxJoWGfLSMWrNgQjS/A8FpgZ
LIyQGArfklDuill6CjNmcB5bwLBogCymu0BP31IzPSVJ169UTNbGrqx1nBnpcrRBtxn0qBl5TZl7
irDXEvA2tnFL96Wh5L7DygcC1CQ+30j4H/E5iQrmZPQst7lkwKLnOHiix3AOCiUT/kYiaKT6maxT
CZbg/65w7WgO7HbL5GU3HfvQ3tHx4MY0hzt+8zyWqDCBX+4CJR4yHpfMv2C4ozruImzydNdIi28J
30Q07rKivyEbCyCnlvGK2u1xei2T8ibW/TemIJi/4vCuaBEc+qFjRVar1WjGn/JyNidh2e1Azy5T
G+/Xb47VfNJ9PFaOyXGykGq5Qj+clHplFjJtJvqjA01xv/fuIxl/dhtSutgv8YoSJ6wyaPC+ycyP
VB7173hv8brtas3BlQ/wDYvmzo+lgqwV6LvKsdceRKGVEfYHYpv22irV81DjHTDYtC30bsThH9FB
a/tb1pTDokoaFJrxIp46HdOkgcHJityaPRA7vtKRbPNzzvuy09ZV37vryXS/JIE5HGRVPsOjOwFU
UED1rAjHJqKYFR9To5gTezdpzonnDEwDx+4UCgz2Vnbj1SMhxEPe9fvRsFeGSK4iT7tmC3GynGVC
zkzqdbfEhMT82bCh2nAUKWGCHqDciy56BjPjLOVH0bXrjisHMtdQx28sGQ4cqNvU5Yz5zXH6m8Ok
2IIJpVD1bUP/+d4BFKRtR6d3d6EscNvPxXHKt0YgqfA0jTsweM+//oXi7y5ipXRpmXRh0tny4cSw
ADmxW+Y3yoEVuW3fTIqhsjlfDHbWPjFcuoISw4RV4d0YZ2wnHkWym8bch8vEIfTfaoGS5u+69tOv
X9vfnbOu7qh5i88tRvLc+PGujcKeZamWYHswTm7N0scJeGk8yVBFLcdi+QSMNJvS3xyDv/m1pi5M
aTlKQs42PxwDl/GzSnpN7bAav+HxvtcL7gcqj97qEmCkP8TMatX9r9+r0Ocf++EKtQz+Z4fOVfnX
Z1TkC4PyC1vt9AYnTOhf0zxHYLZPTl6h06tSCCo0O8yiJm5F5z7Gi7AoB4O+BejiQrik0YlWuDyW
uOzSsx3lxzLiJuPpMb4Nfkwi3O3oYpfJIlrweCHJskjseEVY+cac0crJGD5llXbJTPuQdXzUo+Mn
q9jO1yW/d50MePnBzWyiom84N29smZPbtVm7x0m6d20eAL48ZjpV6flnn14zklI+g7kAMCbtk4sy
J7Vmq+prg2+kiEmWt/AgvBnm7Q1QZkrnc9Ozg7J4ZX3sxKu4hFft4RBltWy+DfAUhQc7PQobQrsp
ntsYfhjuNxsfyzjfeJJhOpk+DwPdJMQzctjYcGm28hch47qlTMZ72eUPNEPw/+XRunBJ5zgNz5xS
6/RFG7r3wJp5YS4frlXKZ3uc4GTPT4fRIftTQt4wXIY7QbyrKBZg20NLgUnjwCzN/+aMMMwPVU2M
oaguEJyIhqNs17Xma/fry22Y+aw7xP/yDC9pg6kadv7s7unlJsq6a/zF01bzmKB07oX40ciwvqCU
DINv0DhnyizpJCMvPg6mu+rWSafkPJ6EXqj0nVA9ELMUV1SKiQESYcccBk9IC45G01vcloZ4aOm0
xksfM5fZtNzQV00bwTkyO5fREp4cOIahgy93ZODEdNhYWoo+kTRp8No5dJ0KZ1nLSfEEwZMVpONb
k9kHxwj1lWm5X2ieqojIu/nssAEVgwuw2RqxWZ2R17+hPGLw9MZ7PKDYMJUFGgjRGb9VMd1JPcCr
lN2qUs3mxwqLXQ7rpRDGs9sm/cYwnQ3+bdIx7CDWDdkSi5ZkMvwssXwKOZpJMNISiC8ZXqeg056Q
KZlLBeNWpfIBNeaTB6UVQ5r1RDMHAfskvIsifBQlFjDb01ZExKDWIeDZtXZVTmTq6CBZdY1z4ffW
S89xd35bMZ5T46IM+jsZFTvU8jVV9yHY0v5cEagk2+iQxeGjMh+bPkFoL7vbrLTeGA8jceBUyApq
BQgERivb4XXDA74ELKyXFBQhhlI+ESMUL5PJ4HuDkXAyWjymshWf1QrdkIG5NptYmcStMe3tNRTZ
ooj3w5ByJvO9S7TqF5ZmkM+B1UfNmMyrU7ExBTAstpHUXDGQV0F5aH2beGM9M8KmMFvGEQjxSOb7
wXFnqi2nBHWlAaf/nNCLsL5KypvgMUeQJ2ODgYql74v54SzDdKGSoFkrswgQ6tJnNJIFHZHBI1O6
u8gqj2HE2M8OjGUZQ3oC1bdLAVgkpSSyUGx6WiACk5NhJIOiO3nLIneIOe12pc6m3FN5uzRG9+L6
NlwHrbtDaHGXCMEPKZcrWFB5CXpH23d1fBSArvDCHeyYH8OjxN4WnvlolRZNSvQR1ILq19iSW5pb
MSEPJXdBw6fXK8CnaAGfy8OHLB6Okehq/FS6BBVfPAwGhrbJTdA2hlwu0pZWcSJxOzPmWRrEYMKx
Gw4bhueANLBrZQC0+xFObTc51/AOjlMgr8euXRea9pIC4mTRuuBpA41BGqyehpS9udd9oiD01tc5
/mml60eazw61o++NjhWqxWolt4p0k7XanfS4M+P3uXZNP6PnM1gmUXiJVMb1pPrbGtMmPSBECChK
xDg2d0YIrmp8yLsxpp0ROYRhDTPDgfLTwhvB6vXROY6oUqDguizzT5XM60UdGthy8KaA2sWTNiTy
xW0OXtB+Q5ju91XPdUxr57YGIZKU5V2mrP1l07vBGQI20ruWnYFAwYJvVoUTPMYpHFsHn0Sne8SQ
Csqcjq1dfmrK9t6tjc8IZjG9ouUISjF0c5B1o4NIUGXRcnL6p8SyVm3jsehutljbr6ahYSqewVCM
sOpgf8lpTkofqqTDtJC4L7Eq8YbHw12CUr9IMR7ZGN1mR1e3SbjVZxp456ZKptXY0fXrxx5200Fs
wcfHBOZq3CzJqcu8eySRZT/kEwMYbEqFkXxCgeS4m4+F3qdEW8N8oUEIxZrSP7kGTxMt0uNLobnZ
zskphnJFecG/rm1ydgfYK3fa0JDEGJce+0ZcCCN2BMNGYzchhvEzccjXOBxld1uSSI1ms22R011b
ms0DMciLBkQklk20yiBbRIBtF41Sa5IVuDAn54Een2w/ZalJSVPIPXKqC/zv5CNQc/aqCZK1cAn/
kn5+8cJ7LLrNsh+5aQbykvnYBcAVLWy5bQYzwJUP5q/kThpV9iGeiUZ0wjSUAbpIdTHkGQoHV5Zj
Omt8wpKlJL70vn8oXGyctdECmp7aA1IbBC0et6MGNpxjFbvjFy38zFVer72oj1aUYz62tXsZCDUt
fDd+qItqaw6Cw08n2uKiV6m/t+t0G5ehs5bBmK+CogTtAv9UT/WTrtj5sY5kTNaiq07yuXApoDHx
cWCKIVO7SMKuPVp2hrPM/yoBYyX+19QkCJGWeENYTT2Ae6F9NynwbFr9wfDqJ11zv3ppuLMLXGCj
pz2CsegXjshX7PW7cp0P8a7VzWfcSPcptxcKPdQ1khpIbSfZuZ27inu2kXFCRZXzFkUGPkxV8UK7
/KmfPaYO/pA+C65yGTx7/jMOkyRDptVjmj8j6W5FMUBCC4zd+/f2uJdRYttNDRl5HPAUSJelQS+s
EXz3kikesyG/fwrsHpelRodiF5EtrByTEVE7PWhtQmKtC3aZmySrgX/PiDqNTfxmdTYW0oTCIkCS
T/k0N2zo1tooTbHWzfowcY9Di9DJnCp1HCoXai+/jN4yLjU/eQwKUkBlARqo9B8Cg+2anAuS+k+N
liMVO890olrPWnXBwnPLjLBaM1QgzatN7rIn04ZdP00/xbm2JRa/6scoggCqhrVVMCjRXPEaRHp1
aMeXrLFv+l4DRoKKsNeK4blx/FMTeGACSdRkWrDMLe1hpE2FTDwYv77AZMuCB8TQZK54DCSAY8yb
uCC4mO3NCpePxs61NjeebenIphSQswGsvn+xJkYlZp4yk7OtC8vVaZNLELMqxkjTThq6DkI63l2s
crzd9jBQDkexJX/69xd/FijSiHYfve36xeB406HDKQnzV21xmpHxTXQKHkrW382UX41DPB2gBUyH
KKVnyk0m2CLzj1SN4VDpO+Ck9Hemco++op0Q2NZVICjIjsvssVIprMeK3oPQM3hy9Ex3AycoF3Ek
tq00zoWln+G9rrLeoF2sMc6RgREqTh84xXnsmjFBFB9cV+uzGrGYLJcauCTsv8dJMVCqceVipnxt
q/Cmn1KJkJ29WiI5O/SBhuw9ppEySm84s0wa8PwHN31eP2R1fFfG4ZEKyteqH46hQXRTGS+qtT+b
B3iOz3HnNsyQ8lcj8W+MBsuS0adsfwjAR+QjWGWcu9bmud4+DC05uqo9duW8TDGDVaRPPPoQwzAu
41Wkv0QbY26mDb9lCmFNFW76mX3feLD0doTBSMSgIyJGVEukKYYALlcjM/cdTshDwehgJqy0MzrF
Nog7WW3+aLMSItHkMwHmQNPdcwT3kC+1ECDZDIo7vH/JesD9ehhfse6GHadxyk4tt7Gkt7aINHA8
9BiidZhW9qKs8vsobhjys1Z5P7rvf3o/VyhkFatw9Fhn0wodbL25I55Gm/Tw/idltrRclzZBp8DF
5+fe2wZoPiudvhh5KnCdBXvAYeDiUX/6Lnv0lLfNZkFDj+I3arrv2TDtYHsR/MosMqH+g8vQbTva
7mzWtnbhwNMtw0C6IEJHEwH6Dv4MNq4dlVpcBPt3XCcDi4aZO5t1E8yZBrNgbRnMo8d+/65hNtGc
MWQI6mOUUvQtLihF2kxV+8yujeWRTneQPZ1tGjAi/kFy31xD5hdLj4+naqK3zkSQm7NdQxcxLKl4
A40BI7GggMefmCKZLDEPDttLGt24EOlOXJf2Wzw/1mfp732T6OGiKmzMIyZZI5WbAmcDW+6p42eL
kJBZ2jV70jxqNcy/LvTkgxDj2qWVjt2LYqCLzIXl+77Uk880DbGuhVO20JPoa+0BRRzg0TbJ3h54
f1F1FegaXeQ+djdD1ylWbfTbyFBobHgFMdNda4ArF27O09UORLbEG6evqdoD1AsFcvCnTQslsGvE
tBK2G6xs48bDuMPjmSVcFBYvqvHurCoDaGk6y0rGOydpX1J7JCfeGXtK8hjWh6eEUlQaFA1slZmx
DGwSYQ56Kiy1fG675owhNGivylnHtCeqOoJNJ1APIGkVOJ0GAthjuPR1ZSEjIEczgMNfkOnJfrC4
xttZVuxzYO9eP1wah/GUjSKQ9eOxED7r9Q6hwo7qJ08VW8wKbET1/FG0dC6aJcyUKO6PFfUY5PV4
aveVuc4liyY092yVVg4wTY0XZWvNzdDRK3NsBRf3++EJuNOEAfQS24s+NxwIesGzR0PnURahDPZW
fk3vUEa17dTPJUq3kzngZZkKLo9YXmlSYXNDOAlLVtPKVbfa7C4foGUuGz4VJ0LFYBz/KWzDi0ZL
xfezLh4CooM6rOyB1Uk/UMwl9LdpYv0QdN+FkLji5JnwP3F64aeZ9UVQEvdJROEfBhJSwtpcuFfv
lUXggF8lg3lLPSsx2PgvVcUAuphTUiSlEZJeQ02/ysy7oMPzNxc0vX+kYQTeE/DALFRSCj3Pj8O5
ANC9z2Pw62nOwqcLTk4667gaDQl2DXuCE3zdN9QxDMNVxOwdCyp7uTQ0Gdrr1JFj6W8YwolzUmAs
R2xYWDwoyBbND7eG4/oubmeIcSjb/R5oD90CKDyanWbrHNcI2d10buSK1gbwD1i8ZrgTDUyWZIyR
jVJr3zY9pJgx+uybqDBCO3UCUaKK8kOSmreewn6EfM/jOHCOZS+CNTNx+MQdEd2U8l4KIJqd690F
dR1uA2/iosUXz/Yra3OAvFEeb5KencLkDnsRjvtKs57poHpjV0DyJPMOjR9/6f242wM2jXBTT2+p
DpyUE9gKENY0N/4c9gSoK4/tccYvidHNsOpd+sLZphJ1Tgf2u5ysEGAmWPX5xEO/IGkeH99nMokW
vSGvcJh7dR8mxhUVaBfyBjTVi3WdpM3aIfZOwiZevJ9jk0nsEAccHgZwhmFXGWtcrpe6NtkJ5PGb
PnGnbauz5FZJ4UZKafxIBA0/09HA3rdCsNdT/IEGQb6hS1YA29DVtGI/xtiC9YBD5+b1V9Ig51nF
9eJTUxJp7PwnPeWiHmySXXMFhNvVs47GKpjU9t72rGA1cj3zDuvXkmLMJfjSo8XUmF2JFLvIRCB1
Ce6D4Oe+EkwC/YFRW+p3tK+5hbfuw9vYHl6qsjvwiF154H3Z8M/1zZBZUQxxJbFKHNjmwLP2tkaj
XfuYN/Jwn5e7SjdoCM+x7vRbvwANyqTgKTSbiw4RO0eREkbk01OFXcZh2wGRO+B4PNoNVSgtqOlV
b3+qRMKgIxkfbCivInVeOqV9rZqcUgehmfhgp00p97ZgWRhGIVKUJZcV+5vCiJ4KoriYJobPGM61
RQ25uJPJKU4F+5pMYFiYA0GdXc+JvJ3VGPdllS3B11/pJUWBY0jRJe0VSRqeJjeyF15S7dxK949l
bn8RbfJMD/spDfGluzO5IUo4H50ZzKDjiheh9Sy8yd/0NVVHrllukWzBkE40aMyIebNpO1bCcX4c
qF842M0lNNEzwaDuxikd14YlX73JKBU1KyX1xIKX6jHlP7x/8fWyxSD8339/9zcD+zhoda6OVSmq
rdT824pXcBBpMi4dk3tIN2jjsYYjwL2kXEHdQRCddP1AG8AIzAOT8+H9726AQ1iSrIsxqqMuyuzk
MZAFHZAxq3Og1+DJCULDX2e9jgeVjtZRk+LQxDH5Cp6Y4lBYvnF4/9P7FyBfTEx5dq+TZjQO71+8
NgnY42KQaYJYfv/f3v9hCsITmv+w9iN0wioH3ubLO7+V+IxXPpCqlCsvniv6kEV2mcd8EsmUrXE9
m9oVTT6zwTfnqb14p0j9+4vlkuyXZkt9NyXeULirw7sQ/D+mhN+aEtSsiP/v//o//w9TwtNLHaCF
N3n2sy/h/dv+9CUIYf/hIqEj5CpXWrOP4F++BGGYfzjSloZ6Nx78y5Lg/qHrhqkc9ha24CvjoRrb
ffDPf5jWHwyBBcFOqOimKXh1/3ptf47L6w9//9EnIH42JXDrZyIiXAEpRBBpFeaHyduUT4jpdWtf
YtKYtLfH475u/H3jU/Lrtzw3UwbLJvk3rGsi5pLIma0wz36H3mH4p9+XUvEoafUzwdi3Hz7JP1/t
j6/OkD+No95fnYv/glG3a9p8QB+Gb741mIkTNObFFjntmbl5JgJOoFBpFqUC4pKb3q0lkGOzHEV7
zNFHECrErvVrqgVSFa5jn/WTNzHDUlY0I6FcgC8kmaTog+vWC3E9Up4zMcOTufflNy//5yHeny9f
6rqulO3YHP+fRyeV38TgjoV54XlffKqmPEKuxwkZO7PpdjKNlS8C9yZg6CP7T6OvNzcND86UgP5J
BmaInZVCX1DtV0SzlzSxrRs1W5SKChMWnZNZ6kH2Mcpq33X1LRnP+uj5Agl0tswVunNicHn5zXua
P/J/Twjn9+QwORc6a06wM+j9P78nQ4bw4KJEXjjRs21V686yqxyfZmPowAYudIchAdybXmyKWKmd
l5fawRLBSMGX129DVT6oYSyPrP02blQKclD0AofI5lFs3tpJBYILL9/gAkD49Ut/nyL/5aVz7Zhc
UVxVH0e5WUFjlF+4xgXj3lK3teh2FNs+LSuGUaiPjt8FR5AOjJnHeROfDJ8BNjWq37C168irCHcN
igwOtT8NG8ysCFpxH24RUpYlb+GoRcZZ62jlYEznLowqC66VJteY4/VjQMXDysELvST34sJ1dZIN
5wbypRlQtMoImFOyps81Ndx1GU7RMqY2elPa4Py1vsh3jry2fCSqxMwx2nsTKgZkx9LDXt6iO+3L
0b8KA9tl18GXGN2ps9OtZQftsor18ziU4d4KtWYjiKSbnk7bsp+Pn9nhEUzvw6dOy9tzRH3DmlvF
sK3BwpG8FtEGv2N3/f6nPu5u4qiBziy1+lYaBNL10oP05W7VTCju53ppO763JxOewhCLtSbMBg5G
Ve6HWq9WrPu+jYDa96yVn40M6+A0KJOpEsXwaV3tfn28Z/PYX05Vm8wdZi9L6H+ZoateyXZwAuOi
Ge2pc1oUKFVVW69OeP7j3VGOcdVLE5jUWD8EIaHfOKWHNqfMggybJ85BTr0vzAmBZ5Ktqrj0tBTN
HefSHcm9gqohNO0+/eZl/zyD/36FYV5zcehwS+a/f77CaCrG/WlV4jJZdFbpdnDrx/a1dBA2DTtV
m5LmTA787MRyVHY20QFh7tzV7ovu6gaMoPBN+Xm16xWhrDp1UZqDdC3LjPFBgHry65cr/uZTlgKT
gmPrtIawK/z55XbkzWIkVgF+RJU3+gjjbJx3KckpaJmGKZVhNs/UQWXmSUxZfBJ+9BDGqtn/+oV8
sLy9f25SYNUwMZIox/poIqHLoeHRxFEiLY6IJ8xT9ZQEkQ1gfh4+a+1j2qHcslkNp/jsG4O7bLAO
Xb9/lGPdbMKxT66qrEGMG1maoxRFxp4QBlpdLQAtRtqJg8MCMct23ZA6eyPsbjsU8KusRK3zBEgp
D9B95ZRguLRsPGhR8hzF5Ax+/VbfHTgf7mRSwuOSlnAs+Zc7GRur3C11T7/g+f1qtn107GfezlRJ
Z5VEFoVC8Zudq4umldG6wNfwObLlWYydvYZLOW2KCED7CGNqHzhs1JoUyWDShu2ELr0qNSBjv37B
9l8f5I7D4oJnBv+B2/PBpScKqn812RmXqm7UyqALectNejs57deCfdy1skwJDQUnfOvE1prsa35M
q8iEP2Gs2ti6EWzh1mY+fLVUp06CKjLG6vlnPDQdtFQOilQy3kNbv+4xY1Pp0Mm9Mp/sBv+hHkg0
5xxoUcZv2LW1BGUAqzAlsrGpdElIWzjpqU3H9IQwKyFfHh1juCX2oE4Ngu9aRZVgFOak5DQ2Gfry
VakIVmodQ5SBDik9M26y2rfetKhdspcXF611DjJClMwjcSdcXz6kg1bRdJObB8JfxPDT4QzeSjuk
AW2h85sy5qDnrz93c75XfDhRqKFyZiuRJams+mAjihLgvGp0xcV1i5n6OnW3I0SI4+RU1c7W7OFW
c7ue4EmenMZxws/Wj3uCLy5WzbQibEawva3Nw6TE1sy0q7ZFQbVMvDSR7nf7qIRHpnLUNP+hZQxN
NYe7Kcq2WNnotHSHsTbMRvPOz2x30+FgY95n3ytFHhU48CRb46zygt6L0evP2C82Ux/vCpUndwAI
5dJtzE0KZ2cz8Bxc9JFTrFOcA3sjx5nw609K4PL9yyeF40nhy+Xzst6dUT/YXLTBaDubnMZlKLIn
s6QLjV6v5xje4bEuhbkCpoSHva8oUgrT9GiRyw9a4me0uxTH0UswHRTjOZPO+BvX5Lsr8sdjaOtM
JRUbB2zLOjbkD8eQGkaDIe1Yo/HI/Bj1cX2D1ZipaPzglZo6VQ7lqdrMSC7CCjU2ybZsrCF72iSe
3k/fQsaQK0ZgzsjS8lwpjHxh2+mn0XPPc1p76Xt2siU/Sec2TMYNVSFE3dqAwgOJl8TUb3v51Ns8
F7WevMlUALqNneZFy+hfFd4ig+KzTROLQaMJuXDA1j+WkwsArMAvBonBqueTX9rZUqdleZlSrDAw
ncdg7wYb4aChZTgUyD/MMOFUH1Y9PQsku8arOH6J4rE9hVgSEm7NrD1IPOYGM3rw9fiKqLArMBu4
fl/RUjZzE3wcKRa9DiiQub9ysjD53f0Xw9qH04Xtks4FJbmrYeix1Ycb2qRiF3/A6F+0uAdjqtHM
A0KO3EUWkDLUTqRwv4Xe0GycieLoJgoPrsyC+2bSqj0tMKCtnC+KMPqVNYLjJXQ2TSsGLywbhb53
HCJb0H3HZmORG19G9pek9tnbMBJZj26vX+V1uIGeGd/o4lPTlOKWSNlDAwX23OY3kRtf6x3hGD4w
fRtE1dewpZsIgNNANscKbvvOsO/SRjvETG0WRmRQpmquhy4cNopLeiHzsD1nI2+pMwmK5NEMo0S1
4okTHduI+rEhuaXJKwHFzyqps90d9rZlBN8EEy7lmrYas61eFTrZbtOAHuX0J0mu4/T9T0Z7GVIT
3P1AMDz0vJMIQWbGQ3xtoRunOVROqVXO1kmyVeG3VIXSdbmGTySw/hq3oB6BNS8JXJ8yu59pJtGT
6J1qFxn5gZFvTlqcSGI1jZxpyVRvcVvjRnPCaxiueBOiots6Ue3gBsE149cRLVe9x2asBe4dW0O0
0nOYkYydBZnVZxz0Yt9iw19OtQ5DbDAYuWrjiRBNuq7qde2yHqjmAQNThLkDtKWYBqfmYvBcey2H
9OvUxriyq4D3aZlXg9meNItXA+ih9atrGQZzCW5NZaHsJVNXO1ukepNTZQ1ix+peI6NPjjpssLRL
UKWUN6wqLBn2pLUXoFika1uu3iJ1volI82AdAPGYeqiKnt5dRZ0rb7om+owb7iVTWbAh+2Jfxgzs
JXulfafsG7PynuH9TTdh3m8YIkOdE5wQkakR2aa4hZxXsrHy+puZGAauq4ncbEcCALWSqYc+QbFH
a9dUDnlxFDtpSX9J68sVlZjTOiqwL+lxAsVmtG8oqpl2Q+E252LF/sfbullwwjX1qgRyGLGd6Jzg
V+cBLutN4NVImGNYXyWkAacUU5sSKj0aWDqQM7AGejxv6cWGh1r36dkr6nMbOojbphouTk0ivzC0
Jb18/cYmZnKtEsh/OLEKGGMBJcmk3wjtpRB5R4qOO49dmD/t6fCNr/rkLU+4wIYEO52gmZaSrLPH
kiv36+E8Ss9ftZZpr0IDTWdRsgLnhsxwU5P2sbG7dttXLrWzcVVdQ5ivr82E4cUkDT5WRO9jlVBQ
k9O0h6XR5lTTh0eT7zppOryjYtLU06Dx/ql6KXC9LOLJ1G+SptFvxmnsb6K9lTHNDxs+pDpC9G5T
XEypSy1RHIT+VdExSshN65QG9ktLd9LacqZd2Az2tUg6FNu8Zv5jaRZZzwkfoSNhvVfu15GcdNJJ
usyVtqU5i/L6oaGDzeHMXw/ztF9OPvfaoHl1mmi4cucvTkEnUKkQhdjbOUcvwL/TDcm3MfX9m6np
m71meDc5IX2tnMz7PKvPVeX559CWYtG6VbcTQfWYlrFxZ/vGMSDnehXqWwftYdFJA0/o/2XvPJYc
V7Yr+iv6AbwAEn5KC7pi+erqCaKqDTyQsAng67XAvk919RSSQnNNGLRlSDBx8py91+aw/Uzm+SfC
FhfMMBMZo/OH8yyh3s2slIbRgNuzX2LJXihDArIuGJ9a/uze32qZKE2u7agld6HbQOMMcRDIItwv
FCFM/Sb13VBbaxYCZxujeDkq8tVRWrr3fTV+rwnmyPEpP1kZgd22024Hc/5mx1NNgCquWqOvQdwO
bvWsLGg4LmRMkppYp+IN+SBBK6C5uXEb7txs2JgOE4DOcXgZ+agB6s9fmM7MQ9+E92aFKqj1e4u5
rnjR4nncjh4z5ykhZhGZQ4UL9esqu3du71GMlEd2szXkpJ4Z8yLSuN0U7Yhn5XbVS/0rq/K8s3xS
aezSm/Ut9B15/HNbR1ENdgSS6pI4Uwvia24X8aiB+2rd3bhITfpFavJ10UCITKR9cEuidtDbze3W
9cTPUEfeYZnURY4bEpRlu9MxWS5cYn6xn7vIz8QQ1EayrhedQawGYtdFcUgjbdoW0/Dx524a5Qxu
sr1cRAfEQiBLMQnQ7Bkw0THBe5HXRXssLEBObOnRATBroFXft8fbRWyY7VHTueigzTuFQtqXY2YM
/ZYBREVejQKHGFnRS+Oge/AGevV+WeTb1DPLYz7lnICQLGxMkJcnt+TLMjcMVOU8PYmYhboQaFg1
dSz70UbL2VX8k9lfF/9yc1bIlmcSfLGst+lWWXJcQb18FdqSRziH1fF2MbuD/HPtdrOZNCsYWjQ1
KfpXbbngXCyPt5u3a5EiCRG2II+kTKKYGbVr0y2vzWg8pUvYGKEY0SLw1faKxX4jYqaGsfA3Pbbb
PVk+z8ZCdBqivt0M2YQnClWt5nXMWCpt6xq/dOlclEJnaeqIfhsXcFLmAfjqIHDBuK0BllqkfHe1
gniPfNtTaXWX+8+EhiS7iHyJrSbyD+W3eziCNib6xdsywHUIldy56JhXsUQIHduktk/VwmtNIGDW
BW8U/YqjavTfYGM/fLT2ieby9YzZ4WaIE5oUhEMXBQyXrU00KGJ20+aM0Kk82PCGvJpzf24ZdZCU
H6WGItgD/ArzGgSoHfVrrRrOYsxve3UUx7n25NgJoLaQVNAmkjbJWi48LrM90RoKUD5xQNxyjpJF
bZMtF5y+Dn4E5et2F9LshRvH827Xbvd9PffPa//bh79+gh3THOwGdGH/+juLW4TR16+RtZ7sF8Lo
3352dnuOqIecYaN7lNPCHfn64bjpsdzG9a+mlWImlJz/omJ5wiA3EIyKzi3481tuj3y97van3G5m
kRTU/NHGiCYk7U2KhL8cdymipxOmxmVQxgbJq7qfaUqa72jiXsMGgFNhiQmCeYbQebmYhSBiNdVv
KHsW/MnYiWkgc9zwsI/7hkDcjOg/xat50p3MAyBM2AK9cpphUvyI08Q5JHpsYw6p7SMQdUQUJX6z
ndbFT8rz+CbfHr5d9OyDjh750WtRy0VEZCbW+vYIZ0H7iHrv1KSEFd6ed7vrdnG7WdilFWgoedvl
h9zuh0/01zWZo6FkNgo2fPlBtxdQyQNuZbe8LuTkBTaCx9TTugOk8/loN5w8EVq1AsU8KqNitoP0
W6QQyRS2t6X9RNhXZKMTvl3FctTO61Z6N1MJj93uVY4u9W0aUeYC9UlXfW36m5vS6nbhVyRWfN28
6bBc28LH/HUniUZ/f87X675UW18/ZoxaRsDtIsFXOqJEIq9pIojlUM8Yu85Lzf6M4CrZCWYAfyXH
3TKRbhdlDSVg9XX7FuT23968PfCVsXa7Gd0S4/7nl1AOIG0xmPvGPb2OP4lvRYHs98/V2Rz5K75+
d5uAgbM55dhWzyovAPR6gAL//J1fT/v6pVqCnu3r5u3avzzvNg37uu9v//jtkX95ifLBq83mxTcl
VDWfhuOfXz7i6Tfkn4A8GUKZerplToUFOUbB7Z2RGSTjYNaRRhWuHdw+s69P9HbT70i7XhVVzuWf
67e7v556u3b73JMKHBxNluUFw2BoS2ZzMe/NNAkGXVD3q9mX27ZHRMxG/KYzbEBGE7i3HAHjLNL2
202C6N8WH6bs0dZAXUMs1aL4KUELtxRPpRj/umhab1Ff/cftENrdWmuhokmD7Ct3ttlhLD96WZ5w
VlZHzGoRfYmQBGboAzZcyET31Pr2rt4+l4bCdyfq6lmyq/uTbgoQvwMx95InHXyLf2Ygfn06t/v+
9hHJ22F6e/xvV//EBSZ9/93rox8uWPGjbSfVaarmEZSqR6hz7ZYP/RieRqBaiJNIfa+yLItWkh0X
2HUPftEOO4m7d0IissZlhmllasmn7OOthHuxH2B4rytKyVUq5ubCCOIy1qJ+s+81JzTPXvkQGnZ0
QIR+II/IXQPPg/wQG5+z0Vp3daU/24p0DtHd9Zm+xBZaD7XXiIBGy2eyS1p7urPcLN8CP4GokTMl
auuGkO/aAYEaP8+NtniArOdU1eiYiT6qWKxWfZ6iL0R+vdUSzvXkPn1HP2IAWoBmMVpmeNAn7ZSH
ktaYo3/3Y8/ZDSKdg84z3u0smhEzJ6tewPerosUAMNe7pofVGuohDFzFhp5Qho9kHr+X2lBhuaED
petsnpgwkeLl+M6uaTN2+JkrVqNZjQdA0j9mBsA7BSxqiYaN7vV2G5OoUFpotaPpFbqge5hK92cZ
FhN5370fhKhbAdj6j0SDJo9uO9d7OaQvQ2GhcoK6uDEmGcEWqbxtWij7Qww0zExjjvZtlBwUXwbg
YXSrkjhHUJxUF5Kc3uzJguNYhj7q2BEEtd6A7PZIA2nKHxrpJZdBjii3yjSgD0qoB6NOa0bnmicY
f1NnOOB2fLB8vXjuCVehLLI+RzHpr00e4I+tTmBc3J1PIMrGE9O+R1xO7TIALvGirZoyToUpKN7W
pGfA5/Fjdk3SIKR9SoAeEjqf7ZgO/S4q+pSZjttHb0tjbZNgsToWzIHORe+Vrxjc15qJjbjxPvIo
IVJHII4zqijfuzUMlLE/Zw6LAk6e+l60E/ak1tjnreGfa8zPXqeN1NnhDCx5uA4T/ijXGKfHJG4C
Gy+i5tr9g+igeIzmxIyy8LJT1CUth1rKRo8Tnea5d7MVRocyZYiZlmRSEo/ddw+Y/PDuD5Z3BnT+
Gg2ucSCF9VDD8dv1Ez1E3UYh2YTkB3vwt0+j0r73QZ5ZD2jR/XMe46HQi3g4Jcanpmkksw2ME6Y2
IlF37nxs4LV9MB0i9u5xjc3CIwc8kXc+TWwCLr32Z+FHyV3qG6/Mb6hg2aHvDEPBv7Oru7HmwJpQ
e5tFA0CmcZ9iaYpz8TEzcn7t/E8hp8cpKcMHI7G+m7U13kdjiPd7mi6M8Io7e4lHp1YZDk2FNnOq
2tcGwumTqEEGgCM+t/r4gzwAUE197FwmrQCpoJgj+TqplwzXnwEZb5WejtuyyFAVttWrMj15YH96
QBSh7xNzPKNGZn6RDMQN2+x/y+Y0GNgwhEj563iDEQ9aGiTP+SWVefOcjas0FON9ZkIkjtoHdPkE
XTlHLO45rWKmokbuUiLlpInP07hvIJLvGdqMa4rNaBWDsz57BKruiZWD4bggvPzEWZc2Wj3BebXJ
OvjdSE9OOP/fxkHAiWlBsQ+CeFswc/pmwmG+MUPLPFFHjeuyEGmAE3CNpnEdGiRl2UX6DSI0LpDZ
Q1bddN+0isgAMUDw09zy19SV32Lp7nhKuTNhbzO66+WpJgvmEenBk2gE/QRuElCz8IuoypjFfy5+
hbtSend9nLWHydXe8YDBSpdwzCccgNJ0kmOWzzCVCu+H0KtnLGTPXTR5u0i6QWXPl7SQ36AV3zl2
M+518hc0f3zXiTDcVEhptqnfhJtl/GiYv/T0oDA/fBik/5bzRYsBDDQH6fbGczJ9T1zTPFSD9V2J
3gn6dHjs7PS3jdUxGHPmJnZFN7eINwN72Wdye4gBcqfmUEyPHiyoLZQqQItOOT8p0LKjCZivNJ12
77JrzUk9eDGEHrhIrvNUPMcmGnLGAWe7FliOPN/Fqgg+a/IG/TRF+qEiCHCwp7fZqtutjNruzh5K
hGdV7RN58KQrqzlHYLLwfY6IQwcPKzA7wElzo31KPwpbLEaZBDa6nmsXm9i6rpdPovVoaZnyGvfE
+XiJQdbi/FmpqXnwaNf1Qj1RyjlbxfRgzNX0zWwzLMX5GSBv/ISj8ubxqo9120hU/yp+0cxweHBB
Diazj/xndvqHYfqBZ6P51FoYZ7IGk9plHLR0I0u20biNXHec1g3RPPSAMvkwdZzTvLyVa0iQPiMG
ugn9/DB0OGFu94Rm1JzMsfyVpWQ7OTCXi6mC8T2WZ7AxGthKaigxJ/GmDfnCyCrdJ5LfY6WDvGBs
6HfKVnwvMDfTGs7SlwlnWhNV8ZrgxfQKWLXhsC6YeAAu26ixvI5Y/sHW50s2trluHXHqW04MriPJ
mOymn47dgY43sBZMyQfWDfcQlcuyDQ5uiy2V7zdFJaVX4xPwN9K6nxA99OSXUEPdu063hzhR2YfR
g+upDwsFXre0pxyOlWdZv8upV6/STo+ZjtPKCvPksYX1iMMygiuYzvexn30strZLO5T6qmVOfewe
oHNMJwfUWcpCv2fswlbecvf1VEb0u/EsdHRFhXMYKke90Frh8NVA1TVoWiszwlnjOEutpD5ozuv7
PGUL79XKv1ipj3hoFpg3s/GuUQ+RfOdXzgfFu7CbjPlb7JD1Mukxfl+iBpjcm5gVLVqmxN/CBy5d
5NMZ5YUG1a9oQndlZNkbNMOQiZ6Y17ES7a5xJlpzOrNdGcbIf9sYw5jIv1lW/jIoiwqWFiuMgG4z
JQoqYTw+Z3YpEJfhv1Qquo4N3U9cw3KdaqYL6i0PyKj39rSFaa5gxtGdD4Z3xp0OgIs3EjaYejdL
mBUOQLsIx8gCaLUexhGbat2hjPfvx2gAF1LmT1XEoTws0eCtwfJPCcNRMc1XYzbTo89eWXVue4VD
3m6JnXtN2DXTQZ6T59DpLxEMvXVtT/N+nnzsEVZgpv7PpB7zvT7wde0QEG1Tt73TMoLiCY7Ypq3l
vunWb6o6nIFCuZvSLjlcevmLYc6j3Qv9J4G2NJJ9542zl1zMrxsDeMaDzN2XeC7mjzhywlWfgslv
zZqacci8k5U5aFlFre19FyuDZiv/0EZHTqH6q16Xn66E5Jy06hgmWGIma9Zos4X9eY5i/yyd4koA
B3U96pFtkvdJ0GbsNBpqabIJaCOTuqO1S+UV5kEf9uAxDO9hrssm6JZ2iT4nTNkMWe3yvMbHPTqb
OALJ2EIcW8WFQgCREnYSZqnzTv7edy9eDFe5Q6DGkv0JOO9EVCScxkzpQQeNAe+Mee+VhXdvl2oP
up+2jUpOjAQDWtn0Vaz5vfYL+BcsBuRE1Bujpw1XIU6GJ9eFx7o3H8n19Na57XRBreE9qpwsPzCs
4tUjA7ucYj/OMfHBPjojSqBfbOFnSV+kC8+y07t827k6QiTfu5ejPx0zob/jrpeb3OCE4jJULcfh
TKnQ8RdI7Pfu+LO2jes47aQCiJMWbniqM/8eFehVGDRbjLo8ZDMpDF3RbnCkufd1Wr1LIzslPfBe
3RBYhmfwyynTt32Lw2RFWZWiieiGQ2wUj+mkDQd/IaWOmvebgsc8aQ0Qg8a35sNoqIPDue0KvOvQ
1IqqAt8PLdzxw2kZwFhan7zYenYtcHKOY0jZ5LTzLmmww2ckZnkVaSQYJgkyziHbgcUlZew7oRfu
rxLQsVW9J6Y+PjqpfiV07x0Kr391fflW+hkabmER7CnbiXpTwQFJbTvQjP5EIIHcxglSv7g0QJbU
7IA5sSC3HIo7tFjHePmZhd2BFFo7tW88D7kMiLErmLTN3rGLbUZfuvcI4nabT/BB8qrDEzKhnUNc
WOx1OYi9Af10i9r2N73xxzguebMql48PtogjnSmYI+O9UuGF8qg9eqazb9JovtMT1AbNeD9kZzcq
3mtLGfci9nHe1LWEAFDNV7wZzkqaTbj1YFeGJpmFRmfuw6m7nzpc1JkdHivryalz62J0HZaKyKgu
YsmZQfmfVU5y8UN09BLV1A7IJyBeI167nhfjn0CeGWES2VpanO9YX8GoiJYhh90wDcLmUcWD3DRL
MZ5p493nYDK/6Rfng8tptIjh30N4ucMT9sPwKsB7g3MePBXoXjsfeoc0E96FiREwkQJmnGxuxzgy
2U0WFfKgEvUbGeKeXDheC3waBQmC/FEwrk5GakrdOtVYLOuomzfIcHSKoyo7OqhHnbAwHkFUv8ae
dmZKU5Gj9l2TCDU9mpD3CKKBs8KNABnERYbY9VIX0xu8F0wKsSjOc2EHhVezP1swW1aKEin3unVs
TUXA9uaZ0EwKi29tYyGV9A2cZI4Mdxa6ka0CcknoORKaSgzHVIXmJQ3r179aA7lmHqJMO1XcOWZn
njfsJuSmsy39c8l+ZJWycd5knGyCzPd+MvEPWAz6E36ChzrLjFOUOliA0+k0mS4fuG5rF8tXMw59
8FLGqD1aavrF/roNtMn+FGOZb1KN7FsVV2RsamzcbfsbAz5CDLPYR5Cr/6xmAurcudR2OsilU9/j
7OZ7E8ihypiIaSQRan240QVMblIntmZp0Req6MFbTQ4XR9XZCgZ9faAFLA51x81YjhY6gkk/wjXD
oGiBSG5LIixTBh97dsRwpvlywdyW+amscJkAcrl38kIjy5WAyIbZTZkQYGf4I2IkfFaju21xRTCI
MN/s6qeONdslkvTcsRvD5ynfOGbaU2s+dnQ1HrLMv9MkXRpc+aSVxvp4P+Ew7rrYWXOYAjuNLOvB
9sn9NClurLS85J25w/hjBo4OfZstYbybJS7YOFyo3HRej0Bm+/WQt9TzyLp2EbFqWL6SN9xe2QWz
Y0j+Ykf8OTlP2zx2/X086aBEPVxCmkudKVH9nvhhkxXyFZvqKXBaB7VbQ1KGtjRIlvxumQzhZZTR
vYiGa5yEPjxlA4lyCfaU8y5AXYkplXw+Yr9McSwtg5KUgJjARyi4Nd0cnZzd49UEPFHkBFp1GRZ3
bZJgeM0UPAvwbPiZj+Dof1WKGWvUluM+C+3+7BeZH5BITDR3Z/zWWh2aXUu0QN/UV0W2wMZJkuPM
UboeGw+DisP4PFuG23GYG3daEWSADc6SkRdCSAx9zIfGY+X66j6e06NDf0aL1VW1zouU2sXBiLSz
XIN4X18/IO6YLl3qW6uuiHooevlVq2HQO8uGJIJId1fM/dvcxzt3yEg0A51RFD4pblYvXhRLIsSH
5BnkOoPfwSW8WNTffSixjZX/EABT2Y+Lp9rWkgC6n76H9EX4lNkXD71DRYJjGhs0trAKKDmVufRp
VpT3yC/NQ7hg3HMZbynG8Eh2Trp16T2sUeukG7SUy5ZB9UBTHbcl81C5w0WM8KTKSmxdMgkCYnYs
elkMzlVTzhyRE7v1pShJDSM9RpI9AuNLJu2yCeoY8eWcIHYkYfDZtAGehIz5GRiEOEtTvBhddgzH
mBDg0NtYog/3aW/0TDCwMLRE1DO/0z98Kii7bniPM/ltwKN07G2RPhomwxAJ/KaZ1jdLguexedEt
iPqxjMrNEEWflp0NjBkfI5aLO9LHfxcTbCWTLbmXjUh5YrImpgHBZdsDUSQHFZgIW701cxRw5Hly
jMDGr8lNTM8eLuIpxnpZTeEKF/G899oXMuNYcb2E3OwiNFEzze6qC0V3vFme28Jyj1k3Uabh19zh
hjMYOFk7vtElQkm+qA2zPPh5ohwZXWHIjVK9P+kZ2cwx6qb8PurGGFs3y6yaLFLo3Vjuq6F+ynLX
QwR+IYPKCdB5Fwx8rd2f/prePqY+FXUDDOQ6zWwXGi1Pd3MZvk2ykdtIeETs5LK9muqes1Fy1lr3
260Fk7tqIesLI8jezSo3mOEiCKrWHV+32RoZIg76po2yfq81v5KGLKkxUdZ9OQw/7cI5+Xmotm2q
o9THe792R/vJbkttTQoZsokat7RT+Q8DwaSHTDbsWc0xpEsqf/NvP5h18kJQsNi0tEzXkMrZSUoy
CruBLopaJBxxqH8HpQOqMMp0ZLewXApz5NiBlHgVvX5MJms3zk0Cep0BCrlW806LwzoQMO1hElFZ
gyXOH6EWvnhD8uiPkXWIomTcWgMFiKMPxU73CRytCvtubN3+JBki6HdWRQCELc1fPRKLs1EQOWGA
1vF91BOJ3nC4+Q7pqYWGnTPjDJdQqUBAcCF39waZZd5SYAxoHFtpX+JsKE5pFl5VqUMwJp9NyYsA
o3k2C/pIRYr7xE5nqF1LFLwOWLVr5vrQJ0lIzV39uonhw9H7LKXTvq3oVaVgGyENwG/i9LakEDgK
npJ4scdR/SYSdj2xY0IcZw3BYHxScCVQp0GBms2YX0yvuh+chGZjlQNDq5CnZnyb13Sb14XCClsp
70wOb/lI35b078RxN1RTL11aJ9ArNdQDie2dERy9W1I2pzrCI9G7VrJt8hCGTpsDA6lbFA/eyOij
cc5OSFCjXqBJAqcXDr3OZNtntu9H8fPESAKp7mJ1J3E9rUk8QFXcB61unOdcWpcQWfSIU8WanqY8
lgc7bqIdbSUAY0vrEfYs6NHuXmQjXXpwFDvIPt9qNsOwuLXXgVCwvYfm8xRl8tomi3jR1zbCZOhZ
KiM6Kv9Ruql7ul3kmsUx1xaPOWR1lJvWr5g9KsJh1HMrpZUfU3pHlVydSYUf37KElAaY/qURY28o
M/9ZWv5TzhfhFLUk07T+8q3OaMaNOS0uqOBXlHDtVUhv74d6zhq/1T3arhomG+Cpv2t/0LEvz5zI
WmB0WaGfGLJ0h2luKEiAQBxtNP9EDJ2JCc9fkjHNHppP0db7krDhF87OxpmAl2TVkPigifRJR1mP
n35iZGNY08U3yG+Yl0ixlhyvoQWkfestGAR2NLUW6EomJDujMIyZf+hekwT6zzHW4lM9sNpnpvZU
dtwSvY152fAvU5EdtCpxkdw39RED3PekBspuFA3fKA8DuPLo8iajWCmKWtcqxwCPAz2smLiDDLw/
DZskmNKCICPC8gIUIsiFpoLeUuHhinWIomAz4gAYqJ/01hz3yoh3XWy6j6U77c0OrV7lGXdFmX3v
5kVBM8j2sQT2VSoF14e92klWtndISxqFRlJ1p1qL99Uo9GtcVq+8BdjLZ0rwyTTuzZh/v2RCuUbc
XuxqLyVtvHStjUlFvEej2xwBs8h4hLRRO+I85don+TPOvvTkTPhoU+5k8or1eAziUE2rrnQGGqvJ
JSyzGKf00J1zDyNxOPbFXZN9+iSXJJ4oPgASDlB/mw2On+gis05tCSZKdzYw3HXpJGCfRkwcmjLM
bzahybQ63rIqD495qz2bsgPvFbFuuYDn9kSpb+LRnx+acQDeOv4uGcpvh5jdBS2f6d6Jw/Q6ZpB0
3PJbo8v2WGEZQ5qnI6NJ5gGNbNmRZinFdoDduAKIZajBvmA6AnjvZz+KiLTJypu0K8P+Jz9n9EG7
rrkbl9DGkLCopnninOMDKCrcUyu2YRsToIxLMxj8R/re2ZOm/c6nrtozMxyIgWaro2R2HumMXHKd
nF0vSjjaQNedncy8pgBrr6CTi7u8fflzQwwcF0iywcIg2HOs0j1pJoJVrVTW9o9bm83ZcyIUB4kR
ETPaQRcaeuJtVINb/Wa4EIoKSrTsKBkVVXtPR96YOt65HhhZiUirztCR3npFJ0839PuKgVUb9w4E
z1pbu9Jo6ESJ4LZT5F9A9ZuSSdt2fL4p671ndwhsHXcvkrlfu0s4dZzQvBvT8d6O2HFG4UMTG+OV
v4AKnSyLXIl8m4XVuEXzu6/4sNbUNAb59eS6OXP9MRfpsBt7JBxwGJ2d1WTv0bKeuG5IOFCnPUQt
zHyIwWOAjpFM0cF1g2GqoRf2D3lpKmIkO21fK2j39TJ2lC2nfbVk1FtyxRCLirWkLEYSAxut5+RA
s8tbafgvVmVHqPrQViddc2g+cR6G64Emyy23adiearv3t61ENjcM+M34n9AkdsPe62nIRaPxOixw
kVr9oIGZBZM1xbtQFd7akA05FwlyflN05lkq4yT1Ob2yT5ZsBRKAKDGEHlgaFWbRiIZrZxvPNPQH
Ot30WAPbVdOzlVrpQ8SStWD6B92dnlRr8wyd5Hm0z+tBLuUZmQ7Y9okIQmk6pxojkmryNmHTo8vB
QjMZsXh2Tf5TJLyFBdGoMGnzKk/+cszMOmjUxXelkmsacUT7JM53E4+i6wAC682Ohan3TsayeBau
3gc6n5tWi3UjJ4fiz8g2DbEEgahc+nfFaUDNh4s2ttFIL/bJhBYhQ6xjFdXp/UA/Y+2MtHrbLu2O
ErkFM02HLKQu2cxsuM6NI95C5/sYOd0rH9ZLojzFvKJRK9vsURc4I/tOPbZ2sSVeBrP6tESt7kJv
Lwq/Zf/MBkiGPvWHUzzOMYbkkRAKu5fvwtW2qkieCqFIye6d7n6uioNVk6Jux2RLLZM58gEVegfl
BZ1BlJslEnA2tTDuBPHy7vTcWwjQpyr3WSDz6VrFIwItR73bUGfOqR9uRGUGGjulc259ashx9xGx
Fwwlak6bvUt2RxStp9wh86WCrkE6bfhaLMjLGPdIaRAzXdaz2iYNSTxehII5n60INpQp9yW0EL9T
p34a1P1zhFjpZBNgV6SvlE71BjEzqVRZAwiI3HsvNBmVaI55EGXxglR6PPkwbE4Tk6Kxtc1jr7L6
0iBY2fve/OmCnDnpwixOt2sAIsuTyozXqAY1+gf9QLTkHwjEOBOvtCAd+jRvLy5BHY6D0baz0QlA
fpjWQiAb85II5XRfPSrsQ0yS+ZjLIUaWmPoLA7bEr5DNxvPURM26drGxNxGYvbGMxwsJUOubvaxk
vPo0pz8QYhHUEjrvLfuV2Dfe5ej2j2YOENNVwBk7JVfS0dyTmS2mgoRmYFvNFzF06sFMvyNLtJ/g
Yu+tyYfZo/eAd06VbPuNUQkoQd3vKim+xVT+e8YPdHVRr3NSnt0dte2RkRn1V5Eck2j8ZunktQM+
HTeg/dlEFunHTR8xRsQohSqpL7OlyIeOoHH6CmB67cEu8uLhOfZTcdZiVkraUB89f0iKVm+FmuK3
0cH0sW2+xo3uLHqV7jRY1mthjI/I8wjaITA5TeYCqJ22mQSpPPDkLhY4003b4d71rR7g8cTG0BtO
ZNVoJ3B+Z9lH2UYtccNWRdVtdj12Db86MjN+ifC9HymTnE3HlJvuKWeHzp1XN50sFJm7BPDmLlmE
y9AtJePABcPTF4DY8dFt0Xd7u5ass3WiyFaZyphZsnzuc6/eRh6rRKmHGM+ZTkF7mrp11hfRqh1p
mDe+QVtREQk0NFm6bQvown1W2Q9J4uToU+1DSmy1CF/MFr6nzWq/9h0UKcCE6Y2W0wfS8DrQ7WOk
ac6FVhZlv9C2SauLFy93fxU1uijOm/sFTVz0bY3q3UtwXdLTnW2b88BUBQirVKCQIJQxjed6CEyl
64FWfGJ0qfZDlVxjGrIrnCVt0JJs3zpqn/Wp+0MFbdVs1az6x0o0Vy9WzaaxtXyjevqfgCWgWmYD
KVKZb1BpC+NaD90ltbAtF9U3EjVBCVgW6WGGlCsh3W6nQnZ5LqKJyS/rbeDnHb4XBwTsGPkjir4i
v4xl/2NMDfqSYXYwJ/elNhiR1MA5wUqnuMWBX207adNQveVAVmLjeL5xYYPy0JBUDROleY9M/U4Q
r3bfEU5lJiq6tJ5xP/XxTKOWwF0WwukYRxjq9VJnHsb8if3fonlUd5rlwmOe28ebn6CzjGcEntWh
66iLLCt9SonsC+bSee2shX8l3QmXivbTVpwpijirySDyfew2CpseU6e1kxvmuey6j6ipu1MyTIuA
1P5jfP5/Isr/RkRxoJT9zVz5X2Ja3n613b+9Jk1E1NLHf4Ki/HnlP8Na3H+4gogWzyeG9kYg+Q8o
iif+4dimBdsV7IfgCdha/0lG0f9Bmomhu6h2HROsBnbzv8gopvsPw/ccJgqOr1vCd/z/CxmFRQ0q
y98sobbFmAX0CqkwrsH4kuRuHv+bJTSaLIWOK4oP5JSlO09Uv4qhJn5e4SZxu+akECdsc0nwV933
Hx1IIRqc54xS5o6mPr6eg+oHRCsRYb4AHcoyCwnuLAA2qWhHbcvCHl77EWsbFUe4aqPIX2e1DJl/
I9ZXUXhJHBoqs4NC5ihM5rdNRHXYiyYj9GJ+Ux9YISTtWZDPPSfkHmi8G8mAYSaVEzYU2MD0zjtz
M9f1ofHG6mBZWrEZJq1biVJ9uFFcnC0AF6mDa9MIx9MQ5fNZzfip3IzTQlxfAfprNOHxWpFCH5PB
oHJhHPy4jfdlWF60yqg3aB2crSGe+hjrmJn1A3OEgb2IOd+PDm6CYnKsbY2zZqnI8IFOwPTZdvnb
0fSbNQqdYm95VQ15AdIiwdzw9MX4lPW2twNK0wwU3FNZJ2vRfzRTblHx4uXiLM+yK1CkS8hz/ai2
ziQvQDtBkCSU707NPvbf2TuT5caVLcv+S82Rhr4Z1KDYtxKpPjSBSSEF+sYBuKP5+lpgRGa8vGVV
7wdqcGkSSCmuSADu55y91zY0RsJM+0nIFELxOWEHSGQKQRh4rllHmxhJ05Ol/IfCb1nSc6DiDrtz
02nPCGsXxq6ozae6U/1Jj7UnwzTWY9e+uHF/dYBcqN4F0cG8qRkBwwqkPq/TDQk9roWuHfs6uHfZ
JigZPIMT+7BZrlWNnC6zmg26FAwXnb+fn7VyFBNd7ME+ad/7lAaiU7KN64pALXTDvuvmzanudi3t
5go5ykCenFEC8Y5pPHbuoY86lhNLHaLKyY++TgtakWhdtdlpGk3qscGo0N4AyhFMuhNTA2lY1R3+
NNvYpmoi+ctHpxMayEMgAW4qFSMibpm0ARVn1AWeY6kLzznKJBdvWLPx5Bw7RsyccBH6YKq/VW1M
PSAUYKijGW1JqUuW/vCTbv6Tbhb1xphbt7DtzmYDDC3UrYfaME/MHa4gsO+rLIZu37/bUe6tCaB/
E3Xc3Dc5IK9kAuNmQWPM2GQ4CXNUOUtdtDZgMmywBSQZ5ETBMoPyY4w9xhbj/sQ7KQ6tqqeF3Qdb
ayTuBhtjvI4s5k8yCteFlK8mxcQ+wuC6lgREcyfgMhtqxCJAHusmPIUEUSjTEStPYOOjAgzbZmu0
ZARVtoVmo6iAqHl0bJL4MWttJH0T266uNRbk+N11diHOCPE2quv65/gJfzWNoge/MLUtPmmyiOvp
K+0AEDEq+HJ8cUfmAGhgnWvRbgskdw2eXwWPjw5Wv64AYr/1ziXM0QsEwywtmVrwMqGHj4yA5+wt
TR/ABiO97euVIutgDb/nzmtSMg6ieNmMr6UxfDOg97axcu6EO+yl0SC4NdCSOpTQUwYwOh7UZRxj
6MPU0Evlm92CGm+Gd++QfAjEzNG16eJNoIfXVt2HZjutm2CmGed3Xlkxl81ca2nWUHs9G12SQhi9
iiqrWAZUudDV9J3eftBud5ZG+zHQzFl5urdizPOhI5RdR9GEo8+0N14otx68c0YLbbTT/BI6Z9T8
RH8CRrCw7W3eTHthoo3Ie2iOuhU+DCIIn+MCaFL+WMSiWnd4gNiD2Ogu4ujQlsBumir+rrFRGEFv
ka8H9Tq3vHsrCtVhiPsXL7CKA8D00E0FOrZ8oYgUT7LYvyoEjVmtCuQsE5OPoInmgTUxwjF1aF93
J4CF3276K9HcF8yejJfGoIPmaX73EjlUwcxkdKmwNUd/8oqiXfftzyix+jtkv9myyoHWMcBGv+ga
qwB3eOnSzgYSvAroZcXMgCwM1isfj6svqmk7sMlEqm1HV4IdPfrOnQbquU7Qm8dNUmxDMgLcrmkX
ChvVwgZJknlUuZl1HGpECjS1l01sPxc1+jlad2LVpnRKGeCEYM9BMJhrJFrIAQwNiKWhb2IYYLrl
SSbl0bPQd63PUFD126GGpsRUJ1opVsmwCc1rEejoX9BMCVoahxZOxsqAuTt7aTRGdkSdrqOeLhHI
e7CX9GmB/pNRPJaPTc5oKg+idDtlwbsbeGpX/GLP+pb6NlOlHPLkWMPO3A0Temc8X/c504bcRSk1
zJOhWuKnZZradGgcmTTAw4wgBro1CVABsIokB3KIL/qS03BJHdS7eQITHCZXmOnZ1tMi407F1l41
LGuoNy4WKTsXEF4oJEn7sGn6DWS6H9256p+8ZC+7ErkNRuhT4tbnFiypq93bxHWnMd1Lz5askKgq
bT14TFrNIgdKyy6a1HnI+2Kvpe4uJr7SST1qHvk4eeIZx85TFnKiRNlrXJU+7mBg/QanpTGITV/L
cV8hZsWham2LSCPUmnQNQTQJhsE991UqEg0kEJIeHzTVFelVTbwpOqzmLuiZJ1YTY3Hf43XNFGxG
AlwgpozXUAqsmyNB4tAsiKoR/oZL7Z2p04PsRg2tFud/IBTuJk5M9hz9DnJ3t0Rxd4D9b1aSPmlR
3TsEjFdVVq9kCRe46ilE7PobIbXciKH6FnJ0kdHQOjII42iUjaXDARbG1OSA5r88qDb+UQzWUyP9
bEOV+hCxAUly8kBkEMh1DP00kBUAr0Lfo3I5tQDZlxbLUUI+8UpRMrIoqLOn3hIz2YUQplYF6FK3
iHbOUBT3+AxoJZrRu/C8dpMYWrZDBRnztsTPqkItNxbmexzC9QL5rnosmEE7vLpNhkVaFE9G5r06
ZCvzi5fuAbRXuLNqQLCCxvzODTq5maI5j9QwaDYmH4429fSJo58VFOVt42dby7SOrugp/HzesRki
SfMueFaYFL3Ed0+ma5szzcIgdiVgGXPMlyJn3+W6+Ufa0WWFRbzwBOAGB1znUtPUQzF2L7lU06oS
8PArtI0eA7AxCrpTNGB7xVz6LAKLwXLKnavttexcpYinPG+qz9UA+RcZsFl/AuS07oh5ZfLndquB
AclhGjGwJfE1MfAYZLXzUaukWRvNdE00mJ5OBIYgeiN5nDuieHcbjUwoKB1WHBIBjVGNbr3W7iDu
nVsbxm6cT9c8IUtTWKkDL8H4VRR0CbG+U7JOJHmxfSKcwkv3dRuvc3/WK4Sv4LeCTWOmG4/Pec9u
JT/5xsAWiXsdONxmU7QIb7oWIRdBZdWSEnnciJGxV9OcoxDU2uR9plkN0n4WF/egkzOTsdGgUKEj
fSGh7xNqyLttVu6+RdvIECo5GkVAE3OqcavckyeVLct+qik1y4dQiHvDg+LjyPQhnTDixNfQzoo1
EgS2lDnt4BIu99KYGkJLquLJo2NTtTbUhcZc6RJardAtPC76Q8WY4a5j7wP6ft8EPutYD5fZMeeb
ewpcFWJWuELGrvfGcqiaK42sk1+AIgAJAJZ5wP2gAYzoQ8ZFtta2rLITibuD0nbckeR6aqfmR2GL
V7a87O2Q0CwtxaiQ0NwLgsQ5lEFDwoNxtrYt8ZR1nb8oVSrPgAIU8k3N5+rm/fYwC9f8DF0DxpIK
ur0HaJY/CL+lP4SbqStGJpFpsrIta5ENFhDJaSDFKjUJPdQYq5KF4CKDfnfU3hNgRSz50ujtRks9
Nqm2eaci30JqBYOjJ2GV5KGGXG1CxoFeD4vWaUKMJ1jpjYC9mTbRHhoJleo0L7tPAdOysZbiXdSD
syitWs6IPNY1LYrXboG5X4X9i514EKfKM1kt0HhparzBbf2pfHajaTbct7H6llZLarPtQokunItO
sXFyJHcU4uWHIoJyH7r0SeanOP+q0G73NCY/W0sddZ9zFImrtopz8zPOTxoGUiwcVULYjngdnfEb
m8cDs/563rFiFB3MU3u2NWdbivJMsDP/T2CVV07KtLJlcODp8SfCgQlAuXgHj7f30QkO04VO+KGV
9QdV1NVV40uPK07XoLuZoCNz8d5pfbdl8kFPawoeChVtnZBsQzRdsZ7CNmOStpwe3Dp4cIboAwkI
7zDxxw4aIzwOqyb6CDW5Dxp8Q/ScIsobz57pTDlSFEOuAgAJuAsPeu7tk4JpqckIjzbxCi3Tzg3j
z8B4HqZpPVG9KbCXNS52EPHPtjckizmWKHgKx+Anu88fnuIeAotwqdE6N86BTZvfJXKYpcXX4RmH
JfwIbn9eeJlQFpZx/ZJoDCY0wIF+e7GDSBHU7T0w/V/l8URsgFEy20/hxwzp0idXso3UYf5VaV5c
a7tbKdc6QPQeZ+b8DNsd7h0XxVLfXNLJfCubapdiZHAUhsWQO7QWrnOk9/Cg7yoHsL0xwA/hvjDw
bnI6uoIumnmtdOPFEs0O03nOou18AnoIq+oMxQMfncieAhsNYN3cYzG5EKdGu++HrKs1qN9TBBbD
a7VVjZRlquvk9NYkZboxLP0pLnWMINyVjX1YmS43bxuhuf0uqvqJ1vwZCz62v7VJ5Lxfe4yJkMIG
RA8o4XzKIjix/6X1HA9MIG0afMLdoEZD6BUvSfEj1m5gKWAjgC1fsLVzUyijplxjA/8ZOMM1Dwc6
Ailln+ldHPq4Vq2ekoRcrIKmwfzRlERxOUGxKZpdQG5HxfRKM8VjWtEVNnr44QN0DBO3Zq0Vh6Ey
D0TV7/B/YPA2X/2JQUvKvZ1sjuX8nmu9/9RU9nYWNYT1WfX1h4efqTShbimXMD+HXKsxuGATwRcG
PrVV6yDEazKWS9ogz2wrXuhekBjUUT0jYrlkrtpA/igZvNnO40Ptxs2xRPG7HroMaGaRXTKYIHsL
4llFx+WsZbp+SpwWm8PU7jvFTaMmF6ufqKMquBM+H1Ouu/sI51jqtjWFsiaWlq+2rP3yEFndOYn0
+0HSAWDhAhxeIyfutcekMlHVML7SQpQ/XYsRweTEr3BnoJ0Pj2U0nKYMhn+JtqqpxHfl8j8Qjsht
uYamwcvvW+G9omZTu4oqgtQcMiNkOw9cAwm4b7rDMbHItHBnSsiy5Dl8EDR+TchwCfOqWOsGs6qo
3tK5YhsXWXdOTPied+f650awLUhjk2I+PrN3/EReyVR+3zZs49Ke1cJF3004nHtH0LgEq41efsiT
3VRXn0gV/X1h12pJg69fGkW/iYP2UkciXnZa9eq66XGg97wIW/2z0Rg16sm98EmvCsKyWoad82RH
Poks4qKslHBzHebTqD25ioBUq38xW1owVUu3Sq+DjZaY956D5UxW0zt+71mbxIyu80euNrnjvISp
rc9GGGJ6+jI7YxX275LIOGahGW98FHwNPp2DluUbhb13WYGuWOecd/gc5TauzXcQLGyi65+2Yn4w
NO4qrXL8grq3Tk2yequs+iBfjNyojqmZd8qCGYEaJd1TmWT7MEjJOWm6Y07Hc+Xo8SGatnof+4tE
udPCa2cOQhatmM0yhwuDLWIq6naj/ypS/EeQOghPBMSA65/ED1qd6yIDm9UrYz3MlEaHkqMaHtNY
MWUpwmVRdu/wowmeYmPT5+BVbW3cw8CvlmgWjmNMg62T4RszvgVaQLI5Mn1TBi0mmQZEvtH0d8jr
EupRmpPJVNVUFL8KxQUqPUEl6ag3t8uoF/rHHOvQEmWCJHgVC2NLXjT/omeRsz65G7BxV+yB5YpX
I6iazTI4B7aD1WU70wyp7iZnx5pKJKKPaEUxB79nKw68hMW2n0NJMsfZjYN7aOIcllLhrW07hF3X
0t5AfqMeBvlVWT32KKYjrNw93SrrLKTt7w1A1avAbhFbS/YFJLR3NY1KtHqopZqLNwDfpxW76Ac1
rIW2yQzx0wlpBaZu+jUNrofVwrSX7ER/eqHzXXhGuelz4CTS99KjqvXHJmh3OhislS2jS6dHVyvR
mAUrzurAQxuOebumymEvOMilAdJ1kUXphTSSn0mLQNRPyQKuojOpj5vMbOZL1CpWjTfPhGvmmYjB
96X5FE7lekK3GuJFIzSUSZU+y3DS7ppX1pMknGpB2xa/tGmtmJAfOsWsHRkNwhhdQ+TFzkSDaqUD
xXIT9m26lW2dQulLb9uE3UvVRvRjI5eEobRY2xm6EdNqsVrSGUVBeJCYqQFWfWlMudyJjpSbRlCU
HDVtaajuQlXssLgUCy3Jx4XXDOVh9nnVzA3ZkBVijVd6jW3YX8YqgJ27FyFJr6TgNOJnoxGMDcOg
n0uma5BDyffmh4gpHFlBubNxjfZiIXLeJamBOCdlb1G53qGP2z9fMcGd0NWjjA1CTTtwoVARUuus
HJ/e5+2hiHP3MNqmezBHwQl4O9gFCbNii0u95Z5JjGQiNxYNq31qmeIQSeOOhoyzqQQsobrU4xWt
GfhCc4SSPT9YUYT2Bm0w/I1y4EsrQstOF4ZiIzV29piMW9rJ4lBPatcXBWqZsiQkayb13L7qOzY1
/rjPaxYwRvJ7WV0LQyTMJbPmGPYBpcjtX4/nWKwanJFbVkG+oifvI+Pk3/2b50RL/E+y099j7EIZ
d9fmDrINVDpmk4s+8FCINpO/RLeoLWhDoxF3zT8PcUnZymTl1Zo5IMNMR4hvqIzbl94NhCHapETu
AfQi6Vh/StM5iUTHydvazpHZZbrlyqsPHdg63FsqRBgm7aVR8ibeHiRXzbo39Y+/h0zHP7DLrbcY
Tmmp/X2CIfCfn7odS8fCQBrHrf3vEz2h6itLsJmram5vM3aHUrI6/H0IGgt/++37BOaDaEy0awFX
gT+j0wpTaltPagcArd0KmGa28gvx6OVhca4i9sNKYzXtaWCLIjwW6AYAxyaLXFfT2pCGsULkaq0a
LD2Mp30mrwCvQa8w+l3CEobcEGgaN54Md1SUXIuShR+anP6Qhw1DbvZIKWsprpXJZD3tk5OHsWdR
TDR5AVyhalLu92RqBBWWak9N4JzkmGybzi/WNV0pbXg0IzyaBbtbupCo9eGlM38GXoBjADZY8Tym
LY6KEdQBJ+Uxta3ZAUvysEMHIhvTJyPM65NWZzTovZgoRPMwRsO8COCCcMhdW1ehvNg5yhZ9itdG
NTabuiw3EyAl1hsr3TH0ZVX1osNkBUj6kFwsJyXxZEp9WBaZviv1UR4qUkGJYHvWB0RrKf0gYGIY
fa/UidYydmpvn4eScglXJjdJi3nQFlouDxWbODP6pPbNL7VmJBs3zAOGNogHbeLHy/pLmNV9q99F
trkTFqWKNW5zj75n4bxkRqcWWWN9F5r72FBU4+47opvJGWQTK6/Z4dLOU2zE5jOmvRERxKLI/D0+
3obhCVyqSA1P7egd0uyJTFP6LVZ/H0r7IWhwIAUpFqwRH3H1QjOeer9ELqDC8nkEV2xh51oqqd7j
IrjM/2ztQ/jAOEdYIq72OEm/yooIUTr4DOLGtxARK5J3rI968cgo/9VGb8fT/SKP9bdScmetpuar
b6y3jr/QSWmMzPA9KLntj3ikh12Zj013qmTikt5qoB0a29f5r1vatBvOmetO22DqPjwVXQKNzXkF
lonWLvAegHmgICOfys0GLuk81SH7n4nLI69nXmytP4tu2CoTSGGcyK+279heUefSAWetBIM9iz7a
7slM56C5OXGNGnBvImlOTLTaMYMaV8wgxaT4zvDNMjFRaM7GRZoAd40jkp+pKoimbJBrGeNTbQY/
3ciZjm1ND8pAhrMEcdthGAAxFvQkoVQduFotbug4bB1Jmx6/MunZma8wSSTuBdUoRcHMlmSWkVcl
URUNWUTlHBJVMtmb3zoGRdYHQb4g+7T3u6KiSsVSGiw86ZDt1q+izn00ZLplSmmfTUZwqeq0ZWjS
8w4NGr4hAiYXmeP8eTRVUm6auMHjX7WwtP1X1egf3CuJKKysH6pqfGpZ/mbRqEWOD52kLUSnOe6B
Bp9tnyOTCZsn185oIIwuGxvrPiprvKi9aDb0a+B1pQ6IdHrerlfp5Makn2OJyM9sSeFtf3kZjdCJ
sKyxqBR9QegWSTChg2MQofMprqwhWmCKfJ9Qui2qwAexFxDwIx5CaX31hcI+AbuYDTUhSR3wOHuG
QPJUknhwT7P2yyRjqfLtFzfhIg0TxeVYvTSecR8gCNtgDAG8hsI7Fy8UWTgOmN2jy7UhD/RNug9C
2LsZJWVROE9M1G1OUpq/ATTF1QST2/PE2sIBv0haxdY5SVbihy4nsXKIr+Y84SPxm6PjVa+Yte/s
pAAvCz40nl5bJfam3d93RrRJutnrYPr2MkskqkLH2Ck3fkpjR2x8t5m3qXNCm2Zvowj7RKcJbpzp
vHen2grMLRHtNEbwzSz8Hd3sNy22sP74LObHDP1307jvgi1Y65QWa2m2Cmv/QQTup+8xueG0KS35
bVbTtRYXz6zWo00bEDcdHT+eSJ2MQbAI3+YTHnfoWibBWgPGZ9naYWiR2MbSxpvmrbQx/WhVtAtc
slQAhK2kSy8OtO9lDOnEsFkwV844PBNBgJc00x6KLD/V6lOLwmbhkwQ4Ofp+FKm9dJvIWoC7uwvh
iFlz2rIjI4yufr4AT7kKLW2XueMdfaqr67kXK++uBDMvytJdYWC4v/27Y0d6KVlpMdVevmm86iFu
9WpBqOTCmNhy22RFLjAykLimQ3BidL2ReOM9lNJMXaMWNQGew6DbVr4Zs/LMNaJDk80xxTqVD63H
tYSwFD9oU56DMnxwUXRaY99sC/uDDAWIEY7zs+a+1Y9MbRvxnAIkapv46AAdtwJ1SGLuikNw8ekm
WSjtuHRx2zOF/WiJy9RG773z/V9+/qlXgO+YnT2BHMdZA8u39Ax8rkzdG33HzbWnKUyHddCJfWre
aePOItWUMrLbltxotVJ8pFHxgJjivgmcJR4KwEYozXCX4u1hD3KK9ehAYM2To9uv5I4viZcjaJyz
MRm9fIXc+H2MUDMg35yJkYuaMcxCo33KnnzN9PWQOkAuCsadkpaxzOvnVA3gOx90p/upR+xxTPzX
fQu0AsapktucAA6dxcCIGdnY475GPs7nQl/SB0G8FFg08gZ+RzoyE6tTc9tgjoQuA1w9Sdajbr+J
SZ+nV+GxAspZQs+VHmnrkcMsRcd1JOofqVSvbUacKUEm91bcYJxMk2vflV+wORi92/LNz8W67dpP
MdrvBQmuZc62AMO2cNUPKFMwxEoQyHldbqgfPRaAZFjmffYR46sMmE5g1WPQUDafDp9n6ONqiBno
D5Wx9nMj2/njY5Rq3TWt9FM9rExdiCWzPus+Dw2s14IgPeq2aelwKVXWKvH4RGs5gMLpE84Ep4Hs
m+B2M2uShxOdgVfHXNLIPjqBIiBkoWAsZm3cTpz1gnmxzRuDnCCFgdkzvzWjHy3abH0Ux7Jj52P7
rJRISI50Xi/OHGzmxft0sD96ldm81U/+aHzQNAMh2autRkQ162X5c76+Q2TIePHcJS02AtJNoH6D
7T7Bnd+rWHH3cZnC9dZ4cuY0UL9xi4VreiO3UrmLvM65b2VGAWpqPyvBb3G0l3I2HLQCXzEMZAA4
9ivSgJ1dus2c1jLuY1rGt+2+132ZLv2pLoKVFGjGvDTflyqcQ6C5ZYJVM4hy1XBv0WI2PlscUxPw
silAPpmWaxchz9JsnABZh7HHmTXttAOw1ucM+NAmqjI4nv5Fx1tAHDrZDESbVtPERIaE1qIKn4LE
fdNj5gIRwbojwuNOV0e39Qk1FmQTyRj/ZFl/j6LklmFO1xL2opdkkDmL7FhRDtFVYBTS+WLhWSmq
Ju/DahPiuD1n5SFRpJGUruGI70ocAzYT/iXQKhcXuW8umB7020pzXoG+9IDOCD5JDeaTXvIqzOle
sonchr4JfcHMrmyB0CiM3hvCm11DksuS7VYDoAzEQ2Ux45YzYRrBZC7vRpqrSoqBWwaacdoV+Pi5
r/Dh2iSzxw9CRGJthFVIQsEGRj6S7fbNnFICswdrWmkIk9pgdoKA2zAsMP1MTw4gILoD0xtswNMX
w6Bj3VJVVK1zZ4ToMyx/eOZUwNAHgMshzBLZD5CV9LnXYUwi34mWSclCRv7POh36aoU8DP8eiDd2
zfzl3KL2JdqhcKTv07Y5lwrXCp6SjE2epyGYcgPINGkpdnW0nyC0En9ZHnSBuF+hp2a/aPf0CdxL
MCIMqXDh5PSttsyc9a0ysgfMfZ91lGFCdvZBdtdQZF+lMR2HOLL2jMw6HWhL1BXsbFiwcF5gJ4Q1
vbdrcslr3VlMdYpWim5eLQv2kbG+gJf93NEW6k2scxi7BZR6tNTNS9cSnmk5b0H904WYsNLaJFzo
ZvJQJNNDadGma5hZAvnqH8Ls6lfRcaIn4mm0xSB8H12Z9xugm7+aicCTmeDCbRkjGPb8vePIX2ZQ
IIIPx62d6s+29g4J51u3p2VfmuXRKlHOWIqgRAOuXRCZZAzq1jrpyztzyl9mu3xYkk+p0WxLp3YF
Vq7caG7sbmQd7fq2u1PGoK/s0aQ52HWbMDaSNf1of2FmOO8mS+eeOJar2GIN4VNjb5PuW+juNEWx
ceUhzL9g6w6gaEnE3frDC+0ZeoRo0Tc4RD5Lk7FMUYeP/eC9GSb4FymeZYnVHS1Ms9UK9w55L73o
8cto6MjmkDnChqlNRHrsspCh4Daxn2pdbjNf9piVIgf8PQuJlrcXUAPQUXBmkWKuNh0YGBHQq4/8
9ANz4cKUxVufI38K5TvG4E3ZNczl61CwoerPDMSJnWJyoIvIvTKb9azy2y2Vv8zIeV5Kic+hp/yM
pmLXTmTAJCDnignOMBg/Y0fc7z3pB2y0aHU61iZuk63qwYGTqvwJ0hjRd46XMkp3rH3RtjKeZWAX
S8bEiE/yAhCYFmMILi6pExO/balrUJqPyvtq0wInKthwduufdSff3HQZ1k1xzp2UvQ3/TUiWFkTt
5tswnE6WLilzTZiWpWkfGHfvssRdd8FEL73ViSsxSIjywVal52ZYu1XxnCQEqRTWtKjtxloF+jSs
ungZyvKXKOEgBDIyELy7n/Y4YKAvwI6rxHiIbb3bD33JrXl03+SnX5nxLhNMk2gxSg9uDJHGtHs6
Sq6yBg5PSZv1z74jzrHpJlvfdxfdBGPGEc9JiKsxKKZH19SyQ8L1y4YvT9edWYNxne3jTS7NNSoZ
kk07JmvlzrC6fsl863GKsKE60b3T0Fkn5f7D9c1kr0x132oO0/lBqlU+FOkyToZxNQurg1J5D5pD
JIGrnyAg9ZAZOXPJcF7KqoGNOEDdNfIdwxwc9mNPGIm2M2slr1nE/5mZKhR6ihluhGtJH75u6uP/
L9T+N0JtQ7eJivm/J1f+r/yjzf6bQPv3T/xnaKUZ/AdZf75LYJOl2+6cp9V/t93//B+GZ/6HTaQQ
2CEHed0stP5PebZn/AdUbF7ukcdlOYaDZvqPPNvhKYdtsW9ZFoFEJvld/wiq/H8FV1reP2LS+P9B
bcsE2qWnbutotf+7Otv31FgUUre/AeX+agaye+PJSe7I7WMP3hgT6mpa8UaXfomSZhX8AeuKkjDd
G56ntlVTQa8jsyOK6fNJWVAcOk712DSqvcqEUbef14+3h0jicZR54WzjaKwfI1HbZ6TJF2TjaU2X
liZKm+nzlpafiLD7HbBwtdxEaGH5dU6gTaLo/2NsbPNqNoL+efDAq5z9uINbMCZoMFq6Hqu/T9++
ur3m9pVi2T6FZFnOP387XJohxXkhN3bEFq6NhfGWe8Yd3Af5beDGGg0pf4z06leKiuwuj7IcqJuF
X8zpkkeb/iYFIgpfwC/ogvWqOcPbEme7C2tSG8Pnv4dux28Pf48J0oFb4QSH23H8fO2pl1dspG64
pBk2HMv5oc0iMOXzV5xp4MSa4v847rMQktFew9y/vfr28Pv7ash47vaLEr/fNzkaVFIGOOb8/in4
VntAkyi+m1ah7GxbfIzopm1AIzcoylFT0qnQrWMpzcaIFKl/fnlLc7JrLd+z9HrZuilZutw5nev2
1dRXlPR+26bH+dnbE52oIvx+nb/RU9aYJmvEj2QiQCZUKiJUIfLf6mwZEcfxg5T0CKWmQc9dDnfx
UKDrH736h2EkwbJs7Pbop9J+MehYe30tfgymW+48C4v+7WV9Qt4IRe6Dl7r9v/y4iJhOa1YUb+FH
MhhnrJ0cfF9cfn8bJpl9B2Gfiih01dYtGQJQ0Ny7rhlygdSKM0IQ9GYH/r1nVME9GarBfeAax1ga
QJX+67iMyST3zOh6O3R7kNMUEGaCxCEpiEO8HYsDWtpVNBSbtkz7k5wflO5QvZJYs9YGzq9/PHF7
yd9jbVLQFozban3jCLSWDeuxFa+37+RksxG+ffnP72Mt5ymJp4meL765UtrW6u8ry6YghcNR5h8+
we0ZvAPrUESUq13SPdwe9LzbkqLlYYSXHZW/QQpCmVxFEaRfymjvwAsWH1adGHRLg+h5bBkIJJVn
giKIJzZnRnEM074GuhoNW6cK5DHSEak8x4xfmzVKE+2OfgpbKjGiXFVjcvn9kJOGWMIM+ZdD85Oa
L5wlHGX8Ef/12kQFyeXLHIb4z8/OzzA3DteUoDZUpapYAF6CZGwET4o/6OH2gHFVo7UU2+u/xxL2
NAGr9LmQQ/cAHweCnq/9/qEwSaO9lzAApH1gnwI5laes2N6+SdKJmcq/fBmPrX0ag9pfR43155l+
/rHU1GK1sONwWI8WfWqEbvGdP0YIfYV9ptVQnTH+xXfdfNyJDI6HPhKlcszs7e/XySn883zRwhss
jMOo4m6rdbb+0Db5+EALbf7690Nv1tuILv5SkPv4+xiQupcmC5tTNR8aqG5OnZe9/f2hLoaB8Y9f
Gv7+BRXkJTziFh9jXF58gByTbsozoavl5fehTLabFEcz01eOMeosKZTM4u9r/x53xrLdwFdFzcE1
fSgm5NWTDeOpT81gGQ9O8RObpabl06fe4bLVUKacmYXwAufPqvDvX0AiSkUy+b8Lxbtly/1L9hxG
qsAyDTZ4huvYKFP/schWLdDyjmD1b6TYctfxjp8GqzFOJj0cd4Nl0t2KonvWSC2TC5QgJBSjJNjW
83sufbykDLTuI8kHZSgcffpYkss1P3k7FkcGaCUcuYc5IuRsFClqkobxTJmmnyCXYzi+zbaeoo8M
MtpTrsRwrUd4K/N3t4d+5mnL4s83yKf0eEouXdxrT07noP5GMny6vbIuoh4LFsjd27cQJxctbJ2F
l/rlfZ47GtFGo4YtXqcuzcUFa1T6ZejJW5ZJ4xlMHnCwJPPAD/qkKtEmqftUvySpzYA9t1DNt8o4
28hF126ol88Gnf1F3A7ZdswTzLPyfxN2Zstt49oafiJWcQTJW1mWNVuSh9i5YSVxNud55tOfj1A6
Snv36V2VQhELIKVYEgms9Q96vIUUTnWl68yL0tLYDokS7lreZhyiudslaFz5e9mT05w6KZdJwUuP
tW1ertPgbJCMRQEkPSFYbVK7iGYBq9B+Qa/nkWxw993z0Qnn2zWdprKadni3oXaaDvl379jbAKC0
tCYlnxQsf5pYHP9YRJ6uX46/mXbrn7zx+CrYrmbZbGItKHruZ96cHelDmpNa+uhtePwJPNxL52vT
2fDvY7zmYoSjQdBNTXkSzpiuRq9uKAwM6bNapM3ezloysijn7owy4RswkbbkfqLsWIu6Cy9FQAfZ
cW93G5BHMibnye6n2O3cTwP/NPkWY4VJPmSgdMmW674ITetQmAA2tFk+KO7M7pQqJaAHUzHfRrt9
co3e/E8F2LeoDf8HdDgNeKwPYrcPYmNrAQHa9pXqkOOY+wFLhBmETfR6KKOiAYKmY4B0nT5PlHGk
WOGfwJje92BX1qWu1pvCS4tHNzIgxMSG+4b7yuOo5d7PUMkeNBSaNqkr0juYLuoxQW77vo8w6ay7
lG6TkqCRh6jrPEaFiLdyngyNnsjvrTTiMRfbKY8G6/uATihae/zWYPIGqP91xr2HL+XZhzhxVotG
JcaqoDLz+GxQzTo72Pg8IPJT3smYnAdiTkFYsWvASf51bu/gEN5G49stZA5derAnY4Nfi7XUqx7r
GbKOZI5i4yWuSKoOQuxkA2i5v0d+jlTZrEN0G5BHMlaH7SyN9Q/DbQW+adADpGZ/X1AeNbpfI+hW
G+Q5+movXP+nmQzacXBa69VG89BHQ/AZq4D+CSnk+zSylEuhonmC9wPsrSbQvgvbXHu+o3+xEZNc
BWATNz0eRsj5dj/kBBC1PwvLqp9cKyw35miqq0IxlC9V6zyYBexxCmoUO3S3f8QHp9jz9Jk9IhlI
gPfGD/4E1y4zDQEQefIPcCeCwyj0vF6iR7bpa90/sjQOnsgRYuwXqIfSFMGTlivuOrK7AFE3BmXT
KdVprDT1IHu3GSXCGk/yrN/XkDP0LPOu12giH2yVnur3JZ6jMyPHc7bXwyjXnK2CSwxV1dvhcJr6
ccZjGFAmrFZ59dDWWbKNs9YGYp2vqkGG1HR4GshRgSa2YjvKUxBnyqVHR8iaZ3Vo7vwPH2sd4vAf
bF/TVnnQQa1xHdXSXMG+9u/7SS+IodTFCULfutudSA4idoM2y/ciDnYdtdxgER+hrFSzZ1a3jxob
PYAWN98mUvZB4gBjRXxfpV6Y5Cv5dHPixNjWMOm2IQ6E7ipqeih22HGAAsz6/2Fub2if375lCMfS
LINEEByAeev/J1lZ0Xw0uIHk/YDguBMV1flFEWL7itQd1TXZd8MgONUlVRiSSPn6GnRKpzggAXdv
NyN6W0FgBKdJnTnHI3daeQpy9t5dlU8mpYE+Qicj7ZYQGcaloYjoUcZkI1CEfqhDAO5ywJpH7Qou
aOdMHviUf3/OSD/vP9YmfGAG/0/TFdZsP87n9vf/8ZikpTtBnP5Q+uhQuuhRDWCBkYgw3moYAJus
9x18iA3zLVLZo3cdGi5ziuC5RJNl8grzDRRhuA5zA2Xeueu1+UdiUO4xHEU525b/dD0bEXFU0YIA
QibXLt38XKsHEy+rrP8aDlO9lcqjKn8RyoCzCOm1T6r6ehRb8OBWVjHWSLK0ChmwrAPMkSOEHLgt
pWZgPVFr8SZM9Hodi0L9MCtmh4ltX5toqPsKEhT9PnLK5VTo2qJLceyRz3ucNO5DiBtvpkZmb9Bn
wxTqxk/cNT7khIr7GXwCxblME7B9D3OCVT249XtiOXdmiKJ7XQfxKh64qVtA7l8mVwUrWhcGCvHi
z645CipFKJmltukfMP8KDvJINgEGgvgJOO3q00CITM323z9+MTvsfvr42eWjBYDwDYx/Of4HO18z
/FF1h0h8dDUltKNFztXvRHUYUhWhunC8GG5DY0Pige4VrKy5KwcShaKJLsbrNL/uvU1A7W0hQOO5
mrpBNAdPpHOkxN45rgJ3p7YpCkyOdzal86xWgK1EJhkp2NxGMSrrUWMTEXqe8xly4uT7X3iiWHi/
4FUr4wKFUq4qA5lvOvKqsifPGOerpogoISH/11WCsYKNYgGykfNCUG+lX6+MWX2POl6Mqqg8nBt5
JJveCawt8t5s4uQhihhLtTKsdRvH2erfPwV4t//1MZDqMzXXMMng4Ij86baph1kSF6GlfwC5re5C
r4wf0yq5QH9KtjYVokfZIMEBTSdEiDZHlHclY3KuPKoalGt7Der0p4GhxD20C8a3T/Fxdk4u+qdP
YVST40fdj/ZNPgY44tCTM2RTKxFFuMRQrq9+G7CNLsblCuDPH7H5ndeQatY6BPbFpwGQhPHBZ0d3
i99eTNGQ48k0ZScHZTxEQWUbOFXykGZlx2YnoGliN1lc+58P5QSYRkz4fPjHaeg5ldrdf11svnij
FAggFApuj9WA+pmaOAd5BGBZN9vhYEXtUzj4T5hboNiW1+XC6dt8ZQXN2AHdm7U15xFB4nUvuyMZ
uRVObwCFIso0LkK+L7WufZnc2r+Qc8MGNrfVha1M6nuCStad1sUoUPpO9lwk+k7GSR8gid44BaIt
ofaui8uod9UbCr9iU2gwp+Ssf7iqhmLV8t+/uPpnW3UeH3BmdbRHLJ1nCPezvz8+ojzX4r7T0w/S
PHzCwhumRdvq4OhwC228KkYHm14e6QFgPh1zUHLMDWUrgn+M9NF68JLyGmpGNaTYh6QJi27Ai7fJ
w+S71zl1Eaf7Eb5Gg7D0gwp+mFIgrhDa0BxRUHDOrnBY8dn2nWtn7lmGsiartyjzQvHLHOesz02B
hvYqjdDzkDE5L26c9k4VokVzkykU04EvjHhiVpkF56C3dvLo1siYQI9+xS0aiN08z9ZLUPif5ty6
fwxbcT+ugT5sp9AzP1///32526XKmkfiKJb/NNVtGhsIXOBRzB2UPXpeyl4ehWH9iqmT8vApjrv5
rxlyrlGx5keadl6MkTm/nf9pXm/6xV3Vo5v6aSDPS69byBepfci5Du/27o+gvKIgKbh2yRwGrWXu
vLg3dyTlot3kIsaG1CmulMTloDPEaESnRmhd593OIN94xll6fLiFbqfJawbmQ+g9IfKN1RLvBdZw
0782uvUO7az9iT78siGz8k10EdQ+KygfPPKyOIgk95WAluuMDgS5kRKnDW97H9TAKUDG4nRBakom
OgTSsAslUJOnQe/jNeyEZp1FwbJPSu9RBwZSIBz9Cr3UfyyS5j318vIVhkCxb0ugNLLbhoG9wZUK
3yQ5N20BIqF7M2sylq99tVHsfQpqH5uFtgfvH1GLV0GsFmhyP/WALtihJfaH6r5HzlBTQ9AowmBA
d3FKiMFd5ADgio35id5Ol8K0bTgKlbKWMSuqp9MYQsmYT5AhyhvtKgvKdun70XSRA55vnF0QWwc5
oxty/oMk9e59r+yhMEXkxWe1uOX1jjdYA8aSHnmvUStJXnA/lI0cvd0ZbwMxzxYMC0N4A3/N7eVF
bjfU2yvdYnK29vsUb61t5HPbpwy97RsXrqh8rl/788N91CyqOJp3uIVuj3/tH1YDct5tcfDpcrdz
+RMAL5F9U+uD/7FYMP5ri2WxuRLzPx2OnyNvyX8s2YwqqSs3iusfZuVvKFkX+6Tw9FVbRj+Hyp3U
lVXWxf566LtfmkKx8Wj11B++4j3n3MVfNcw47r3Bcne1a9cHFrhQtCsEyaq4DHZ2ixyMXsP+n1AW
ehapvgoD1XnLtCxbd7YpIFIF7ltjtt8KrxanBMe7s+/676T1z//+fJlroH9fnlqOZrkmRhmmpmri
c+ZUQ7xYH3Q1+yEAjSFhMgjAKei7guGHwUtPVR0dCSUQO4kCIOouFfnZ19iMydG0F9U20UFUwzIy
V3EZBcAmJswmx9KD0MZRAVKdojmJqLlHxRNPBXkoG2tErn9COApAh0dRQuA4o3TVrgHkhwJd0+At
MPDIJQvxjMErig5uYS7aKgvu4N2AHvOs0N/7ENr3ZFKVnTySMbja0aa18U+fBz9Nk3PbuAMTKoeV
ar5WGHZH3KrKFxZh1gqaCfSCqFRemzFV7xLTq7eyaxraF0VxrUfZU3UwVlPz6g6qccIZ7sx6LFr/
+8ekfS4j2yp+e5ZgeaCyttW1z8lKT9HUoUBi73uoWMVDmylfjaTLzrLxrCGhQBOdeJsIbrP7VyEV
Zmu4ptk5tKLsXLV+ijkb2jZKCSar8XxxClFeDrsQkGX7zeoV71FeCzp9RkoMQr5qVsfba1ghn6nD
gkteT8aVsHpBP3ym001nYEQtH7/n7lrP0nZ51EyrxBP6JYnQeQ5RYPnWQ53C6cEE/to/ZIlwvuk9
DvO+5fpPYzQ1qw6/yh18MgQ6Klw2TZEfb+Ugcyp5q4YW/1kiqsTFdS0Du0hKRCgHtocEhPE/nRS2
jZrgfiku9nyCnKI4Q3uYX6UJErCbxQgC//YK8BhPSH7ACy7z5pKmZXuoQrgysdpcZIgfBfpZAWhZ
2dU6N0dOLfEHhKZGW+yB0f/M4iI/oUDsngfDeer5Vb1Vs1cQ2BbkvL1WvJVBe+g6N3oa4IY9Vr0D
NnaOdynuHOboJJtsFlmJ4iRckrnLd+aYgA7tMU343QSq+NWtmuHFizty7E+B3hk78ti/Gt0zjV3S
Wm65wJcUnxgrgWRATE4Zm9TYIZYGBFVl51yhF/9F/yFNTNSmHA/prMclu4pSDCuoLWIlqtD4UvGA
XPQdzPNf5wAqNS+aH4iHoA/Ko2OgapDw3/hRi8OkFurXMIX9JZRu31Vt/iRGNvtqlH0tkR5YWqFi
bu2+GV8AP6xTai5fEUTScASJ0w2EkvAtAoYg56eBZvPrLEwWWJzuAvnk5PcMQtuaRG579z9+gTgN
fs5d8auzLZm1ch3d0T4vxS2/B37VVvl3p2ZHYxSOeNTmppyC4a5J1WglY307yx1Xqr6uHJ4Tt3mB
U/Q7L/H2ZW80O4dUCHipQXvwx9b9ghTnfQSx5Vvk4mnVq46/l/YEBn7xvqJXp8wSPJAysbGDEH2L
OdSYkfvQYXoK6PevmBywJsEPOOkOnse0soIOWKU5ypzAEam2G8AuKBf0OwRcUXLowJHIru8Xs5oU
7sm766GMClHryJTO8/+IFkgxJVE0bORAM49eZ89nuxX8mciLxa6DPbQwFa94MocgxA0NXgwpYPXi
V4hcZROGZIgKjatotmSRjcfE/VhkcLlCM1veYvLImUf/35iBb/HOE8+3WXIqNbIRNlfnLoOiVilB
tva9opRqBOkKTkkrPH1jzTsRb97KiKJZ1Z4GRGUOgZXPH5UUedC5J0M4CiZbChPID+kemrh2z2Of
bZmR1+N7WQHVNX1ki9pCjO9BiJA+y6lnD/dXyn4GVPx5Gh8MCiBOHB4RxzUuXWVeZBw0DOyV0YaL
MU/T2eEghvNuRc4CABNc5DzeRRYgv24Mgmes3oLnmXgNuufpGglSA9DkUGwDUVmPMVrJuwCatT60
FR8BjWLy2SRBj2iOJqqnOvDVbRXBgpWjwdSBblDHYqOwcFiOET6zwFSqbT0k+UOTxe1Fn1R3wYbV
+97D+Asb0/spRPmFmnb1pa/h46vzSWWg1HfCF9EK614ogHoVs1GSh3bGnunaKNThcWGhb6ie91BE
1bAgh10aS90yHapQ7hrfiRgnVxQHFw7ePbK2k3VUHC1wTg+y8KOmWb8BALN1QOXguiSwL5nc5OAF
zvREQhMPNjbyvpdZ+LMpw9KcnGhrDZN9CszG3WuWspG9ssgRkZjjjor6P/Teo5OEVCWcYRWro4fG
yXzPdZAYXjd6+C7vuxYmy78GZD8FRjmNhb77dH8OLePSt+i+pBFWvp2aQqp08/5s51G+9Cs9fElc
Cr1NnAbvZi4+7Fgtfgz5uO0w1YFS3J+VGCH9NqYjYHocZeOUIkVTXNyrdgeNTsYUxfKOeaa9hZNB
MVsOKK2rH4uyAwTpqntvnGicVNvLrtPMnriyX9WiXpd2cbrOm6dcR2Wfn4d6PUXO4yt2kpca6uQx
rJJ8qQVQfaZI7VCrpoGW6gL7ugA375+8qEQgWMTVgxzDWzQ/FFr3Inutl3VPZRV9t2AZ3mkGKcDC
sbxH2bhlVC9BLPOk/R1rRaw89p678tNa7G9xO7bnPVz3k1fCfwc1SHvBvRw3K5imKxmUk1XUgzYV
aiKxnTcbgCDJ22i468ZKqX2RYj21bfRdhqMQxew4RTJLdju+6IuIm9mjyDzn2W2UpYw3jg3/Gn3D
pa45yVs8BCCE47BfOZrPtk/k2tcc+DWZRW4E2YBGSJGlQMpms11kHlAIgTxzBvsEbMHoPd4vZDZz
7MKlFMKWTawLA12eWRj72ihY0vkofy+7OZbKYT8q2l0s9GanFXayQfJAuS/xVjvZLvIINRILH1A9
7KEZflDjHcAXh+1jHtWCyiqaowYWRK9DOpzlzFBXX6PedV4sbRxXCraVWzdQP10LwfKY1HJxsmcL
lj7R7HIlD80hRnNfHg4mRHykuDeq6Wg70f1obT6Z2hXILOEc+lKmOGwJvCnXHWWeFxU7qfueJ8iK
ZWv1goY/f8gAJ1I56qZIlE+eNbtdMGo7VbypRQbZbu7WKbc0E4+5hewGnZrtUbhl2zGP4m2ytGED
ItiGnJqJFvtPjC0WrddDsVI9UheOY3+NPKRmQ81Bdr2ulXvL07w94L18qzgBgHntTkdFIYlx8BoR
7OjdXH82cSNbNHYxfqsbdYc1nPI11s0NGT7/WdSBc5qM8Z4CH2I1uRK/e6JOD7oSBc+5Gnb3Vmv6
M1Mb4TA/GXe5xRNmTPey0aj3XY9kt8UlY9/PzW2K4onhXrMyUkE4P68QGLpXZ18n2ZAHbnZmEFH4
aRxBeSfFdEmpzHZtsH1+lE3upqCns+bbLSSPJqXSVmaYa+iC4yMXmsb4NdURjLXM+Lmxw3In4/4c
j1TlUYnHp6GrjF0PZAeVJjzcgzHIj6RX86M8Uu0qP8I8/TU6zl0Zk6NuAhQGsbTpzayhzuE5bx0N
MdSHigIQ/IW6/N5Vyt1UiPR99NtqVespBImi1J8Kw/8GM3h4AS66DtymOuZjVB3lkU72a8kmW4Ad
ZyOC3QXDcsQREcUtHysn2b0NyJPH2oJhbI/ZgxyQsesVLD18slmiPZh6vXd5jIHQDR+jvqBmXSIR
Jrsz2+Pa9Uhc42hX7PtqwOpyqsZdU/Ql+RE7Pk0FWq2mrvLW2S4vBOT1U93Y0TLW4H4XYWS8ZADo
ydCl1gKVrz+7SiXQrBhJcqXfUMLnS1ymxrOq5+F7Z5hQAjIQxWaTiNVQNuYOAc96587k/cRRizNw
DeNuKgXp4DBAhMQuk8fONV9RTVI3xtyToXC2DUnsNrrDbKda4SIBK00OS2FzR5v/sFV5cJAvusA0
w3JI2OoKSHP7HiB0mk6ifdbCzt4XapLf6WnZvTd2gnJ7Gw6HUBfTU6ObBzd12nc9y1M0CbFyk6fP
JBQFX+9zqUQPsnBPgsLZymK9bOwgc69dOZDLCv9tjpl4wTKz4D4prfmEewX2b10DM40CdArcChvm
oPkSGT0U50BBDGwe5aPUFnXZ23s5qmaIkBip82zCuTtlJbi+aFQPOQ6MQLFy70SRMjrkgmru3JMh
2WTZO4IxxqMJUPA0KW6xiRMXZloGq1hP841X1vWrnlqznWBl72Q30YdvzdhbR9nLPH2tqmWEmh9T
HeXet4f2SU2hxURluTQKIfb12Iv9XLFCOno+lH3ZhD3c2LKqk/vbRDnwqdvauQE2DH3l39e7XeRT
7J+u2ZRUBNW+DViHJNZjq/vh2qjCZhGSWIlRJ4MgHppouqjxl1G04qOB2meYBqYiJNMeyzBR3mvX
qu4mw/Av/fxt7XoV89AEPUcvR3hTQxVs7Q1kfQc0OHYWOhTLirvIV9+KHitfKZ5lPAzCX/FMS/Au
6ryL3n1r0IY8lQNpt6IYqu+NVR7taPBfLQ/JXvyqtAdU+sZXrDF3coIi4PeFmjk8hmOk7cXUFvw+
/Pp7Bg8EpYj2KzoO5n0VOflWC5L+IgZoxPJUJ4o+fISknwa/NjZmi6pjzXf8fcJUVE4wKgXRpgY5
AR9DgWNhAKrO5nfVJ+Y6yMN+QaEPk6MILLhEgctG4r9n/8ydPLoNfJr3qSsnl2EABxeze1RBuOjt
Ap+ud3sNnQU9yDz0tkOhxisrx2yoLsfm3anQ3G7jr7UwgMAmfEyRhrcxSR70JuyRXCim51lflvdy
Wpo3e5ckyrMnUOzNDAWhuWasdkNvV7tQjevdrdvNsdhRWhY486HsXyf+PuUWK3LsafK4wkflHyYH
DaZmlRUCKstzBEnQXMZcU3tu6+hHUCB4iC6/9lyNjnUX9xbEaQVpIiXkkQWvskltGGcklPjzWEtL
hN4fKSdnCHdlKIJrkslxybxFdfjlmkG6nXDtR4q/q+fJKsy1JT9pVL3QOqLe1QbsHeHuyaM5pphR
+R8TUSsgAS6OPTbbkrmR3VuT+wDfG+3nLfJp1mQO1t3UJNg1sl0sqry+wONPn0ewRMD5mnYru1qj
mCwuEc/HnCV7FpWTgbtS3iN4coieIikb4hJ5UDT8GJXczd4TVHeD2BMf42C/GsLvXzMfT1izwnwH
f2710IYlDpLJCCiywDBDt1MQ2h66XVJqWJhopclmME1Eudi1PAgt8U8yNktBPqrtSnbGyMQTyR6r
Ht+VZos4FTav6BQYvhr/1DBKCvDQ68LgJ7pp1HqUmF1BME0HTCTHbTX16cPk9MUFaGJwN/GA/p4M
uNHPJ7FGOiHnD/cXI92lm1kjsgIAyY3BRBq9gqrm1stAmZrvZbeSiOewdLCFT8vwKGZUnwYtZ8yn
/GyiirzQzUz/3kzKY9DE3ovWhOaDpWJ0R0W5ejEd71Jnovg62NbLpKb5BWpidlFt6M1sb5MH2ZUD
SlWvUzgZRxlS7JRaNmWxxvjCbhkUgFZ8aHH9pUo9yC523awM1x+26hRPj2wNh7soHLIfZr5zprj8
wPqBkq2rxSgjKuWGt14/uJSPnwOI8gs5BdreA556/TtUDoHhgO2hvqE7+57H3RICfPNuoaMlX5eE
OF9U1qiXwqrEfZ15/XEQ068G7Q51l/oddIq/4q4zRCSTIhD+Jdumu9vk25yxp1yQj5q3aGP8bjw1
eoiGMnhlqacuiyFI19euU2M6H/CfkN1Ji9Ao8pJpK7tWbCA1VqvujmRa8Go1VPtLLa4OcjRsvDcS
0vaRW2n4yjb4WAx2e7peiLKzn/rxRZ6oGZhT9016bpHMuT63U0Bnfaxg0Ds/tGUMg0VqiJU43EIy
DkiuL8kmN8LfsOGLmotZtcEDcM1vKNkAHy3HpES2cfoBcHhat2qdPuYlP5QyN8rXdoRLjaCJ+zFS
ctXHHAhHadTHlkzy1zBD1l6dyvbiefNGEBUgHDb7bOeSvHgotKw5k1VXUVGMI1T+HDS5vBFkSwnW
unCt6CIbt002Krig47UX1uRphbIRUxJfJzjI6j0YEQKKNtJVfqtvFeTOD7JBNhuxH3k4um/dhNVs
7XuvuWcHu76GVGbGk/sa6qO70jMbWcO56/Y4HvH1cjdytDKSjyIznaM81UKlp1VJl5H4KPCtsq6T
hFPo+8KIMUGYLwFXHhImlrH3auPfeyZLk6k3q32PW7m2gude3g/cnRZGhHcPu8Kw3qtRDitNDuVu
jo/OPN+QH0E6FtrST1JMgVkIPWLghrSFkZ5lL8cJG9XKP+Oq3o8Waz9i+C70cq4x+8nLEJjVP64h
4zI0hGO/J1X1kqvpvdwMUcXCXLGlomzrafhlmJDYkZsnddCh3+bVxp3jf58v412Fq2Hls+UQhrdr
uxYU+Xykp8DLdQS7kGQlWT6MyrTOy5mo/nvRaZkUN6a+3MmQYzvuSX5lK2/bUOHblAUenpRX+i//
7/JODuiN9ROqf8C66G/rydtSsMVAhtwz6kW1eCNp0r+TAe/WnhW59/bcxUbskfwoC6EkQgW2ptQj
40bs8sVGKnuPDGD23LHOr9hv+LrxomDMsjMLE3ZJqirvsa58rbzOOhuuER9DF+UiGRcOCzm25gUJ
Lbe71/MOZxHV9bZ89WZX1L94G7WGDVMSj81aAl1ZbygnD2Vc2ZPcjyJSq9XU6zg/zOSP1Lb0+wm1
r3ut7O6BZuinaqispyixi6XlVvitwiZ9Immu7pAYiCECK+aTnPL7hAFwI1vlCMCiq6bPg17fT7od
nvW5F1fcE/M0eo4UtFHr2t4iuUnaLmsG75jaqQfNKD0Nlp6jRBtssyTBAQ37ONYPzWGcwWmy0ed9
WWzZb16Plr4MSV9HTLkTqBXcKME/xhRoKOEpEyqRk+KPLvpPrbY1kLy4dmWu0IyLQ1gIfSt71aRz
Q3XQtaBO+MAiyHuSDQDHL8YgSmgFrveE/8Z0z+IdB5S526KTvDcL5asZN3Z156MVxepqPMm5eYgC
UzS1yvVqOG6Rd7YjCy5pqTwZeqc/TT+QtRN41o6oRwoz7LZD01srt3LFxsTTD7TKf7ArfdFcq3nz
g8Jf2pn4ECEi1HqUsr0OY/wrOlMcVS2qz9XseakF7TWUYbp6ndEMjX2Ug3LafJLjaVu4HcWaHSCA
MujAzt4WOR4rCI4+qZWar1nQTEDNZtiDHL7OLLVpWg4G0pR/nCknWb7/EfeYTQ6k1S5VbZyxABnf
JpWtPumjbiW78AW+JrPxGKoh11laQ07NwYixD9kozg1rGr6MUweM9ncs87NgQ4W0hMbYmMpCTRAU
V0G6DkidINYf7rwBR0XZlc2U+1h3AgBdlMh45teJWqIEwUqOxyBSxJ08lGc2K+qbxbpBfWqdBF19
QSMX/q1pdx8AhTjQu+9qogIGqIz6EcW9HucNHk9eLwDadcpXShPdhx7pWy/WzilmIdvUT1v/oe0s
Sugh1X4nq4IDuToWVF07nbCc6+/1KjNeOhgMaWKpJytTjZeBXjz35FgP40aOqfPMeayoYu069t/n
yTFtRgT/Ps/EnWOBW1CA9ldR3xlDRkVtROkPzDV6LJZfPOUGku35DO4RqBSZ5AQj0dy3aWh+70EJ
Yd6U6idlqnIMIfFs0UCwI+T+oRWT8b31549cJZfRdWF8BHSJpfY8oBkIL2nsmKqeH01VB8Y2tBq+
oKXNo3C+dhL1j4Ov4O+hkTbRey1faw3mz0B6Yha9prWNEHnHpLD7dYQK3NpT+mCN3PMMg5mn3Ebl
0e20wCxU+GRedGS5jtiGId58Wx8fCowwHwZ83d+GVFsEmZl+4zHV3OvIjm8Ft+dn/kwnwY1v4QfI
/5TR1D2jyAFUK27VlYtA1LOCHD2Z8xpb2nm0U/HZKUlHGJntNeTA6ru+NdBggV77DE+eRDB6Jbvb
lWob9HY+n8r8BfS0ald5cbtPXde487sIx1bZrW0+/LnpHGGglDkfXifOR7ESvWp8kx5k/NaUk38G
ewbVvqheue3X/6nmnAPMhg+WvN2iC93kGXszHzhpW+zrIcT/JIwidMAH7L/t4dzZ6XgekoolEUAB
GZKNNZSoltbto+yRwR7O11F5QlCxQuhUdD9+X6NyuX0n5bC9XSNEb3XnBtWrDKXcSo4avmippAID
17Z33UwXbubm1k0V/0uoImnrS0axHADlrjYrc2YPy75sajwSISuVd/ICn6/6Rz8K/Uupmw6EdCtd
a0Bql5qtqK+mDgxDNFr34PmN9tppyFy17oAp8aQlm3FOrvs6SKUAT/JVkgXpS4ANyEPS4goUiCx5
QbNH36BlXt+NiAG9dBbuVwIVnMW1G8BS0t38RfZKBSyrW1a4tLhxuasio9zJo1ujhA4lEtmPqGU5
15m135a7qGkQ6yta7V4o7TP6jeki9Zv+JayjelsNDgLBczcSVrJDK8dalGo6vOQBUgyeacIHnUft
QXH23exCkgirf+lDxzogKfEjm3sZ6Y5jFI2vcqwp0aNzw+IkT4x9zziNfrCTY4kZWufSVlZyLC8K
++L5KA3MV8HYUnlqsp9yaDCD+EXjboT0+4hy3hppYvNZzsvGdhFVZETla9u4RVJmR9G1rdFoaEX2
gus4UtSUKsHO5y9T0HxRc7c+yjEnAhSrR0O8l4P8zNO71K2irRxVbFzGTVbUa9nNO/IE2TCoKxPR
KlEVzi7zivCA6uafzTj71fTaXoantkKwSJjTrxmRBn8KCYclssV6vZRz1GgWNZqaaVonenX+1ZUn
ynF5dtRGKjpDJmriBfoMhehxDwQAUSx5ZAPpsRJjb7TOcKdQTF82nuHyUc1BdCg9UJhykhOCK1ZR
EQ57fTrcmmnw1YMemQkur/pGm3tyUMbjkfw3DHG3eugnlINkEM8xIKK3SeTPw/u6wgSFRd5/ugJ0
GyVfcKs9moD5IJK9bAJMvvfdla0kW9xy0usQ4nMXpPZmPY7fc+ShokTp3uaPndvj8BjbKOjjrlxs
SzOqX8OSp/vgWj75GLqVXl6mWI1Osme2iE0a3fjE6oWtRr6PfUSw+qrMl55OgTycFGO+Y5nnADnR
FbK7/jJyowCXCQ+kltHl+So2+c7dpahjL3yVutm1r1XuY5A60372xD7L6zgFD/DMOE3z9dBTb47W
6AHA5iVkCPrRtB0xDZaha3xK0CwJTLTB55NkrHNyaL2djydSh7uf5vYmqybukfHk14/+BFvU9IxD
M2+4qrmRcQUJikBTjYOcapZ9byGv9it2mybP+j1XxtP/4+w8lhzXlTT8RIygN1t5WyqVr94w2tJ7
0D79fIT6tM703JnFbBhEAqCkKokEMn/jjtVJw6h42ZbR+MWfNaK0Qv0YIkfshtYTmxhun4wHvj19
uPUkdpZatRvPxGqXhUp4wgq7X6LvbG5b3AyeRifrn7AwDF1hXmWEFYq+I8+JXOg0+3jHObZoims1
eyVwuicTEN+jxv7/1gsgCCoO7t9LOTnMkp8dwNqV3Y7JWztU+yHP9KvRpgnEQhsaBzcKLYvc1/Cr
DDaR2z7XnUPxhQn5QLqisMVR9tms9y+eMr7LvoB07VnXUUxtRaQ/uZ31FiDWq/tF9xKjb/Vc2huM
Cjyx5HKvCjrlZ+SleDynDXrHSSF2cmjnGije1Wjwy95s8r3Tn+voaJPO14kT1qt9BHW40fSLMe+M
qnm3VObGsxb3KN/PrUAV5IIEvpdKwWbJi9CbnsfLzmIeoTbW3+PJ32IkOHf6xlQ/OKN5cbIQ0FLq
x3iqDO7BLi0ktvrSfOIhZT4hV4Cn8ejhxluH1lOu6cFlLKOd7JTDQm0wV01AOv4+y+qfC6hbVzlH
L40WO7fRWt4nDRo+iL4en+UcXyncgzu/sDm/5l8vLJtBHJ+SOnq17U674FXTYO4d+m/IpfxC/nv6
GRovhYKY36KEeay5+vQpoqAFrWIAPuIxs6lqxIaTwiexprAJKkBIXtGQFMveca03v8x2AQaDFap+
z818qIMeBgaeINu8SLNnzLibBz2yTrIlRzhV4yw8zxR7OcvrsvhUj943XA/xoOodtJ9BJbcgtZx+
DxsYvbQkTB46lC/3mdNdQEQMqN7JY+R7wVlTP+WIWwgiYvIg2xVVJpBx6lGbQzJuT2xO8rga0Gpr
u0thoEIbp0n1OTVGvapUbTxgnoC7Sv2C3WT5Oc0+ZX0n2rUVJRU5yBSKSDI13EIVdVl5ZflUzAfT
FyomFGGJ0BtNQ9NI+LINat3gCVpa8eSThAXdgQCx7JOjSoQeoClUZ6vvjIsxH6zc6pa9JeKNjDVa
YlwQkzAuTuhc2bjoh3uoMlrzIdKuesO6YCGnl0DF+cFnS37REEx+THZineRBcT1SXfK06CpOCzPA
zYfd0fI+qBna38Op91qsQP9phkG7H6jM7k0//s594+eAWA95z2k6aX4Y8QsuumcIvw7lfNX/mtvO
VtMN5ZfVYT8SqNW30baNRSYy63nEgns9KY59io1GO0ToKc2w6uCK5AIKrwE4Lawwh8b5DNPM3Wix
NWy1ualQvEMlyXrH3t3Zx50WrLHq1Z+LEEmKdPKNnZUqxrsX5K8Q7qxHfcjjl4nqqgw3SRgflTDH
/WweFRi+t8q6zPw/Jxllghr4hJvoQHIat7pvdmjpq1IIg1/DGKBDjdS4MMoP9pWfpgqqpjMtC2VL
/yTDtQaTeKzrBkFj/F/zBNOgcuhtCsxD9EYl5jZ70HXSiE7WPqYulj8UYz5JxaDgAU5ok5Zj8GmM
4aPfg8lTuI1eSONXSOoQR+0GSbxBn5ObQfhZTWhTWuVHmGs2C40pXoXF4LN1MbU1eMuT6pNA6dgx
njsNwzhlrm7XPSmgER+ZM8jZ5IXHy1GWueso7BCzF9ZWFsdhey17qjxvAtT7cSwRz5bDDLgwsMDq
/GKi5HEdR+So58tWBSK9SCABZZqb7dpFM/ETZ/t+j0levJaV9W7yP6ls9+Q+m4Y76oQy51yhn0ol
Qo5PmPtm/GZ1aoywpjE+x0looPdfYk4S6m64y2EAnSaLOkLSCm+ritCE1iA68SA6KAxD3B9Jrmoa
3zwZK6KzwPGgmFuW2XUb1sPJXrFH5ViXKA83fea9RNWoXCwvPclWYpjTy6x5Mne5Xd8eiwIRdxIU
cGsgrJ2Kmjp9hM76k69hZGulRfiRuR6izJbyw/ebJcWKKFwIFjpuX4/f0RlJkaPorTe0Y6IZYFQB
zR26dR8N9fOkDCNSWhWSE3Ozg6f76GGwMWqaIL1tgNbMISysQ8P3H0rd7Z4DoFXcyJ+ioafRZ9Uq
MRA5kH1KWA7n0KygLNIZNgkjEu1H4o3JKYFSsOF1KWolhliWHfuLqcrMS9mq2g0Epg/VLywKMvQD
KKo5LHBXEhymdcMmZ9P/rtVNuTNMC8zbYNifdUHKtWm+8isecHeFXM2t9ZfuhyNM9ipFwgW9o1Vj
IPUdJ/jnaINzkAfoGwAy5SkDOS1GfEyq+fB3/7+G3ucbou1+z5dBOf3WXQvyBVWuX92WvNFQJh32
WMBCHLWYhQncCm0JgNrhJfKU8CtS9vqi6jASrSv4zyBh1EumUo3HHiBBga1ujkqMn5mh2umhziz/
iuRUtw09jIT1QfhXGcO2VsF4ojI2XY6tDQwGvocp+jt5OVXbFsjzx1jbX92iSh5rKAzPeWZsQ24Q
7FbbaZlMNkhk7nv2uh1IEoFiaE+4r/TueSyBMXhhv7JGCpCz3vKTACSxU0O92IG7UZ7Cnt9Qybrp
1Ujw89EM/JANWJnvUzkMC922krM1N2dv28otolckf4CYds6TDIt88PZJmYUrn7XCO894H1C+gfDk
PMn1rF+QVD0k0+mUIdlEdfZown9/HYZ+2nl94q7NvtU+yYid2863nvVcC7Cral6SwXUWhdrFM8iB
F9e1eNMWg7fW5yYYu3pX+3kCNZMmxATloPhUwhG4il6NqAwetJC8vmJ95kX4rlqj9dI0ub4BK1as
G/4AL/hdg6R1agzIUN18cWc3EbOMX9O+wVRN9MNGqY1TayE6gx9F95wjUAPAN06O44wPRU0q2E94
CM1uFd2zHBcLxDtZAF5lCydY1BEyIJdu5V0BCZcHcHb2YwgUgO9tM3zX2ortRZ598c04RNy2Z3mj
u+pDW1r6Uo4oUZXDvuO7IGu1bFzq8ZguaiendnQkpZFtahD47rEns6sIL+0m/3BiLQQtlrQHy/AR
jzXdZc9j6LV1cMvF+JIaAn+Ijy61/DUrUX1r1GO9CAPyI4h+YWCqAXHBnHydVnzNIx1hCsc0lIcY
ZOdhKHnM8Pu3XvRACxZGVZZXMw3jXWYoytnD6PJ2UNPqyUKTY3+PC5CXqTmI/Zj3OgyEYfhUpuLS
gnH+hXfRqrbV9HsekdGza8BOcBDxpm3ZJ6qD2h/tiRdW9cx+EiXmwzrCLd+cUt/EujX+wln6MJKN
+dLoOGGouLKeLCsOFkqCnZYK2fgtMvL4gDTPuJTNOrRtPEpNqnRzr56gTxFmvrUBn1a/UbgtVo7m
uLtx7rV1Eka2WZHcmXtZDMHiFfwnFJITb5OuoX9WJld5pbKFg1A0/QswnfFlNIoZ8cYLGHq+88vC
vqCm/hVAV/vLd/emKpqfFIOzxZBo5asNnWbdjGZ+zjSS+1aY5duRPO9VBS65HEOr+Jq49Q6OnviV
VdYe8y37Cw4m9TKPMItN9AiKs5Lhq1iG49lUkcGd/FZ/NeZSrQt186fdLln/iV/cAn5kdqK+iTR1
ABN4Bd84GOIpVNTtgI7Bo+WBANZjZ2M1/B2B8XcHJX8BNKpF+8oR9RG1GmwoJnw+KZGYOC3Jg+y6
N209AlTlolv2rzl5CqtCqzxlx+OjeKjnQwPmZIVbWrdCebJ4IL8EhE12ayib/6snYk/Hip0xshdW
y6vHTkIMewT7lcvtYBUBq6NebKoemwkZ6ysfYEbe6J8IZvn7VjbrOHZRIQSwOs9VLdxeyT12FF+0
CJXteHajmU/HQJtPp7zZ4sDzcOupOj86dp1fhRt5+q/xoXsZSbBc8UzbYJAcvE+qkZ+pKQIpm5uR
CJqdYXBzQIg8eFdbDMdImkw72cuTGt/rou3PspeiOspdivpsjVX1PF9yEJryJi8ZtRixyKa8ZE/1
ayWbAcub2yVlE62ErWVWzo7foHpoBNmqADoWImUqxit/YvKsd/zpYPU1KuGyfT/IefemPLvHWLDs
8II6U+Exoda/CjwCHwejcx/bwHEfXbhcqV1Mp3vcHPAnyFIwE3IE+1v3MZ1RiYJMLBWqf6bi7YJG
hI3Tohw3HEyDoiz352Tbh617ruczzY1/n8kYW6XfvX+N+0+9gBLc2/WKNDj7qLkmie4cxACfECUi
GLKuZ5p4Vc6npjmx6pCntwFyLMU8vBbcrrlNlbFazpen/5pEucQ5lJolVmPoZBAFlHoXdQB1s7QO
HqcsCOBsaCwra2A6Ve5RfPzTMSZO8ACZfCmH3eNegsYs9wvg9qSq3YXsFqZ+BlXcY1j7z4WVWI8O
TTR+YEXm7IXvqRunUYeDnnjDobPMHKm0uT25GH5ESJSb63s/ZvP0y6EyeBt/a+v4UIMLBASK6tMi
Vi+5m09fg2I2T0hzcQijqH/WNfEh4z7WF9Y4YmIFUZ1lXqoHwTVrNAXDIRTU+LKLVd3YeH5VodHs
KD2qqNUNiM5OmDUcQVneRsspLC69S1K+yAa1P2b1lrLxKHGdZUwejBRsMRBe7ipq6C86t5mTpzNL
dtE3uUmSJ/H4ZeXKoesTqKnB+OobmbiWql5d0zJ5M8sSeylfRZ1wU4V4OYnX2ne618bvDM71pOte
Jdb597ltIDyZBdMFmra7jG38SXuj1NlfIZsEZOlnbbTOSY/S4SWqQWiGKrunKPaHF5a6wQ4bB7gY
c6/SFOm5mbxvsjOtDI0l0hFcQoro91RvNCO4GGMHotGsvLM8ZC1F7gXOI2LbKV68uLXv/fLMqdqd
aqb4ErYJyvRCifxVmZNd9eKyO1oduYqFj0vxUbadOSjP/oq5qY74FZlJFmIGghp4CG3Qp45OuCcG
l9btfx8sB7ngIZ6qzV8dEAZQfapcFRPAf2aQ3wsumZnHZ74vy7/i8pp+WDyPKFfsZWuw9Z6qGonk
mRsk2T6T1hd7yyzgav1D+5Fxi00aVLQ7kYgxWAcVh3vodubCHrpfTsbkNf+MlaG/rq6HwVGzq2Zn
DlOCZH2EdIXltzsPBfoSJkI7Uqbri2Lfucl8Slue5SilLow0Oulhyd3H8Y0HBK3MB1OfcB5CBkzD
xvnBxrfIWWlRrq1iJc4B3c+9JuuHHj+SZuKLAlaZT1eP0fuo8zXKzS5by2buW8UKKZNqD244xpsw
/qnP0CbZmVhP/EqcV8b4jxQYHytNid7BMnoHGyvRpRwUDHholW6lg27g+vys0yV4yOYoBw+hf64p
R19d26aexndChpvMqpGltaPbm9Jx/VOULzfoQ5l/VomdPEpIA2uU5koEBk/6eEc6gEH/K1Jon3HS
JY+AhZsbXuJ/v87tdRrr436NfoAsBl350OYjmAISzeGxVv3RXgKgBxo2H2A2YuEzpdwn8rKFrqi0
8SmDsHqSZ0IGpwkb7UQXITu3eZDsjxpd/B5/GyUnJBkVdYS/gOb+dRHZfZsUO2FywuKPHdEx8dpm
27XeCwle5Riag1Wf5WmEQScMK4IjP0huGpAaQPs5HRg7iI58DyKfbEjsK8eI7MiiyB8G74dwfbxU
SDaWmHVTdJSVyP9clJRdAAKqoxypGOFG9HV+MD2MhioIqpU+o0lr9uc3UbJb+093o/ZK//CnOWC0
3eMRg4SZhhpQs0qTYdlXVnIctFgE27uumTDG2wvEFlWWhz/N2xXQ88GFU816SJ1Tf9U+8bIyrvJQ
23p7js0QuH3I3asLG2UfOXXG/641rnmTYgZWBTBGFEzQ7zGPe/CqSRwKr/OlZEfh1P5i1Kkw3mOq
an94yYR/w3wlGee+umrAj0MjYqahFfGj4tS315Oh2jVzyrPtk5wTOxBuO6HvI/ZYkPfLAXAf96vO
9zpWqFWMJ3WctLxwH3NUa4ti1zxg9IOVUsbDIZgn4irLIHnqBxQetdht1vfVWD2v4u7NvxZn9477
gu3/HoLLnMChAun7oWPjM4FvCNqgvvjAmVEbng92/xiM1nBoecxj8jjHqsJ5IwNr7mXLSer6khta
dXG86sdgVaCq/4TkiFHHsLlF0Xc3WkgRJ12pnFFZjRZ+2I3v6QSdcmh98TT0mb1OS8U/e6LDFVZr
0oOOgPOpcadgaxSiflRMq1/FWZS9TlPFprmz3Le0Hbqj0qrgoyiQuMA0OQTZkJ3K6qjlkXfS/YBO
pIJ/d8oRuj7GJxN/F5WNsYplyWMxFxbjKHYeXLtby5Y8KNwFDqkhfnQjRj1LR0T9tvSqBsaCb68a
OzUPTQDZPIhCZWuOk/vSKTWb1lw/CgtMISXtRy96cCwrQQyRQ8LT+CqQ7s1cR1xk6xYPPPxxR+VE
AWKauXbNF9+OrIMcoaZpenURX15QurZ2phPgfApBA0gC/m7b+9XVDCHQPqdwfo8VTaqsJyPNVvIy
8oJt1c5WPRqfaH5T1nwY8kTsyzAsFre34KkGawNbezGbacRoFWWKcyi67f09t7aRPxakT//7p+uH
EQGZDND8/LblcHTYb5/uHvrzCe/vIDZdSiJxYO9uL5mz3QCowvLh/pqx46CZmVOBu79qFyn+Girc
708oL1hH+e9PePtrRaGL1O/86W7X1q2A9Q6fTo6W15efsEFG7P4m+/kTZuL2/7v9WfoSEngy/P50
crbqWAclcEFFzX8IObvI8i+xXluH++Udyo6LoVbiFTC86hnc0cx3VctzabfuE6Wy50Z3vE/INyjO
5T4AS82v3gstX5a2kj0UumeuvQkrAeFg/T0XNHOdjFw4+dxlooSqZ2rqJ0UzvspOeagAYxiWN97G
1x2keUECdCProX0ctie3TH7cx3sa+UOe+Sw4XXXVGgprvWqWac+GYdXELgY7QaE/IRB1cgehnOO5
NVZOjwk1f1rZKYfZPpL1rLZDVCEZ4osQOQoXyeP5GvKgi3JYZ51T/ivmJ83Gs53mcnsVTHnJ+fv6
Qr6MnCXMCFcQu8wOsjloY/MAuPnWkrMGgZxRZVeIc/55v6Hegz7Q3EcZihF82CEmUWCpynuTMTTD
fxVq2hxlC9fQ8Ozoza1PhtB2Jw86JCHVvn8mGZ9J0LW3Pwlg/3KrxjglDcaXwTsbfp4/YA8HgXUM
oos8s9IM6lRflzvZdKwUJfdKB4EQmSJe/TXaS9RhX8N2vF9AjpAHXsHPx9+vcA/bSRlDxv/nFe4d
adX+fpUCEgr68ayH1A6NZDXM1kCZSW2z6NjolmJAqQ+SPct5xKwnbzhSdXYpt9fVg+dhlTCoobga
oAtW1HPsFyV0g2Vn5MOH1WDRqA3G+C0uxLl2O/+Xh3OjlocDa8KOqjJLs2C2r2d9oobfHVP7KZxA
+cD610Uvq81fdXg9qwy10SvUJbamhqE+8Ha1rR12ztFROnfv5W69HxS+uUbhSBsWVl6a/50f13gC
qlW2mPLNR40lvzC6bC97BsObGUc5teSF3mXj6RZ1DG8x8CBYg6jI+RcI/sv5MmoE+X5FSzetxvJk
WeVzOVu75kljPlXoD22jptxHtRaRM/WCi+qBBwFfrCDH2OElq2fiPDW2+hSrzauMu0FirOKpFgfu
7hqcSvxuS0f5BM+qbTzdtykkM33oz4XeIkHbm+Genwb+fHOYHeKxrwb1Jb5aU+hCA7NTgRQqnmvR
hmUiSUgqvumxH8z02DSlgKM8n046qhWupR16LSjIL4aryO3K9TTm2atnUz5rB8wRXMdOX0vcPw92
Ab5DNrsWyhUmkr9ka1KEi0K6d5Yz0XyxnlBJX6IUzLN4Prj5DmSJeJGNPim3KLeLq5ybxdOrGUTq
g2zxSdDl9cP4JIemPSDAllT9nvSB8pKx/9zzUyjVhVk2Ebl6DsagRUvVyY31FEW/Y1MGnwuF6wag
sEXaTw6MB/2f7nmg3U7lwR8L8MZ/4qU1Jxo6NeFGOr0luK0Aq67S904ZdeT/efLLplGS8zRiMzgE
gLTeWQO8qVYVP0JXn95aXBTnOVrupRej7Pge03L1GD6TrbESmKekrkU5X/FBCcy9o8bNsXcm9yx7
J+rf4JCC1xF01dUyxEMt0uzd1NzoOImoJh3PpAJHSKwQe3sjJ1mlij9fG7F5wGHliHq/vwlmxqQ8
xNKXx4uy7JjOPEwZNMASkh1FCmYK6vo5Jq01Jq1+bROjRns4StYFf+GN7OxH179QZ7y1ZKhu+2CZ
pyM/oXm6R0n7qAmLitdQUoBEFvRVaYOYbQJXIhHs7WPIBSCYf2lW8w1lB2A/0UwTN53yMTEra2v7
08yZGxABVHhke63dzMxqb4G0d/m1caBPaXMZXWsxiwK69N32q9ncrVBfy9Cm1GLqOols09v1KETt
PWWa8SQl/qxsuV+blK0ZX8r+O/m11e1KeMXty74zvyYmTAUbYvhzK8h6iTTKzoZaULlLhmAXqY5/
CR2jWLlakr1HtvIjcxzrZzpcb9fB9OqqYLXy2Vq9AHzVKVdMHfuVP024NA3p64St1UuEH8RL1+AE
lTj5kwzFjYlDYdyCrJ47qzarNgXp9LXs5d6YnDqzByI695aoC7+I4/1a1OPmrFYiTrLf8TLMbh2+
ZMpn7rXdy9hlK6wzm/cWJT3gF5GxkE2jtJyNHbYVQtaieWcnhpVTMkCfmAcbmb+h8IECip/VT1Cr
buHBzsJjjrstCB5GYQdurKGPDNtRba1jrwjcrjHMPs/6FCu1CfulaU/DWcbkASjCcE7nwxQLe4Wl
E0PmGT1CtiPYVXpkW1cRLL13y5jsRQ4O9FRuH9UmjZdtP/kPjR04Z1E4w3I0JvcrKbhDMPjTWzlh
4FD4WPTByYw+AnPCWyJ1vyoQmle5PpmnqNPix5zyDbRe3fmax+O7hvlEQGVjEfp5D66xjx7vB0f4
54aFzhEyY+UuEtdL9hM2lAs5JI2c34ODCA1iU80xi4fatLBJ1S0qSzT8/mWb3cWmyvjzRFY+PjYI
mh2mHiiPZAd0Y/q9nlBWkswBQQtIT4iaE6yC0Yu+q3YbPUh2wNwn5pH/j3nyKqY17F2tji7qBFVA
aSjE+1biPYVW7z25DfAR177KyKiS9EEmR6xkn4zZrtgMnpguspVaSbJrepTLQkzg8qXtN4+I1g7n
eL5Y4evuZsJFKtIt+ynEYwXR+4yNiSHsJ4y+3WvqAHOhT0Ya21LWPnz2VVo0qDbiZ742IICcNVDZ
bl3HyzhO6jetyH+fyRg0q/Z5HMolGIroi9f/Muyi/nBKO987ENwwOSfsB9HRc1qTYi93K6xjkDLI
+uhLPKnfoex31zBpi4fRGJ2FHN/kBlIRhdM/eIaaXX3d/Cnjllf6rAMqG9kafmeeW51knHurQDsz
a/exlQUfsUlxfn5dpVfSbYoE21Y2eXfWn3fX9+6wLuZ3gcLMsWqd3++uYym17HV/0yClEld98bPC
Jp6MbPExxYW1wqNXPfvCq45Vgdhj30fJ69QBUSBPU/yEDb7Ejt28tIaerVrT8JG6DDABmc/uh6xV
xq3dJSfPbv8dl2NN1XwLTDd87TrzqGGX/uEPFTpkeRKeK62FHq/6xVrPfOd90NOLH7naj9gonkDF
Ze9GwMfq60I5xsbUn1GngDlqhs0nWPl9wNr7h+aXX7DmMl/VWsk3bkny3YiE+tAHUzSLZvpfEiVY
y6HIIeHo5JXNSwH7e9OZLfbgUNkvqEcNS10b+RGPZocU9+iDaptMZ2/E3o4NRiLFgt6nvBaLfhrT
L1YZfSuzxv9GJuGhQKDjJ9bFa5XbfrjwujOiJ1jItzbyNzBGFlA/NmaR1T+9UH3ETK39hlHtz6kL
rZ1ie/1GxXnk2Qe8V5TPyEUUz11dsQEdfW0jY91k1heIY7u86IvbCOQKg6WXmqQxcJgbi+gpzGPv
UkYWKOb5DCZ+s2rTIloLFzkRPG2h2gE0OdY6RWker+wbrSp5uvUKH15S7IponTiIF1HubrnOP1Nu
Mf6qtyny+qGGH3g8RGKTup2yiJVUuWAmqx/TEaBcEhT11y5+A3/sfEvr1l8iva2d+YfZZxPZ4WU9
d7Tj9wwe8tfY7uN1gK3w0cb4+LFUe+TVktj5NpkljIw2/Ch7bG0jN1b3SmmpT24cYhk1jxg6+8WA
g/ka5WawQx/UBbxn169tpj3LAUgSZXitV0DOmqbe6kqk8yegXgQUE3hd8+GAyd4paVZuaoxgnDYJ
39C/1/ep6fVrd1CtL/bY4mKej+9+PZg7V8c3RMZr9ZsYovSzxc5t2wI/2mpeZH9Js8z6YrhkFIZU
dbZV26efY/pN9iVwnDdsq40dli3T+2g0KxnXLDaqcZPp5LyG8I2E8k6+BPkdZxUp0dawU2VZWyFW
Z+wljvKsnJv3mOwww/p/DOlNDyN04BCrv+YOIO0PqLrjaInEnzzUmFRDXC+Nf8XyrC8uvIl4S6UA
L6I/g9O5A7V+F9Vp68dfcV1AuQ0Dcf4r7gdFfm5B/HeJPS4bWMvLvu/fc6upr9XMXHTR8Dn+CcF6
b66Y09xCVNlqkkiwYhW2taE5aqsSR71rUFjGWpgDgied521KwyzPHju9HazY4agK/p+Uxf19YHvl
MSvCbteg8nm2fBR1RFJSwVBw8UvQQn4M4wZNAL8OnjMNC+QuZjEa6+oDMIDiUtuGurG1zl/kueWz
sb79LdRxh0YCO1Pbzi8yJs/81LMOMIMeZMvw4gApI8zQzw0FqSjt88stFtcZFoKZmq7CcVSfIYMH
BzHVAFh9c6zY64VLAND9VfZaqahWToQ9qGwaidufyrH4VtSZ+tyYdfuA2OIpDXzlTehxREXXSnay
aZpav8jL2L/1Rv20Nb3Ef6J6GrwIvV3JUe7E+qU2WcersBUBfqE1M1oTdcLej09hbYq3yKyXyWgg
x+yQKZzMrl3LZiuSH3Djx0c365Jrzt7TEikgUc801qVdCXQvmZThVlVQMdmpBf6ujm01T7VLFthM
o3OrYoiYCCs6dzz8ZZ88BL2o160e1mvb1qYUIHT7aFq2ug1AkOzzyM8u8qCZVYKNtY2hnVHkt1gk
pgy2UhDiAmoDZ5wHy5g8g8FZ79SWAuc95iuhv0LtRVuAPCyndZcO1EZmDZ7Ma7NDDKlpm9J+ZB5y
dl3bcoPyXj3d8H9F6YEHhvszrvxfejuob1mtTMCSmvAiisbdoY8eobVomw+9Bn+3NMrqTYvLiPpG
1f0Ey2sZhvfLqOOX+CWvVZMn1GjfDiJzUKjrsmuVFFia/vd4N3f+FSO3gf9Iu0it8FdlBY3+4IFn
hpKhTmsTYMG5mAwNbGT8E0uiEVWXcTzKs/vBsbRsqyUtLGrs3bz5ELIOgfU4n8ZG/dLpVIjvRm8y
rivw9GXsNvjPONl7HzzUWrVOVdPfKbDRtpitjqCN7Ohd1xQF7UA86+MmiN7DJPsa2V5z4cEdvZtz
FTxt3gLfGUgNZ89yylQ1+oGSYb+Ug1J2sCC/YGmQheWZMvLYmHqYRdbgGK92bGJJnozNJdX0dKep
VQZ+wbBPVZymm7AetCcHktiyh07y2U/OE0n2GcjP8oui1cKHyR75LENC06hxMm/Ek9nwBMkqTT1p
CNMeclcJdlOlTpcyxOl7xMj0re/ZJZcf3HOyk2mVlADipl+Q4FKTFfDW9BTMNCmvhQq5kG15AJKH
g3feTng0Jv/0yGvI4XLMbY5s6wqKrX33OTZmdg1n6Wtt6IvTkFcXGYrnEAgE6xz3YitD8tCbensh
V7CQc+5xeabPmti3GCNuQ/9cH2mw7e2CakaeLkuaixvmxUmOV6dI2fjW1ADEMrytRWLrOFVxdRBF
75GCb8Oz2xjGBnxb8oiTlbti4zI+F6MlKBgb1fzMLbEqMoKV28I7MxNTO6LYgohBNquFaLVINjIY
a7lb3U7dAIVmn2zaeFRHHQiaxn66CNrmuevxVvdMn2R1pmZbte0RRhxKcz9mdbXP58xkjCLjZvLq
9LFUZCpbD15MtciWttpUH/gIh+iEklrsECaFzZmzVB63/ryJWgAsXHd9hdSYXzhbxx0X1gz46Col
OrABx+9tbjph6+M6D8E5TrPu7c+w1gFd6A4wZorQ+D3Mb2wf0zKGeVxNxuXV7HkYuJZ/D2MVYoMT
mNJTIkS9VVKX4n4y6s+RbdfXkDu4LUKrWvo6pIAORYJD7aX6s2Pn+q4ILJj882AXq5fnHGrPPNQs
s2KpgXXbyaGaKtJDqwDXlk3TERheepW+6x1KQsgGqc9ZiLKm5VnJWxmw62kn3f4QMYth/v3a12RC
SiIU2g8l71hzpQhtk6tYuKS54kVQb9lmYLoKnmbdJFl1VZTGXDYtVPM67tBoajNShxQBvkIiPxdh
S94idndBXbi/qM+9+kNcfZaZVS4dpTKfDFByG4GO6tmOE2PfjpmxwzSte5BXROonR5TLRzW7G8Kv
dcHqlGfXnDu+XbHKQO/MVzQ7r1yOs0ihCSxqL/c4/2kX9FeMilh1CDNS25O1CyEpxoU55PjNjNk6
Q38IlW7FKLNrJMritfov1s5ryW2d6dpXxCrmcKqcpcn2PmHZ3jZzzrz6/yFkm/NObb+hvv8EBTQa
oEYjUUT36rWa4iXrNPUyuG36wqvMADcaRGSmyVHKoLqztfIgZq2mCuHvNNqdmCXrUcDu5Jroc7KW
MKyxqYh191VzAUNTgH/X4s92IJ+MSYPEtDieeK7zKdXNiW40aC5OWAHMbBWX43lNQVhUtItKs+rv
48b1pPx7Gcc9ABEoseS8+0xph3NypfJnUzfVsI6zWFt8mPgwNMuK0xbFkcI+BhncIQ4SgsmoOye/
JgwN+TqH1tDghF8E/d88kUHI3Hc/YD58RVDc/+Qk8ARTV9Rdw7g3dhV1OdS62Pk1ISG8gmbb3Jr6
4Cz5eeNtn5qGAoOjqdjwyPUa8uLCmKGKirD0EJGZNlx+v8ZgEeiefuqqyn12vW76oqg1wowMk9Yp
12VjIHkxOaMSYG5HTYduYxr6jQOPM2LI962s3GkuvtS8iKUjp+JHCI+W1uRq1k235NEn2MScJ6iL
9MZolcccPDNN6rW3JuH2U604N/T+Akhyj/JDAOmAscqjofsu58pTSpbxi9ua1UK1TOcVPa9hieZu
8iQ3crCGeProJBY8gf4AZ2s4ZvseJA7MJ4qULeuyPfCoYYNnZ1ax9HgrGXa8yiI3fUqmZiCzQKbh
QVhk1zs51riXmTr7vumcVSUzRnS7KZ+WTTdZARHq5JWYLwciwlkLX3HVuOeQuPyy0Ht7kfryc2RR
fWVCybAdSD9tTDctl4JGSBAHhVMBbJ3lk3Q8sFZ5rFBEjNVXS+fPsyP1KkYyIXSQ189oqlY3Bc7h
Q5ml5cpLLePz0GZ/W4mRPOROJV2ghybpbXR8j9B5mKKRD2STq6+J3/xt8J595selQfsSWECoNcES
xuYbavPdJaOIaR3YNkhix0IyU+mqfelRbu3CNzmgnYPcjjye+Lb8pYzcINEBQf+tbr2N6YCwhO8t
+NvhH6OVkrKLlFDaEQD8OpQQmyc6BOQFfOg/a1lgiEzV3HpDR9TdInWSbs0ibx58Mz/H7qAiyqVx
9C+Tb3INswtBZ/9mhcVDJ/nhvu8D8wiJN4yQU2PEVy//khV+7S28jnrRLGh/dOpG1uRtHxTOJz9z
u3WtyeXR5gBx9XiJy7DhIUuDwWGD6rZ+LcfGW3bEIqkWKkKYoh0/WtRNZFH2KV81pRm/KJPEKuQp
6cK18pxP1LDJZPvNh2v3q20HMKt0FJzxgxJuzRJmFFc2ujfHBK5V6n77zTOGbekVJO4a7blNdYcq
PenBM9NdrUO2MFiQjgyRuqxrRKa7xLe3EZzkx6yv+p1pSwd3zNK1MjjHMa7ahUzQg0BM02/aQDM3
mdt88q20RuHdDhZVOgRf4WW62UZhfc/58kDljAYsNOgbR6rrA9SvB4f65gsOk5g5FQqXdACXHgED
6T0/fBANBGXKUYpgpZ9MkSRBK5bYxprcjnLurEE5y13+qbfzW2GmROOz8pny8fgKsbP8kkkKBF6K
dVHDvDoPRnnrQqA8eRKGx8D5HspNepIhnXDCfth7FgwowPsz/SRd3IZKRd9MPnegMrZg06FmmobS
YF6nyNajqbbdpTFrCtclQG26FAarUm78o+o0Z6VubDjrJ8ThBEz0HXo8Ivwd5T4YqQH6AmEXDcVY
4OmFixg7fvUXD/0pLNrDS4+20LWIw5dayaoLgVa+SWNHhq+r2lfZTsMFRRbJtgzav20yIQ/IBGvn
vrcobdT9YMnTRnai9yAmIY3vHtBFAK48Rl8J6+PRKcawd4IoX9zHgWr1i6FSY0B1abvOe7t4LbSw
WSMKmW/F0NRMfn4cBX5Zb6T+zcmHZVdTBkqUTUuP967FqfXo6lT6LSdQxTHy9EdSwdLS7xAh9J1D
Wg23YgiNq52Aau3qte5of3OuKxZyWH/tdKO9jXVC2imD5rMMPo8l38NQUpdDE1Y/Ov2psy1YfiLf
ORWkmRawULWrPqJ4pgmRIg+kxt0hFEfAia/zLYHJ85ZOPdLQt0SNC4o4MYnJNqNQquu4V4qhrOrJ
RVLKrxGongzdr+cyklt+g6CFEkMr8MbzYBMs43fuGcxn95g02ZIyCPM5z+RkEQATIHHev9dWG6dh
HGn86vrml3+SVhMeYsLh52GvDVz9t4KbBVP2EMQ/Cje3D30B96PdoG9D1U2yC3QqrKjPpDK5hJuM
I/ew0XKtuI52aVFsKTfEcLybUxfZLuNR/Zja5OV8vv47fkNIzmVQKUB4OF4hZc7WbhDIj80YWctY
7+TnPH4oSx5AJ7neh7YNw12rowgfek59HYIp+eLE5WfVTc9ywTc9invU1oEzEeXSlqaF5LrWGPqu
cUd5B1YaJfNMjdeKYRV7xWQ3wN3TT0ZXkJnmuZSq5bUql+Z3O0+elAGZoCqTZWRrpHVnhPkPTnkX
n3vhZ6/lFXZ+lEHRFDS7cqgvNl+lbaTa3bY37OEmW7a3ggNafZNJUKpmEv5IzTOZLKDjfJlvZl9b
ny0fntOiVapHEkzNpojrDKxLCTaaMBbPXNUtq/RmmVZW9LXI+qWflfF32S8RQUiD+MUEGrhpoT45
jqMGS4sBltd3OoWc/nBWa91+th1H4Za9IcpVfAl8g/JOWy4Ort5Z4Am774oXcaO0LaD4RmUChG/C
I1TE4ZrIzXBJHDNftIbxNVRy75lSxGGnQJy6hfTUeeGMDlVk6n2DxgIAYZoMj0Oid5T9lPKmTNvm
DV7Ug/AIzHqkao34nNpV2bbpq51sefEeTghzr5B/OPG/jEj91eYV6glnFUDkv256gu6DGgynlLDv
og8c99nQdcJBZX+YsCedBkNw0YMW7Ov4HADUo6KmrNelgUy1x3u5MtG/3PPjIr024egv7NYm/T3N
Vo2N4oyhP8vyxEXqZjwU1fyQlkAqNL3t9k1D9Hq0lfSzE1vfO5Cmt8IJ9Vum+X8j1p5SAO0scnDU
S+r4YFhwZHOPiNSw7dsoffTUKXKdNdU3E/KsJGiU75xyvhdyYL0UUD+tFSX6bA9lviLv6dySqQGz
DJMquaOda0qqBOdHpazGEsyS75bOTTg6jgk0PySJPdtyqTeJ/nJjmXYRbjFxpZt93/u+WWwirtNc
+7Yj2Cx5/trO8vQseRUCBGMM8VOrxSdQF39ZACbPgWasM796goI6WKqjehor56gnxHEtx1bOOaLu
y3HwlZVR1/3OiSt1jw7JcM2nJtilAyEXUAbBLvecYKWbjfpmDvDpl33/g2K40e84sUNr9VISb19U
tZOtOwiSuF3G3nggg7D0dclAKCrXdvIAiC0uTIVYjWft3EhKl3zk+b4q8SffUaGBsRGB0eR8OI0U
qy4TjXR0aGr9qjMiIvTyYFFS1zTtIqqbJ8iCkp2wzQ1VYb9cKlvt1p3VaQueRs46qYI3u+oIw1h6
8DqxUa7axNBukeM7G5/ibDcxtmSkxhMFRunOM1C86dQCxp+gPnelljzBqMBzNSp7YK/0fi9sSgL0
BXZZ4KCSfeMoYH1XVMJQ4yRHZj96Gk/JqE18kSVpOPh6Nh7AY/PuuGQwAor6Tw3YIx4Eo09SRdqh
owh33ULAvEuK3n6QkfeULbXl0IPSPHWvxEoDzjh+0CxjLwlOYIbTfTASsLCBeawKa1RXmu+4kLt0
jx7RcMcwSeGPoWSeaxCKLvVqD1LmZQ88S0/VzshGjCZPTR7o3RcTIQDkyH0e8uK6fEHliyB6pD/z
+THB6CxheE9vdjPpCjcvFsXINyKfyb0pyEuvChjC1sPkJSbConIvdf5NDBA6ldckTKOVZZXjDYYp
Z6EpdU+WRRtvd5tsmFs1tnXwr7iICU4L+tUAIjlZ8i6MlrKBgHstNeWpd6zi1DTxz14M1QIM3dAw
QnoNSFn43LvcifhcxXK7ifklPJcG6r6SbOSIPjsuVZU0fAycfVNbxO/T8WyUJj8ASfhQF1LE15/b
Ik+wFoqwMHQjbEIJSWlYD8JW2xmBxgra0tBWOSZVLkk6orqg/rajnKarrBguDXRANxlmg6Xm+t6D
z6veEpqLyRZ2sOZ7480GTHTiS1d1ygpeQZ2faVc/OrmabOtQ/9z6bXT2278JgpeXuBnyjWO7sMUE
KBBVLqSbogenMjQ5ojs3tXXpi34gdIr8SG/KJkITFnzVUvzZhRXlLwN5i4WhS/Ur93tlWYeu91TY
JUptYeleTZkPRRBB2hNER7NBm1dtDH5apqFoOkg9qIJ0sj5biCm1J26ddiupi9WbVj0G+kTOJJsx
8jy8wXfuJplw3J6qMNIXI0UlnHrVKdSHgJsgWBJN4Ss8Fvhms1E8WbszL5V1gxhpr8Iv9JuNqUPX
Cr5o8xRl8AjkoRevGkvRD3VAvb4DmOtZ8c3qkeP0Qu6T7BnmxzUwSelhelB3m0p502KnOJVJ4N6H
Rp4ky3Dowg0ELmispG0vrREvlbYxMN3HSs++UToBRiztugPftWDRkal6MLIIvJwTj1vDcQFcldKr
j7bVYzckS70pq2dvGMrnLLFvOWTCl9yTymdH64xlOwwNd1iGtq24W1IU4cqt3YuR5d25zQf3kiK2
Dj9n+OYlYbkPZD+ncMOL3syI2CRxyGAnZiPqqMHIkyoTs66EcFUaSU+yrcuP/H7shLm32vQU+xnI
Jg6aACRHH/IGMpiGVsUr6iHMFyOOIPBW4Q6nosp8SSpi3wDN5JU9DY1BVrZ5xs+7FFnGS0KVEpBQ
JV6LtarTelsYvpv1fW0Dcphfew2GX5x5wqs22eh68KSxVdT2AaTt1H+JoYpI5RpmfnkjnNMOTLoO
7eh9VvailNCNn2/va/veXUH4I2+Fs0Yxxar0bfc+G5tVs7Ios98JZznoAD21UxpWXHf0paVe19EW
3OjOsJz22nqDtUmCMT/Z0TEjQkeN3bJV5O55qqR5Tsr+lfycc85gFtjB8AC7vtZ316aO95S0O0dL
k2BjEbZa+VKMVGbdTa3WRRcdpIIr52oAdWmqH8mOHOzO7q7CPy2DeMX5OUC+HHUTK+14xAvIE8th
jEAduYtE6b+ludF+yXNfRSZcM67UpYe7AN6omnTYrTGil0ZGKsx0UvVATL1dhk7vvZWEjjcaPAcb
MatUyH7URYy6yDSb6UD6qqy9eYGtvTZfqiLxdqqfQVreEbYLE7NcVVJRbkEz87tle+NwcJCpMNah
Yf3qxlNXV5JCXb5zeNfVEyXfRFO1l2c8ukPnvZr8eRQtDysJGqBXjU/bgxsjRDSNJKPTr6E3PIpR
OKbZpQCdJ0ZgrIyThkLPIpjo1ccSkie77+E7n3ZFoFPbTOxaq9CUtOvgyj8bXdpbUuddZzMP/Pkh
dgFTTk6zPdbhXPSHwFx+mMi8UF4UbjJsZ2fhQjyCs44J1/zvy7ktB0ajVJQXhAk21HcPn+3RdFdj
7XSnQUnls6wS7mpUgIMhZ2R/gGwimBSFRFNMskKiF2vGxIOBMOxooSgkbMrvXpxNSeYWedoPE8JZ
zMLai+jHtLNYhuavB48CRBbrERD1fdeK2DKwJ5JSzQIk8yoaxvSQVcHPhtrA9EDkOz2I3jwx+80T
H/z+C5d5e+BmEN6L/ed1Yjj7zFf6L1w+bDWv/eOr/OPV5lcwu3zYvvKkXy//j1eat5ldPmwzu/xv
78cft/n3VxLLxPuhtAP6jn7wKEzzy5iHf7zEH13miQ9v+f++1fxnfNjqn17pB5d/utoH2//HV/rH
rf79K7U9v+TpUMsQ7R14tAumr6Fo/s343VRU+axKyRHeV93HjR5l78f3Be+W/eMVhFFsdd/lP/nP
V51ftdyhQrOeZ97v9J/2+0/X5zDD0bvTQ57O5yved/34Pry3/l+ve7/i+79EXL0exptRdO1m/mvn
V/XBNg8/vtA/LhET7176vIWYiad/+QebmPgvbP+Fy/++le2UUOeW2pdBMoJjI7UTQyJgs2P8uxEz
0TAUB1W7CbOwiF4lFsy+pluGRzFdkkDaOzGybFrnPWZaoy+9yqC2qjakhyyIIVCr+2dOwRDZTqM4
p5KwBd8yzYs1Y6CbB7LvP8S8sLvwRG3GEkYsYRNN1cOWYeqAwGrI9k/QRV8h9YivhS3F+852EHzu
qPO1zejewFAZn/MUBtLJS4silOTEbGBJwNk8+XS3iWk10r8jR0dAxGqglhFb5X5PnXOuyuu7owur
5KoyAhueZIP6kmxEYoeTPThMxFQ3foSWqw3fjUH9fFdcdYIG5O1Dqnum4RBYxbVQ4uKqKI229fQC
6LpY3WrVsHMLkA3vVlu9AzA5bT5DLsiOYmFl5sgSGfXDvJfY2u+0iqCmd7zvFyRFcwrTGFreX5cU
bmnf9WeVB4u7mz5yRLPUnSOXPUXM6AV5k4D9XaweemRK1N8J1zcy9Vfj0G0N/m9HQLneya8mLXsh
eC+MYvk8XYATcSRHPyRdA6rCzguKTlOYPjJrnxeWfx84SuCAhpnsOXBcCK4IXt1XCOO8TLLGaEnS
o16/W3P3rIZy3cVJevy4cFQGf9+E0sOHvcTQyMwzkW5jr1QGWvUxQmuj3HmXoEm8i+gB9vLQbS29
rQtklrw2s/OE8OucMTqPVJZOrvPK+0Za+2jbUUzcNNAPohkJnR1QRtYPoodg2rBPpGQhJpPfbmLo
6rqXUnDCioziaMRmpUXryMDLUBvzIR5rCvXSSpJyEdYWMbk1mFptKSbus5O76HWjTMhb9U7Cd/Yg
42RupBxKD/AaP33n2UjxnxAZUgnY/sukNmb6TlftL7PdBE+owqeVZmR5XHkrZuaLOWgYgqrroDCZ
XvXv13UfppTqUWpor8WLMCxP5R0pExi2bPcgGiPLUKy/t7O1i0ysGTUhRAsn3wRkC8LXA8p3Y9xJ
7zbQi5yAQdzF0n3D+6J3G5Y9XK8SDA0rFWb0oz41YZg3RzEUvbn5YKNOD9pYDmLLeeJ/2mBedr+G
2jubDGq7lINP2Z8SjogoIKvJzZf99BYaKaerEEEJMUG8LUKDGpHaDI50eGntA6UAY7oQY7CnP42W
4T8jtCBvhB30mHOYV8y+pRC2FNuItbPPh2Hu9VRjOPV+lKPPUpOSycgNmNz0MHoKAKjtbYuggcwn
7K1otZ3woIDL4czt+DdrgrGnGdV1uRmXQKosKPwnOEk7wUmaAVBPPuYmqcepK4z1NCN6s49YUvUb
q0e+aXYV5n8aBgKiMu8Uy+PFbevhYXSMm14n3XPBgfuQ62q5Hso4/eLpBiklAFaEzgZI3qYUlBy5
nwoD4GpUQL8W1rW7kOphL8DGAoUsmrqy3aVhOMl6tgnYckpV3ToBv7UUE3d4suu44Vaz+ei/Az17
dRvtYV78endsqOKuAhhzEbhyD07hOAdOrnq6EF3RwMVuACGo0LS/W0vKtPtCNTba7AnZqYsM5+RD
3giZ2KkRy+2iDgBYEhbIzaqHMTSFUF0evRrZnKC6lDm8z6InmnxIqLZNdVAdbvVzIvrdiz1ADjA5
61vhLGsactCRDydqbVXXPo1fQ9exIB+OgZxK8YBuyC9bSCrrKib8qfcne9Knr/HvPaL2mbBlfqqd
PDrD/R+dm9JaVQ6hT0i9fprE5Fh0I3iSSsn3kNCe5NEeuoXwqToQ1OQ9UYZPnYj6wGmvpK2rYCu6
cWN8twM1276ziUuFP3J4wU+iLxEy7XstgehOdw7J1PSmAiPlPBY9dILRJTGr3Ue71DqHf7L1hu8e
JESf0HSffO67CqsYizWiaQdKT5ZipigGeUdWuTVM5abrfv5aE2/2ZYDsZuzrL0Q9arPJXz0vlVFQ
78D1y9mrgoT81ejMJ7EizO34XOY8NOY60Vqz4UajU3J99FPfPYpe0uV/DZ5tbsSoGwr36FVAkvlx
/+US/u7Ntg6YKWo4LuoT0+w8cV8s9hE7frhcTbXOKq2TiRP/X9bNzj/XBjIqFFawkf0g2xaj7j1I
cgkLfeHEn4jefTZ6XfmBuLZj6KR+bS98iq2o/uy0ESmdsPUf/dDmnmmE0tGszfj4YZ8G0q+j35Xw
3fAhPilyZe07KSf+BO3AokY85xQgLzGcG1gBN20I9BIsglm+hZHkrGPYuhYWgXISpkm0hnesOTVT
Q7LufTPbhIsiK+uotKX9bBcL5qFwE7Y018zdGDlotf3LlkY+vr/CvF4LSUfUSXJzDYNCqBhxBwtW
8q0YxnKeXJwkvgCwjfJlk6Jm4fmobflaDc9XjwKXogX9AlKtjsT5vzQZer3ovRpwey/EVNgp8FiL
bu4lqMAWhNXeGd0iM9daF4Jyc6pmEyiRMpUc+E+iaXQIJNC6fxAjr4AAZ/boJrcOj8Aaf3nw1AT+
UUHeWynSakXa0TuXgiSpqGMe292sXwsj1Jn+eRCESPHkJIx/9pnXzD7VRLskJsJQ83YyWD0YhHLt
Ba6QyFXyl7ZCie7X4NdMIRXSJqU6imKY6b6nedk6hMphKW6D810xG2DG9aeJ2Xa/j04T+uASSJ9u
q6KZt5on5mXzVrNzhmAT8dok5b5ej0/U+vcLm4z7YYzQi1ETyyPXSklRbLlNsazgKvEb9bGfJiHG
sJeNAjJb+PaSaRyDatK7zbS2IK0SHO1SDa5iNsj5j6QJNOZiaJGZv+hef0Q4SH4qh3VLfUwFkg7I
wiR3bmfaym1Mf58idHFKLFi4OBPl0Up0IRYfqoWdgeykDLXc1EPaV4tCk3+63ufnpaLXBRMHw8BZ
RQyJslPN1APCi6Ts0aba+OLWmvI8kPRcapGl70FNKc9+admw3XsuitM5VGGy3i3NKftqIPm6N7Ti
WzHKNsfVyQam0QME1pT7ccrDikb3FH0f1PU3MWqmnK3wDSjd+Uffac95ueiJfZVMKvewdMXHPuoK
6td5nlJ4H656CWBG2FqFas3acZ3tWGTSJadOdz3ULWpzvZcv+ypRDqNo4gqAUzbJCS6E4d3UNJ/B
9XHwkvZnT7i889ai4FOayeUO9E55UGWIJX+rDQrJQTHMguxIWsQ/ClMtVAmrhNSZKacTBf8vfULh
XJpUzkm9CvQYycJ3K3olPxqm5R3vG4iZeZcxhe569ftlDG1Fonz04qUR5N9JpeZPZKCKJ0mK/yLX
3570aaTIRr8DMomU1eSRF2rxlAXNCurz8Sb8lWJEiLinREpMSoZZPag1oftpuVjkurEC4Ait7/sF
7Dg5J6lBbb+W58uOUMnCjJzsKJxBEYx7daBSSFwfhQh5P9ikJSGutlrtralK7WxJwGPF0PIgVR5r
qnLEsHCsaiHrkXVOPUl++7mmbRXtLCXwjLuFo73Na3iIDW+qitqfD6dlYMVfEzA412xqSGEqV19N
jHU/qZfONjGR6Bk6CREqP2IoGuHi68FTDzrxMJtEj5rR3iQ4M+9D7tA+uCmUv78vd/dUqTV3ewes
6/QSRNNbOgzqqb/tXKk+Gpw9c9gG1Pqo9uXO7LxhZyt1DT0tplg1NapWxFh0hfW+Riw3K5KIQHGL
au2P4J+bOvuHBZlMzWcUSDul4Qghmrj1XFBX07iSJfVupNzl5/Ts+ME2Tisas3F+LhbTuharWwVc
/setjdixE7Q9/2XbnNKXnTbA3wgvSLyKUJz5pDROxy+tjkin6WWfFPsFUmTrFaKz8lyFSAZafZx+
St0hX9se5eUcsSF6LuWFlcnKypmQ+UhBp0djQm6KnrCNANGBFU8zosl+98QQmjSmHSOGlqebfniz
bi/zzHyCl7q5KX7S3lTFcFddh+LNbDPlwjtXubsVpo6iS1hmJ0pXbbD7vTCKJoQYYmsC6Jh4rpvb
3JhPYe1mN9CZFkdFgyLOrCodAPdcsAhN+ZwYoNkoMV2F0GvucrLVr03FO1SFBpLDkxIz9b9UV7tN
fdSnYVeDYKVC2D2JWdP2v3SDM1zEUhCw16RUi5uYs/V82+hm/CjmAqlegMCJnxVHcV465IdheHFM
6TmAKe8GYLM6Zi6I1GmUQG1w7zVOjAiB0lZ7MdEbXnlzSrvZwaTF88jkPE80vrSXFb1B8AI34QuO
zds0HsCU2VfsjohcEfn+ffV9zi+BY0iaspY8z904nQ8PQexlV9HIBtJQY42ArhgiaPxzosorqGlk
2dvMzuk0i+REt/KjHOq537tEvZJdPV911l2TIxD0e0KsMDqidqFkQcakSxsTpu091zH3qYJqzERO
KU9Se8hyoRUsaC3n8TyNcCGEl2I81HWxq3SKl/1o3Gbk/2F58tqbq6l83qaeFp1DNACv5JR/WkI3
66aoD/8g4TBNtHldUsEAmJRo8dqVYur0QweeQAho951TW7dhaqjKRQW4JDoWK4F18xPDuhmKa23r
PrIWs01XJOVEhdNRmMRS4QuNzaJOVR+MIruJScXzgvtlZtt8Gael4riFm+bo+Fa7pzCb4vQ4H99M
HrlXid4Qj5yGNmxUlO3rD30rVU+Rbm09WR3BmrTeMQZhugzEULeiddx41U7MBkX/JXSnVD3onJeC
T6/wglsF4nsOhIhWsHVRKSmqWmWwFcMxLEBRKr5zFkOlBPEppW+p5jcXfqni+yL0WWAehqlhLbxy
zZAWZQmeXwxTC8JOFcFtveBja+YZSgvQAe2r3Eq33HS1J5IN3MkhEvg7MKHfhhD/KxyB/dJC6vv6
wVeHJwAtFnzTGJV3Hh9XFO86q1oetWM7NaInmgApqqNV+G4BBzozEnCrRatFNYSbDKOyetScOnzr
otoJn/O0qd9yufmuNMHGtoriIe9k9ZmydOCRZcWTYuBrzz1oj5VndO5WzAY6531USzQAGDgPKH8f
IxeYVDQ5l8QQb5SAH8SkWB8W32Kb05Cw+Hn42SslGK4nbymH2H+EWF42DHkV81V7FA3FV7LhP3ZG
mz9SzDkSS5IhuxzdKF7aMcfVVNchRv3tX7fZVvMN46Ja6nc3QZCs75T42mXcKXmchB0fNOK1mRox
0aepuff65KU2i1+maUGa2vm5NMPl3b8xvUPoj+dGUJRO5POiNzf1P9iGxPhPfvOyMOTzn0l1v9Jj
LwIr7cK4M+hUDE81p2rlqzAG0Yhem5MnWYjxh2mwoMHOD9yTsN93EEs++M22dz45XB0bvg/fFblQ
ecjgwu+uNC8RvY+vJtWJDfU81i3+6Ch2nPcWfpovGeuCuwpM3WgELDsbVmk+tVG+MSZuaTGG2iQA
PAygcbZ1vYaG0bvxtLARRrFmbkrbCg953kkPAAeNp7ZKv0mZ0Z3EiJCruuFsZqxaPjdPCIfsgijr
T2ljK6jkUKkxmKGKvmmqXoVNNG1qQHJpq9laDHNpBLtbtOOemC2f/6b0X0FDB1SoKQ1agVm60Z2h
OUdR5VCnEngHaWJ+ZVMC1wCE/LH0wKB7/lX0DJVfm0xpYEf+1wlUxogeu8absJtjEkJDMbko8Y+q
I5Ek9kgy24ccole5zUkmCrLUht43Fr7lQMLA/RYjTHJM6jg7Wn34EOhGsg1/m4S9MEs/X3zs9lS0
Y+WNvq8W8++cfu8mbH/eMnedX7vXubcF5GSvlc5Jz1UctBAtUGmQU2OyCMzW/54C86SI6Af/mU8a
3Fhvo5LVK1ex42uWwSQIuZ+6G8xCuZo8o63MtsmXlO47JB/q8eTrwLM3pU8pkVVZ/eqdUXRFo3kA
1Ntac4FrgdkG262Op3l6gOK+WTQubxO6yV/miQB6WDTW0LyUk+yRX1tux9CRihGVEvqxysbPYiSa
LtenD01XrtVqyB6FTQ4ggilHmy83JhfRbFK1wVrM6ZMJ+hN1O0pas5xtSVLbi6EFrD5v1EdfXQXt
8vuulIMdKJMLF2IPYUsduGXduA83wsbDUbAs1KDewTNyzfIBiQ9klh5bx+zP8Gaew2lEmXzxOMDC
v4E0bVyJoWiI4X8HKB8SncQtrgzn6pLxFouEqabaeguzQbssIYamTrgfQJK5SDP2uXqNQcfr+Rhc
6mkk7Kpv6keeHQ5iZMujDkpRHYqtheTWQhjvTSWrV1dFKkxrYJoTNr+TtYs+hIsqKcO16UjFJcgN
srNQ8+5iS9Eu/N02gGdLeWlNEihyq/t/D7myTCBDoZi71Q+pHmRf/ILCVRtWKsiOJGkdjYV10mEo
OTiVrG8tgiK3lnrIFRQs8puRBV/JcJU/rHCLooa34T5Tbi2q526No5rLrPCwmU3jLDKezU9N7RzE
rClFMN7HAx9xtEbNnQwWch8jcbPS1NI8UTb/HUoFnwIKBUnvyTQ3s82Eo32XyQ315ngIu9QPeQuX
9a9l1G7+X7b7p6sK2/QKOXepaw+kfDmlL+upaabMq2goNlqFAH5Ps0l4eOqgbBpV5h86+QqbWC+G
FII+gnc39mI070uVTAoXyDajXOrQACufZJaT56KNKRa1/oLK3rlWZNiGKi12mSoHl7Srqf41NPOB
aBDKU44LuRI6pAtkMYy/eqN56iI+wVJfLY2OHCen/OOdX/Ud1aroDk6irstCp1RmYlZVNYNG9KZG
uIwTO2szRa2DMfkxqvlw5Y4GzXXvt18pVjkUlFW+eZAbbakvb3dF4IbI2MhfDT5ju9S2oN/JrOy1
pwBp69jjsBbDqq/bNUJN6VYM3bELV7KhhXsxdNSJ/Aqhi+PArfLVg8mKciOotwpZls7oP4NrTqFf
K2RbfemV9OewnOKtYuhEjgsVWftzVgyTW66vB0/+3o6jA/OrKaM6FOtgfes0Ah3dcYIxFRRL+GNW
idTKZzESTeInE5GF+v8IO6/ttpEoXT8R1kIOt8ykKCrLkm+wHJFjAYXw9OdD0W3ZPX1m+qIaFUlT
JFC19x9+pINVFtvRO5ougX7CBhZ0GN26Xi2bdYgxzUASCKKZ6rCxcrj28lOzoSgto/PWMbe1OaA9
+7s7aByr3qgVr8vCrF1NZahtO6xi1jKX1cnJCnwCsYvdzODPv+oOIgxm8FmbB2c7G3Fy6lu/fLIy
6ysmnsW+jiJwOn1U3arCD8fuPPh3qjKJpuk3H52WFhlrp8Viaeyb4YCg4WtYNpAJg9ZcBaanXbrF
MIRsQHRX5qgtOYb1R3vdlJG9GnzEJ5OuJ27AMDULBVp5nCVOl6Qv0vfeRKPSdfwv3RDxoMtqdOIl
vIx+6CSaEVXwBZmgL0Yt2yfbmrITWyVji8Tz8CVje5xbwRebSB2Z2loHC2saj/bs/1DzOAfw+IZ2
8jDCeCQf0ds8dxPnKkmmj0+24RqfYZTi3QlE5KiOjqooOArFXs1jajlNqiJpoH3qXYNBeOn5KA3X
s3dbB+5GHUL9dLFrK6O1EXb6nchS/a4S4XubRMZR1VShOtMsXA1w424/2i3TtM99bc0NVpW6CF7d
2Zpv3TCZVlLHVHBGZG4bmKO/V9VCc15wdV7jxoonxiJbYxtpzKdmxmd1lc1xIVbqMor8TKw+unS/
49DSGiDDmfLHwF+X2P6t7M4NUHOcx3O6FBFRmHLTWsObV7n9XnXgvhVifZJUn1y7hHFYt7Hgbz2A
HlKX8SK7ky6mFssD53wtFiWfa/06qCflZuD1hSDWgplWqGiBnpvB8TP28BhFl1ojVIyf62weusW7
RwCX56meWoeuMM0XXYa/epG+S0/TgDMc+wR/BZcu+jp72b5NbfsnCvtHkfYE+RBp4PgYHl3hVfcq
kJ+bzbzSozK+UdXIiONtoyNN5mfeixhn/JGy+bMb+vUu70aCj4HXvi3tVWNOn6HMIsvKV5j0zroB
IXWq9DF5s/0MMeNAPPcTKpBFIn+oZr8Y4n1tjSunOLic0U4od6PUvFzZf1cnbRwW+0K6r5fX4TFw
K7vhwfkx51/rXEcb2AuUq481o8B78OBB7NvSG85aVA0Y3mNl5QzGXY+XuY2ZL22qN9PH4ayKqi2f
tTHy9plI3fBWtSENAobGrNuVmgHIJCE8vazalHN2MMj/1Ji/4vUNJ6nOh132m8zFH9CbV6rXSdL3
Suj9Ye4ME1bDMiOJOzJBtZvA0vs9ULHAkPRxz073hWNsliFtKdnQ1GxC2o4kxl5rM3dXo2eG2rVp
6Jso6n7WNaF8LW/wCYT3ArPiH7N3/q3YvvfDrw5lAH9tWxQy/tXhlx7k149l1GjlEn81jv97/f9a
5qPtah//e0bpoKzCb5d3kyzvJlnsodXoj/fqxOZjZJfWytBEsyHGUN3jMFbee8sV+AIITO6dalHF
HOMi1w6u98fQIO8mzkOH65TfK4zNVHAbC/utmqmWtn1dXiZiWarJLmSM44VjE0ZO4nQ3p04UrAye
q7e1P2wNVVXzijqvSGfq9k6PoI1D85P9OQER+vHO1KvD9/W44c9y/9ERdL28EQQdr2/D1hcTMG2D
kbP3UBB26gMCpabT+A+5COxbcC8n1acvTdXgIdRhTeyOlqrq6Op+2LZGEGzMlH34mhNcuBL0L27Q
3nUMf9Q7F/Ges1qFu0L/gJvNRz/Yv+6Iqsut52cHP+mdS+dUOc/XghSoIXQgOigbXNLZdi7qyo9a
6xh13dN1nJoSDfn3MiznQ8F/FoFvZnj8JA6dsJKVu6yqxn0steBCJ6+uTteXNNDKSGBlbYYl2zjI
PoKCV9cHVcXrHCNgByqSqvoFUh9t/4RhgH+Dv4R3Lf5VVR2qTQZpsqunOEV5EOyflQ75Cn+b9gGP
ufYhScl52bUJ42uYWj5mCngmf7apwTwFu00+oNahqmqcmtul7D1sAszXuf9aT4i429cCLraB6/mN
XclfRdB7NwObBijwKC1BpvqnY7EsbzBCQI7TSUXV7tAuR3MCmcHGaKKNWuGPS7WsGq16QhRE+KFh
jTTrmEdhvoklZl3gCd+lwRnKNEG2wcEtvR4KfXOtw0L1z9dRUxChYOHGX//ocdSkapmP6jnHb3iC
bMNz9it2G2o3M6xC9lcUTlZr2DCT9UPQxzRO2Vgn5wSeK+rz1ikt8l1EjPOQetCq5rpxTuRs3UNk
D4+aNcCyRhV5Zc2y23GAmj5nRBHgn05vZoQmAt+Qbtfm8tpeuu18bR8K8492NX4GTnIdb+e9dour
IpIsI/JJQ9Nc2sVdN884Hnf1lJzmxXt38LAWMDDQ24nFbNfi4HLgFxVvVG+ENOs5dDMeUMvcppzc
e11LDv0yFo8D/+RH4SsSpvODcKW1Ei2qPWjBYePgWF8so8ceI5IJcuY2FFdTmKs8DbKLTOr8Ccel
uwY18XdgVuXOjYSGwFpQvwcwmYkf1ZD98Ggn4Y9rYnELRbO9RboaA6EGE6DBb69NkRsjUEQmv701
Wo1YWgE8Ww1WY1SHqqqi9uCxhxGOPFG8aL58DFRX2iLpXA3fPpZXzWqRj7YhTj733ns+VvOutURk
7JrZhbSocVzbYETarLmPCrZRS5eTZs157C3u4kWQ5jsCSMXqf8wCS5WerMDaXBdR610H2Zn8ZGhW
e0itNLl8FG4FinqY1h8tyCMlF3Qs8UqYE+eZkGR0VG0fQ9SVqP15HRqGtvnoMCafaURNo70jC3iH
y4tdG9Vl1YLsQL1pY+X2n+/C8gjF9XX/xW+z4RSFkzwFuverUG2qqjo+qn8MSRstX/1R/72MNof2
OsRWa616Pyb/f9fylhfWujo+4Nl8RNpj3iejF6/aRUKrQ9kfKQC/3tRaYN2UcYD0lpLayhCNus3I
76wnJyHYG7aTjsslc/SKP8o0mzdqCPIDCcpKGDBFUe0cxtzz2D222vswGEeYc6hx6/FI8mvRLl/a
m7n5YWUodSRpbF7qzj6JuN8Nmjylwqm+xoUveEpa2kuS2s1mFNpw7+pOsvfQ1rjxsZ5Y9/lUY21n
In7fdV8K4aUvVq159xVE4hK5t5eQfMxzFZ1UlyqQfgDSrAt8AxnNvuJBCHuF5+63Bq/g58wyeX5a
2lrVHMyMnr2RH5mf9ZuJvfbGs1aulmRPUdzLp2ws0o1fhN0+L1z5pFdVessd8FV1qmKMws8+u8Wz
qiHH4e2FDXcz1QkLrVnMXxYLvPjXYrPI+z2B4Nup70j4zRV7mEXER6KQDeZkqaJ8svU6c9/kqAEl
iTbwEP7HiUcZ4xi5QNjZAV/60dGI+gs2Lx4Sy0QBtCImyzRm9wppBcrwrumK7F6BsJY+sdRUX5Sm
d0LP9dXUsevwnK4mXZjpK7D69aNX2dUje2nIEuVc7lVVdVgVPOE09S6qSTiyPZud93wdv0yKtMUu
NeLQk08yzdeD3X1Ng6i/UUPIZPh33eyuPyYYerfWuUmehWGvMo9NcFYn0kEqOA+PQaHdpW2kcVgC
+HnBskxeikGQ/9dzSCshUp57y4OzgEdRuw9Dw+JDDMW6cWJSZMvDNDcztI1TbH+WmipUZ7WM+Bj2
v7dNEhe+UUDuzbRt5fqoE3Km9pEb2U5p4d+MY9zc4VHSrHFpLb793yMK1hj/XqM3GjxJrCo6NFne
PYlJewt5j+dqqbVlHx/mYTTWmmaLJ6sau6csfzPtPHtULQ4eIzgZOsNO9SVT4F3sEZ2kSHQPeWoC
a27sC2dTnLkLKb8OPLJjR0vfOi+wdiKwkmOV6e6l52bgDn540/KYa6HrcjnOgbb1awCQuL77yGHO
mC3NnfkyIb10rZrSNV96GXp/VD961eD/mlsS+zugeVvMZndWRaCjfMBDt0LK8Z82daX3KF4QCg7J
gpQLwHMqsNXVUZbcXBv7BU2a9t6hcK35NNeoYytR9h4HJJ5J3rM0Zu0wyR6ofmkm73pjrRH9jL8C
nAQOlvgvppdikViDwckkwq5WcnEGzbxkKMhAbuJnci6ienvtdNPOO7qR/imG0kCqJ3ytBLeIwJ37
vcTAZlMFs/XcxLa4If0hV6pqIg5+n4gMk55W69eW9ckw6/5J9bUILGRaE19Uzaineu1f5oRb+T0a
OP7NlGnZGgAA9iKTO93KZrbW2C3FXz3L27FTcj7JrkZVxEQhy520+LVeDMGWAWpmthiTtCOKTmom
W+vk69w4u3LynE/DMNR7mW3jCOnvGcRw+z1p8DmcOkN7deXwtXXa7E7VdPNV9J3+AqSufyC5dpvn
Fc7ffUgm08yjtaqa5VDsgQK7W3B6bwX8+GPTuuUMyl6bDzWoazMnNKQvhROPaE79vhoLlDI4DAw7
1aEKo87d6zgPwY8bRMPWH/NzQRIF+6NeoAARxjuvxEVr9HtOxu2UXYJeN7lj5sYjSs3DOquFz4c+
RyvhtTZyXNa4rv2ounH7pvGvl0VYVzeG7xCC9moUGbVvvYU6NwG3CquhERj4xFOqsgZscfpueDLD
xTO8sNNveRiuCT32P4tU3tuIUb3PEz8Y22rq+y7I6oMcXGKERmFerLTRN7FBwh7N7i9q0uQfa1SI
fnjOUKxivWxfSonReuuFctVGOICTH5QoivKbE5PdHrrM7Z+JSSxeY2DbVW9bxRFJHvub6vSqKHji
g1FdqsDu/BX/7uBW1SxX+GvLH0CcLUsjXfyfa6nORpv9v9dKMDyxLSO4tZfJaq3UfI7ywt6osJt0
+hx3o6T7Fa/7oy5HzV8XPYpDYtlbdybaHzN6MAe0Ipzn3Ei9XSPLbNste22ZtkjfatyB5VLVR2u+
ELUm70tNM2rzacwe1ES1mOfURxw8Bp559GMQ1MDWKoIbtZZujf/9StFLHSU8eqwovBaR2TlAR+Ms
2fVS9CvVE8jmV7eqXsfohTCO4DyOH5PTmpNFhH7QypgsbqMtGLcb08XbDBgrucCc++vSFC6y53ps
TAm2TFxeRxcJ4FrNSE8zEnm6b7w7egzMuOvD3RBV02drRnvqn+a+QWlXNevefzb/NVotUi4xvb9G
q+Y4Tb8HFdrGo+7LAycnZ5+hRv9sT9E36bbTN0RCHjUEiF5tM3UgVzk6zM2W408/zys1ApnF3SAD
2JxhXANo7z9ZqTGuLTLwt+wmUV7Vta66VfUe3Piw6EIFwze21th2VfbPMqov+Mr474PZ4nbUENX2
iKfuW3R2Tp7otbOUgbmdq0E8I2w+oCsnxm9Vay03HvsngaE9qsOrvgzmZwmwBX0SHYzX8qk5LXCP
/2jHQ+22s2v9OfLRgh0c59f4BKOoj/Ef7ct4uYwPPcar9dUH+vf4j9eNWOdf49X7+Xv8f6yv3n+7
vH9vqrYjCZRnK3B+xFY/fOtRgZ6zHH8YfwWTLkHw3ykPhAzMb/infx9T2zshcivZcDrOAfWgdBf6
4fQZvTak2Frtk2eiedws7ZgXT59R5Fnbv9tLiHbX9mX87NvyQPSkWxUYrtwIO2vbVV5o7k0zWB4G
HtLcqB5VqI6PqrpqhcWUf3VXaX/q43E8fLRPxuAQKYv1J2yd0WUqMvO9luLFJ6v6E73dQvPQG+vn
4TDiUbMekWHZ5XXQIu1HgZ9We1ZVdaUKbSBdHtmdQAmFR5IGRaueu1tVZHXQ3SZLoaqhMzprJF66
zUdba/fEsVU90uZ0Z9nRvFLz1BTVMdWoysLpbJH39/R3OVtYvbXRS+U7yVkOnnFtn1IkTsbcxU5T
x5GEs4F9kQPyL1lenBqvx0U9B821D0qMu9Fu184EeuHNeVCRZ2vRvyvnpzHheBNUHLe86Ql3kPnJ
x7sASqnEfHFpg3YzYezKhiNxofm55j3ktumpGwMkcIFloHwctM06Gn0YBbl5Ub1usvCsQIltDSue
n3qEuJbTMJvJbm3pVvCWxtMnA13Cn3l276FkGK1cF3zEvPAEkdXf9jn7FrMCdiD1/rMJw23Y4zwX
X5CAWo6Y1oCVL0pc40H3YpABBsJuelOfVG0kNHKnrpo7IZvxeq3xjN04Zs5nNgIEgsMPa6iIoJ43
MBNv27Ieq30rJ7bMCOqtSU6Otw60rRItKJR+LPk1FNV6rCcbvdta20Z6kZwyY5gfhZMiOYuw3GHU
nWDrd7HY+SOOsYYWja9dtgg+dmV8NNN+fJ381FhxACzxYaB3bjKeKBjg2UUy4lLS8MT4XWAC+avK
+Sg9aUGDHj1aQBdoUPJFeP2avQhZk9TgtpFFeOIsVXj2iN7JcpOOFv8ky1vUNSuwxITgt24tzLda
WzzERRbckXBrb2zQJXhDaRK+ZBzvWLxbNR3siNL3zQdVsLm/s3QDKcMI7bJrO7IDtlbfC5DbD1UO
MSUxZ2S3/5liJ81A3DB++2iaEek86BYB7Y9lyJNibMOT8TpVIEy5zue+3BghRsgtYJzbbDatT0jx
N5HefaocM7r4iHmuVLOemTho2O6bgaol+X5/hwU7uKmMgOJGMxe4sl4e26wNtE2ftpyRqtLezdIo
7vwsKq9FgdUJxtBIYLtAUS4VyMq9buHD5oh+uisi6cK+MbzPSDTvajuqflRD91a1xvhqe/qw1cxU
nHF4G85VVzWbwey7Z9kU4YYUeXIQRjK/El8ARhO1kC8GY3qN/f6zBtYEmiA1PXLY3xTDk1129rMO
doo/7/xa4sxzH8/BoxrULF8ZOA/GyktQWjbLfq/pY7ZrbPT74L6ML5YMzhrP3S+ujw6mNQLOSRJc
J6Fkoks3Dt2XZoJCV3m5/zCiLHYzGOAAJpDaXxqCb1bg1Z9Q3s8PkRcle9E53fuSMlIDcOlFA3cq
5amVpvlkJs1rT9x1HxELOLSL8GsXGMbzgjjaZa2XnDD9hQSJmNUasy/z66j9bExt+g6glLsffPHH
OPCSg1Un1sEXof7QRWh7Izw2fwc/hICW9q2N/BzcjTDvIw/baiE9LGeBOpSVSG+CRUFaFeE062ew
P8VuWqAVH23XKx+Rab/jC3XtcZaBscFH7Fk2jd7vdfhsXIxQsVdr6nI8RbNHaPHfl6quCtO2x5MO
jeR/DtI7TSftHA3jyUkbVgHAGIMRQipBB2RmJYa8RG3iPNTtKO/T4EtqW9iq50VcnqMpfFR9XtA5
D3Et9UNbgkkdoBSk68yJ7a2sXIMc1lKPUJldc2uukH1jeGCj8Vj7+6JB5W+qTeMwt6SkIbN77IMN
Mj5iBv+NgaXs74VIgP3rw0XVELzt72vXJ8JcZuZWtali0VPAq8C4YGTCUqqtC823wtC603WE82YW
0YkIxYyWqIS7VYG1wDtmwT82pvdA9j69y/UAk5nYfyisxnsoC6c74amdrFQ18kbzDjdFQnjSn78I
YziNJkgXLcjmQ6fZ9o5Nh/4OABH5U+0oRu2ByJN8GL0mO/mOGayiMPpp19my5Vs8rJ0nt2Fv0pE3
W40oKL+YWZpvRNgIXj/HCACU4K0n2LB4HpR1vWj9mz7WBRnbSt6Fi10BErHTU9+DEpxsrXiLImyb
PQ+hOtdFXQCe90MdiuwrLn7RShY2xh4DkmqZL0zMIFKgGZ4snpGLxQurT72HnsDfdhqBH0IbN3Zd
I2BjADw4uKVp3Ug2vcdI8jH6+nKP0N3uYM9Ddgv9m1uRO2Z3WC3yWOQU8DAtZiZNVM9P2JvphEcw
ZBs930F7ZTTe8E/IYBzyo/YQsu1ir/lu69OxLhcR/tCBMdzPWBwU8bRypeG9zC72uEnfcqiOWhjS
ZrYJRNS+gUDCGcKqEB+2vPatzlechaK3SXerM1Ii+VqNyj0431buYzuyTELyZePnJbKoppAXR4Qt
v2m3xQq10V79OIAUGRCdqEz55ETaWp/OsXOReZ3gWTOWJxMLpW9WXX53dCd91w3gi0nq4ytruORd
83wGKOsidVFE7UXZ9ZiI9nuu39TWSh+EvPMXGpli0irGLVhMiRy+fPQXOq5qGrIIdZZcmqfAz+un
Ge7iCZNpuWraTB5GMHE77JH0u6xLEvQrjIuqgZQFmLIUKBd2+wx9Yp6QkZ1uG2swV1pduI/IsZir
aXTDz7Jv7nCB8KMVj1p3EbTlVW+TMoM50pTJrrQqnpSDlWmAo3I8Xc3Ug5jRebeEqax5E0G4Yp/Y
n6/VRobmrnMQZPJJS/NnSNOdnxm6ftIzgc8WMqOr3AybW1UUS/Km5ZMfr41ZeUC9xj6rTr2wUR8h
RrZtHMw8ch9USGdH6SW3ip2rIX0/gQPjZ1zZ96kMrPu4ks0FgiGqrv80ieWqQ2EyHCfv5qN9zDR7
7QpZ74wki9CJxrDzcF2OOyLYncm5LqUWxnK0P4t2+GmIGW39Ma5+FBcx+N0PLXP6le0305PfzgH/
Uns4cbINNkNXfWUH4OKiQQpZ6mVMJgyKnap+dFyrJK+yQJS3/2of7V7fpOhqb9Swj6KqCGHY5b1q
sf2i9jfjZPRr0w7K7RiedDOSj6qIfT7a0JT6UVVRKjdQ/EWJZxTyUeNb+IjMZbmPfB93+WWWakNN
E/a6kQYnNW7oIL5kc7i7TliGVWZc7sQcThs1a2ht+di2+iuWpNVZNY0+XrNSpBc1CexehdtIfKjJ
UFyMgUDcZOBcabUDwVhk+bl7mu9aVEQ727WiE2Fl49GYkXdVI0ZPfCW6pT8J3W+PrSOGXdjhFaxX
6VFUtWNh8mKGl6aD798HzhlVEiRc8RLYOPYiUoU14QYZ2PZI3NJ/c3m4JLVnv8aJkZ4HMGjrOnT9
NysW3Ar1NuWUXTmvToj9SeHH664CMW8YfnYUhWWcwacl+zRNh7uq6+otaqP6I9F6d20Lkb42TWKg
L1OgS+9OnzUMIb4JmR7rzLJ4tvnTPgnnEF4JRR9zcw7KyeR0QzTeDRHWz6f30Mn9dTcH802TSe8l
yd1tXM+0o7+yN2Z0U53SGt9Lk6i0RNY1JBKBC7lFCmSZPlXAwuJ6rO/6em4fwnj4oqbXvuluCgdZ
dpPsdZYUtwSbrWMQADXv61FeLM8rtzFuu89OYzhQWMvki3Bxj1ZHnnY4JnJwfyJy8OK4WfWeVFWz
1oVhPpbjFO3UigNHj+uKHrqtF60YMJ8a3eq5GUcHaL+RfHFieWtmJocoVixBVXw3yHhN3xbvGcuM
/Xc3sfh7DK51torYfooHYBhD7r0PFlAWDfWBo42K9JMe5ZwiESiYa73E0Ku8ouii0u5vuHP0a4Wi
A9Xar6fya+g3CQZUob9ujdY8RAHVQeaIJQ0DrsnEa8BQd/Y+0bAIV71jxgktBpK9Vr1WA6ndg1qI
t59zowWmv0GzOPqax1se/sbXpjc6TLsK/ewkIr+bNLtcqGrj84Iwqyvz2Ap3euGsX58iM423Clj2
d3uytCsg2t/tNfuF/2pX47WxbslIFs5Bz9NoVwRGjAW9lb7E0tL2fYb+gRem2ctgavXJNTG/VL2V
kWucOyaeSEtvEJi4qY/57WwsSZxOfFVwD1uT+WkYkCn4QH+oNvKdpON/oz+00c5Pqk0BRFSHcMgL
CMChnoXQcYBD260/W6SRtdR8b3zu7MJ0sTyp3zscr1/bRUCfICAKZ8vQ/IeT7foKVKOKFNhTb1/U
lblcIeh/N2pzflJNH+1V6Xb74fcs1UFC/NfUsHP+mGXG8/d2FvbBNIz0ri8yb1NB99k4NSrrqk0V
EdSGg1kHuFpB4rkTrezZ4ML9g+dlr+WcSf6Fv6fgDrYPmt6/uY5Ta4UhpMluIa780ajpobvxZvAO
vSMSbSPtqj20CN2u8kDEGG4ur5DxCmpttc519vIKdi29TREaxJ2sPnhwZwOmnTG23wPrR12l41en
Lq01H0NxR2rZOcUYhO1M7HbvYiNz8EgT3lYrAk6WhixfXV3CzmnM/jAu1dJpkV7O/PakehFzkECZ
4uE86Un56vTF5yAd3Auc7vLVTjnK86s6dTFfGz3nVcWs1+9g+JA3iu30kmpB8QRz6E61O35VgdCA
NDzjqPTuDfVmCtzyFdt3+6Yekl/TwwKJsQQV9Yvl5v85PQLU8u7O1XU6Iuz2TeQF5torLNAYVhKu
s4BoT2ZNnAX8Pv0k+rcAUaOXrhXafZSTSC/89FNvxf6JEE+Hp02dfRo5te50T4CW4m+yCjRX7M0p
xGHOauPL2OHOPqIPfRATFklaNMlNF9fO65y4P+scd4omf4CazBZ7IWHA11ilbnXxLXs8K6dd5ce7
NPF9x47D+cei93dT2+BZOBRpCIS17Y9t3jymqFPrezgB3R9VvGP6I1ZRj02vV5c4a2EYhkGxsWwb
BcSlKIr+c45cynGSDcaBU5cWdwaK4+vU8/qdqqpx+tJRTCZJxNYqrwu0Y7sJrBwUnrSm5zEkipBa
4g0HwoYM+eRsQCMtAQUEt9Hkzm9HHmqvTpevMifr3mzL1U/h6GtrNSuKzH5dONhEq179bULe741A
S3IucpzU4Hh37N7TYjOJsD6JRHc3hDXjncx5gqMxIF14jJzAPPt6WSHULQDknsEPESWRZP+zWBRH
a5HJ2bD39lfd0PJ8R6NsTfQxffG7DGQWXqk/CgFSL3S/p8AQCBt785NVYkM7jnZ0Yzvw2ZCKSLaa
B+feaSv8imbCzWTT0Ud0vg7chUkNRkhbYpuwH8PaO8Lddi8iCZpNMOXmW2s6d+qF7CQ+ZHAhsYbj
QVrrM1CDKkzv1JUrmu+aFnskAv9qb9ouwMAed/GC0Odh1DhwSt2RZ+mK4ayu+jL9deUNjnajJ0DF
GfDR/K+huKMP195eLroqbk1gMiNtlvVxcQiwsrqmzQb+QLeNmb6pznqBi1TJasr9/FklvzzN/sJW
qbxVXfgHlBsTf4u96mQLkl/XapJAOxUj6eQ4M6N7TOycDUZNQJsS2OyqLVyuiLtvNd0kXYxL4bW9
CU1xkGRvV2rEx4Q8QVoq8MYGlOY/iyQFb8VPEPlZXka1q1mZ9O1NkGFHrjr+WJ0XtO+SVK8fOEr0
L6L0b5NJggRZar5RvGh6ElxUzRPV97BYNDmmQr54OLrjNVnPZ2ep1uCZV43tD0AnmKkjWrM2o0Ce
ejHLl0zG07rAJ++o5hLxxloyteeDmjvq3LCnIbb31/dgoDASSlwT1FyfJNeut/R8p3qHLHSAPi7+
eg0WnG3hYqEoh/o1dNPDrJveZ9fW3E0O+AHyUFw/wx+8v7ajyrHJOM+f9bHsHn3b/KLa1TrJJFDn
DLr53i3hXstu9j+PvW1wt+3auzjJgotrOi5hCAMNwa4YN2LEVrLx4+EeFuZwry30/JbH5KwHQM5+
tzumE29IXDrs0BihOiLHwKyiRIFlaYpqXQsQdp3uSsxKblRbYWfpijums2mOXQr422AXv20Cczpm
JDafh2p+6NoBn6COWODkCfnsepARcQg4D0vt2hSjZtKiOatqKXw1vMzz4UZVpzAtt1EeT7swA4Po
9727KxVzR4/DflUvl5jH7+xWxssWhrZ+YfcY4HrrTZfGgHAWHK4xZ/simE9l7WnvHbdUp2BHztH6
gMgo3y4Qke9dERwwUateeEiIGxRiF4dd2tEI+jbheqMbT85QVvFmuo+bxrhJ2GbfWPBk/J4IuclN
e+UMY/tYamVwiKd03I9pPj0X5viN0L/7LXW5j6CX8Kmq7Xzng7w4EUxP7pHARU7Gzdxvfvno6mP/
tTOx+PVCN78EBqAAIUC9al5h36CNIFYh+x5uc1RVEWaDfbMEZoD7L41/XAaq1eqbYkd+GM3Hpb9z
jGwdLEdNtvdrDAnCM/Fr298Mnp5sEk3zNn3ReRccvHvOPCm/lrhuDtKyPPA1dESOADAqnRGSIjfr
g2oko+Vfu504hmwSuHI1otS16Q30TnTLnR/xznX2i7EUFl5TV3A3Hn9g7tJi05DOj1HAgRORlYuq
qQlkD/XNuBxVda3uCza2/brJRXuvhoQ8w45zZbgrCzXgR2cpIhPxjajMgqOqWjLKL7F+gPF8D+We
sH776qC+EK0gzj/qvOX3OMoy7JKS6kmHu7LVCywGalRZjl44x0dOS9ElDxL8kIi9PMVRo6344Xef
ZZP/WtEkB/LPigLdrH0wl/oWq1DzYBsZmhZtG74hxPyjda32PoZJgN1j8KqaJ0snvFLMwd5fRtWe
tXfMxHjmtD1j+m46/K1pl+jjbkaw3CecqcRbWWzU/5P8PIyuxZEXOp1X1XCx8/HPKu6W2ooklLsu
phmjpcFuz6kG4XQ3LZdysQJShTAaD+8QxtQIoHQr1fgxxkK5d+/Uhb5OSsKOyhnYMKdD2ZGoSvlN
rhwwmi+Tl5vkgWZ4wFEVbYe28187d/kGVZ8wFgsu0ZD8vNYAbR4Eu71NbPfVp6kpOm6tYXmMQi3Z
+GEod1oD7toMcOoqJE+qcJB7vrLVW4noSb8Ebm0oMJuszrD/RIj2/3F2Xs1xI1mb/isTfb2IhUfi
i529KMtiWXpSNwippYb3Hr9+H2RpRIk9oY7YG0Q6oMgywMlzXnNn+U68wNps+tyCJOUJliZ3ehwn
lE992Io/pBplSwouXlUZrzNstIlyvc37ui7q02Vop8Yyw5uvb7P+Ms6HpBTk0f3iW5uiASJ7ctzw
Q1ik5Ugsiv7ydZmbVOW5sF7lqvfhZiTAsfQ8vXmfKAsSWJEDgFFeTb5erXYaeFcjiz8Xvb82uTWc
knrA56odw/sMLM9St0GhjhUAhj7Iy0+a1jxjehl+ywyqoXrLXdfVtlmrFWwBTf9WFzWmUor1zRgD
49Utx4AMTjo86n08rLKiNC8dEjAbvY7qY6vDKNF7cyZ09t3qHS/fBUO7FIULRY+CGRWWPqiPcrqG
D4ozTP+tZoO4LUkHI8WTx9jE5XdTa+OjowHjypSC3HusY/6G0SSfdtjctuDxXmHmyeUReZZd3NXB
sqr7/Ia7FLKLdWSugvmGKw9NExXBtR9bVVYtjBom+R//+t//9//8OfyP/y2/kErx8+xfWZte8jBr
6n//YYs//lVch3df//2H6WhEm9SHXUN1dcfSTJX5Pz/fh4AO//2H9r8EkXHv4Wj7JdGIboaM+5M8
WAJpRV2pd35eDUfFMsx+peXacNTy6FS7WbN7XyvH1UJ/4otK7l54fC5WqUI8G5xHPFGSGwrIyUp2
W83S9xXmO7zlzIJM8M6GFx1kr6895xHaO3ij66xBZInk5VlO5PoAtarM0TUTCHWZXbJuG6N49UUo
dmJKmpXsojWYLSuRRofBLIrXdgWiOn2NDYpByaQlS7lIjbtu5ZIK3ZlZ+JSJ7DQ1Q3XRTK+4cf28
W2hGDn1cDmalgK4WeAfZI6VaXSpNGddZ7cYrUabVJXe6z7//XOT7/vFzEch8CmFqunAc/dfPZSxQ
QyE123xpUM4BU5ffFWPV3fVK/iRN4Y0MTFE2WfZGWsxHnfosV7GbSNhMsyPwtexbMXNm5MHqtBZP
n/gb0Lzqjo+c8Shub3+ssuZMyY8h1bdNVHnVdln40fCcoFsxeZQLZA9sMGSU8DlokvY+mwRkXtb4
ilefIsskK3L5hzfD+PglNQxd1UxXUw1Tg4dn/vpmDJWXNn7vWJ8Hz1sbsxq2Nh/YP7UEb7QsJIo8
EAb/GSzFEKwqihw/jcnVLTX+fZwrJpzx+WzZl61gQBxYnVJSiJOBQFTTbshhJAQCdnyqgiS5Hroh
i1A9lwOQY1UVOQVWyb5fuWDD/W4vz5Hj1yUUgp9QJfHRRag1dZFbGawEA7vS379Pjv3hfdIddNZU
24L2qxuaps4/9p9+zG3mFYGikoZ1ogD7qaTFja3K9OdUj94mP6rP8IX058CI2fjW1eNQKsNDP3or
uQgIB2roZGiupwQNkZtJMCK78z5rC3nFWBfzJcSg9CsgjcaNvCLMMm7ORdwd5OwYRucY5aqLBoHy
VoATOuW5l90ECfIswMLAC1pTePDdJF8EkWWxkRsoSqcDgnqJ/ShX+MMLVJHuQc4HqBXx2s1J9kKt
8XnYq8nt6AbPonZtcJaGc5+p9tarDGXef4gDJWmqCnO3VrLoJo6jiDCFrpuUA6w8F4vJuWs2NgXl
otH3gaA+ObTPugBE58Rddh/748QGDoNQLGXB9vpR91ULs3QvZ3nQtMfff4Ka8fGrzkfI3Vi1bF6F
4oI1f8Q/fYQRxomUMkX/5uDJt62wYDfyBdzWbuGlYOobNPijY2thAGhXmUWOHr2kccDZJbdH6+Jl
X3RVRPdFha9cifb9TsRWs9CGCDyKCwVRhc+8rdUQj/O86F5VjHYXbWrgFI4h5gNU8l2i6N3rhH3o
zWSx+wvglLyWBoC9qbCqk20irEVa6Xo6WeVmJ2r2Rv18taKlsO4Kuzz2qBo9j2R15Ol1MeW3BVx/
dPtYVs534QyX0UPKpvVFfH9N163jvXAzcylX+RY8IC3qmr28BlBqz6GUo4hoWA6OYVx0iCmXAs0W
v/LJfP0YcmdFemOA6yHH5MFDwWtjQsq9ngoLXDuYpf2ior198JFlvcmNFJrI3Hof+2+t369zIhy8
5FWwWP3e+nCVOHStLRmXpvPVu7pTvG0UhOGy9dTpTh60NEg2Vtvlq/cxH1f2VddqxlqeJic6Uy+X
Zup02/cxxxLwLEa8Eq1++kr6CFZdrVn88nx1ZxlDeZysHoJ7HYp7ZCPypZ0F7ZveWY+EnQHPbmXN
AHUPVZQno+zqT7//futzOPHzY80wbBPTbvg13J5sIed/+npnNlZtod4Eb+Bbw/jWdm5qI3ukLtR8
s0W7tcZa+6T6wloGumOcS6Q4dlUw2VswQvkhRzRjkbPfWBCY8SWfDwpqICs7ZgMpu3rdnH7/JxvO
xz/ZcS0soQU1PWEK0/rwJLY11Q+Doq4/TeOwitypPgfzwUwKpOIdp7npAX4tetX7PqYODs4AyGAu
9NTs3pys3lMRJEulUZnxM4ITI037N5803yK1UvXYQzV4UMb0jNVq/1ZUfEA6SlQ3abACbVH4mX4c
mwqGIkaH0TZPqE7bsztvNs/IljzIhUbW9Mjdhfk/xImG+HBj4h8Xjg332sa6HHl89UOgCPgGb8ts
Vi2xuWFaSZkfhib3Z/1/ms58SHU/P3gFUBUSyrsP47IrV7yvlWMJNpYI+ZlIhM4X+bDuvft+bu6S
76cYEkElNft7A02EfWC5b+QbQ4y8zRFdF8e3NsKsmZ2XUEBeDgBuLnKIIG/YcSedoLQyKS/Sq6i/
1SI0b2CxDPdqUfZg8C5WlHNJpeO76VctYM/5BHkRxSuDRVpo/l5ehMLUeIpRnJSTwNzitVf05mza
02FsFHX7MG66fTwfZKvBJnQBO7tdf5jIUiQeFnKhzU9lqWvwT6u2cGDhxNMyMEJYcYmNabfu37cQ
hR7loRzeKLTED9d5uwkXmSHQAZoXINGhZ1lzyBOksuyygQLqBxpSL4Z6SLTye0uOyUM8z35YLMfk
bN2Yzs7yAbX2k1/sVbfNttmY3FlaUeydHwc5OQl0Mja5ORZ72X+fViOY0IAJhkU7ush0K5OyMeYn
rzYfVG/aRVqbnsT8HFZrC2ebJjv318cwubUNGs8t0hjz7CwCBnMvW/Slm93Ki3Rlqt5Z7UbOyVVh
OlU7yJojgcr8LP9vr4rH3Q5b3e+vGqWDuhSDhdFhivFz3qPrmsDUeavdhM23Vrhn6r3iLLu9Pipv
eq8i/glu69ANenZOs+YzsuTGCTEK8yRbtmfGRwdxHbsszBOic76xkBNRE7GvIe++lt33gzyjgg76
PqSyq1u0Wgy6sumVo6k1cDj0TGwC1VaOcuz9EMwWz34RJrdJp8Z7oP8Ih84teagV/G8XsinYqG2g
VJ6jNkgOkZ8BnBdFthZ8DKsqKqo12uIxYDRo5BuU0amXtX/5ZQ7sru+yh7qZ3TRGLKqu3bpt71zU
xnTD9PKllVUKokNFh4wliwO3bzGtnQ4KhOOjb1oUdEdLLLzGNF6GQbfXlBynrezmaIouzGmMz2VQ
+88VEYvmJuZLMo0dOIdfzrK7S0punXCziZZVoddf+DXfjq0Vvnh2Xm3zHt/aPA8KiHDhvVwAQWRc
OIFnX4bQ7fZWkcM8HtziC5vI+QKiUMQqM0E6gEfWL+1oTgs54XnFnVnbzVPn+QWgVHiocUbSKxT6
rVxglVDZFXA2nUCGuVjGqWd2j73rrIUHtSNqzGoz5+4/Dyv4VvHnMabuRchs3Hihbj6btbaV05GI
SQLZHkYffWWvRWANt3NOgnIRjBUlUPalJKoM6ipzwNzLfK5fxLugLlLK+W6zH3L/e55XH7qvQ+0U
d0gnjqeqLElysnN7q2ev+rBRzsC0xvsRn5dlwdbzJs704V6HnHXXmgc5J0cqzSm2SRPgOz4vIPty
Z5p4pyHFGuxqnJ82sarlryNmvvK9sIe2WwbNVJ/SpNRghlvW9e2Fv73Ksjx70wx+1Ih5qbshGMoH
C504eWam4UZGoYxUZu0C2TZ9d+0OY/CJFO/1g9A9uDm9gNpnIPFzVpMyw5wLPJXSwZTLTCiRdUl5
jZp46V4bo2wgQHZt/Jga1f+fNX9/Ca6T1ZhhExa8v4Ti69Y/PJb1vz+VEbQzVF13Tcew3Y9PZcvy
Gze12+EJxxhxjpP2jOpP+aa1yOp2QDu3spuB9rMrPfNgdFvGsm+98m3sV17uK13M2+MUywweDbVF
JSKT9p+WYjouUcYYbWXrOlva/7BrBd34a4Q1R1aG5dgOutrCFsbHPQ97h7osSL08mlUPXw+yrloZ
2o2Dbd219T7m/pcxuc7Nz4gNL0YlBYsJ1DTZhdbQ3WLOFC36xPVuO73YjdkUGVt8PpwNDG9QcrKP
qBVeKAlQyiF56/BrXhl15dyWLjxEq36IHJzQC7iRO0yJU27PdKOx+4poq3ahAmJQKwy/ylWKr6Rr
QyCAKLuV9+gUhf1SdAQjXS0qGznErISiEhYvekv8UQcNsrFzNyzylW941aOfTuYdvz9iPi1/mUYH
wbbcRag3YKcnYi/ZBgDAz70jnIPjDRvZG+PWPctW1QoVcgIynLEDax3HGxYrdvoG8N7bvS+W589c
ZHU+9bpWnpu0PI3lYDdgVhD6BsV1A9txP1RLYpW+eMGpx1kOUZHcyv8kct17SDDmJUNf6qlrsoUc
tpE5WQJFGQDqZ471VqTh5yCa0j/DKXozq9wk7B88vqCo25hoyj7OC0KeE0+hVXKr611yNHO4dG3K
GEofYz5ZbWzrpWnwR7wHVpXWFt7yPZSC2IhUC0W1LWJr6UaEU7kjHhePhRvcGUZofC4sL4Zo5Rsn
wwiKk1/WPITmiTaYTpiHNU+umvk7J6y6Tdlzw6mjP+V84g3BekpwsjAbdZZ08fq1Qfh/ShLiil5z
i8+6G71QHOpgA+kWZsmKspLjvOvLCFXx15mCue1bp946hau8BmBe5YIE2bm13hvVLbIM0WMWkqCZ
L6j6ZrUU4ySOgA6Mc110+GHNE63X+wsA8Mqd7tXefkrTcmWnlnuJehLj0Bmf6yqvYT0U/pPF3qDw
tfGlc5ziMFbYn6VjNr6QHQ43TWhkJPKYDQv4mAqKcSc5W1EqcczsBXD2cKpQW2FLwqo4nKbt6Ctg
qNtwemmiNl6qqGbt5UmO669bGB94pPfKxckQoJYvTLp857hBt5InodWarBpP2DuYEPWxioB0TuME
Wgkb8n0dRsbTexd5ue/dsvCqvVRhk7OyK2fDipSDPLeZRdnC0n/04BNEiYu72DQbVoV+hyWZbPLo
62ZZ+xIzQNAfyvpvc3KZ4llrI7bVG1/ZxZnnWa/lUFcg/eCpJEFigurQZhU8e5fkM6PFKzC/C51o
X4ye9RBP4v46nrg2WTccvgTGIndE09/keE1IskxrcETUOpJL2hSzF+coPikjKk9pIMyzjUXYKUMt
NVcj2LhdSzUCTu/ayRrn9tpE5sq5lX2v8WuAHxPQWh6yYGjNYzbCfqtLFL6uY2VpH0N1Um7R36jP
jtQWm8d87W6sUdDiZkH4CoGsi8IvFU6qTuSF37q+3CJwngeLIsWxw02iRdGe2Rlb+OnEEUA4f/pW
j97ZrkT/BdGur1OVa2/6ZA6QCeDFDJoWLBCXgJ3rOQ5MpIQdBHUvl+eQ6kHD66AnyaZcJFs1ZqAr
W4h0KceUikz7Qgm4RiqvoZhNuIX295ecfj9P9CgWBhhtIAmVDgsXdQRK1LG/VuzSPLHHxYVM0bRd
5kbt0SMuW7tWUD8oAbGyQLL/EwSTs+cjb7VQVn7WddeiSDjXQmRBRBY/fD/V9sHUgL6kbNKMKNrY
Rpovumpwjs18INnXzFv4OWEeEYhQA9e5/AXiRXfrB/WrNss6yoM7AxBaPz3iK6Hs5ZBcagdwyTzo
kav3tU6AYKlmBTdJVFkrXR/9s542E6J39oigZWIem0jt1lhqZI/I6emU7A3/izEYN0NNDL3o4gIb
98T+Mx/imbijmU9uCGdKXqnyte9XymddZ8NW9K2tVNaRhFZuYUYl5k5CGHpM+ymBD9KX4aZ2lFlO
hRknMSPKl8j6Lv1YJWsSNTc00sMwtyKtTA9+UTU3OcKl11bwY+zDbO7X/VoFAQSIQb11yY2mC9kM
bMD6isVBduXBMkRmr6+LIERZOvo8nCViW1vmWhFeOhh7iTCSF2G5+q0w23ql2yAkgNlBKAjIDlDl
Si8iMZBvniegURSr3m3FbekH7nOVYMJmmwPSSgAcs74bN7IL0XWHAKX1iCRYBKyDulECab9FBpq3
mug7D2vvE14P4TLNZ16DYlRYQYfZATZvvDdg6+IF53d3motrZxAAelETwUZyzjD5c66p6UNzJ7Lq
5X1ItkTZm6twFkFV0QnT4lQcMDIQbPopt0FQsZb63JVj8jBhDIiWKWSdZSrg9AA0vqsMjGm0uMKx
rJ+drWR/mvtD7fff+zzF/9P30+rFVDOoApn6qtbeXVqp2V9sEOH6ZRb7JZ2oIzbte9HCJAxEEe5t
J/WPrRj6tak01VObZ4DmIAR/a78kSZz/lelQOqpKF08Kt701invN0e8r/TZ30niblG15z64TZGBa
Jl86dHrlWVpXnP2Ru1UKWnPJrXX7+8yfbv2arXQcx3QdXSUt7FqWofJ1+jUZT44y6IRaeH9iEwdq
ajL8fUquz1fLv/Tar7+k8bR+tXDE+TPCl2EZh8dRR1FTq0EjKJYWIrA97BBQQym09AwisvwURlW9
a92V4RThNi1yLP2y+yRuzrnhm7cqhdZbsgXoQOVFsgy71thOpuqv2TWZq1wdIQsMCdZXAZej8A41
cNO+aKZirjAZHxbk7ZoteCvSyUa1I6saoIaj3dpJG10cFaVeeOivugYmPzNeo2+lII8+5U9oWLpb
U0B81u0uR3BOZAdV87RtWrVPijuhb+Zr1gqIjnUjWoziqMcqeyd6IOmBGIDe12drRMDP60BXhJDP
94rqlHsLYuUiQ955k+oCip2HrJ0IkqVnaflGMRx103uJsZmsP1u0hncdqZa1Q358acF/3JABx5Kj
Koi9rXbnTWFyQwm/2rgTBoqxhYuOfaAOjPSiEvIn1zk1ntiC+p2Wi0ENp4cernmkIPo6osi+ABUA
FFGPnXWmtcpaz5piMxpwc+Kgd7ZYBpcrFR4HgjFAUJVe/xznMH06OyvXme9lC0Up8UTx9eI+MguA
y7p+hPuuH6FXrPDoaxFywe8mjYbboW/dPcKn6CXUZbeWjoAxtdZlMuikHJGDRAGtrHbQd1bQ6J5s
7HN3E/IXYLyKhT2QMYim9s9ULY1DnNdf/MDYOgExk13mEX6qHbboZMP9xk8PqWE+DxG2zH6jOqvY
gvVL1OIvI81tkJy1a2osj+zq0gMYoPRQcpMeA7iirWj31WwuFpjFo2U16a0V7mzNM/ekr8+g6e1X
7r27QOAJgV0BBr3H3LCjl0pJtprT92jhhfUypxx5Z+o2TzxzkQSOcrGLAN1IhDcpsEeLruuaY2vf
TqrRr2cS4AYt8GObiOkY5PCbFcdaSQ2AwkOcWkUcDu9c07otyugZG9j+6I0kZWOgdkKrvJt21O8E
+9EFt2Sxg+0Il1wfHrSoak/yoDsQroYyQ7kzqIx9XarG3hhreIqGcyigZp97O4pWo41Xg+agXh1N
eKF5E3YtR78U1jOUsYUIgj12St6tkirDbnS7txTYydHUh3immKEJFCnoXhjokbOjT3DFbvNVV4Gr
8iahbwci2VWqO8tQMf5U+3KthzqPl3EYjmqWXpqa/ztroVaDrQFVNxrNKkbMgaA9WJOwcLeJ7+Qr
uNcre/A/27rR/cNtTft1u81dzdIsBw4nYs4uylHGh4IGBIbMcSs3+4qAtf6Sj/lLi+SU0ynTOWkw
9uZOS3wlonXhRSByOqv4C7kdZxvwRENeKcZ1IY5vY9dctWE3Ajbgt/0Pd95fC9n8iY5JNkB3gZtS
iXDMD4VsTdWTKi2L6NuAoBxKAEiV9mp+VyZajtT12N/oDuJLBXmgZcHecZNo9cLoUReT7ONiAswX
jWgRGMnG0Ox6Q8GFbUvYpHe5mrmYCGNAMs332izuw6VrJ8baTC2kw/LgpRnVf3jH7V/f8Rlk42iC
d9sQmq4J42NdXke0aeq4D3yZqrrZaGabbkywrTtoWMlT1OdnYUbq50ykEETJVcLHCyKqTImykBOF
MJ/wBvYeKKFGt13qjut4KAmFquYhMXsizCkJ7rsmSnbXbjBTHyX/UYVQtm2ViPpwkLRoSP+YkRzJ
MVLu4r5KdrInJ2VL5+58fD9XTrxf9KfFnC9f9/1U2fIG5LiwPgSvgxTFvshGf++glE8pe+4HRj7L
SYqt7Nnz0Ps6DP6C6xmuPON9OonSzF72hu7/0/ftb3VJTXMNRzOsufxuq8L4UHavVa3Gjx1x+k4J
y02fqq6/nPAvEi6C0NAkwNVT/jpFXgXGoXExGejy5tXhx7w3ki67C60ou9MSvmVJ77InnMeuhw7l
Sj8oxhvtxxjmvCnci67dyiXtaGd3faELSGBJsxnli5Nd5omZ8/xA0tLDxmOOL0zKe4uhUvCVNmKa
JYqAULwEuzYKKwfKEuh4/tRsMEy+iSbv4qk1an1RxjveJ9YN2CL7MA1lvB16IzznUaKvkb3q7yIQ
PasBNctHv4NiA8vAe1aKHoncYVLekiD4oqiI5ym6OOCXPT22oX5fUX+4mUye/DiwxhcdrtZFtrid
f+UCOEv+GMqbEH3JJn0mnz6I6wlFSQ1Eo5K2fT+firZ18IiyQwU0UQ5e82ay85IceRMhrO6QCiMI
c5am1QuY7Ray5XMrdias5mWznkL3Oii7COWZt81fViwcDAvQmotnOlOydpsACTZ58ElDiVEhakLl
c2EqtbHURGAsW0wADsOUeIdEIRsFXw4Bf3py3PYrMMA/NRFlW+MmP92+r8ldQKcr2bd1+0tkskP3
AE6EahE8BWpbrKw+cQ75ZIqTC799acxkvTZV1yhLWK9A5PIN7GdzV6SkD0B/w7eu7PEqM0iwVz8M
nr/oG4EU9SxEOHYuPLEauRQ5aYg+OvcVfgWWx+POrNJxMaoRVa15sdFQMtOz8JNDtHiY3F49ofb0
/ZBlCm4Ftu+Q6kfhb1F3qXqKNGSFsJ3fyHW29k0dm+DsNLE4jlnrLwfPDj65PaqVMcWZU9vV1sUZ
8KFzuY1/qroc4VRPJOh7mMpDZdUns/O8Jzgl3YL8PhzX8aR4FTFvZ/cU+DRkcNyyOBsKuodY6mb7
Pp3KvRwjKVLg1akVZ5gWT32B90UFgt5fA1GHmII21c0Y1MB3CgvQqZKh6yDPk6fIlhtECIEm/Dfv
15oEhvYJP5Y5v8MbG6GNszYnL1g5wH3XWqODPMT1/oRKY763vMo+145un8cINaDfPwglzO9nvIRm
2I7hCssWrqYTgX94EFplFOqZYhefFTPKlg5sjS1VtHTbIDDy1lk4y+E395wLwjl4XvgKzOMiwsFQ
LSye55PiXXzL/NoX9vjWq+CKgfnVt5Y+qC9RWSzkOJuJ8AaWUrGRXS1jU4qywiNsGuNgBkN1vWyp
FQBlGzU9EWKmm0TXemq3SbjRhS+4p8TOS4/tUDyLVX0YT/2lWbT5J3+Mxbr3qmiXVHn7Eqr5Vfgr
wkP0Oh6aWvuSwPOSAlwf1meMSyEvN1QiMFn7sBL5w8wXZrcbmhvZVcYmP6MWfTNjowoMkXViyKDL
d8RpxUOKUPK+bupv46ho699/WuJvz3meIQ4EVYvPy9KhF/66X6zK2hCwi4PPXdC6l3zO39tskNm2
Oqc+r/pFY7X929AG8Pp910ZFXGhPeNds2OH0b1Y3JFs2zeHWMtNmXQcoUBjoPuy1+SBgvO5lV7bk
WGDpcCgd5zbS4+zCcxyrFRUgJJnN7IKJn4M6Dz+avlSLg6eN/YFqRP7UjNY5qKLpjFlQ/uTq1jd4
iM1R9oKZPNQUQb2X3bQN+2XlOv2ums8sfSDU/mSwX5pPDdFzWxtpVW98V09vg1kKBm2i9tDNOp92
gad7u2zqvj6gpoMEkhyRc++ryl7H3luA4s1qHKDaqP/KzcyeebepbpPNhXN0z/25uImjGpJDokIt
iFWWGnE3L60b/8bxEE2u3ZGEGxZr08Iyc+eYV+YJ/Ny4K+cJOSvHtcZ2/uGDlx/szz9THe6QpamO
oZpE138DXvZYRHe96xufRt2vVrldoHRlKf31EPOFxyXEfSY9ZG+A+kZHuxT2XTphiOtgfCh78NOT
s9WZyDQBTZe4kXXumcA4apIjY4/FmDzg4ZSdhMM9zW9MhSDLcC9ALNEpbodTR6i3+/2X2vxQYnR0
Uh98nQ0VhWrDIFz+9UsdU5wXhhZpnxzNe6kRGye1Wf58YL/brdAh1ghQJmeRYvp8RM2hX5mZ517K
VM83MbD7o+/iDWpluXdbitC+VZG2uOmSaTp6oE43oAutC7Kw/aI3xmZfhBocObOobxBDQ70jmaia
p97ORFfnVrYKNQJcOo9lP1r/bfZ97H0d+KT4H27Vf/vx65YLaFMzKWC6M6je/PV9IjCZwNKP1aco
Tb9l2RnanHccosg+hSoaG1I3w9JTNpGCYOx9TLbiVugHMGiU1eYTyg4BFtmMplncyyjHGSvz/VJy
AoeZmZXg7UfI5GDDpARbh/J/GYwBHiiiP17HZFMd6tlCaUzWPdwk9AAQctYR2kCz9UcNYB5zwpbq
vFyCGsu1a8xLfOotC3IaI/asdXap6vRRF5Z5G6hBdlEmDr5qNTcW5rYIo9KVB7k2T+PrWvJ0iBlZ
ZdBSTBk2faTXwCJEC5gFZCIKduJToCb5ahKI5MybKsDl1qvZ+O4nu3dIs495eyy0XlyqBJNUfZ7A
BAgEQx5kZxQv/HMxeZhhzhPZSOzSeGN011hBfmwHoDnyUuz5X0yEin7/M3Hk7+CXewBVbHasVLIp
vfJ7+bCtHrGSTLTCyT7ZA4puZR1CSsmGek22wHkuTa9fWXVt3wRzV+lJAKhGkx3lLI/uGxhg6v1Y
gIbOCJ3k8GijacLD7Qsunc5zq2nFrchNdSknXT1HYISfCod5VuR3Qd8/NmlfnqzSco6WH+pLEGHl
l8BuAMka4+tUF6jx+HW0y0K/eKyU6kUu6JSsXtjt2NwNcRPvA39K1lQ5lc+gyOSCXM/cFZXTce8V
mXvpMPa9TqR98kh8az8SxVBdMBSKa1IQWaQ2dBy/5/PFfmiralF9N84Hs1C/j1WZSfZ5PmBh8vOY
XPx+LuC5+rrufUyPcDAipvjlWh+vXzqodbBN0mG1PziOegooU78lBkCluByyHXVZ57WP8HOvnbeu
CeIbgFAVLkqeDfx6QtQRETj0q9B7MPCAk+PIHiMZWGf2pcsGvKgTJJtdt9x1BYRcDDwSfiaGr4NK
9osIWdtq7PcEHn3w7ObNg9DRpNDz+tlFuO84mY146PvRWPcupmthaIuH0a+6Y1Elz+SzR6AMAaYB
2tCe5dphCqDRV4qHmjRrfQ2SapVP5KDmK10PebM03Wi6S9gQHaxBM7b6DwMT6UPywZbk3fykA+2+
bSbj8j4kT/hw/ofuh8tRetBWpUVOUJ7rzoru79dLxZTdqoXY5LnTrLs+Ny5WoTUQD3lZY24N85ic
VQtXv7Z+vy7Hy3vjqnBfZfbHljJ0sunn3pPR2uZ1As6YdnClcp2cFXOuSLaKwUc0gnUx3M3JQJxw
IhYja6hGd/KQew0mAx5I0Fnl4jrWWOa0c7JZxmteByQ7ulObFt3JWD+/nxo5rXLSp3bZR6O+xnXo
yRTueOeoU73UQA5vZVceBhLTC6qg6a5riulOjmkpsl0KYqSyJ8eL0d3lohiP70OtFVHkJsefGRZV
rOybp0HhrhMS5VCgxlcjU79RDPMvrqKZ94MWnJrRGV6t0qa8MOCqZP+6qo+50yB5fBrTAr08CBnL
aDTScpn4Jw/LsXtXhTlS+xG7aHUAGttNw4NejsZh1gUWbpeVAA3yRxv9CRR8WNvlikAkkoeTFj/o
PCOiMBvv2AYWD+qQtmvA0fpadkc3Du+ysVzK3nXFWGpL09eVLUripM589sgYbjnVxvBMYx/qHdFf
n92EBHo3lmn39U5OyEPSI8e0cS1j9pjqKU/Mq+VM46jHICnKe83F1LpsrP4YO0I7eS1CIYg7lV8S
jMFS7BZf8jQF44rP4Y2l5sWTWxp3csGnUPed28CplRCXOPQW3cY8DkIM5FTG4azD0Dwh0re4rtCI
ZPZKbB7eV8hlfpGB5rAbFMNMVRAsV4LdcSBgvoJh4j1LKn5DmLsHKd3Ebgh5st6gTlaXOF6SqHAG
L/1iYGxTxvbwtUlmwa++Fffd5GNbkzb2jRepI/de4VyXJPzmXNv504bsLVUPL1mWjv+Pu/NajhvL
suivdNQ7OLjwiJieB6S39KSkF4REkfDe4+tnIcmqoqhqVcfwoRnD7mBUKukSeXHNOXuvvWE9TlYm
BWEIrI6k9QTzVdnLJ3t6+Oe/5YnG29gCcEZ5H9iOj8f6U6aj8lQr/1tSmuThyQCSwiIzz32ZZflE
8h+H+MpMCmWfd1zlMe9IYiZN8ctoTShRIfXHRKZUpUUDEFIOqRDZECKK4osmEqggvp3BuGyazyCz
jTgtvozA91ZuNear08NY2eY96jazH4r1OGjV8vTNVLpnGfzZ+06SiF1yo2Fx+ne/CtYIb/XbfJTb
bdxp+vz0Y0RpHuWYMpibIs8IG/IgY93QoPi6/WetBnlQmNTxx2gcLtvQ/3L6d+HRuYG7ZmxSwd0V
9Tt/+nKlluS1nab64vRVuayfIxvFig2Z7KAauYQMres/DzquJjRLEeqqWRdZ+q0hN6bT19X4CU1H
5IRKMHzVQw+efKl8V8N0jX3RA44kPWUwi5G5hecFJ3Yf+VW77LKkfIy85FLqW/Vy9IIUkrneo9GC
zwvI0F1GkTJl7kqNux6UOmOv1/soDcLYKck1PLd1Cb2gKiD3llzSZZR6V6odflZ82eaEVZTSwe2E
dOhN8rkihW7f9E9//vvpv+TORTNdsOF884Tmq9Ji5Jetyt5wcIJH51Yc0LjSJPd2SNUY0pgtXdhZ
7l1ywrEcFbQiDmn+zfC6FOW0f4l1eB/SWdqpvdDO5drTz+UqRl5tRYvTP50+JQAwHIGva4tIlcps
w5aBvoN/20WAsEBSRI4uNcEtCRrmedQWzFc8abhRf+2pj1kRBLe5rJRza0gSZ7T7+tBPn3IlJHYh
Ldeym9YH2TL5NP3X6cnTlxWams90nWrU6d/efF0R90u5M26AaYp9qcjjrrOTYjmOVXgz9k3teEAR
HoNhhUzYfWx1P3BcIqHwQXvjwoPk8vxNgHWLZRgLR696Y2cqBLoKSfg00zy1XSOPuXh+SNq7th9o
gbaOudDg4N7WqUmWZs5tEupJeVsA8F0MSeavLM8obvEO5EtmdbTK00Ol0LpVYmWEUU4PAxo4a5+M
59npIS3hYssGE33i9CxJhzYehxIuyPQwGQ35oOTe91hBjTXKX0G0PYSgkz73VeE6XqmbN3GpVPPM
MvxLqLzZMsRscuiloqd4PchbLHHU1Y3cODYx8c6GrDQXSBejtcwHXcuhPgLLpZVYDoJDNh494XdP
3BpSGcdPITs7J9K04K4IBn9R5qC7nqxUSdBUx9wBcmjY+65Q1llocAPkmnGXFqm6zd1huJgeFXXO
lfL89BY6V+xIQh0JF5WTW9PTQJV5Urk9PWsL1GwdefOg6nhWaSe9Q2WPy9ND3NzhqqOgtxiHNLkl
J0pzEowIezur/HNFEU9Mhu194CfZOod/uTAIjLz3MltQ9svl7elZu/X3il9nV3XKDKJ7BM5M32QW
Wrnr1Pg0obb3NTm0+DQreXV6lsFC+nxcxnBT+JFdNy/Bh9xpxNudm5326vcC600Wp+9Rm36pFO7O
kNvqKqB1BTKsKLdKZARHjwjEuVUm1T0x5vcQQxmfYTfDiW5/s0YXgMr0TTpMyFXv68XzN/kWLkFV
0sr70Y+fv8lA42KVufXN67BCtWZYXXnTb0oU//VvAk5T3aeld28gr31MivbVb6Klux4lw2EuxQt5
MsmfrPOnT2VSL399yBM/1kIY1RR5VNqnHPMpPv3UJsKUYGcRFfTvCUCzLcxFY8fMMCdHPiSUKYaH
RViL66T01Rx8Fy7J5zGR5opFh0O3/qbiYAsqCtnJ0j95909/DbnsIHJtW+Aafevd7ykmKC3KgO82
ckK4J01JgHf22Fr+VBwd6vmo2ZFjhJBarN56UqXooanrft909rjJNGtVyCbiQ/T/a0Re/daVfBa2
OjCXwi/gyo/QJJvW/8RaIx+r0T9GlSkYRG1wSBolXjUkceiLk46ZqMp7KQtcR8nDm6AprpGj2Asv
7xISzWJ9VcrqfRAT9BhqUNs0I4IaNzmFwsZuuFxAiJrCkBfCazdJUikzX5fb2eCJkqwuk3Ll9LA0
jHhRdebOo8RM7kPiJD1pkIA6n+w68Fd6UH9W0hG0Yp5dZZZmbxVPbLtAuoYNFt5FtN8dYdnfkgxY
oDo08o77X1unHkqQTIrDle4q5Y6Wdzmdn5rmSR+0cxr7VNvLeDF08GNLN2r2ilzX7N1tQhvkfFcX
TX2IE+KYDS9rZvCKIyeSrQDBt7ggPEGigheQVFoN49PfjMaf5EmMxGk8UnfQFKoOb+RJGaRUs9C9
9Htqyv1FW9o58Vqu1s0waF1XvoK+Mcceo0yjMy8y/1Knqf/rv0H5aQxOJk7M5gxEFW/kW0OnkMyq
p202fhdZ/ECqW73Hhh1Dl0s8dsOQYk4uUyUqDzi2V0gpvY0/iH6BN4VjVpdZy0BXvhFM0Bx6wnJB
wwzSLoYpEA6pPO+6VtmPHbGgv/6zxRvPAfcO5HEZpIClCNtC8PmmqikidKHMn+b3oGTwyZH+1W46
ZU7wIJAQ1ys2qWkwh471ne4vMOlsgKerXzKr36DBoSlGDiFqorw7Sm3uYKOwt5U5xE5okU1AmMFM
8J6habPETVAIeTH42Ro+lDyvK28nLNgTLhGGRpXMyU8xNr03VvOc2uKqsxDtd3UMZyUhL5Rwpgnz
Hd+7Up8uzQ4as0/Bf1ewTV0UrguJxQvavWkMGLPwg9LyI5K0ycLKKcLhW6phUvTpvMwiaWgWg9eb
y0y3fASlWTuvwrag6zLYS69Rl36ml5dqVyf06GNz0ZPbtXQ1LURaZCM7070Omf5YU1dXi3mpefXM
zVGg2eFXGhB+VXyTNE0/INHQ55JEfK+wCA4taIc7ZhgMiNrdG0ry9qbTgqcGARfV0ZMIrh82IHjz
dV7VnFqQT6+Q/ogtDN0AaPCDrBLrCyBELVtytbLa3xiTaU5DN0v6ZUDCpK9tqs7rFx0IM7Qcenpt
Q2Vf223zqINSTFAnKWItKLxf5BWSs3NIAgg1ZfbnW3fY20oerf2iE87QasHosKub6UU8G4g+v1BN
iVjZApZlJ9t+6mBBki6D9FOq4UQmiUIkO/I2EXmlYu51T8DGk+sq04y11lbjrMZLIuviAsD9FHNE
1yIb6+pvloE3hcfnoawhLzHx0dhg994UnhvZtbkvTfe7UQY+sqg2dSJTspcR+6alkIMG92jbHg1D
b4+aJ8j3DL1dFtNCRwW07LX2up0CB+mQ3CS8Kb++036eIExcQrqtWbIwFPMnwIyqdOMY9V302AXN
OccTcS1sjtUlJ5mZy7w9H5oyvqihoWF4bmdCGah8C0vMah0tkqSS6l1VIvvSWw079chU2WyF7bXZ
3diZ9W3whvzGw7z7d65v++3aarK8K1iqVNWyNe68H6v5hgiqpCKy4FHyAN+MIBW7zLyt45CFC3zp
0uiV3vElN9tQG8Tnxfb7GtrwhRnb21QY+uakimxl9SBVPeCNdKN0pGVlDcJFQT6F47GLM+uuOqgi
34RJFayE5U2CHwp4ENPsbdmNsqO61YpooIehAdevRhYO9Lo8hIlbrjB5RDdJW6J/Z/apm/7+1+/c
GxTFaVxZGipMS6ZcJyPH+vESjEmD8qCPwkcrUaqFHRke64lLe7myLtUgj2gRCmNBTfZxkAiKavqt
NFT6LunLBVVSAMSdf1B7udzriZ/DtxafTILrL1RL2pBY2Eq1dkdTkTRIikJzMCSBU1RxO0MdjXYo
9IrjmLpfGrlhUnNRR9JPu3WpH+7KBhb5r18r4+en99ugf2fJisUgNYTx5iYqu0SvLC9NH2Ndl+fs
2LsjXUeboO3WMzcBm57zJIjmGN7Tgz1611rtP7nFqMwiWdGXsWZ7h9OnzMajAbkHsYQOIoWybtg0
0SVTlbvJreozEcz9XsK3YdXJIpDKI4HKPUIPfA50UY4af9uFBnAoYGytbc0j0z6WtIve0tVjlH4O
zA0LW0yaJTkO8HBSW3X03KKtJqu3hdEsXMy2aqSJHaHk1AzqVoa0S0pYgwE+pQ2fm6wlCNjXrhf6
s4bQEKfy0snFhFZyvNKT1Bk0QyLUJEFqRCHwHNlEuq8n6pGX2AUR9gDBMcXzh+mNdCcNcTHHa3RO
sz07Kv1NXY/BGu2oh8vGoHmcpDkpw20848CpzEb1lg0KjZ2qe2yMZmcXJVk+zNbAwB3cgdF5zKbO
GSHTLEIST5xk4vAbeklUcZEe2UHaO8vIgh1utMypaU6uhe/228EanvqgUbAPpWLrTomurpI++k2B
VARDgkNoQL/PSelwC3Ipa9h+PVPhUmebQike5bKMOG7yNGj6JKVvW9MhembXtyVQsTC+M7SSTMsp
gVexEM9j/qcGJ3aVP1QHrX3CaVufx+weHGQ4G1hv3Upzy+iOgsLWLTF7ZMM3K5a8PerFYtl7UL1L
GBlOOEAdUmtL3unTJzqxDgmt+d5z829o/B5L+s1rkelHwM7aldY0/dqEptrBpT1XAtgovZ48pE15
0Ayo9LXlXXTkbF0AS51VIrkiOSJ7Mj3WQuOISce8T8VoOAMeol0qK8deF8r1IPzVYOXRRceJB+bZ
UK+ZljCqdH5HhJBPxy4jXcwI8PCAJ2UxzhN7EbKU7zhZDwevQXM+WnZ14ZF/9jf7S/OnPa5pCF3V
EYKatgAc8mYebkmmZNRpzaNBfMws8ge2PQn1X8tumEPZMpxbVsGArJYKWe65E3oIhgzhzX2CGVdG
MD4kfaCv4gjgfKgDHv+CfNl0wGTZmyicpObs41n/9iREUnQChccU5x2oATmRkXakv7iGo6i0Y71u
sObCG8D3J92wl6svUZyuVegtV0gRMqfM0uYAvUpfhpl4OqnOqE6tyC5RN3qPmQt8WfQ5qdp4Toma
VaTxUdjyu7ok0JfU3pQVRQp6UF6Q7TqgWtGU95lWZXPdhIqYje1NgoUN7lofLuQUCaI/po+9BTLA
6Nt65bk4w6JpCLtlcGzDdjgEhn5Rj3n5LJf8rx+ocdWJIveQgRWD6lC/efg/N1nC//97+p4/vubH
7/ifQ/CAtTB7qn/5VavH7Pg1eazeftEPP5nf/vLXzb/WX394sEjroB4um8dyuHqsmrj+nX43feW/
++Q/Hk8/5WbIH//529fvSZDOg6oug4f6t5enphM3YqzJm/wHX2/6DS9PTy/hn7+tv3Zfg+AvvuXx
a1X/8zdJ6NoZhw0QdyoLq/7bP6AEnv7dkM8UzWCbQYtfN2WV1SnNytr/52+KcsbpCjG0LjOxIzBg
o1KRWcpTwjqzcaawZqHNABJHfeD31/5C/nt+0/6aBCjUaYn7s5zAUQhnsgYSmcUe6pxm8fe9Rk/B
7InHUPeUazkPpXU8xM1aAhjihKkA8x5J9zE5007epTtRN9qthb/XUexy2EZJbq+I7r1DdSXAfKfU
vQJZzOWRSCf0YvM6KiBBy01GUUSUq9au3FlfU3DM63rTNWqCS0Rnh2VJ6V6NqpuADqFcBzjAa2k7
IEffym7czSWcXLUt5bRayP5pBHUL5u1q4XXVmjOl8cWyaa/iesYYbLOeWCTvrYPJo0uFHXxK6qYL
m335xdiXqSMbWT3PfBK/Iqu5LLw2nI2s28sGHbBTV6F1qBtvMVbGbZH6c8WurousX2uGmy9Gqdap
QuiLvvHWWMpHmIFm5aSmA9uVYFoWjCVjqZzJxC9AHaMX4pqtTKej0wjQ6x6qMgfTlGtYNPIGGxAh
m51kfKv14d6iIX4kpvBS0cr8vK1pi8R4oroiSi7pEcTwtkxik0Nbc1DT6lddHs61wqzvK8t9KnKI
G0ZkJ8se354jAylaBJiRikTMo4l9odjNsEDsTIZNiBujBcOha+QE9G6LZ72Yw1/TMJf0Txm+1POu
kT5JgXxREa9zleio7Zuo8q7ToFzWptHP/ELLDy2GQco+OGEpEz3Bju52gS8/hLVtHEsz9ucuVvG5
R9FkXYwjKRsmu5Dax2ycmcUFfoLgbw5ExrQxfTOQDcMyuTlkGRDSaa/3CjKFgV4LgREa12lBxJfs
Nmu6f/piQvQsCDByN7rI6wW/10/i8IusT4EK2DYt9gnPntiWvsNcws47N7ps1UWtuDQ5ic+rscXt
D2rN9m5EliPMGSxva+btZRDJ7QrVPta0HraogADfNeIYiyjf4FBA7Y3Fph8IF+sKExDuyCmgMAMq
omC7W5vDJwhoWaqqI8koK39g+4NpK5gZdfxg5tFXs6UIWmF2xf1018aNfuXnYtGO3RclSb056bce
AWkGYmU1Ow/FcFVpFhW8Bt6P6XXKTRlnhZOqMooElGjXrya5l6nkNURUkadqyQ9XXJu0b6awLBLa
NP3taSlHuOq5cp5em+DA5/6AMZmtwaJrffWgepzKXf0+9XzvPN7jOG134SBd9Hn7pZZxxkdB3s9p
HntO3pQPegPpFBkfS6sAETdMm7pIOQQiIAfVUgifmD55E1uFxXhcVHkntmHfwRNxm5nUwGMgsHBD
bo21DfpvXqpF2zhv76tIstZhHEBrQAssB6aPzii5Q0zhUDwIbpU8EzuuUrqXFBUZJn3dmHxb1Sv6
C91y7zytV1akHwRbAwkS2JOunZnBKJzRzFHWVvs4ztNV0ozSSkOynI/QfpniF4XdEw1p5Z8DubIu
jE7bQsFI1vKofk+NZo/LEdIFk9tAnsMqaUVBemaY3Q1et4cbPdcT2Vwg9CMUDBAgHsp8iWSZUKIQ
ugJUNHs3UPVoOnKnAj8DJkQeDXJQQSoxtAl5DBwxUEJSa33lK90mCcyZIPAOKkuLLDa0P5l685BB
Y4x81d3n2m1SZQH0lXYT1ZU8iyuO6Z4arXycirVFJDSJGyTVdyEumsaT14ndrEItnVd1SsarXJXz
MJaOLY1VmMijvssNcUsI6nmjkcUtgxCYoyxWMMgG3dLGXrYOggpQg28mjOZhJ4+lMlMgUs/zvFgX
caQdGyjhk4pG8i1WkpZbeqS4vSsCTse5km1NI59bnddsNLIaXJumApk5/bIwJWubQomik5Y3HEY0
/Rpt6jpvm2E7DN6hbfVkxY3+vTYixSmVVnIaxQ7QHUQPqV+Rw0BXakvJLq5r+cC4QsmEzFIZo32B
VciH1L9rmEyUfEwPqHjS5SDE0iV9YVlU9DP74VL1E+3CbQII5K6+Yh86LppBp1UNEBRyG58QkFCa
bYotR5Jignrna4IkUsfW64MWwzscO+uLqgTeEjcOkvvcWHMTRGuq3+Q56NWK8CbNSTuFVpms2hg8
vWirVsRKKB4hLOOURzlSC/Mib+93k/jIyi9qo3poSr/7GwkcJcwfpgH8sRYIFyrSqkDtNfmdftxB
ELrlYuQzpaswLpEdI7dylJTduY2/dA7zczPaqL2iwtoOfUfbxGzsGdIYXzKDDTcLjMrIHnZ9MOqc
17i9krS988oqnwmW903r9d+JOdWvg2SLpgIVAKElMC1jekwWIvmVVOb6IsnzeivBLU18gKEFyuLe
1qJ5QVN10+mMZOiVwayrB2UPHiRYGBjbaB6b5gLpLp5aBfJZ0IScKKp6kSgCbr6aPhqu2qCLayyH
snrtZLnb7kaFZiRUnWHmpfsCaNESwn/vaL7Lz++DcKHLCrXkGblF3/pE9dbws5JdWeGby/p4TS1v
K8cmoRYkAi86qQ1mHISGPZBsWOO1pCwGbqw9qih7VstUR8KGAJPMiLVVDeN+3vQIRvABhQQGS/qu
GOS7NvG/tHnwjU6ZvVJaj0a3gWVZgDzHwAtTi1ioygRNXxvjkhRTa2FS05/ZQdptS+qVYc4JauQG
3hmUFB2vVdtl4NYdgBF0LV2q5g5tcMDv9sC+TI+8XeDx9tZ9SKmjj0MmgGjFgWXmKwERNHYeHWp8
7/Myi9NZ5nXR3vKi7xkFmFUxXAWS7S853xJbqErVlRLKzT4ujBs1nVGeTvYCu9Jkdtg3o+ldnD6t
+7b5my6KMQ3KP9euadCqE2FZtgwDETeo5R8HbVeISvLG0r2q3N6e261n71wjt0krA4gta8pdXiZr
yur9Vas/hKON8EoniBg/Fn7d4qvsqispjaOFJMfsgtESzgMlU5bEe/R7bIc1nK4rCmPhtq8NaUUE
zKWkE4FmpQS5WTbq9jwx01lgy8FKQ74bFFWy0C2lnaGItme2VbYIqYlOLki8xQ9Qjssx6LHPeHAG
EqNzV/wZ34ygE4Qe4Efvq3FRk6DR9pepa1p77DgVmE+kJBTcCIFz45JNNG+aQRSeTYtyNEexRoBX
z9gJGnu9W5CUVF9Av0vmmRubK5NgwyJopOWvdw3adJ54c+G16WxDXVjGuKC/mS1SYMil8D3zKjZG
hH+h6I9Fzuz5SWuwrKW9Pa5kDfgDKd3Lrq7JOvJ3WRU0+1wXQGI1KbxKsiOUA2lR1PGwBChqzJso
v5NdWd+1BXmYRP7ZxwmVz7qiOpkl9GNaylhc/RiEtBZtQGDF1DxyMItZZa4zBYp4puMsIZkouhFo
deLI+gz9O9uOre/PUsVNSZG0HAxH1XXtuRUpI6SCsUve4MRyt7++RpS+/+IiUUGnbkABRNHeXqQu
KYMS5qR+xR6RFTNEXBiIS5Kqmm3pt/KK3/nJUMJoZrRIXORm7DmuhO0MPYe2SYhqILUQ3HRUNTV7
376bkRXFtlYrvHlu5sWCGAlBhIjYYUgZD7KdNtSck5J5OzU2sBvaLcGdB7MI77NG1tZZtfeTdi+b
ebascl9sOjK20Hk0y9pI7JVdmd8GH0oAs+J4Y5LjUfaqvclVwv/gBJNZmMxFbg1OKYfjEvUuIT0W
CS7CCodjrDHJRcEUvBLgXSOW3MnsTNsWdWrtkS0FKC27BojX0DlWdAzBsn7iyI2dMbg/hTkEjQbX
K8LQRzzjvBl87UYW+ITVaDQAN1DDYSPBRLL16JnNQtpL5wABWqRrGNqVfqlJMtmKlZBmdh6S0VTo
n4yO27LjrLPou1Snn4dzXMsqb90lhAaHqSF22QaABBEMtiGtJTZNF0LrSGiyy3Iu1XFy6Mphhuw3
mFeZsc+auLkKRnkp1S5SvLowjiNRE/MwkP29rQefGrVi2qh6gvmib0rf11+tSJkF9ZQFrLvWOmFP
2LEVvyDI4zuBsgN5cE5Nh3CeJpqO0KnUVqcVSEODP1Gv9sS4HwPSxuNOWOdlIZVLGAzZQlPmYxpX
pBV3m0KWjO2kNMlwHm5jb4aOLyD725S2ZJdvZNQXd2qEk8gYguESi+O2NOjlB4N8Tz61uO16imlx
Wc3TXho4dUpkxipga9oW/l8tWekutMyLOr9NFPiSRcEpR6n9JY4K0qwrZh4vWT2rOKn9ovBodjQJ
IZjF3aMpGnMuZ1Q386AEpofm4UYNtn4g+fvC8rJlXsUBWCEeWvgqzQRIV5YQKtazi+OW4tirkBVn
2QVjhsuuoZxitxRT28b8qA6EVxPK4ZhYBghN9eQDF9f6m+4Ck9nbu9hWNY6jgljcU8Fm6j68OpFa
KeLFilrwlW6wOegTO5znemNuKyoqRxalq9Fg6ke/op2bkXSt+JOLoYD3HXd9sRqoNs8E4O+Fzumu
V/Vyp4Ya4Fj3QkpSAAxheqMD+1Lq8ZLIKn8dqAOCTNLpb22r0maBZcDmId91lSn5DUYVfSVXrNun
eVYt6fgG8QR7cAn2IJa5I8Pd/Q6N6UqOVfvG89Jlxtt8bCMXQAigBTIQ8QSyZloLcJn5TGmtfsUO
l+62LTXwBEW8xPVFaLFkuGuXYI5Z7xsjE7hb4482l6U0WDtptCzK2pm3bhLM7Dlo6OfweL1Rd8Q0
TyFLk9Iw9ZrPJmDyMIxGIMqTI9qT/QUJwvoszS/btMb1JmX+rToWxToK+L2x1Ic3iXttAApecAhC
pYiQeGNrVbxpAlKFC5fZTTa9S1Rv8sFFPY5YFa2qawAasEoqH7p6Xxlwyv1BifYGicGb1teSuYdz
dmE35kNCt/2K0rcxq/wAc7sqxU6erenHdDtQlkiZQrwy8YAVN2/7YtJCSFe1oCdMDWFVISF0Aixi
iyBtIIhxoOvFyG4+kIplHLerlM2ek5iJe1SKzHYk2QCJTZLIyvLLxKlrKT1WfURdo5PugjYjxH1q
nKN/Y44zGo4ZbDqyTNF3qXIjyz7qzKwlaMdtxplLkPiiMfx5oMJ5G5MOfEdjE2yJTCVBhlwydIqi
Xlh5QzHa9lLH98J7P/QIZsfZMo8bGkApZXYni23OsBXsrtAYLrkOOFyihw5Y6HVmTBGwMG22QZ5W
50YcO7Diw1ndFckDak1WXPcrXM5h7tbckZ7o4k2UBSoFRXcHgTc6BlawBf0a3yIo+EbBRiAt4FFd
2DvbG6+KIla3aHKVmzito4UnyDQ3grukklDfI124cH3CZvMyIoSqkqGmyInFW2hHVzQAe/J9OH5r
0ZNbdt9O9rvwTlElDx1DNy57NMFqdhlI34PaJ+a2JMzcj4k28cxUXQ2tTh9AzqxbbYyTFVXEYiGF
cbaKSDagp27cgfky5qj0qn3kqcbcRcii+qy/fZUMqHGS4CYelHxW92m48fT0Fql8s2pIa9rm8k2r
lmx5sEp/ttpkXZSHeoSqPXq6tayz+rtQQ2s3JMqEjh2A8kfB0hN+cJQpcF92Xr3RpdZYepqUMr3m
w13kMuzYHPnAVz8RKcDggZk8T3SRzgZmcSIOU4zv6ee8T/DTGwg7lVDft1pOL7vPRkfClYoMsrxu
6C4tY7uQUJDYpLA2QLhtl/JkG/TsyaRq2HqkWKaBoi8wcLWzxrKTVZKCQE291nd0RfifEmEWM1Q9
5kWo59Qcyu/UKZQjgAyk00EApTXyxyUQL5DvrVbNagKHAq+2btYpe6OrKfRKSkextzT/NnRrCRck
ELS6XBcDDh2s5snOyAe2gZyfnEbS3HUiWdVSlNgy1VC0VyJfIjDPFnJdEQZHxuPoJKV70esUTrU2
jTeJ1xIko6nuVouSkgtFpJgpCHlOq0Bh1iEmqC66ay+L44NiDf1KhYGSwGdCns+2edC/1nFebji8
XyPwjmbDYMNUlcjWCIJ5bA+rvAkfYtKCl0C+5L1SyM4IX3zema4/yzJyW4zB3UtdMR67NvIcO58Q
vZrGZlYW1noUKkh5E8ZU9dkUo7KWk6Hf2IJNQlSH4HgDswOGgzCeYjGRZInstFYHDVC1uWj2BTdL
uQ3lpjvGKESpNalPcYGkOOphOmpDeu6VvuJoQBl2JiCnq6g0lrZ9J4j+/mRROyc1Xped3m+qtcHe
/Xml/H/TWXrVhPqptfRHs2VqC53ylm6y/9sX/d7F+esf9O/1qqDCy+xCfuhVnf6oU6fsVz8jxtVX
N99pZ6nKGfizycxov3z89o84S72XpyXLPqMhpnAGVialtTyVhfmFry7Sv7oMv36FP/fxfv45v3oF
z828qWPHdot+2fsugnmm4BmiGU83Yfpg7/b6IkCOOTNo0NFu0J6v0ke7CIgzBW3zd10FTTsDjCNo
TprPL5IqyQ9XQaaDifsd5zNtxf/IIHjImrSemsD0x9PXPVhFe/6Tntvbf9xUP98Ib37CqxvBPtMn
Yy+xPD++bNs+Y9JVAczIz5eFGsZ/5MX/6561PdVd3vXeq9rZCRaG6P2v33shzgxDw/6uG7/fIR/s
Ihhwt957Fawz0l9oxGMU/v1Vvr4DbOtMReNoMU7+uEof7CrI8vPw/Nsb4c1oenUjsCLwVqMQeJkM
+YGvL4JlnFka9X8k4c8X4Xn2/UArgsJ8/bxM/d+vApOhNalaMYM+v0pm1x+ugn5GNxS2HmvG6ePD
rYsUwN57EVTUJ4CJSBp7WfzfrouyfqZrJh6ZDzcnqqgD/s0l4V/eCYwB1NbYhrkVnj/ejAGbMYBq
RydZ8/Tx4a6CsPV3z4ncCAwC9Eovc96bG8FW2DXgvKOC9XwRnpeiDzQdqGxf37s34k5gSgSmJF4m
vTd7I0tmg6gCwJDFBx0KbOreexE0cQZUFKkmWs3Tx5vpwGTlgKbLNfpwYwBe09TJftceSbHOqOwi
l1VZ8X5YC7gFYApqWPw+6Jtv0f9856tX2QZzTjSU3/c+by6CqZ9piLc1UvSe58oPNwZUnZzdd14F
zTwjnVbVNfl5G/zTSVGRzyDDaYik/lNnpDfL2Z8HZVuodB7fdQtMGwLwZ3hk/3oaNE3OSghYLfNl
sfhwgwBgn/HecsE0D+IgUU3zZRAws7yeDzgxWhhNuEQfdUkU7OfeuzuicsQ4n97rvx4LlnpGHBhg
Z8xFp48PuDviIPPOO0LTz1QqRxSm/zwSvh4Lhn2m4OdBO/lysP5w04JAefD81rzrtISFjiGv/fVp
SQi20myTTU4Spwv+gbaHyFOMdy8LypmtTnncEzHw9dvPqsjuU0Zo/3JheP6DVQxwbb57YyifCd56
bFMvB6U3ZwSKyLgrDRbgl5vkw5UM+POs9+4P2SFNxYBJk/7Xx0XjjL0xvS58HqePjzcVMKG/d0JU
zWlxxPk+cYxf3wqWzsunsIbD5fnyfLyXjz/m+f58x0yonDHVGzpGnj9WvddXwVYpM9NFEfLL8x+u
biRszjHvXBVV+QxTBueFScv2w8sXVBOmnITfi+kfbhDQVBPvngmoExsmBRHtpRrwdoPIgdE0qZrp
L2elDzcIaPi9+1aYDgvTVKC/PSkaZyZeTxbMly3Rh9sYQsF99xjQDDaGJ2bPy/b3TbHE1s6gkqiU
JT7ejkjWJ0L0u06KmnJGw1TlLMwR8PUMYNJIkpkCKSI9LwPPm48PtCGkuvXynrxjGdBYBnSF/72Z
AKmRoUE38P9QWZ4+Pt4JWZj/y9zZLTcNA1H4VfIEjBOHNL5hhinDUJgCw+9wqSaGaOLGHTv8lKfn
k1YOlp1Cp5sLeXrTJj2WZWm1Ort75ApQdW8fHoAXPC3Y/flr0AvTjID6HEOLUmtqDjFevJoqJJw6
n0EQTOeBIRg9/+IRde7Qxa5wMa0NASH+XAblw4c/rjBHPM+xf4ERHRi/6XTBfvBx7uhUPz5S7IVC
7QvmjxDVX3DsUHD4B6MAU0iuBYJ8XaQ1uZUAamOmDiIyFmY5sivZcYZk6lILznAJZ4v03KAcBXqt
LWRzzEQnjHjcGTyDGiH9apYFhqBI0CIupjJBFRaBSDEFg2ecMSHrHt0auQVQBEgTuEPUZMVIbi6g
v6fmz+cZ4QPsHmeOHl0Xl0TQMsyFU6yTK73VYeHEx7TeASQANRbMi+4p+2OBeUIsyVWXJtsLc1/4
quqFnBnBGSRwBTIUhqGkAiIFFyHLunS85EgzStX0zGkOc4p0AMkqx8eCD6gtibml5yK4NCntVGDt
Q46MgqHw9APSzLkITnHBpd75CxciMXeR7GBp1MMXB8zisiD9Npj+Uf4tYUWEa5YuLU96Ib09Y56F
pIeH9wIGYYldKWBOD0/ZN4sk3iEpRKJyuu4ivImaP8YgoGLA9im4SwOnmUwbxBpZO0jy81dyTiNi
vWq74Fh0KLLMPaq/Br1wRj5SwdaBbpLPk7OOCETos5Kn+AH5cs7LPjxlf0YQaOe0MpeuG0LQ6dkF
RBTUGwiCi0XBRuyODDxSDcg5ofgNR0KmxP3XiHvQboeal/ONrda+2sWWbU+M7b9f6CpBxgChwsOV
cbgM/uiLTqhNoCWFxf3+JEpu8VUovQ+7qhR/n/Dv4QHHt47u1T1V98cXtmxMs0K+yGvGhWaKANzT
ylyZa9OvPmB0Mj//tmSkL3dwFP8D3G4HuC4/QY3b2N/1Lgb2FQN64K3Ztabtmuj183zGqRb53FT2
a93sbNRqqfRRY9dV3Zh13W+15ErrkdGOXe0tCvsRuM+81II/KyuUB5uyjyxpfWrkIIM4qb9Ozim3
vb6Ku13yxrR3eU6v23X0PkNSphYZdcnmW9zkkN+kRb5b6/FuKcl7TfWLtdlEAzAk4WgbfFFVdlfb
eEZKgocaere2ZmBFJGlCjVz/jIeFhOG1sK/GtklKhNTAAHxfbW/7M5GSOJc5oYVGG8S2o26WgLwW
+9LYXWQ9CD+eYnm5NBwpanbr7un9Yi7hY32T29asqDMu9/toTM8kQqnGtyuEG0xcSSjFQ3po1gKO
KohGdogr67Hb1vJzc2OjTpdy4FOg19+bIbQLiKuh691+YENmEm3UIr8urxoz8J5Cqq8e+oeJ160Q
IdMD/5y8MNc37cbGyzr4LvZ0CvyXZcMx5x2Wn5oS0jgF+GX5y66iZSzETk8B/qVutoN2O7JRDe0k
lyfnBjk6G69mHAThohynucEzsx3OfcqQYAu18G82Nu5xiUqoYbcVHkm8q4FccOqOauim5FiwDke2
ep431gK/5YTt9rb6YQbbhJkwklr4d5t6XU4u2tHaJrSvFv69E/g+OhBdLf8JfAm5wXggBqkAbfs/
0Ptl25aRS5ELDarH/hXvKgOZpMX9uDeb/kAM4W0t7KeyuWZli5Alh0iNbNnZDIZ3oBe10J8N6w7n
nsVTM9RIqcHRvJ98OtZ4qcVU49t2VSPGE5mVUPKrxr6tORvgW/Q2hcX7N/IxpukglDLmnzoBlGP/
FpNr7hurqjTNkz8AAAD//w==</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1.png"/><Relationship Id="rId7" Type="http://schemas.openxmlformats.org/officeDocument/2006/relationships/chart" Target="../charts/chart1.xml"/><Relationship Id="rId2" Type="http://schemas.openxmlformats.org/officeDocument/2006/relationships/hyperlink" Target="#'Pivot Tables'!A1"/><Relationship Id="rId1" Type="http://schemas.openxmlformats.org/officeDocument/2006/relationships/hyperlink" Target="#Orders!A1"/><Relationship Id="rId6" Type="http://schemas.microsoft.com/office/2014/relationships/chartEx" Target="../charts/chartEx1.xml"/><Relationship Id="rId11" Type="http://schemas.openxmlformats.org/officeDocument/2006/relationships/chart" Target="../charts/chart5.xml"/><Relationship Id="rId5" Type="http://schemas.openxmlformats.org/officeDocument/2006/relationships/image" Target="../media/image3.png"/><Relationship Id="rId10" Type="http://schemas.openxmlformats.org/officeDocument/2006/relationships/chart" Target="../charts/chart4.xml"/><Relationship Id="rId4" Type="http://schemas.openxmlformats.org/officeDocument/2006/relationships/image" Target="../media/image2.pn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4.png"/><Relationship Id="rId7" Type="http://schemas.openxmlformats.org/officeDocument/2006/relationships/chart" Target="../charts/chart7.xml"/><Relationship Id="rId2" Type="http://schemas.openxmlformats.org/officeDocument/2006/relationships/hyperlink" Target="#Orders!A1"/><Relationship Id="rId1" Type="http://schemas.openxmlformats.org/officeDocument/2006/relationships/hyperlink" Target="#Dashboard!A1"/><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image" Target="../media/image3.png"/><Relationship Id="rId10" Type="http://schemas.openxmlformats.org/officeDocument/2006/relationships/chart" Target="../charts/chart9.xml"/><Relationship Id="rId4" Type="http://schemas.openxmlformats.org/officeDocument/2006/relationships/image" Target="../media/image2.png"/><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Pivot Tables'!A1"/><Relationship Id="rId1" Type="http://schemas.openxmlformats.org/officeDocument/2006/relationships/hyperlink" Target="#Dashboard!A1"/><Relationship Id="rId5"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241299</xdr:colOff>
      <xdr:row>1</xdr:row>
      <xdr:rowOff>63499</xdr:rowOff>
    </xdr:from>
    <xdr:to>
      <xdr:col>31</xdr:col>
      <xdr:colOff>192911</xdr:colOff>
      <xdr:row>62</xdr:row>
      <xdr:rowOff>97444</xdr:rowOff>
    </xdr:to>
    <xdr:sp macro="" textlink="">
      <xdr:nvSpPr>
        <xdr:cNvPr id="4" name="Rounded Rectangle 3">
          <a:extLst>
            <a:ext uri="{FF2B5EF4-FFF2-40B4-BE49-F238E27FC236}">
              <a16:creationId xmlns:a16="http://schemas.microsoft.com/office/drawing/2014/main" id="{189ACE20-5DA6-1F41-9A51-AD7227F7F912}"/>
            </a:ext>
          </a:extLst>
        </xdr:cNvPr>
        <xdr:cNvSpPr/>
      </xdr:nvSpPr>
      <xdr:spPr>
        <a:xfrm>
          <a:off x="241299" y="224258"/>
          <a:ext cx="19998321" cy="9840275"/>
        </a:xfrm>
        <a:prstGeom prst="roundRect">
          <a:avLst>
            <a:gd name="adj" fmla="val 3413"/>
          </a:avLst>
        </a:prstGeom>
        <a:solidFill>
          <a:schemeClr val="bg1">
            <a:alpha val="1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3</xdr:row>
      <xdr:rowOff>88900</xdr:rowOff>
    </xdr:from>
    <xdr:to>
      <xdr:col>5</xdr:col>
      <xdr:colOff>419100</xdr:colOff>
      <xdr:row>6</xdr:row>
      <xdr:rowOff>88900</xdr:rowOff>
    </xdr:to>
    <xdr:sp macro="" textlink="">
      <xdr:nvSpPr>
        <xdr:cNvPr id="11" name="Rounded Rectangle 10">
          <a:extLst>
            <a:ext uri="{FF2B5EF4-FFF2-40B4-BE49-F238E27FC236}">
              <a16:creationId xmlns:a16="http://schemas.microsoft.com/office/drawing/2014/main" id="{FEF68A8F-E941-884C-9108-C2B391551D74}"/>
            </a:ext>
          </a:extLst>
        </xdr:cNvPr>
        <xdr:cNvSpPr/>
      </xdr:nvSpPr>
      <xdr:spPr>
        <a:xfrm>
          <a:off x="533400" y="584200"/>
          <a:ext cx="1981200" cy="495300"/>
        </a:xfrm>
        <a:prstGeom prst="roundRect">
          <a:avLst>
            <a:gd name="adj" fmla="val 13726"/>
          </a:avLst>
        </a:prstGeom>
        <a:gradFill flip="none" rotWithShape="1">
          <a:gsLst>
            <a:gs pos="6000">
              <a:srgbClr val="0B1A2E">
                <a:lumMod val="99000"/>
                <a:lumOff val="1000"/>
                <a:alpha val="92000"/>
              </a:srgbClr>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266700</xdr:colOff>
      <xdr:row>3</xdr:row>
      <xdr:rowOff>139700</xdr:rowOff>
    </xdr:from>
    <xdr:ext cx="1562100" cy="364780"/>
    <xdr:sp macro="" textlink="">
      <xdr:nvSpPr>
        <xdr:cNvPr id="3" name="TextBox 2">
          <a:extLst>
            <a:ext uri="{FF2B5EF4-FFF2-40B4-BE49-F238E27FC236}">
              <a16:creationId xmlns:a16="http://schemas.microsoft.com/office/drawing/2014/main" id="{2E5D98F7-B3C8-324D-84CF-A47914A50111}"/>
            </a:ext>
          </a:extLst>
        </xdr:cNvPr>
        <xdr:cNvSpPr txBox="1"/>
      </xdr:nvSpPr>
      <xdr:spPr>
        <a:xfrm>
          <a:off x="965200" y="6350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twoCellAnchor>
    <xdr:from>
      <xdr:col>6</xdr:col>
      <xdr:colOff>177800</xdr:colOff>
      <xdr:row>2</xdr:row>
      <xdr:rowOff>139700</xdr:rowOff>
    </xdr:from>
    <xdr:to>
      <xdr:col>30</xdr:col>
      <xdr:colOff>578734</xdr:colOff>
      <xdr:row>61</xdr:row>
      <xdr:rowOff>64304</xdr:rowOff>
    </xdr:to>
    <xdr:sp macro="" textlink="">
      <xdr:nvSpPr>
        <xdr:cNvPr id="6" name="Rounded Rectangle 5">
          <a:extLst>
            <a:ext uri="{FF2B5EF4-FFF2-40B4-BE49-F238E27FC236}">
              <a16:creationId xmlns:a16="http://schemas.microsoft.com/office/drawing/2014/main" id="{B044C41F-437A-9147-882B-056CC0DFC3AC}"/>
            </a:ext>
          </a:extLst>
        </xdr:cNvPr>
        <xdr:cNvSpPr/>
      </xdr:nvSpPr>
      <xdr:spPr>
        <a:xfrm>
          <a:off x="2942863" y="461219"/>
          <a:ext cx="16991314" cy="9409414"/>
        </a:xfrm>
        <a:prstGeom prst="roundRect">
          <a:avLst>
            <a:gd name="adj" fmla="val 3618"/>
          </a:avLst>
        </a:prstGeom>
        <a:solidFill>
          <a:srgbClr val="0B1A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393700</xdr:colOff>
      <xdr:row>12</xdr:row>
      <xdr:rowOff>114299</xdr:rowOff>
    </xdr:from>
    <xdr:to>
      <xdr:col>6</xdr:col>
      <xdr:colOff>12700</xdr:colOff>
      <xdr:row>53</xdr:row>
      <xdr:rowOff>43294</xdr:rowOff>
    </xdr:to>
    <xdr:sp macro="" textlink="">
      <xdr:nvSpPr>
        <xdr:cNvPr id="7" name="Rounded Rectangle 6">
          <a:extLst>
            <a:ext uri="{FF2B5EF4-FFF2-40B4-BE49-F238E27FC236}">
              <a16:creationId xmlns:a16="http://schemas.microsoft.com/office/drawing/2014/main" id="{0CDF2EFD-D07E-B94C-9A67-025F357C6C0B}"/>
            </a:ext>
          </a:extLst>
        </xdr:cNvPr>
        <xdr:cNvSpPr/>
      </xdr:nvSpPr>
      <xdr:spPr>
        <a:xfrm>
          <a:off x="393700" y="2019299"/>
          <a:ext cx="2389909" cy="6437745"/>
        </a:xfrm>
        <a:prstGeom prst="roundRect">
          <a:avLst>
            <a:gd name="adj" fmla="val 4534"/>
          </a:avLst>
        </a:prstGeom>
        <a:solidFill>
          <a:srgbClr val="0B1A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292100</xdr:colOff>
      <xdr:row>6</xdr:row>
      <xdr:rowOff>127000</xdr:rowOff>
    </xdr:from>
    <xdr:ext cx="1562100" cy="364780"/>
    <xdr:sp macro="" textlink="">
      <xdr:nvSpPr>
        <xdr:cNvPr id="9" name="TextBox 8">
          <a:hlinkClick xmlns:r="http://schemas.openxmlformats.org/officeDocument/2006/relationships" r:id="rId1"/>
          <a:extLst>
            <a:ext uri="{FF2B5EF4-FFF2-40B4-BE49-F238E27FC236}">
              <a16:creationId xmlns:a16="http://schemas.microsoft.com/office/drawing/2014/main" id="{98606C31-CA37-6347-B70F-4145CCE027AC}"/>
            </a:ext>
          </a:extLst>
        </xdr:cNvPr>
        <xdr:cNvSpPr txBox="1"/>
      </xdr:nvSpPr>
      <xdr:spPr>
        <a:xfrm>
          <a:off x="990600" y="11176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3</xdr:col>
      <xdr:colOff>279400</xdr:colOff>
      <xdr:row>9</xdr:row>
      <xdr:rowOff>0</xdr:rowOff>
    </xdr:from>
    <xdr:ext cx="1562100" cy="364780"/>
    <xdr:sp macro="" textlink="">
      <xdr:nvSpPr>
        <xdr:cNvPr id="10" name="TextBox 9">
          <a:hlinkClick xmlns:r="http://schemas.openxmlformats.org/officeDocument/2006/relationships" r:id="rId2"/>
          <a:extLst>
            <a:ext uri="{FF2B5EF4-FFF2-40B4-BE49-F238E27FC236}">
              <a16:creationId xmlns:a16="http://schemas.microsoft.com/office/drawing/2014/main" id="{4D9C80BC-C940-1F47-A085-29568B802A1E}"/>
            </a:ext>
          </a:extLst>
        </xdr:cNvPr>
        <xdr:cNvSpPr txBox="1"/>
      </xdr:nvSpPr>
      <xdr:spPr>
        <a:xfrm>
          <a:off x="977900" y="1485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3</xdr:col>
      <xdr:colOff>12700</xdr:colOff>
      <xdr:row>4</xdr:row>
      <xdr:rowOff>38100</xdr:rowOff>
    </xdr:from>
    <xdr:to>
      <xdr:col>3</xdr:col>
      <xdr:colOff>241300</xdr:colOff>
      <xdr:row>5</xdr:row>
      <xdr:rowOff>101600</xdr:rowOff>
    </xdr:to>
    <xdr:pic>
      <xdr:nvPicPr>
        <xdr:cNvPr id="13" name="Picture 12">
          <a:extLst>
            <a:ext uri="{FF2B5EF4-FFF2-40B4-BE49-F238E27FC236}">
              <a16:creationId xmlns:a16="http://schemas.microsoft.com/office/drawing/2014/main" id="{B6B0CFBD-4F05-EC4B-9618-63AA7DDBE2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1200" y="698500"/>
          <a:ext cx="228600" cy="228600"/>
        </a:xfrm>
        <a:prstGeom prst="rect">
          <a:avLst/>
        </a:prstGeom>
      </xdr:spPr>
    </xdr:pic>
    <xdr:clientData/>
  </xdr:twoCellAnchor>
  <xdr:twoCellAnchor editAs="oneCell">
    <xdr:from>
      <xdr:col>2</xdr:col>
      <xdr:colOff>685800</xdr:colOff>
      <xdr:row>7</xdr:row>
      <xdr:rowOff>0</xdr:rowOff>
    </xdr:from>
    <xdr:to>
      <xdr:col>3</xdr:col>
      <xdr:colOff>241300</xdr:colOff>
      <xdr:row>8</xdr:row>
      <xdr:rowOff>88900</xdr:rowOff>
    </xdr:to>
    <xdr:pic>
      <xdr:nvPicPr>
        <xdr:cNvPr id="15" name="Picture 14">
          <a:extLst>
            <a:ext uri="{FF2B5EF4-FFF2-40B4-BE49-F238E27FC236}">
              <a16:creationId xmlns:a16="http://schemas.microsoft.com/office/drawing/2014/main" id="{76324A04-9452-0B49-9E23-BDA44525A4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5800" y="1155700"/>
          <a:ext cx="254000" cy="254000"/>
        </a:xfrm>
        <a:prstGeom prst="rect">
          <a:avLst/>
        </a:prstGeom>
      </xdr:spPr>
    </xdr:pic>
    <xdr:clientData/>
  </xdr:twoCellAnchor>
  <xdr:twoCellAnchor editAs="oneCell">
    <xdr:from>
      <xdr:col>2</xdr:col>
      <xdr:colOff>685800</xdr:colOff>
      <xdr:row>9</xdr:row>
      <xdr:rowOff>50800</xdr:rowOff>
    </xdr:from>
    <xdr:to>
      <xdr:col>3</xdr:col>
      <xdr:colOff>266700</xdr:colOff>
      <xdr:row>11</xdr:row>
      <xdr:rowOff>0</xdr:rowOff>
    </xdr:to>
    <xdr:pic>
      <xdr:nvPicPr>
        <xdr:cNvPr id="17" name="Picture 16">
          <a:extLst>
            <a:ext uri="{FF2B5EF4-FFF2-40B4-BE49-F238E27FC236}">
              <a16:creationId xmlns:a16="http://schemas.microsoft.com/office/drawing/2014/main" id="{DE7C8D06-1879-814D-BFBD-1EEF0A9E9B5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536700"/>
          <a:ext cx="279400" cy="279400"/>
        </a:xfrm>
        <a:prstGeom prst="rect">
          <a:avLst/>
        </a:prstGeom>
      </xdr:spPr>
    </xdr:pic>
    <xdr:clientData/>
  </xdr:twoCellAnchor>
  <xdr:twoCellAnchor>
    <xdr:from>
      <xdr:col>6</xdr:col>
      <xdr:colOff>482600</xdr:colOff>
      <xdr:row>4</xdr:row>
      <xdr:rowOff>25400</xdr:rowOff>
    </xdr:from>
    <xdr:to>
      <xdr:col>13</xdr:col>
      <xdr:colOff>76200</xdr:colOff>
      <xdr:row>7</xdr:row>
      <xdr:rowOff>0</xdr:rowOff>
    </xdr:to>
    <xdr:sp macro="" textlink="">
      <xdr:nvSpPr>
        <xdr:cNvPr id="18" name="TextBox 17">
          <a:extLst>
            <a:ext uri="{FF2B5EF4-FFF2-40B4-BE49-F238E27FC236}">
              <a16:creationId xmlns:a16="http://schemas.microsoft.com/office/drawing/2014/main" id="{5A09BD27-D7B0-EF4B-94F3-F82B56F70732}"/>
            </a:ext>
          </a:extLst>
        </xdr:cNvPr>
        <xdr:cNvSpPr txBox="1"/>
      </xdr:nvSpPr>
      <xdr:spPr>
        <a:xfrm>
          <a:off x="3276600" y="685800"/>
          <a:ext cx="44831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Futura Medium" panose="020B0602020204020303" pitchFamily="34" charset="-79"/>
              <a:cs typeface="Futura Medium" panose="020B0602020204020303" pitchFamily="34" charset="-79"/>
            </a:rPr>
            <a:t>Super</a:t>
          </a:r>
          <a:r>
            <a:rPr lang="en-US" sz="2000" b="1" baseline="0">
              <a:solidFill>
                <a:schemeClr val="bg1"/>
              </a:solidFill>
              <a:latin typeface="Futura Medium" panose="020B0602020204020303" pitchFamily="34" charset="-79"/>
              <a:cs typeface="Futura Medium" panose="020B0602020204020303" pitchFamily="34" charset="-79"/>
            </a:rPr>
            <a:t> Store Sales Dashboard</a:t>
          </a:r>
          <a:endParaRPr lang="en-US" sz="2000" b="1">
            <a:solidFill>
              <a:schemeClr val="bg1"/>
            </a:solidFill>
            <a:latin typeface="Futura Medium" panose="020B0602020204020303" pitchFamily="34" charset="-79"/>
            <a:cs typeface="Futura Medium" panose="020B0602020204020303" pitchFamily="34" charset="-79"/>
          </a:endParaRPr>
        </a:p>
      </xdr:txBody>
    </xdr:sp>
    <xdr:clientData/>
  </xdr:twoCellAnchor>
  <xdr:twoCellAnchor>
    <xdr:from>
      <xdr:col>6</xdr:col>
      <xdr:colOff>607024</xdr:colOff>
      <xdr:row>8</xdr:row>
      <xdr:rowOff>12700</xdr:rowOff>
    </xdr:from>
    <xdr:to>
      <xdr:col>12</xdr:col>
      <xdr:colOff>318139</xdr:colOff>
      <xdr:row>14</xdr:row>
      <xdr:rowOff>63500</xdr:rowOff>
    </xdr:to>
    <xdr:sp macro="" textlink="">
      <xdr:nvSpPr>
        <xdr:cNvPr id="19" name="Rounded Rectangle 18">
          <a:extLst>
            <a:ext uri="{FF2B5EF4-FFF2-40B4-BE49-F238E27FC236}">
              <a16:creationId xmlns:a16="http://schemas.microsoft.com/office/drawing/2014/main" id="{83953C19-5455-5342-8562-A6FED4AC005A}"/>
            </a:ext>
          </a:extLst>
        </xdr:cNvPr>
        <xdr:cNvSpPr/>
      </xdr:nvSpPr>
      <xdr:spPr>
        <a:xfrm>
          <a:off x="3404705" y="1337917"/>
          <a:ext cx="3907637" cy="1044713"/>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607023</xdr:colOff>
      <xdr:row>8</xdr:row>
      <xdr:rowOff>0</xdr:rowOff>
    </xdr:from>
    <xdr:to>
      <xdr:col>18</xdr:col>
      <xdr:colOff>318139</xdr:colOff>
      <xdr:row>14</xdr:row>
      <xdr:rowOff>50800</xdr:rowOff>
    </xdr:to>
    <xdr:sp macro="" textlink="">
      <xdr:nvSpPr>
        <xdr:cNvPr id="20" name="Rounded Rectangle 19">
          <a:extLst>
            <a:ext uri="{FF2B5EF4-FFF2-40B4-BE49-F238E27FC236}">
              <a16:creationId xmlns:a16="http://schemas.microsoft.com/office/drawing/2014/main" id="{EE2E1F37-3617-0346-996D-CADAB73E6E3E}"/>
            </a:ext>
          </a:extLst>
        </xdr:cNvPr>
        <xdr:cNvSpPr/>
      </xdr:nvSpPr>
      <xdr:spPr>
        <a:xfrm>
          <a:off x="7601226" y="1325217"/>
          <a:ext cx="3907638" cy="1044713"/>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594328</xdr:colOff>
      <xdr:row>7</xdr:row>
      <xdr:rowOff>157385</xdr:rowOff>
    </xdr:from>
    <xdr:to>
      <xdr:col>24</xdr:col>
      <xdr:colOff>305443</xdr:colOff>
      <xdr:row>14</xdr:row>
      <xdr:rowOff>47425</xdr:rowOff>
    </xdr:to>
    <xdr:sp macro="" textlink="">
      <xdr:nvSpPr>
        <xdr:cNvPr id="22" name="Rounded Rectangle 21">
          <a:extLst>
            <a:ext uri="{FF2B5EF4-FFF2-40B4-BE49-F238E27FC236}">
              <a16:creationId xmlns:a16="http://schemas.microsoft.com/office/drawing/2014/main" id="{E2006DB6-2CDA-C043-B329-BEBBF2812E0C}"/>
            </a:ext>
          </a:extLst>
        </xdr:cNvPr>
        <xdr:cNvSpPr/>
      </xdr:nvSpPr>
      <xdr:spPr>
        <a:xfrm>
          <a:off x="11785053" y="1316950"/>
          <a:ext cx="3907636" cy="1049605"/>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594328</xdr:colOff>
      <xdr:row>7</xdr:row>
      <xdr:rowOff>144684</xdr:rowOff>
    </xdr:from>
    <xdr:to>
      <xdr:col>30</xdr:col>
      <xdr:colOff>305443</xdr:colOff>
      <xdr:row>14</xdr:row>
      <xdr:rowOff>34724</xdr:rowOff>
    </xdr:to>
    <xdr:sp macro="" textlink="">
      <xdr:nvSpPr>
        <xdr:cNvPr id="23" name="Rounded Rectangle 22">
          <a:extLst>
            <a:ext uri="{FF2B5EF4-FFF2-40B4-BE49-F238E27FC236}">
              <a16:creationId xmlns:a16="http://schemas.microsoft.com/office/drawing/2014/main" id="{B05FDD3D-F65B-1344-AE65-B31C8690997B}"/>
            </a:ext>
          </a:extLst>
        </xdr:cNvPr>
        <xdr:cNvSpPr/>
      </xdr:nvSpPr>
      <xdr:spPr>
        <a:xfrm>
          <a:off x="15981574" y="1304249"/>
          <a:ext cx="3907637" cy="1049605"/>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558799</xdr:colOff>
      <xdr:row>15</xdr:row>
      <xdr:rowOff>126998</xdr:rowOff>
    </xdr:from>
    <xdr:to>
      <xdr:col>18</xdr:col>
      <xdr:colOff>305442</xdr:colOff>
      <xdr:row>59</xdr:row>
      <xdr:rowOff>144683</xdr:rowOff>
    </xdr:to>
    <xdr:sp macro="" textlink="">
      <xdr:nvSpPr>
        <xdr:cNvPr id="24" name="Rounded Rectangle 23">
          <a:extLst>
            <a:ext uri="{FF2B5EF4-FFF2-40B4-BE49-F238E27FC236}">
              <a16:creationId xmlns:a16="http://schemas.microsoft.com/office/drawing/2014/main" id="{ACA571AD-B5CC-F046-8383-006D0452A60B}"/>
            </a:ext>
          </a:extLst>
        </xdr:cNvPr>
        <xdr:cNvSpPr/>
      </xdr:nvSpPr>
      <xdr:spPr>
        <a:xfrm>
          <a:off x="3356480" y="2611781"/>
          <a:ext cx="8139687" cy="7306380"/>
        </a:xfrm>
        <a:prstGeom prst="roundRect">
          <a:avLst>
            <a:gd name="adj" fmla="val 2564"/>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607391</xdr:colOff>
      <xdr:row>15</xdr:row>
      <xdr:rowOff>110924</xdr:rowOff>
    </xdr:from>
    <xdr:to>
      <xdr:col>30</xdr:col>
      <xdr:colOff>312899</xdr:colOff>
      <xdr:row>34</xdr:row>
      <xdr:rowOff>72824</xdr:rowOff>
    </xdr:to>
    <xdr:sp macro="" textlink="">
      <xdr:nvSpPr>
        <xdr:cNvPr id="25" name="Rounded Rectangle 24">
          <a:extLst>
            <a:ext uri="{FF2B5EF4-FFF2-40B4-BE49-F238E27FC236}">
              <a16:creationId xmlns:a16="http://schemas.microsoft.com/office/drawing/2014/main" id="{AC237249-5C0E-3248-94ED-820769F3B5C0}"/>
            </a:ext>
          </a:extLst>
        </xdr:cNvPr>
        <xdr:cNvSpPr/>
      </xdr:nvSpPr>
      <xdr:spPr>
        <a:xfrm>
          <a:off x="11798116" y="2595707"/>
          <a:ext cx="8098551" cy="310929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607024</xdr:colOff>
      <xdr:row>8</xdr:row>
      <xdr:rowOff>12700</xdr:rowOff>
    </xdr:from>
    <xdr:to>
      <xdr:col>12</xdr:col>
      <xdr:colOff>302775</xdr:colOff>
      <xdr:row>10</xdr:row>
      <xdr:rowOff>63500</xdr:rowOff>
    </xdr:to>
    <xdr:sp macro="" textlink="">
      <xdr:nvSpPr>
        <xdr:cNvPr id="34" name="Round Same Side Corner Rectangle 33">
          <a:extLst>
            <a:ext uri="{FF2B5EF4-FFF2-40B4-BE49-F238E27FC236}">
              <a16:creationId xmlns:a16="http://schemas.microsoft.com/office/drawing/2014/main" id="{2D5CE5DD-7CDE-8943-BE6A-62E41A76312E}"/>
            </a:ext>
          </a:extLst>
        </xdr:cNvPr>
        <xdr:cNvSpPr/>
      </xdr:nvSpPr>
      <xdr:spPr>
        <a:xfrm>
          <a:off x="3404705" y="1337917"/>
          <a:ext cx="3892273" cy="382105"/>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47304</xdr:colOff>
      <xdr:row>8</xdr:row>
      <xdr:rowOff>38100</xdr:rowOff>
    </xdr:from>
    <xdr:ext cx="877228" cy="330732"/>
    <xdr:sp macro="" textlink="">
      <xdr:nvSpPr>
        <xdr:cNvPr id="29" name="TextBox 28">
          <a:extLst>
            <a:ext uri="{FF2B5EF4-FFF2-40B4-BE49-F238E27FC236}">
              <a16:creationId xmlns:a16="http://schemas.microsoft.com/office/drawing/2014/main" id="{1033AFDE-46DC-4A4E-A079-132A701D2447}"/>
            </a:ext>
          </a:extLst>
        </xdr:cNvPr>
        <xdr:cNvSpPr txBox="1"/>
      </xdr:nvSpPr>
      <xdr:spPr>
        <a:xfrm>
          <a:off x="3544405" y="1363317"/>
          <a:ext cx="877228"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Revenue</a:t>
          </a:r>
        </a:p>
      </xdr:txBody>
    </xdr:sp>
    <xdr:clientData/>
  </xdr:oneCellAnchor>
  <xdr:twoCellAnchor>
    <xdr:from>
      <xdr:col>12</xdr:col>
      <xdr:colOff>607023</xdr:colOff>
      <xdr:row>8</xdr:row>
      <xdr:rowOff>0</xdr:rowOff>
    </xdr:from>
    <xdr:to>
      <xdr:col>18</xdr:col>
      <xdr:colOff>302775</xdr:colOff>
      <xdr:row>10</xdr:row>
      <xdr:rowOff>50800</xdr:rowOff>
    </xdr:to>
    <xdr:sp macro="" textlink="">
      <xdr:nvSpPr>
        <xdr:cNvPr id="35" name="Round Same Side Corner Rectangle 34">
          <a:extLst>
            <a:ext uri="{FF2B5EF4-FFF2-40B4-BE49-F238E27FC236}">
              <a16:creationId xmlns:a16="http://schemas.microsoft.com/office/drawing/2014/main" id="{31EE716B-2364-C844-87D6-5FAD8C465FE6}"/>
            </a:ext>
          </a:extLst>
        </xdr:cNvPr>
        <xdr:cNvSpPr/>
      </xdr:nvSpPr>
      <xdr:spPr>
        <a:xfrm>
          <a:off x="7601226" y="1325217"/>
          <a:ext cx="3892274" cy="382105"/>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13</xdr:col>
      <xdr:colOff>47304</xdr:colOff>
      <xdr:row>8</xdr:row>
      <xdr:rowOff>38100</xdr:rowOff>
    </xdr:from>
    <xdr:ext cx="603755" cy="330732"/>
    <xdr:sp macro="" textlink="">
      <xdr:nvSpPr>
        <xdr:cNvPr id="30" name="TextBox 29">
          <a:extLst>
            <a:ext uri="{FF2B5EF4-FFF2-40B4-BE49-F238E27FC236}">
              <a16:creationId xmlns:a16="http://schemas.microsoft.com/office/drawing/2014/main" id="{86D27C3B-08DF-E54B-ABA9-19DE0B442C81}"/>
            </a:ext>
          </a:extLst>
        </xdr:cNvPr>
        <xdr:cNvSpPr txBox="1"/>
      </xdr:nvSpPr>
      <xdr:spPr>
        <a:xfrm>
          <a:off x="7740927" y="1363317"/>
          <a:ext cx="603755"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Profit</a:t>
          </a:r>
        </a:p>
      </xdr:txBody>
    </xdr:sp>
    <xdr:clientData/>
  </xdr:oneCellAnchor>
  <xdr:twoCellAnchor>
    <xdr:from>
      <xdr:col>18</xdr:col>
      <xdr:colOff>594328</xdr:colOff>
      <xdr:row>7</xdr:row>
      <xdr:rowOff>157385</xdr:rowOff>
    </xdr:from>
    <xdr:to>
      <xdr:col>24</xdr:col>
      <xdr:colOff>290079</xdr:colOff>
      <xdr:row>10</xdr:row>
      <xdr:rowOff>47425</xdr:rowOff>
    </xdr:to>
    <xdr:sp macro="" textlink="">
      <xdr:nvSpPr>
        <xdr:cNvPr id="36" name="Round Same Side Corner Rectangle 35">
          <a:extLst>
            <a:ext uri="{FF2B5EF4-FFF2-40B4-BE49-F238E27FC236}">
              <a16:creationId xmlns:a16="http://schemas.microsoft.com/office/drawing/2014/main" id="{12FF6610-EDD2-6848-ADF1-70EA5B103FCA}"/>
            </a:ext>
          </a:extLst>
        </xdr:cNvPr>
        <xdr:cNvSpPr/>
      </xdr:nvSpPr>
      <xdr:spPr>
        <a:xfrm>
          <a:off x="11654581" y="1282701"/>
          <a:ext cx="3843346" cy="372319"/>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19</xdr:col>
      <xdr:colOff>17362</xdr:colOff>
      <xdr:row>8</xdr:row>
      <xdr:rowOff>34725</xdr:rowOff>
    </xdr:from>
    <xdr:ext cx="1346459" cy="330732"/>
    <xdr:sp macro="" textlink="">
      <xdr:nvSpPr>
        <xdr:cNvPr id="31" name="TextBox 30">
          <a:extLst>
            <a:ext uri="{FF2B5EF4-FFF2-40B4-BE49-F238E27FC236}">
              <a16:creationId xmlns:a16="http://schemas.microsoft.com/office/drawing/2014/main" id="{252716EE-98C2-954B-B4B6-86FBA304DCB3}"/>
            </a:ext>
          </a:extLst>
        </xdr:cNvPr>
        <xdr:cNvSpPr txBox="1"/>
      </xdr:nvSpPr>
      <xdr:spPr>
        <a:xfrm>
          <a:off x="12479237" y="1304725"/>
          <a:ext cx="134645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Units Ordered</a:t>
          </a:r>
        </a:p>
      </xdr:txBody>
    </xdr:sp>
    <xdr:clientData/>
  </xdr:oneCellAnchor>
  <xdr:twoCellAnchor>
    <xdr:from>
      <xdr:col>24</xdr:col>
      <xdr:colOff>594328</xdr:colOff>
      <xdr:row>7</xdr:row>
      <xdr:rowOff>144684</xdr:rowOff>
    </xdr:from>
    <xdr:to>
      <xdr:col>30</xdr:col>
      <xdr:colOff>290079</xdr:colOff>
      <xdr:row>10</xdr:row>
      <xdr:rowOff>34724</xdr:rowOff>
    </xdr:to>
    <xdr:sp macro="" textlink="">
      <xdr:nvSpPr>
        <xdr:cNvPr id="37" name="Round Same Side Corner Rectangle 36">
          <a:extLst>
            <a:ext uri="{FF2B5EF4-FFF2-40B4-BE49-F238E27FC236}">
              <a16:creationId xmlns:a16="http://schemas.microsoft.com/office/drawing/2014/main" id="{462B7D8C-8F17-1C43-8212-C4A68D84C78F}"/>
            </a:ext>
          </a:extLst>
        </xdr:cNvPr>
        <xdr:cNvSpPr/>
      </xdr:nvSpPr>
      <xdr:spPr>
        <a:xfrm>
          <a:off x="15802176" y="1270000"/>
          <a:ext cx="3843346" cy="372319"/>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25</xdr:col>
      <xdr:colOff>17362</xdr:colOff>
      <xdr:row>8</xdr:row>
      <xdr:rowOff>34724</xdr:rowOff>
    </xdr:from>
    <xdr:ext cx="1124219" cy="330732"/>
    <xdr:sp macro="" textlink="">
      <xdr:nvSpPr>
        <xdr:cNvPr id="32" name="TextBox 31">
          <a:extLst>
            <a:ext uri="{FF2B5EF4-FFF2-40B4-BE49-F238E27FC236}">
              <a16:creationId xmlns:a16="http://schemas.microsoft.com/office/drawing/2014/main" id="{F3D107C7-F740-4B46-9FC6-597ACEE96FBD}"/>
            </a:ext>
          </a:extLst>
        </xdr:cNvPr>
        <xdr:cNvSpPr txBox="1"/>
      </xdr:nvSpPr>
      <xdr:spPr>
        <a:xfrm>
          <a:off x="15916476" y="1320800"/>
          <a:ext cx="112421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Return</a:t>
          </a:r>
          <a:r>
            <a:rPr lang="en-US" sz="1400" baseline="0">
              <a:solidFill>
                <a:schemeClr val="bg1"/>
              </a:solidFill>
              <a:latin typeface="Futura Medium" panose="020B0602020204020303" pitchFamily="34" charset="-79"/>
              <a:cs typeface="Futura Medium" panose="020B0602020204020303" pitchFamily="34" charset="-79"/>
            </a:rPr>
            <a:t> Rate</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xdr:from>
      <xdr:col>6</xdr:col>
      <xdr:colOff>558800</xdr:colOff>
      <xdr:row>15</xdr:row>
      <xdr:rowOff>127000</xdr:rowOff>
    </xdr:from>
    <xdr:to>
      <xdr:col>16</xdr:col>
      <xdr:colOff>626962</xdr:colOff>
      <xdr:row>18</xdr:row>
      <xdr:rowOff>144683</xdr:rowOff>
    </xdr:to>
    <xdr:sp macro="" textlink="">
      <xdr:nvSpPr>
        <xdr:cNvPr id="39" name="Round Same Side Corner Rectangle 38">
          <a:extLst>
            <a:ext uri="{FF2B5EF4-FFF2-40B4-BE49-F238E27FC236}">
              <a16:creationId xmlns:a16="http://schemas.microsoft.com/office/drawing/2014/main" id="{BCC40B8B-882E-A643-A69C-61F52C05EBEE}"/>
            </a:ext>
          </a:extLst>
        </xdr:cNvPr>
        <xdr:cNvSpPr/>
      </xdr:nvSpPr>
      <xdr:spPr>
        <a:xfrm>
          <a:off x="3323863" y="2538392"/>
          <a:ext cx="6980821" cy="499962"/>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606509</xdr:colOff>
      <xdr:row>15</xdr:row>
      <xdr:rowOff>110924</xdr:rowOff>
    </xdr:from>
    <xdr:to>
      <xdr:col>30</xdr:col>
      <xdr:colOff>266249</xdr:colOff>
      <xdr:row>18</xdr:row>
      <xdr:rowOff>144683</xdr:rowOff>
    </xdr:to>
    <xdr:sp macro="" textlink="">
      <xdr:nvSpPr>
        <xdr:cNvPr id="41" name="Round Same Side Corner Rectangle 40">
          <a:extLst>
            <a:ext uri="{FF2B5EF4-FFF2-40B4-BE49-F238E27FC236}">
              <a16:creationId xmlns:a16="http://schemas.microsoft.com/office/drawing/2014/main" id="{5FD974F9-77DE-4445-9509-BB5876D6D10F}"/>
            </a:ext>
          </a:extLst>
        </xdr:cNvPr>
        <xdr:cNvSpPr/>
      </xdr:nvSpPr>
      <xdr:spPr>
        <a:xfrm>
          <a:off x="11797234" y="2595707"/>
          <a:ext cx="8052783"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0</xdr:colOff>
      <xdr:row>16</xdr:row>
      <xdr:rowOff>48228</xdr:rowOff>
    </xdr:from>
    <xdr:ext cx="2636106" cy="330732"/>
    <xdr:sp macro="" textlink="">
      <xdr:nvSpPr>
        <xdr:cNvPr id="42" name="TextBox 41">
          <a:extLst>
            <a:ext uri="{FF2B5EF4-FFF2-40B4-BE49-F238E27FC236}">
              <a16:creationId xmlns:a16="http://schemas.microsoft.com/office/drawing/2014/main" id="{79010638-0CA2-CD40-8FEA-E798411EA4E0}"/>
            </a:ext>
          </a:extLst>
        </xdr:cNvPr>
        <xdr:cNvSpPr txBox="1"/>
      </xdr:nvSpPr>
      <xdr:spPr>
        <a:xfrm>
          <a:off x="4079875" y="2588228"/>
          <a:ext cx="2636106"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Sales</a:t>
          </a:r>
          <a:r>
            <a:rPr lang="en-US" sz="1400" baseline="0">
              <a:solidFill>
                <a:schemeClr val="bg1"/>
              </a:solidFill>
              <a:latin typeface="Futura Medium" panose="020B0602020204020303" pitchFamily="34" charset="-79"/>
              <a:cs typeface="Futura Medium" panose="020B0602020204020303" pitchFamily="34" charset="-79"/>
            </a:rPr>
            <a:t> Across the United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editAs="oneCell">
    <xdr:from>
      <xdr:col>2</xdr:col>
      <xdr:colOff>627495</xdr:colOff>
      <xdr:row>23</xdr:row>
      <xdr:rowOff>83128</xdr:rowOff>
    </xdr:from>
    <xdr:to>
      <xdr:col>5</xdr:col>
      <xdr:colOff>575445</xdr:colOff>
      <xdr:row>33</xdr:row>
      <xdr:rowOff>2885</xdr:rowOff>
    </xdr:to>
    <mc:AlternateContent xmlns:mc="http://schemas.openxmlformats.org/markup-compatibility/2006" xmlns:a14="http://schemas.microsoft.com/office/drawing/2010/main">
      <mc:Choice Requires="a14">
        <xdr:graphicFrame macro="">
          <xdr:nvGraphicFramePr>
            <xdr:cNvPr id="38" name="Customer Segment 1">
              <a:extLst>
                <a:ext uri="{FF2B5EF4-FFF2-40B4-BE49-F238E27FC236}">
                  <a16:creationId xmlns:a16="http://schemas.microsoft.com/office/drawing/2014/main" id="{0DE18F31-AF5C-7145-B5CB-6915C031786D}"/>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214870" y="3734378"/>
              <a:ext cx="2043450" cy="15043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33</xdr:row>
      <xdr:rowOff>144897</xdr:rowOff>
    </xdr:from>
    <xdr:to>
      <xdr:col>5</xdr:col>
      <xdr:colOff>533400</xdr:colOff>
      <xdr:row>41</xdr:row>
      <xdr:rowOff>101023</xdr:rowOff>
    </xdr:to>
    <mc:AlternateContent xmlns:mc="http://schemas.openxmlformats.org/markup-compatibility/2006" xmlns:a14="http://schemas.microsoft.com/office/drawing/2010/main">
      <mc:Choice Requires="a14">
        <xdr:graphicFrame macro="">
          <xdr:nvGraphicFramePr>
            <xdr:cNvPr id="40" name="Product Category 1">
              <a:extLst>
                <a:ext uri="{FF2B5EF4-FFF2-40B4-BE49-F238E27FC236}">
                  <a16:creationId xmlns:a16="http://schemas.microsoft.com/office/drawing/2014/main" id="{83449167-B3CD-874A-9ADC-B866A97D525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84275" y="5383647"/>
              <a:ext cx="2032000" cy="12261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596901</xdr:colOff>
      <xdr:row>16</xdr:row>
      <xdr:rowOff>12701</xdr:rowOff>
    </xdr:from>
    <xdr:to>
      <xdr:col>5</xdr:col>
      <xdr:colOff>558800</xdr:colOff>
      <xdr:row>22</xdr:row>
      <xdr:rowOff>0</xdr:rowOff>
    </xdr:to>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A765DF4E-FE4C-F544-B13D-3E3D156BEA2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84276" y="2552701"/>
              <a:ext cx="2057399"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43</xdr:row>
      <xdr:rowOff>49071</xdr:rowOff>
    </xdr:from>
    <xdr:to>
      <xdr:col>5</xdr:col>
      <xdr:colOff>520700</xdr:colOff>
      <xdr:row>51</xdr:row>
      <xdr:rowOff>0</xdr:rowOff>
    </xdr:to>
    <mc:AlternateContent xmlns:mc="http://schemas.openxmlformats.org/markup-compatibility/2006" xmlns:a14="http://schemas.microsoft.com/office/drawing/2010/main">
      <mc:Choice Requires="a14">
        <xdr:graphicFrame macro="">
          <xdr:nvGraphicFramePr>
            <xdr:cNvPr id="44" name="Order Month 1">
              <a:extLst>
                <a:ext uri="{FF2B5EF4-FFF2-40B4-BE49-F238E27FC236}">
                  <a16:creationId xmlns:a16="http://schemas.microsoft.com/office/drawing/2014/main" id="{D11D67EB-37AD-C343-A80D-6C1686D6D39C}"/>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1184275" y="6875321"/>
              <a:ext cx="2019300" cy="12209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587240</xdr:colOff>
      <xdr:row>10</xdr:row>
      <xdr:rowOff>159006</xdr:rowOff>
    </xdr:from>
    <xdr:ext cx="2578100" cy="446212"/>
    <xdr:sp macro="" textlink="'Pivot Tables'!J4">
      <xdr:nvSpPr>
        <xdr:cNvPr id="12" name="TextBox 11">
          <a:extLst>
            <a:ext uri="{FF2B5EF4-FFF2-40B4-BE49-F238E27FC236}">
              <a16:creationId xmlns:a16="http://schemas.microsoft.com/office/drawing/2014/main" id="{090BFBA1-7017-8E4D-A0A9-DF53254C70B7}"/>
            </a:ext>
          </a:extLst>
        </xdr:cNvPr>
        <xdr:cNvSpPr txBox="1"/>
      </xdr:nvSpPr>
      <xdr:spPr>
        <a:xfrm>
          <a:off x="4973889" y="1806574"/>
          <a:ext cx="25781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984308E-AE69-6C4B-8F53-3847E479FBF5}" type="TxLink">
            <a:rPr lang="en-US" sz="2400" b="0" i="0" u="none" strike="noStrike">
              <a:solidFill>
                <a:schemeClr val="bg1"/>
              </a:solidFill>
              <a:latin typeface="Futura Medium" panose="020B0602020204020303" pitchFamily="34" charset="-79"/>
              <a:cs typeface="Futura Medium" panose="020B0602020204020303" pitchFamily="34" charset="-79"/>
            </a:rPr>
            <a:pPr algn="ctr"/>
            <a:t>$1,924,338</a:t>
          </a:fld>
          <a:endParaRPr lang="en-US" sz="2400">
            <a:solidFill>
              <a:schemeClr val="bg1"/>
            </a:solidFill>
            <a:latin typeface="Futura Medium" panose="020B0602020204020303" pitchFamily="34" charset="-79"/>
            <a:cs typeface="Futura Medium" panose="020B0602020204020303" pitchFamily="34" charset="-79"/>
          </a:endParaRPr>
        </a:p>
      </xdr:txBody>
    </xdr:sp>
    <xdr:clientData/>
  </xdr:oneCellAnchor>
  <xdr:oneCellAnchor>
    <xdr:from>
      <xdr:col>13</xdr:col>
      <xdr:colOff>663440</xdr:colOff>
      <xdr:row>10</xdr:row>
      <xdr:rowOff>159006</xdr:rowOff>
    </xdr:from>
    <xdr:ext cx="2324100" cy="446212"/>
    <xdr:sp macro="" textlink="'Pivot Tables'!K4">
      <xdr:nvSpPr>
        <xdr:cNvPr id="45" name="TextBox 44">
          <a:extLst>
            <a:ext uri="{FF2B5EF4-FFF2-40B4-BE49-F238E27FC236}">
              <a16:creationId xmlns:a16="http://schemas.microsoft.com/office/drawing/2014/main" id="{CE1734E6-FC27-9942-9571-3765F1F081D0}"/>
            </a:ext>
          </a:extLst>
        </xdr:cNvPr>
        <xdr:cNvSpPr txBox="1"/>
      </xdr:nvSpPr>
      <xdr:spPr>
        <a:xfrm>
          <a:off x="9560305" y="1806574"/>
          <a:ext cx="23241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D7A85A3F-A2BB-7348-B48C-CBC068F8BC85}"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$224,078</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20</xdr:col>
      <xdr:colOff>113203</xdr:colOff>
      <xdr:row>10</xdr:row>
      <xdr:rowOff>142931</xdr:rowOff>
    </xdr:from>
    <xdr:ext cx="1841500" cy="446212"/>
    <xdr:sp macro="" textlink="'Pivot Tables'!L4">
      <xdr:nvSpPr>
        <xdr:cNvPr id="46" name="TextBox 45">
          <a:extLst>
            <a:ext uri="{FF2B5EF4-FFF2-40B4-BE49-F238E27FC236}">
              <a16:creationId xmlns:a16="http://schemas.microsoft.com/office/drawing/2014/main" id="{B5F786C3-37D3-394B-8573-4B0CF5FA4EC2}"/>
            </a:ext>
          </a:extLst>
        </xdr:cNvPr>
        <xdr:cNvSpPr txBox="1"/>
      </xdr:nvSpPr>
      <xdr:spPr>
        <a:xfrm>
          <a:off x="14271987" y="1790499"/>
          <a:ext cx="18415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A09100CC-B532-7E43-BF51-0662F405C2BE}"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 25,268 </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26</xdr:col>
      <xdr:colOff>335498</xdr:colOff>
      <xdr:row>10</xdr:row>
      <xdr:rowOff>142930</xdr:rowOff>
    </xdr:from>
    <xdr:ext cx="1651000" cy="446212"/>
    <xdr:sp macro="" textlink="'Pivot Tables'!M4">
      <xdr:nvSpPr>
        <xdr:cNvPr id="47" name="TextBox 46">
          <a:extLst>
            <a:ext uri="{FF2B5EF4-FFF2-40B4-BE49-F238E27FC236}">
              <a16:creationId xmlns:a16="http://schemas.microsoft.com/office/drawing/2014/main" id="{A77561D4-4163-C043-ABE5-83A480236FDD}"/>
            </a:ext>
          </a:extLst>
        </xdr:cNvPr>
        <xdr:cNvSpPr txBox="1"/>
      </xdr:nvSpPr>
      <xdr:spPr>
        <a:xfrm>
          <a:off x="19004498" y="1790498"/>
          <a:ext cx="16510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341979AE-BA8C-5047-94E7-83B1DF404325}"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0.77%</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xdr:col>
      <xdr:colOff>558800</xdr:colOff>
      <xdr:row>13</xdr:row>
      <xdr:rowOff>50800</xdr:rowOff>
    </xdr:from>
    <xdr:ext cx="653705" cy="330732"/>
    <xdr:sp macro="" textlink="">
      <xdr:nvSpPr>
        <xdr:cNvPr id="48" name="TextBox 47">
          <a:extLst>
            <a:ext uri="{FF2B5EF4-FFF2-40B4-BE49-F238E27FC236}">
              <a16:creationId xmlns:a16="http://schemas.microsoft.com/office/drawing/2014/main" id="{3E10F8CA-4D7B-C344-8667-ABEF192CEEEF}"/>
            </a:ext>
          </a:extLst>
        </xdr:cNvPr>
        <xdr:cNvSpPr txBox="1"/>
      </xdr:nvSpPr>
      <xdr:spPr>
        <a:xfrm>
          <a:off x="558800" y="2197100"/>
          <a:ext cx="653705"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Filters</a:t>
          </a:r>
        </a:p>
      </xdr:txBody>
    </xdr:sp>
    <xdr:clientData/>
  </xdr:oneCellAnchor>
  <xdr:oneCellAnchor>
    <xdr:from>
      <xdr:col>19</xdr:col>
      <xdr:colOff>58087</xdr:colOff>
      <xdr:row>16</xdr:row>
      <xdr:rowOff>41512</xdr:rowOff>
    </xdr:from>
    <xdr:ext cx="2210979" cy="330732"/>
    <xdr:sp macro="" textlink="">
      <xdr:nvSpPr>
        <xdr:cNvPr id="49" name="TextBox 48">
          <a:extLst>
            <a:ext uri="{FF2B5EF4-FFF2-40B4-BE49-F238E27FC236}">
              <a16:creationId xmlns:a16="http://schemas.microsoft.com/office/drawing/2014/main" id="{BB063390-AEA7-0F47-84DA-2D4FA893204E}"/>
            </a:ext>
          </a:extLst>
        </xdr:cNvPr>
        <xdr:cNvSpPr txBox="1"/>
      </xdr:nvSpPr>
      <xdr:spPr>
        <a:xfrm>
          <a:off x="12453287" y="2750845"/>
          <a:ext cx="221097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Sales Trend Over Time</a:t>
          </a:r>
        </a:p>
      </xdr:txBody>
    </xdr:sp>
    <xdr:clientData/>
  </xdr:oneCellAnchor>
  <xdr:twoCellAnchor>
    <xdr:from>
      <xdr:col>7</xdr:col>
      <xdr:colOff>91786</xdr:colOff>
      <xdr:row>19</xdr:row>
      <xdr:rowOff>23930</xdr:rowOff>
    </xdr:from>
    <xdr:to>
      <xdr:col>17</xdr:col>
      <xdr:colOff>498355</xdr:colOff>
      <xdr:row>46</xdr:row>
      <xdr:rowOff>112531</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BA84192-558D-0D42-B90D-FD52C9EDB6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96146" y="3064310"/>
              <a:ext cx="7950369" cy="44091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287867</xdr:colOff>
      <xdr:row>49</xdr:row>
      <xdr:rowOff>85353</xdr:rowOff>
    </xdr:from>
    <xdr:to>
      <xdr:col>12</xdr:col>
      <xdr:colOff>339789</xdr:colOff>
      <xdr:row>58</xdr:row>
      <xdr:rowOff>128647</xdr:rowOff>
    </xdr:to>
    <xdr:graphicFrame macro="">
      <xdr:nvGraphicFramePr>
        <xdr:cNvPr id="5" name="Chart 4">
          <a:extLst>
            <a:ext uri="{FF2B5EF4-FFF2-40B4-BE49-F238E27FC236}">
              <a16:creationId xmlns:a16="http://schemas.microsoft.com/office/drawing/2014/main" id="{0C20342E-E37C-074D-930A-1373D0C64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60646</xdr:colOff>
      <xdr:row>49</xdr:row>
      <xdr:rowOff>76727</xdr:rowOff>
    </xdr:from>
    <xdr:to>
      <xdr:col>17</xdr:col>
      <xdr:colOff>423332</xdr:colOff>
      <xdr:row>58</xdr:row>
      <xdr:rowOff>141082</xdr:rowOff>
    </xdr:to>
    <xdr:graphicFrame macro="">
      <xdr:nvGraphicFramePr>
        <xdr:cNvPr id="8" name="Chart 7">
          <a:extLst>
            <a:ext uri="{FF2B5EF4-FFF2-40B4-BE49-F238E27FC236}">
              <a16:creationId xmlns:a16="http://schemas.microsoft.com/office/drawing/2014/main" id="{7663B155-E5DE-884F-AA20-F48CA2C1B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8</xdr:col>
      <xdr:colOff>556265</xdr:colOff>
      <xdr:row>47</xdr:row>
      <xdr:rowOff>50580</xdr:rowOff>
    </xdr:from>
    <xdr:ext cx="1191160" cy="330732"/>
    <xdr:sp macro="" textlink="">
      <xdr:nvSpPr>
        <xdr:cNvPr id="14" name="TextBox 13">
          <a:extLst>
            <a:ext uri="{FF2B5EF4-FFF2-40B4-BE49-F238E27FC236}">
              <a16:creationId xmlns:a16="http://schemas.microsoft.com/office/drawing/2014/main" id="{823BB11D-9D32-1B43-B1DA-283212A051E3}"/>
            </a:ext>
          </a:extLst>
        </xdr:cNvPr>
        <xdr:cNvSpPr txBox="1"/>
      </xdr:nvSpPr>
      <xdr:spPr>
        <a:xfrm>
          <a:off x="4747265" y="7511830"/>
          <a:ext cx="1191160"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To</a:t>
          </a:r>
          <a:r>
            <a:rPr lang="en-US" sz="1400" baseline="0">
              <a:solidFill>
                <a:schemeClr val="bg1"/>
              </a:solidFill>
              <a:latin typeface="Futura Medium" panose="020B0602020204020303" pitchFamily="34" charset="-79"/>
              <a:cs typeface="Futura Medium" panose="020B0602020204020303" pitchFamily="34" charset="-79"/>
            </a:rPr>
            <a:t>p 3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oneCellAnchor>
    <xdr:from>
      <xdr:col>13</xdr:col>
      <xdr:colOff>513191</xdr:colOff>
      <xdr:row>44</xdr:row>
      <xdr:rowOff>127000</xdr:rowOff>
    </xdr:from>
    <xdr:ext cx="2042885" cy="745081"/>
    <xdr:sp macro="" textlink="">
      <xdr:nvSpPr>
        <xdr:cNvPr id="16" name="TextBox 15">
          <a:extLst>
            <a:ext uri="{FF2B5EF4-FFF2-40B4-BE49-F238E27FC236}">
              <a16:creationId xmlns:a16="http://schemas.microsoft.com/office/drawing/2014/main" id="{E41A7A8F-14ED-5348-8E46-0DACBEC65C13}"/>
            </a:ext>
          </a:extLst>
        </xdr:cNvPr>
        <xdr:cNvSpPr txBox="1"/>
      </xdr:nvSpPr>
      <xdr:spPr>
        <a:xfrm>
          <a:off x="8196691" y="7112000"/>
          <a:ext cx="2042885" cy="745081"/>
        </a:xfrm>
        <a:prstGeom prst="rect">
          <a:avLst/>
        </a:prstGeom>
        <a:solidFill>
          <a:srgbClr val="2E4057"/>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r>
            <a:rPr lang="en-US" sz="1400">
              <a:solidFill>
                <a:schemeClr val="bg1"/>
              </a:solidFill>
              <a:latin typeface="Futura Medium" panose="020B0602020204020303" pitchFamily="34" charset="-79"/>
              <a:cs typeface="Futura Medium" panose="020B0602020204020303" pitchFamily="34" charset="-79"/>
            </a:rPr>
            <a:t>Bottom</a:t>
          </a:r>
          <a:r>
            <a:rPr lang="en-US" sz="1400" baseline="0">
              <a:solidFill>
                <a:schemeClr val="bg1"/>
              </a:solidFill>
              <a:latin typeface="Futura Medium" panose="020B0602020204020303" pitchFamily="34" charset="-79"/>
              <a:cs typeface="Futura Medium" panose="020B0602020204020303" pitchFamily="34" charset="-79"/>
            </a:rPr>
            <a:t> 3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xdr:from>
      <xdr:col>18</xdr:col>
      <xdr:colOff>625797</xdr:colOff>
      <xdr:row>35</xdr:row>
      <xdr:rowOff>129563</xdr:rowOff>
    </xdr:from>
    <xdr:to>
      <xdr:col>24</xdr:col>
      <xdr:colOff>331305</xdr:colOff>
      <xdr:row>60</xdr:row>
      <xdr:rowOff>0</xdr:rowOff>
    </xdr:to>
    <xdr:sp macro="" textlink="">
      <xdr:nvSpPr>
        <xdr:cNvPr id="26" name="Rounded Rectangle 25">
          <a:extLst>
            <a:ext uri="{FF2B5EF4-FFF2-40B4-BE49-F238E27FC236}">
              <a16:creationId xmlns:a16="http://schemas.microsoft.com/office/drawing/2014/main" id="{BFD29384-4906-5A48-B29F-9F2187D6D048}"/>
            </a:ext>
          </a:extLst>
        </xdr:cNvPr>
        <xdr:cNvSpPr/>
      </xdr:nvSpPr>
      <xdr:spPr>
        <a:xfrm>
          <a:off x="11816522" y="5927389"/>
          <a:ext cx="3902029" cy="401174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621843</xdr:colOff>
      <xdr:row>35</xdr:row>
      <xdr:rowOff>129563</xdr:rowOff>
    </xdr:from>
    <xdr:to>
      <xdr:col>24</xdr:col>
      <xdr:colOff>404928</xdr:colOff>
      <xdr:row>38</xdr:row>
      <xdr:rowOff>163321</xdr:rowOff>
    </xdr:to>
    <xdr:sp macro="" textlink="">
      <xdr:nvSpPr>
        <xdr:cNvPr id="27" name="Round Same Side Corner Rectangle 40">
          <a:extLst>
            <a:ext uri="{FF2B5EF4-FFF2-40B4-BE49-F238E27FC236}">
              <a16:creationId xmlns:a16="http://schemas.microsoft.com/office/drawing/2014/main" id="{DD086B16-91D2-A44D-B324-53599CAA2042}"/>
            </a:ext>
          </a:extLst>
        </xdr:cNvPr>
        <xdr:cNvSpPr/>
      </xdr:nvSpPr>
      <xdr:spPr>
        <a:xfrm>
          <a:off x="11812568" y="5927389"/>
          <a:ext cx="3979606"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141959</xdr:colOff>
      <xdr:row>36</xdr:row>
      <xdr:rowOff>60151</xdr:rowOff>
    </xdr:from>
    <xdr:ext cx="2048331" cy="330732"/>
    <xdr:sp macro="" textlink="">
      <xdr:nvSpPr>
        <xdr:cNvPr id="28" name="TextBox 27">
          <a:extLst>
            <a:ext uri="{FF2B5EF4-FFF2-40B4-BE49-F238E27FC236}">
              <a16:creationId xmlns:a16="http://schemas.microsoft.com/office/drawing/2014/main" id="{D06434A7-C65C-D142-A414-9DA5DDE55FF1}"/>
            </a:ext>
          </a:extLst>
        </xdr:cNvPr>
        <xdr:cNvSpPr txBox="1"/>
      </xdr:nvSpPr>
      <xdr:spPr>
        <a:xfrm>
          <a:off x="12032104" y="6023629"/>
          <a:ext cx="2048331"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Customer Distribution</a:t>
          </a:r>
        </a:p>
      </xdr:txBody>
    </xdr:sp>
    <xdr:clientData/>
  </xdr:oneCellAnchor>
  <xdr:twoCellAnchor>
    <xdr:from>
      <xdr:col>19</xdr:col>
      <xdr:colOff>139558</xdr:colOff>
      <xdr:row>39</xdr:row>
      <xdr:rowOff>54982</xdr:rowOff>
    </xdr:from>
    <xdr:to>
      <xdr:col>24</xdr:col>
      <xdr:colOff>110436</xdr:colOff>
      <xdr:row>59</xdr:row>
      <xdr:rowOff>0</xdr:rowOff>
    </xdr:to>
    <xdr:graphicFrame macro="">
      <xdr:nvGraphicFramePr>
        <xdr:cNvPr id="21" name="Chart 20">
          <a:extLst>
            <a:ext uri="{FF2B5EF4-FFF2-40B4-BE49-F238E27FC236}">
              <a16:creationId xmlns:a16="http://schemas.microsoft.com/office/drawing/2014/main" id="{895B29DB-94E8-324B-B8BF-196717968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588986</xdr:colOff>
      <xdr:row>35</xdr:row>
      <xdr:rowOff>134716</xdr:rowOff>
    </xdr:from>
    <xdr:to>
      <xdr:col>30</xdr:col>
      <xdr:colOff>294493</xdr:colOff>
      <xdr:row>60</xdr:row>
      <xdr:rowOff>5153</xdr:rowOff>
    </xdr:to>
    <xdr:sp macro="" textlink="">
      <xdr:nvSpPr>
        <xdr:cNvPr id="33" name="Rounded Rectangle 32">
          <a:extLst>
            <a:ext uri="{FF2B5EF4-FFF2-40B4-BE49-F238E27FC236}">
              <a16:creationId xmlns:a16="http://schemas.microsoft.com/office/drawing/2014/main" id="{F93D6083-2469-4A48-8A1F-30712E09D544}"/>
            </a:ext>
          </a:extLst>
        </xdr:cNvPr>
        <xdr:cNvSpPr/>
      </xdr:nvSpPr>
      <xdr:spPr>
        <a:xfrm>
          <a:off x="15976232" y="5932542"/>
          <a:ext cx="3902029" cy="401174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585212</xdr:colOff>
      <xdr:row>35</xdr:row>
      <xdr:rowOff>134716</xdr:rowOff>
    </xdr:from>
    <xdr:to>
      <xdr:col>30</xdr:col>
      <xdr:colOff>312899</xdr:colOff>
      <xdr:row>39</xdr:row>
      <xdr:rowOff>2822</xdr:rowOff>
    </xdr:to>
    <xdr:sp macro="" textlink="">
      <xdr:nvSpPr>
        <xdr:cNvPr id="50" name="Round Same Side Corner Rectangle 40">
          <a:extLst>
            <a:ext uri="{FF2B5EF4-FFF2-40B4-BE49-F238E27FC236}">
              <a16:creationId xmlns:a16="http://schemas.microsoft.com/office/drawing/2014/main" id="{E961C615-E307-2246-BB1B-CC0D87A4B93B}"/>
            </a:ext>
          </a:extLst>
        </xdr:cNvPr>
        <xdr:cNvSpPr/>
      </xdr:nvSpPr>
      <xdr:spPr>
        <a:xfrm>
          <a:off x="15972458" y="5932542"/>
          <a:ext cx="3924209"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25</xdr:col>
      <xdr:colOff>73489</xdr:colOff>
      <xdr:row>36</xdr:row>
      <xdr:rowOff>65304</xdr:rowOff>
    </xdr:from>
    <xdr:ext cx="3257960" cy="330732"/>
    <xdr:sp macro="" textlink="">
      <xdr:nvSpPr>
        <xdr:cNvPr id="51" name="TextBox 50">
          <a:extLst>
            <a:ext uri="{FF2B5EF4-FFF2-40B4-BE49-F238E27FC236}">
              <a16:creationId xmlns:a16="http://schemas.microsoft.com/office/drawing/2014/main" id="{FFC9D495-ACFD-8846-AD96-421D782C12B2}"/>
            </a:ext>
          </a:extLst>
        </xdr:cNvPr>
        <xdr:cNvSpPr txBox="1"/>
      </xdr:nvSpPr>
      <xdr:spPr>
        <a:xfrm>
          <a:off x="16160156" y="6028782"/>
          <a:ext cx="3257960"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Top Selling Products (by Units Sold)</a:t>
          </a:r>
        </a:p>
      </xdr:txBody>
    </xdr:sp>
    <xdr:clientData/>
  </xdr:oneCellAnchor>
  <xdr:twoCellAnchor>
    <xdr:from>
      <xdr:col>19</xdr:col>
      <xdr:colOff>239276</xdr:colOff>
      <xdr:row>19</xdr:row>
      <xdr:rowOff>82380</xdr:rowOff>
    </xdr:from>
    <xdr:to>
      <xdr:col>29</xdr:col>
      <xdr:colOff>607392</xdr:colOff>
      <xdr:row>33</xdr:row>
      <xdr:rowOff>92677</xdr:rowOff>
    </xdr:to>
    <xdr:graphicFrame macro="">
      <xdr:nvGraphicFramePr>
        <xdr:cNvPr id="53" name="Chart 52">
          <a:extLst>
            <a:ext uri="{FF2B5EF4-FFF2-40B4-BE49-F238E27FC236}">
              <a16:creationId xmlns:a16="http://schemas.microsoft.com/office/drawing/2014/main" id="{D46198DE-2080-CC41-847F-E46F74E7B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612775</xdr:colOff>
      <xdr:row>39</xdr:row>
      <xdr:rowOff>106102</xdr:rowOff>
    </xdr:from>
    <xdr:to>
      <xdr:col>30</xdr:col>
      <xdr:colOff>263525</xdr:colOff>
      <xdr:row>59</xdr:row>
      <xdr:rowOff>48229</xdr:rowOff>
    </xdr:to>
    <xdr:graphicFrame macro="">
      <xdr:nvGraphicFramePr>
        <xdr:cNvPr id="54" name="Chart 53">
          <a:extLst>
            <a:ext uri="{FF2B5EF4-FFF2-40B4-BE49-F238E27FC236}">
              <a16:creationId xmlns:a16="http://schemas.microsoft.com/office/drawing/2014/main" id="{2EE9855E-E104-0E45-AB94-DA8CD0D5A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8</xdr:row>
      <xdr:rowOff>127000</xdr:rowOff>
    </xdr:from>
    <xdr:to>
      <xdr:col>3</xdr:col>
      <xdr:colOff>228600</xdr:colOff>
      <xdr:row>11</xdr:row>
      <xdr:rowOff>127000</xdr:rowOff>
    </xdr:to>
    <xdr:sp macro="" textlink="">
      <xdr:nvSpPr>
        <xdr:cNvPr id="3" name="Rounded Rectangle 2">
          <a:extLst>
            <a:ext uri="{FF2B5EF4-FFF2-40B4-BE49-F238E27FC236}">
              <a16:creationId xmlns:a16="http://schemas.microsoft.com/office/drawing/2014/main" id="{BB605AA6-2F0B-4046-BBEE-066D02EDDD6F}"/>
            </a:ext>
          </a:extLst>
        </xdr:cNvPr>
        <xdr:cNvSpPr/>
      </xdr:nvSpPr>
      <xdr:spPr>
        <a:xfrm>
          <a:off x="190500" y="1447800"/>
          <a:ext cx="1816100" cy="495300"/>
        </a:xfrm>
        <a:prstGeom prst="roundRect">
          <a:avLst>
            <a:gd name="adj" fmla="val 13726"/>
          </a:avLst>
        </a:prstGeom>
        <a:gradFill flip="none" rotWithShape="1">
          <a:gsLst>
            <a:gs pos="3000">
              <a:schemeClr val="tx1"/>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266700</xdr:colOff>
      <xdr:row>3</xdr:row>
      <xdr:rowOff>101600</xdr:rowOff>
    </xdr:from>
    <xdr:ext cx="1562100" cy="364780"/>
    <xdr:sp macro="" textlink="">
      <xdr:nvSpPr>
        <xdr:cNvPr id="4" name="TextBox 3">
          <a:hlinkClick xmlns:r="http://schemas.openxmlformats.org/officeDocument/2006/relationships" r:id="rId1"/>
          <a:extLst>
            <a:ext uri="{FF2B5EF4-FFF2-40B4-BE49-F238E27FC236}">
              <a16:creationId xmlns:a16="http://schemas.microsoft.com/office/drawing/2014/main" id="{0B5151B0-664C-3C46-AC6D-869EAF26F19D}"/>
            </a:ext>
          </a:extLst>
        </xdr:cNvPr>
        <xdr:cNvSpPr txBox="1"/>
      </xdr:nvSpPr>
      <xdr:spPr>
        <a:xfrm>
          <a:off x="736600" y="596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oneCellAnchor>
    <xdr:from>
      <xdr:col>1</xdr:col>
      <xdr:colOff>292100</xdr:colOff>
      <xdr:row>6</xdr:row>
      <xdr:rowOff>38100</xdr:rowOff>
    </xdr:from>
    <xdr:ext cx="1562100" cy="364780"/>
    <xdr:sp macro="" textlink="">
      <xdr:nvSpPr>
        <xdr:cNvPr id="7" name="TextBox 6">
          <a:hlinkClick xmlns:r="http://schemas.openxmlformats.org/officeDocument/2006/relationships" r:id="rId2"/>
          <a:extLst>
            <a:ext uri="{FF2B5EF4-FFF2-40B4-BE49-F238E27FC236}">
              <a16:creationId xmlns:a16="http://schemas.microsoft.com/office/drawing/2014/main" id="{04CCE7A3-6845-4A4A-A2FC-EDA01B75D739}"/>
            </a:ext>
          </a:extLst>
        </xdr:cNvPr>
        <xdr:cNvSpPr txBox="1"/>
      </xdr:nvSpPr>
      <xdr:spPr>
        <a:xfrm>
          <a:off x="673100" y="10287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1</xdr:col>
      <xdr:colOff>279400</xdr:colOff>
      <xdr:row>9</xdr:row>
      <xdr:rowOff>0</xdr:rowOff>
    </xdr:from>
    <xdr:ext cx="1562100" cy="364780"/>
    <xdr:sp macro="" textlink="">
      <xdr:nvSpPr>
        <xdr:cNvPr id="8" name="TextBox 7">
          <a:extLst>
            <a:ext uri="{FF2B5EF4-FFF2-40B4-BE49-F238E27FC236}">
              <a16:creationId xmlns:a16="http://schemas.microsoft.com/office/drawing/2014/main" id="{34F5B8EC-ADF3-B349-B441-F0091CA44E75}"/>
            </a:ext>
          </a:extLst>
        </xdr:cNvPr>
        <xdr:cNvSpPr txBox="1"/>
      </xdr:nvSpPr>
      <xdr:spPr>
        <a:xfrm>
          <a:off x="977900" y="1485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1</xdr:col>
      <xdr:colOff>12700</xdr:colOff>
      <xdr:row>4</xdr:row>
      <xdr:rowOff>0</xdr:rowOff>
    </xdr:from>
    <xdr:to>
      <xdr:col>1</xdr:col>
      <xdr:colOff>241300</xdr:colOff>
      <xdr:row>5</xdr:row>
      <xdr:rowOff>63500</xdr:rowOff>
    </xdr:to>
    <xdr:pic>
      <xdr:nvPicPr>
        <xdr:cNvPr id="9" name="Picture 8">
          <a:extLst>
            <a:ext uri="{FF2B5EF4-FFF2-40B4-BE49-F238E27FC236}">
              <a16:creationId xmlns:a16="http://schemas.microsoft.com/office/drawing/2014/main" id="{1A714B2B-1D2B-3345-BBE3-37DE10FFFC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2600" y="660400"/>
          <a:ext cx="228600" cy="228600"/>
        </a:xfrm>
        <a:prstGeom prst="rect">
          <a:avLst/>
        </a:prstGeom>
      </xdr:spPr>
    </xdr:pic>
    <xdr:clientData/>
  </xdr:twoCellAnchor>
  <xdr:twoCellAnchor editAs="oneCell">
    <xdr:from>
      <xdr:col>1</xdr:col>
      <xdr:colOff>0</xdr:colOff>
      <xdr:row>6</xdr:row>
      <xdr:rowOff>76200</xdr:rowOff>
    </xdr:from>
    <xdr:to>
      <xdr:col>1</xdr:col>
      <xdr:colOff>254000</xdr:colOff>
      <xdr:row>8</xdr:row>
      <xdr:rowOff>0</xdr:rowOff>
    </xdr:to>
    <xdr:pic>
      <xdr:nvPicPr>
        <xdr:cNvPr id="10" name="Picture 9">
          <a:extLst>
            <a:ext uri="{FF2B5EF4-FFF2-40B4-BE49-F238E27FC236}">
              <a16:creationId xmlns:a16="http://schemas.microsoft.com/office/drawing/2014/main" id="{9BB448C9-5FEC-E349-9142-CC24134829D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0" y="1066800"/>
          <a:ext cx="254000" cy="254000"/>
        </a:xfrm>
        <a:prstGeom prst="rect">
          <a:avLst/>
        </a:prstGeom>
      </xdr:spPr>
    </xdr:pic>
    <xdr:clientData/>
  </xdr:twoCellAnchor>
  <xdr:twoCellAnchor editAs="oneCell">
    <xdr:from>
      <xdr:col>0</xdr:col>
      <xdr:colOff>685800</xdr:colOff>
      <xdr:row>9</xdr:row>
      <xdr:rowOff>50800</xdr:rowOff>
    </xdr:from>
    <xdr:to>
      <xdr:col>1</xdr:col>
      <xdr:colOff>279400</xdr:colOff>
      <xdr:row>11</xdr:row>
      <xdr:rowOff>0</xdr:rowOff>
    </xdr:to>
    <xdr:pic>
      <xdr:nvPicPr>
        <xdr:cNvPr id="11" name="Picture 10">
          <a:extLst>
            <a:ext uri="{FF2B5EF4-FFF2-40B4-BE49-F238E27FC236}">
              <a16:creationId xmlns:a16="http://schemas.microsoft.com/office/drawing/2014/main" id="{F79BA25D-2E82-BD4A-B3D7-A4977C99A1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536700"/>
          <a:ext cx="279400" cy="279400"/>
        </a:xfrm>
        <a:prstGeom prst="rect">
          <a:avLst/>
        </a:prstGeom>
      </xdr:spPr>
    </xdr:pic>
    <xdr:clientData/>
  </xdr:twoCellAnchor>
  <xdr:twoCellAnchor editAs="oneCell">
    <xdr:from>
      <xdr:col>11</xdr:col>
      <xdr:colOff>495300</xdr:colOff>
      <xdr:row>21</xdr:row>
      <xdr:rowOff>25400</xdr:rowOff>
    </xdr:from>
    <xdr:to>
      <xdr:col>13</xdr:col>
      <xdr:colOff>406400</xdr:colOff>
      <xdr:row>34</xdr:row>
      <xdr:rowOff>117475</xdr:rowOff>
    </xdr:to>
    <mc:AlternateContent xmlns:mc="http://schemas.openxmlformats.org/markup-compatibility/2006" xmlns:a14="http://schemas.microsoft.com/office/drawing/2010/main">
      <mc:Choice Requires="a14">
        <xdr:graphicFrame macro="">
          <xdr:nvGraphicFramePr>
            <xdr:cNvPr id="5" name="Customer Segment">
              <a:extLst>
                <a:ext uri="{FF2B5EF4-FFF2-40B4-BE49-F238E27FC236}">
                  <a16:creationId xmlns:a16="http://schemas.microsoft.com/office/drawing/2014/main" id="{F67E7583-F387-AD4C-8B87-11C8100CAEC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283700" y="3492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520700</xdr:colOff>
      <xdr:row>6</xdr:row>
      <xdr:rowOff>0</xdr:rowOff>
    </xdr:from>
    <xdr:to>
      <xdr:col>13</xdr:col>
      <xdr:colOff>431800</xdr:colOff>
      <xdr:row>19</xdr:row>
      <xdr:rowOff>92075</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8224457E-F6CE-114A-977F-918C13FCC88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309100" y="9906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482600</xdr:colOff>
      <xdr:row>15</xdr:row>
      <xdr:rowOff>127000</xdr:rowOff>
    </xdr:from>
    <xdr:to>
      <xdr:col>9</xdr:col>
      <xdr:colOff>342900</xdr:colOff>
      <xdr:row>29</xdr:row>
      <xdr:rowOff>53975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590D1DE-DBD5-F040-B388-4A8B783F75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43700" y="2603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6</xdr:row>
      <xdr:rowOff>25401</xdr:rowOff>
    </xdr:from>
    <xdr:to>
      <xdr:col>9</xdr:col>
      <xdr:colOff>317500</xdr:colOff>
      <xdr:row>14</xdr:row>
      <xdr:rowOff>12701</xdr:rowOff>
    </xdr:to>
    <mc:AlternateContent xmlns:mc="http://schemas.openxmlformats.org/markup-compatibility/2006" xmlns:a14="http://schemas.microsoft.com/office/drawing/2010/main">
      <mc:Choice Requires="a14">
        <xdr:graphicFrame macro="">
          <xdr:nvGraphicFramePr>
            <xdr:cNvPr id="13" name="Order Month">
              <a:extLst>
                <a:ext uri="{FF2B5EF4-FFF2-40B4-BE49-F238E27FC236}">
                  <a16:creationId xmlns:a16="http://schemas.microsoft.com/office/drawing/2014/main" id="{8FFB5851-A0FB-9045-B27F-5686DBE57C5D}"/>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6718300" y="1016001"/>
              <a:ext cx="18288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184150</xdr:colOff>
      <xdr:row>52</xdr:row>
      <xdr:rowOff>114300</xdr:rowOff>
    </xdr:from>
    <xdr:to>
      <xdr:col>11</xdr:col>
      <xdr:colOff>457200</xdr:colOff>
      <xdr:row>69</xdr:row>
      <xdr:rowOff>139700</xdr:rowOff>
    </xdr:to>
    <xdr:graphicFrame macro="">
      <xdr:nvGraphicFramePr>
        <xdr:cNvPr id="2" name="Chart 1">
          <a:extLst>
            <a:ext uri="{FF2B5EF4-FFF2-40B4-BE49-F238E27FC236}">
              <a16:creationId xmlns:a16="http://schemas.microsoft.com/office/drawing/2014/main" id="{89E72888-7653-B743-AA5F-A0B846159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298450</xdr:colOff>
      <xdr:row>73</xdr:row>
      <xdr:rowOff>152400</xdr:rowOff>
    </xdr:from>
    <xdr:to>
      <xdr:col>11</xdr:col>
      <xdr:colOff>927100</xdr:colOff>
      <xdr:row>91</xdr:row>
      <xdr:rowOff>127000</xdr:rowOff>
    </xdr:to>
    <xdr:graphicFrame macro="">
      <xdr:nvGraphicFramePr>
        <xdr:cNvPr id="14" name="Chart 13">
          <a:extLst>
            <a:ext uri="{FF2B5EF4-FFF2-40B4-BE49-F238E27FC236}">
              <a16:creationId xmlns:a16="http://schemas.microsoft.com/office/drawing/2014/main" id="{CB9B96B9-3FB6-0543-B972-EA2AE7604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508000</xdr:colOff>
      <xdr:row>3</xdr:row>
      <xdr:rowOff>88900</xdr:rowOff>
    </xdr:from>
    <xdr:to>
      <xdr:col>22</xdr:col>
      <xdr:colOff>190500</xdr:colOff>
      <xdr:row>20</xdr:row>
      <xdr:rowOff>25400</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DC7C5DC0-81A0-C699-1A8F-134C20F38E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864080" y="568960"/>
              <a:ext cx="5229860" cy="2656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323850</xdr:colOff>
      <xdr:row>95</xdr:row>
      <xdr:rowOff>50800</xdr:rowOff>
    </xdr:from>
    <xdr:to>
      <xdr:col>12</xdr:col>
      <xdr:colOff>412750</xdr:colOff>
      <xdr:row>111</xdr:row>
      <xdr:rowOff>152400</xdr:rowOff>
    </xdr:to>
    <xdr:graphicFrame macro="">
      <xdr:nvGraphicFramePr>
        <xdr:cNvPr id="17" name="Chart 16">
          <a:extLst>
            <a:ext uri="{FF2B5EF4-FFF2-40B4-BE49-F238E27FC236}">
              <a16:creationId xmlns:a16="http://schemas.microsoft.com/office/drawing/2014/main" id="{DB30BA9A-28B0-8F73-D093-EF825CBB9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755650</xdr:colOff>
      <xdr:row>95</xdr:row>
      <xdr:rowOff>38100</xdr:rowOff>
    </xdr:from>
    <xdr:to>
      <xdr:col>19</xdr:col>
      <xdr:colOff>222250</xdr:colOff>
      <xdr:row>111</xdr:row>
      <xdr:rowOff>139700</xdr:rowOff>
    </xdr:to>
    <xdr:graphicFrame macro="">
      <xdr:nvGraphicFramePr>
        <xdr:cNvPr id="18" name="Chart 17">
          <a:extLst>
            <a:ext uri="{FF2B5EF4-FFF2-40B4-BE49-F238E27FC236}">
              <a16:creationId xmlns:a16="http://schemas.microsoft.com/office/drawing/2014/main" id="{B9DA5465-20FC-64E9-E3B4-04D3BFC52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273050</xdr:colOff>
      <xdr:row>115</xdr:row>
      <xdr:rowOff>38100</xdr:rowOff>
    </xdr:from>
    <xdr:to>
      <xdr:col>12</xdr:col>
      <xdr:colOff>361950</xdr:colOff>
      <xdr:row>131</xdr:row>
      <xdr:rowOff>139700</xdr:rowOff>
    </xdr:to>
    <xdr:graphicFrame macro="">
      <xdr:nvGraphicFramePr>
        <xdr:cNvPr id="19" name="Chart 18">
          <a:extLst>
            <a:ext uri="{FF2B5EF4-FFF2-40B4-BE49-F238E27FC236}">
              <a16:creationId xmlns:a16="http://schemas.microsoft.com/office/drawing/2014/main" id="{0EFD7789-2CF6-BBBC-5452-17678B6E2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220980</xdr:colOff>
      <xdr:row>6</xdr:row>
      <xdr:rowOff>55880</xdr:rowOff>
    </xdr:from>
    <xdr:to>
      <xdr:col>3</xdr:col>
      <xdr:colOff>297180</xdr:colOff>
      <xdr:row>9</xdr:row>
      <xdr:rowOff>101600</xdr:rowOff>
    </xdr:to>
    <xdr:sp macro="" textlink="">
      <xdr:nvSpPr>
        <xdr:cNvPr id="2" name="Rounded Rectangle 1">
          <a:extLst>
            <a:ext uri="{FF2B5EF4-FFF2-40B4-BE49-F238E27FC236}">
              <a16:creationId xmlns:a16="http://schemas.microsoft.com/office/drawing/2014/main" id="{ED0D59DF-26E3-A54D-8BE6-6263ABCAA3FB}"/>
            </a:ext>
          </a:extLst>
        </xdr:cNvPr>
        <xdr:cNvSpPr/>
      </xdr:nvSpPr>
      <xdr:spPr>
        <a:xfrm>
          <a:off x="220980" y="995680"/>
          <a:ext cx="2159000" cy="502920"/>
        </a:xfrm>
        <a:prstGeom prst="roundRect">
          <a:avLst>
            <a:gd name="adj" fmla="val 13726"/>
          </a:avLst>
        </a:prstGeom>
        <a:gradFill flip="none" rotWithShape="1">
          <a:gsLst>
            <a:gs pos="4000">
              <a:schemeClr val="tx1"/>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266700</xdr:colOff>
      <xdr:row>3</xdr:row>
      <xdr:rowOff>139700</xdr:rowOff>
    </xdr:from>
    <xdr:ext cx="1562100" cy="364780"/>
    <xdr:sp macro="" textlink="">
      <xdr:nvSpPr>
        <xdr:cNvPr id="3" name="TextBox 2">
          <a:hlinkClick xmlns:r="http://schemas.openxmlformats.org/officeDocument/2006/relationships" r:id="rId1"/>
          <a:extLst>
            <a:ext uri="{FF2B5EF4-FFF2-40B4-BE49-F238E27FC236}">
              <a16:creationId xmlns:a16="http://schemas.microsoft.com/office/drawing/2014/main" id="{37859B13-4C53-1745-8EED-FADCE6D61864}"/>
            </a:ext>
          </a:extLst>
        </xdr:cNvPr>
        <xdr:cNvSpPr txBox="1"/>
      </xdr:nvSpPr>
      <xdr:spPr>
        <a:xfrm>
          <a:off x="612140" y="62738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oneCellAnchor>
    <xdr:from>
      <xdr:col>1</xdr:col>
      <xdr:colOff>292100</xdr:colOff>
      <xdr:row>6</xdr:row>
      <xdr:rowOff>127000</xdr:rowOff>
    </xdr:from>
    <xdr:ext cx="1562100" cy="364780"/>
    <xdr:sp macro="" textlink="">
      <xdr:nvSpPr>
        <xdr:cNvPr id="4" name="TextBox 3">
          <a:extLst>
            <a:ext uri="{FF2B5EF4-FFF2-40B4-BE49-F238E27FC236}">
              <a16:creationId xmlns:a16="http://schemas.microsoft.com/office/drawing/2014/main" id="{120EA48D-253D-7D49-BC32-E478587B5D6A}"/>
            </a:ext>
          </a:extLst>
        </xdr:cNvPr>
        <xdr:cNvSpPr txBox="1"/>
      </xdr:nvSpPr>
      <xdr:spPr>
        <a:xfrm>
          <a:off x="637540" y="107188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1</xdr:col>
      <xdr:colOff>279400</xdr:colOff>
      <xdr:row>9</xdr:row>
      <xdr:rowOff>121920</xdr:rowOff>
    </xdr:from>
    <xdr:ext cx="1562100" cy="364780"/>
    <xdr:sp macro="" textlink="">
      <xdr:nvSpPr>
        <xdr:cNvPr id="5" name="TextBox 4">
          <a:hlinkClick xmlns:r="http://schemas.openxmlformats.org/officeDocument/2006/relationships" r:id="rId2"/>
          <a:extLst>
            <a:ext uri="{FF2B5EF4-FFF2-40B4-BE49-F238E27FC236}">
              <a16:creationId xmlns:a16="http://schemas.microsoft.com/office/drawing/2014/main" id="{893CCFE2-5AFE-A14F-A88A-39A0CE5DEF66}"/>
            </a:ext>
          </a:extLst>
        </xdr:cNvPr>
        <xdr:cNvSpPr txBox="1"/>
      </xdr:nvSpPr>
      <xdr:spPr>
        <a:xfrm>
          <a:off x="624840" y="15240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1</xdr:col>
      <xdr:colOff>12700</xdr:colOff>
      <xdr:row>4</xdr:row>
      <xdr:rowOff>38100</xdr:rowOff>
    </xdr:from>
    <xdr:to>
      <xdr:col>1</xdr:col>
      <xdr:colOff>241300</xdr:colOff>
      <xdr:row>5</xdr:row>
      <xdr:rowOff>114300</xdr:rowOff>
    </xdr:to>
    <xdr:pic>
      <xdr:nvPicPr>
        <xdr:cNvPr id="6" name="Picture 5">
          <a:extLst>
            <a:ext uri="{FF2B5EF4-FFF2-40B4-BE49-F238E27FC236}">
              <a16:creationId xmlns:a16="http://schemas.microsoft.com/office/drawing/2014/main" id="{07E0D267-BD17-9245-8A74-F1DDFAD4B4B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8140" y="678180"/>
          <a:ext cx="228600" cy="228600"/>
        </a:xfrm>
        <a:prstGeom prst="rect">
          <a:avLst/>
        </a:prstGeom>
      </xdr:spPr>
    </xdr:pic>
    <xdr:clientData/>
  </xdr:twoCellAnchor>
  <xdr:twoCellAnchor editAs="oneCell">
    <xdr:from>
      <xdr:col>0</xdr:col>
      <xdr:colOff>342900</xdr:colOff>
      <xdr:row>7</xdr:row>
      <xdr:rowOff>0</xdr:rowOff>
    </xdr:from>
    <xdr:to>
      <xdr:col>1</xdr:col>
      <xdr:colOff>266700</xdr:colOff>
      <xdr:row>8</xdr:row>
      <xdr:rowOff>101600</xdr:rowOff>
    </xdr:to>
    <xdr:pic>
      <xdr:nvPicPr>
        <xdr:cNvPr id="7" name="Picture 6">
          <a:extLst>
            <a:ext uri="{FF2B5EF4-FFF2-40B4-BE49-F238E27FC236}">
              <a16:creationId xmlns:a16="http://schemas.microsoft.com/office/drawing/2014/main" id="{69E78DD6-D17B-8841-AC2F-E066EBC3858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2900" y="1097280"/>
          <a:ext cx="269240" cy="254000"/>
        </a:xfrm>
        <a:prstGeom prst="rect">
          <a:avLst/>
        </a:prstGeom>
      </xdr:spPr>
    </xdr:pic>
    <xdr:clientData/>
  </xdr:twoCellAnchor>
  <xdr:twoCellAnchor editAs="oneCell">
    <xdr:from>
      <xdr:col>0</xdr:col>
      <xdr:colOff>342900</xdr:colOff>
      <xdr:row>10</xdr:row>
      <xdr:rowOff>20320</xdr:rowOff>
    </xdr:from>
    <xdr:to>
      <xdr:col>1</xdr:col>
      <xdr:colOff>292100</xdr:colOff>
      <xdr:row>11</xdr:row>
      <xdr:rowOff>147320</xdr:rowOff>
    </xdr:to>
    <xdr:pic>
      <xdr:nvPicPr>
        <xdr:cNvPr id="8" name="Picture 7">
          <a:extLst>
            <a:ext uri="{FF2B5EF4-FFF2-40B4-BE49-F238E27FC236}">
              <a16:creationId xmlns:a16="http://schemas.microsoft.com/office/drawing/2014/main" id="{4AA148F3-96B5-9540-B4EC-EFA603274E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2900" y="1574800"/>
          <a:ext cx="294640" cy="279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90.711154861114" createdVersion="6" refreshedVersion="8" minRefreshableVersion="3" recordCount="1952" xr:uid="{45C5FBF7-85A6-6D48-8BB1-E76EB4B8B142}">
  <cacheSource type="worksheet">
    <worksheetSource name="Table1"/>
  </cacheSource>
  <cacheFields count="31">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Repeat Customers" numFmtId="0">
      <sharedItems count="3">
        <s v="One-Time Customer"/>
        <s v="Repeat Customer"/>
        <s v="On-Time Customer" u="1"/>
      </sharedItems>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Profit Margin" numFmtId="0">
      <sharedItems containsSemiMixedTypes="0" containsString="0" containsNumber="1" minValue="-169.02591743119265" maxValue="999.98303030303032"/>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30" base="21">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Order Month" numFmtId="164">
      <sharedItems count="6">
        <s v="January"/>
        <s v="June"/>
        <s v="February"/>
        <s v="May"/>
        <s v="April"/>
        <s v="March"/>
      </sharedItems>
    </cacheField>
    <cacheField name="Order Year" numFmtId="14">
      <sharedItems/>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Return Status" numFmtId="0">
      <sharedItems count="3">
        <s v="Not Returned"/>
        <s v="Returned"/>
        <s v="" u="1"/>
      </sharedItems>
    </cacheField>
    <cacheField name="Months" numFmtId="0" databaseField="0">
      <fieldGroup base="21">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075748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x v="0"/>
    <s v="Bonnie Potter"/>
    <s v="Express Air"/>
    <x v="0"/>
    <x v="0"/>
    <x v="0"/>
    <s v="Wrap Bag"/>
    <x v="0"/>
    <n v="0.54"/>
    <n v="0.35049961568024596"/>
    <s v="United States"/>
    <x v="0"/>
    <x v="0"/>
    <s v="Anacortes"/>
    <n v="98221"/>
    <x v="0"/>
    <x v="0"/>
    <s v="2015"/>
    <d v="2015-01-08T00:00:00"/>
    <n v="4.5599999999999996"/>
    <n v="4"/>
    <n v="13.01"/>
    <n v="88522"/>
    <x v="0"/>
  </r>
  <r>
    <n v="20228"/>
    <s v="Not Specified"/>
    <n v="0.02"/>
    <n v="500.98"/>
    <n v="26"/>
    <n v="5"/>
    <x v="0"/>
    <s v="Ronnie Proctor"/>
    <s v="Delivery Truck"/>
    <x v="1"/>
    <x v="1"/>
    <x v="1"/>
    <s v="Jumbo Drum"/>
    <x v="1"/>
    <n v="0.6"/>
    <n v="0.69"/>
    <s v="United States"/>
    <x v="0"/>
    <x v="1"/>
    <s v="San Gabriel"/>
    <n v="91776"/>
    <x v="1"/>
    <x v="1"/>
    <s v="2015"/>
    <d v="2015-06-15T00:00:00"/>
    <n v="4390.3665000000001"/>
    <n v="12"/>
    <n v="6362.85"/>
    <n v="90193"/>
    <x v="0"/>
  </r>
  <r>
    <n v="21776"/>
    <s v="Critical"/>
    <n v="0.06"/>
    <n v="9.48"/>
    <n v="7.29"/>
    <n v="11"/>
    <x v="0"/>
    <s v="Marcus Dunlap"/>
    <s v="Regular Air"/>
    <x v="1"/>
    <x v="1"/>
    <x v="2"/>
    <s v="Small Pack"/>
    <x v="2"/>
    <n v="0.45"/>
    <n v="-0.25484063461993844"/>
    <s v="United States"/>
    <x v="1"/>
    <x v="2"/>
    <s v="Roselle"/>
    <n v="7203"/>
    <x v="2"/>
    <x v="2"/>
    <s v="2015"/>
    <d v="2015-02-17T00:00:00"/>
    <n v="-53.809600000000003"/>
    <n v="22"/>
    <n v="211.15"/>
    <n v="90192"/>
    <x v="0"/>
  </r>
  <r>
    <n v="24844"/>
    <s v="Medium"/>
    <n v="0.09"/>
    <n v="78.69"/>
    <n v="19.989999999999998"/>
    <n v="14"/>
    <x v="1"/>
    <s v="Gwendolyn F Tyson"/>
    <s v="Regular Air"/>
    <x v="2"/>
    <x v="1"/>
    <x v="2"/>
    <s v="Small Box"/>
    <x v="3"/>
    <n v="0.43"/>
    <n v="0.69"/>
    <s v="United States"/>
    <x v="2"/>
    <x v="3"/>
    <s v="Prior Lake"/>
    <n v="55372"/>
    <x v="3"/>
    <x v="3"/>
    <s v="2015"/>
    <d v="2015-05-14T00:00:00"/>
    <n v="803.47050000000002"/>
    <n v="16"/>
    <n v="1164.45"/>
    <n v="86838"/>
    <x v="0"/>
  </r>
  <r>
    <n v="24846"/>
    <s v="Medium"/>
    <n v="0.08"/>
    <n v="3.28"/>
    <n v="2.31"/>
    <n v="14"/>
    <x v="1"/>
    <s v="Gwendolyn F Tyson"/>
    <s v="Regular Air"/>
    <x v="2"/>
    <x v="0"/>
    <x v="0"/>
    <s v="Wrap Bag"/>
    <x v="4"/>
    <n v="0.56000000000000005"/>
    <n v="-1.0809716599190284"/>
    <s v="United States"/>
    <x v="2"/>
    <x v="3"/>
    <s v="Prior Lake"/>
    <n v="55372"/>
    <x v="3"/>
    <x v="3"/>
    <s v="2015"/>
    <d v="2015-05-13T00:00:00"/>
    <n v="-24.03"/>
    <n v="7"/>
    <n v="22.23"/>
    <n v="86838"/>
    <x v="0"/>
  </r>
  <r>
    <n v="24847"/>
    <s v="Medium"/>
    <n v="0.05"/>
    <n v="3.28"/>
    <n v="4.2"/>
    <n v="14"/>
    <x v="1"/>
    <s v="Gwendolyn F Tyson"/>
    <s v="Regular Air"/>
    <x v="2"/>
    <x v="0"/>
    <x v="0"/>
    <s v="Wrap Bag"/>
    <x v="5"/>
    <n v="0.56000000000000005"/>
    <n v="-2.6468906361686919"/>
    <s v="United States"/>
    <x v="2"/>
    <x v="3"/>
    <s v="Prior Lake"/>
    <n v="55372"/>
    <x v="3"/>
    <x v="3"/>
    <s v="2015"/>
    <d v="2015-05-13T00:00:00"/>
    <n v="-37.03"/>
    <n v="4"/>
    <n v="13.99"/>
    <n v="86838"/>
    <x v="0"/>
  </r>
  <r>
    <n v="24848"/>
    <s v="Medium"/>
    <n v="0.05"/>
    <n v="3.58"/>
    <n v="1.63"/>
    <n v="14"/>
    <x v="1"/>
    <s v="Gwendolyn F Tyson"/>
    <s v="Regular Air"/>
    <x v="2"/>
    <x v="0"/>
    <x v="3"/>
    <s v="Wrap Bag"/>
    <x v="6"/>
    <n v="0.36"/>
    <n v="-4.978962131837307E-2"/>
    <s v="United States"/>
    <x v="2"/>
    <x v="3"/>
    <s v="Prior Lake"/>
    <n v="55372"/>
    <x v="3"/>
    <x v="3"/>
    <s v="2015"/>
    <d v="2015-05-13T00:00:00"/>
    <n v="-0.71"/>
    <n v="4"/>
    <n v="14.26"/>
    <n v="86838"/>
    <x v="0"/>
  </r>
  <r>
    <n v="18181"/>
    <s v="Critical"/>
    <n v="0"/>
    <n v="4.42"/>
    <n v="4.99"/>
    <n v="15"/>
    <x v="1"/>
    <s v="Timothy Reese"/>
    <s v="Regular Air"/>
    <x v="2"/>
    <x v="0"/>
    <x v="4"/>
    <s v="Small Box"/>
    <x v="7"/>
    <n v="0.38"/>
    <n v="-1.7872721840454138"/>
    <s v="United States"/>
    <x v="1"/>
    <x v="4"/>
    <s v="Smithtown"/>
    <n v="11787"/>
    <x v="4"/>
    <x v="4"/>
    <s v="2015"/>
    <d v="2015-04-09T00:00:00"/>
    <n v="-59.82"/>
    <n v="7"/>
    <n v="33.47"/>
    <n v="86837"/>
    <x v="0"/>
  </r>
  <r>
    <n v="20925"/>
    <s v="Medium"/>
    <n v="0.01"/>
    <n v="35.94"/>
    <n v="6.66"/>
    <n v="15"/>
    <x v="1"/>
    <s v="Timothy Reese"/>
    <s v="Regular Air"/>
    <x v="2"/>
    <x v="0"/>
    <x v="4"/>
    <s v="Small Box"/>
    <x v="8"/>
    <n v="0.4"/>
    <n v="0.68999999999999984"/>
    <s v="United States"/>
    <x v="1"/>
    <x v="4"/>
    <s v="Smithtown"/>
    <n v="11787"/>
    <x v="5"/>
    <x v="3"/>
    <s v="2015"/>
    <d v="2015-05-28T00:00:00"/>
    <n v="261.87569999999994"/>
    <n v="10"/>
    <n v="379.53"/>
    <n v="86839"/>
    <x v="0"/>
  </r>
  <r>
    <n v="26267"/>
    <s v="High"/>
    <n v="0.04"/>
    <n v="2.98"/>
    <n v="1.58"/>
    <n v="16"/>
    <x v="1"/>
    <s v="Sarah Ramsey"/>
    <s v="Regular Air"/>
    <x v="2"/>
    <x v="0"/>
    <x v="3"/>
    <s v="Wrap Bag"/>
    <x v="9"/>
    <n v="0.39"/>
    <n v="0.13989361702127659"/>
    <s v="United States"/>
    <x v="1"/>
    <x v="4"/>
    <s v="Syracuse"/>
    <n v="13210"/>
    <x v="6"/>
    <x v="2"/>
    <s v="2015"/>
    <d v="2015-02-15T00:00:00"/>
    <n v="2.63"/>
    <n v="6"/>
    <n v="18.8"/>
    <n v="86836"/>
    <x v="0"/>
  </r>
  <r>
    <n v="26268"/>
    <s v="High"/>
    <n v="0.05"/>
    <n v="115.99"/>
    <n v="2.5"/>
    <n v="16"/>
    <x v="1"/>
    <s v="Sarah Ramsey"/>
    <s v="Regular Air"/>
    <x v="2"/>
    <x v="2"/>
    <x v="5"/>
    <s v="Small Box"/>
    <x v="10"/>
    <n v="0.55000000000000004"/>
    <n v="0.69"/>
    <s v="United States"/>
    <x v="1"/>
    <x v="4"/>
    <s v="Syracuse"/>
    <n v="13210"/>
    <x v="6"/>
    <x v="2"/>
    <s v="2015"/>
    <d v="2015-02-14T00:00:00"/>
    <n v="652.73309999999992"/>
    <n v="10"/>
    <n v="945.99"/>
    <n v="86836"/>
    <x v="0"/>
  </r>
  <r>
    <n v="23890"/>
    <s v="High"/>
    <n v="0.05"/>
    <n v="26.48"/>
    <n v="6.93"/>
    <n v="18"/>
    <x v="0"/>
    <s v="Laurie Hanna"/>
    <s v="Regular Air"/>
    <x v="2"/>
    <x v="1"/>
    <x v="2"/>
    <s v="Small Box"/>
    <x v="11"/>
    <n v="0.49"/>
    <n v="0.69"/>
    <s v="United States"/>
    <x v="0"/>
    <x v="5"/>
    <s v="Helena"/>
    <n v="59601"/>
    <x v="7"/>
    <x v="3"/>
    <s v="2015"/>
    <d v="2015-05-16T00:00:00"/>
    <n v="314.48129999999998"/>
    <n v="17"/>
    <n v="455.77"/>
    <n v="90031"/>
    <x v="0"/>
  </r>
  <r>
    <n v="24063"/>
    <s v="Not Specified"/>
    <n v="7.0000000000000007E-2"/>
    <n v="12.99"/>
    <n v="9.44"/>
    <n v="19"/>
    <x v="0"/>
    <s v="Jim Rodgers"/>
    <s v="Regular Air"/>
    <x v="2"/>
    <x v="2"/>
    <x v="6"/>
    <s v="Medium Box"/>
    <x v="12"/>
    <n v="0.39"/>
    <n v="-0.4945851848656112"/>
    <s v="United States"/>
    <x v="0"/>
    <x v="5"/>
    <s v="Missoula"/>
    <n v="59801"/>
    <x v="8"/>
    <x v="3"/>
    <s v="2015"/>
    <d v="2015-05-23T00:00:00"/>
    <n v="-114.63990000000001"/>
    <n v="18"/>
    <n v="231.79"/>
    <n v="90032"/>
    <x v="0"/>
  </r>
  <r>
    <n v="5890"/>
    <s v="High"/>
    <n v="0.05"/>
    <n v="26.48"/>
    <n v="6.93"/>
    <n v="21"/>
    <x v="1"/>
    <s v="Tony Wilkins Winters"/>
    <s v="Regular Air"/>
    <x v="2"/>
    <x v="1"/>
    <x v="2"/>
    <s v="Small Box"/>
    <x v="11"/>
    <n v="0.49"/>
    <n v="0.20481805732433167"/>
    <s v="United States"/>
    <x v="1"/>
    <x v="4"/>
    <s v="New York City"/>
    <n v="10012"/>
    <x v="7"/>
    <x v="3"/>
    <s v="2015"/>
    <d v="2015-05-16T00:00:00"/>
    <n v="384.38"/>
    <n v="70"/>
    <n v="1876.69"/>
    <n v="41793"/>
    <x v="0"/>
  </r>
  <r>
    <n v="6062"/>
    <s v="Not Specified"/>
    <n v="0.08"/>
    <n v="5"/>
    <n v="3.39"/>
    <n v="21"/>
    <x v="1"/>
    <s v="Tony Wilkins Winters"/>
    <s v="Regular Air"/>
    <x v="2"/>
    <x v="0"/>
    <x v="3"/>
    <s v="Wrap Bag"/>
    <x v="13"/>
    <n v="0.37"/>
    <n v="-5.9680611478878043E-2"/>
    <s v="United States"/>
    <x v="1"/>
    <x v="4"/>
    <s v="New York City"/>
    <n v="10012"/>
    <x v="8"/>
    <x v="3"/>
    <s v="2015"/>
    <d v="2015-05-22T00:00:00"/>
    <n v="-17.489999999999998"/>
    <n v="58"/>
    <n v="293.06"/>
    <n v="42949"/>
    <x v="0"/>
  </r>
  <r>
    <n v="6063"/>
    <s v="Not Specified"/>
    <n v="7.0000000000000007E-2"/>
    <n v="12.99"/>
    <n v="9.44"/>
    <n v="21"/>
    <x v="1"/>
    <s v="Tony Wilkins Winters"/>
    <s v="Regular Air"/>
    <x v="2"/>
    <x v="2"/>
    <x v="6"/>
    <s v="Medium Box"/>
    <x v="12"/>
    <n v="0.39"/>
    <n v="-0.12538680287436155"/>
    <s v="United States"/>
    <x v="1"/>
    <x v="4"/>
    <s v="New York City"/>
    <n v="10012"/>
    <x v="8"/>
    <x v="3"/>
    <s v="2015"/>
    <d v="2015-05-23T00:00:00"/>
    <n v="-114.63990000000001"/>
    <n v="71"/>
    <n v="914.29"/>
    <n v="42949"/>
    <x v="0"/>
  </r>
  <r>
    <n v="20631"/>
    <s v="High"/>
    <n v="0.06"/>
    <n v="55.48"/>
    <n v="14.3"/>
    <n v="24"/>
    <x v="1"/>
    <s v="Edna Thomas"/>
    <s v="Regular Air"/>
    <x v="0"/>
    <x v="0"/>
    <x v="7"/>
    <s v="Small Box"/>
    <x v="14"/>
    <n v="0.37"/>
    <n v="-0.41927396651355764"/>
    <s v="United States"/>
    <x v="0"/>
    <x v="1"/>
    <s v="Laguna Niguel"/>
    <n v="92677"/>
    <x v="9"/>
    <x v="0"/>
    <s v="2015"/>
    <d v="2015-01-29T00:00:00"/>
    <n v="-28.296800000000001"/>
    <n v="1"/>
    <n v="67.489999999999995"/>
    <n v="87651"/>
    <x v="0"/>
  </r>
  <r>
    <n v="20632"/>
    <s v="High"/>
    <n v="0.02"/>
    <n v="1.68"/>
    <n v="1.57"/>
    <n v="24"/>
    <x v="1"/>
    <s v="Edna Thomas"/>
    <s v="Regular Air"/>
    <x v="0"/>
    <x v="0"/>
    <x v="0"/>
    <s v="Wrap Bag"/>
    <x v="15"/>
    <n v="0.59"/>
    <n v="-2.3587555555555557"/>
    <s v="United States"/>
    <x v="0"/>
    <x v="1"/>
    <s v="Laguna Niguel"/>
    <n v="92677"/>
    <x v="9"/>
    <x v="0"/>
    <s v="2015"/>
    <d v="2015-01-30T00:00:00"/>
    <n v="-5.3071999999999999"/>
    <n v="1"/>
    <n v="2.25"/>
    <n v="87651"/>
    <x v="0"/>
  </r>
  <r>
    <n v="23967"/>
    <s v="Not Specified"/>
    <n v="0.04"/>
    <n v="4.1399999999999997"/>
    <n v="6.6"/>
    <n v="27"/>
    <x v="0"/>
    <s v="Guy Gallagher"/>
    <s v="Regular Air"/>
    <x v="0"/>
    <x v="1"/>
    <x v="2"/>
    <s v="Small Box"/>
    <x v="16"/>
    <n v="0.49"/>
    <n v="0.16235852500912751"/>
    <s v="United States"/>
    <x v="0"/>
    <x v="1"/>
    <s v="Lakewood"/>
    <n v="90712"/>
    <x v="10"/>
    <x v="3"/>
    <s v="2015"/>
    <d v="2015-05-04T00:00:00"/>
    <n v="8.8940000000000055"/>
    <n v="12"/>
    <n v="54.78"/>
    <n v="87652"/>
    <x v="0"/>
  </r>
  <r>
    <n v="23509"/>
    <s v="High"/>
    <n v="0.08"/>
    <n v="34.99"/>
    <n v="7.73"/>
    <n v="32"/>
    <x v="1"/>
    <s v="Matthew Berman"/>
    <s v="Regular Air"/>
    <x v="0"/>
    <x v="0"/>
    <x v="0"/>
    <s v="Small Box"/>
    <x v="17"/>
    <n v="0.59"/>
    <n v="0.34070358858434585"/>
    <s v="United States"/>
    <x v="0"/>
    <x v="6"/>
    <s v="Grants Pass"/>
    <n v="97526"/>
    <x v="11"/>
    <x v="2"/>
    <s v="2015"/>
    <d v="2015-02-23T00:00:00"/>
    <n v="144.69"/>
    <n v="13"/>
    <n v="424.68"/>
    <n v="89199"/>
    <x v="0"/>
  </r>
  <r>
    <n v="23612"/>
    <s v="High"/>
    <n v="0.01"/>
    <n v="17.98"/>
    <n v="8.51"/>
    <n v="32"/>
    <x v="1"/>
    <s v="Matthew Berman"/>
    <s v="Regular Air"/>
    <x v="0"/>
    <x v="2"/>
    <x v="6"/>
    <s v="Medium Box"/>
    <x v="18"/>
    <n v="0.4"/>
    <n v="-0.89317401045556377"/>
    <s v="United States"/>
    <x v="0"/>
    <x v="6"/>
    <s v="Grants Pass"/>
    <n v="97526"/>
    <x v="12"/>
    <x v="5"/>
    <s v="2015"/>
    <d v="2015-03-28T00:00:00"/>
    <n v="-35.878799999999998"/>
    <n v="2"/>
    <n v="40.17"/>
    <n v="89200"/>
    <x v="0"/>
  </r>
  <r>
    <n v="23278"/>
    <s v="Medium"/>
    <n v="0.09"/>
    <n v="125.99"/>
    <n v="7.69"/>
    <n v="32"/>
    <x v="1"/>
    <s v="Matthew Berman"/>
    <s v="Express Air"/>
    <x v="0"/>
    <x v="2"/>
    <x v="5"/>
    <s v="Small Box"/>
    <x v="19"/>
    <n v="0.59"/>
    <n v="0.26800714695935168"/>
    <s v="United States"/>
    <x v="0"/>
    <x v="6"/>
    <s v="Grants Pass"/>
    <n v="97526"/>
    <x v="13"/>
    <x v="0"/>
    <s v="2015"/>
    <d v="2015-01-22T00:00:00"/>
    <n v="209.99700000000001"/>
    <n v="8"/>
    <n v="783.55"/>
    <n v="89202"/>
    <x v="0"/>
  </r>
  <r>
    <n v="19355"/>
    <s v="Low"/>
    <n v="0.06"/>
    <n v="205.99"/>
    <n v="8.99"/>
    <n v="32"/>
    <x v="1"/>
    <s v="Matthew Berman"/>
    <s v="Regular Air"/>
    <x v="0"/>
    <x v="2"/>
    <x v="5"/>
    <s v="Small Box"/>
    <x v="20"/>
    <n v="0.56000000000000005"/>
    <n v="0.92964196199200655"/>
    <s v="United States"/>
    <x v="0"/>
    <x v="6"/>
    <s v="Grants Pass"/>
    <n v="97526"/>
    <x v="14"/>
    <x v="5"/>
    <s v="2015"/>
    <d v="2015-03-19T00:00:00"/>
    <n v="3568.096"/>
    <n v="22"/>
    <n v="3838.14"/>
    <n v="89203"/>
    <x v="0"/>
  </r>
  <r>
    <n v="23654"/>
    <s v="Not Specified"/>
    <n v="0.03"/>
    <n v="4.24"/>
    <n v="5.41"/>
    <n v="33"/>
    <x v="1"/>
    <s v="Ricky Hensley"/>
    <s v="Regular Air"/>
    <x v="0"/>
    <x v="0"/>
    <x v="8"/>
    <s v="Small Box"/>
    <x v="21"/>
    <n v="0.35"/>
    <n v="-1.4389502385821404"/>
    <s v="United States"/>
    <x v="0"/>
    <x v="6"/>
    <s v="Gresham"/>
    <n v="97030"/>
    <x v="15"/>
    <x v="1"/>
    <s v="2015"/>
    <d v="2015-06-17T00:00:00"/>
    <n v="-84.437600000000003"/>
    <n v="13"/>
    <n v="58.68"/>
    <n v="89201"/>
    <x v="0"/>
  </r>
  <r>
    <n v="23655"/>
    <s v="Not Specified"/>
    <n v="0.04"/>
    <n v="2.94"/>
    <n v="0.7"/>
    <n v="33"/>
    <x v="1"/>
    <s v="Ricky Hensley"/>
    <s v="Regular Air"/>
    <x v="0"/>
    <x v="0"/>
    <x v="0"/>
    <s v="Wrap Bag"/>
    <x v="22"/>
    <n v="0.57999999999999996"/>
    <n v="0.4578531073446328"/>
    <s v="United States"/>
    <x v="0"/>
    <x v="6"/>
    <s v="Gresham"/>
    <n v="97030"/>
    <x v="15"/>
    <x v="1"/>
    <s v="2015"/>
    <d v="2015-06-16T00:00:00"/>
    <n v="24.312000000000001"/>
    <n v="18"/>
    <n v="53.1"/>
    <n v="89201"/>
    <x v="0"/>
  </r>
  <r>
    <n v="25933"/>
    <s v="High"/>
    <n v="0"/>
    <n v="99.99"/>
    <n v="19.989999999999998"/>
    <n v="43"/>
    <x v="0"/>
    <s v="Theodore Moran"/>
    <s v="Regular Air"/>
    <x v="3"/>
    <x v="2"/>
    <x v="6"/>
    <s v="Small Box"/>
    <x v="23"/>
    <n v="0.52"/>
    <n v="4.0047939171959777E-2"/>
    <s v="United States"/>
    <x v="0"/>
    <x v="0"/>
    <s v="Redmond"/>
    <n v="98052"/>
    <x v="16"/>
    <x v="3"/>
    <s v="2015"/>
    <d v="2015-05-11T00:00:00"/>
    <n v="25.913820000000015"/>
    <n v="6"/>
    <n v="647.07000000000005"/>
    <n v="91454"/>
    <x v="0"/>
  </r>
  <r>
    <n v="18551"/>
    <s v="Not Specified"/>
    <n v="0"/>
    <n v="115.99"/>
    <n v="2.5"/>
    <n v="52"/>
    <x v="0"/>
    <s v="Lorraine Kelly"/>
    <s v="Regular Air"/>
    <x v="0"/>
    <x v="2"/>
    <x v="5"/>
    <s v="Small Box"/>
    <x v="24"/>
    <n v="0.56999999999999995"/>
    <n v="0.25941885685123756"/>
    <s v="United States"/>
    <x v="0"/>
    <x v="0"/>
    <s v="Puyallup"/>
    <n v="98373"/>
    <x v="17"/>
    <x v="5"/>
    <s v="2015"/>
    <d v="2015-03-10T00:00:00"/>
    <n v="162.666"/>
    <n v="6"/>
    <n v="627.04"/>
    <n v="88426"/>
    <x v="0"/>
  </r>
  <r>
    <n v="22117"/>
    <s v="Critical"/>
    <n v="7.0000000000000007E-2"/>
    <n v="3502.14"/>
    <n v="8.73"/>
    <n v="53"/>
    <x v="1"/>
    <s v="Sidney Russell Austin"/>
    <s v="Delivery Truck"/>
    <x v="0"/>
    <x v="2"/>
    <x v="6"/>
    <s v="Jumbo Box"/>
    <x v="25"/>
    <n v="0.56999999999999995"/>
    <n v="-2.1188961760340312"/>
    <s v="United States"/>
    <x v="0"/>
    <x v="0"/>
    <s v="Redmond"/>
    <n v="98052"/>
    <x v="9"/>
    <x v="0"/>
    <s v="2015"/>
    <d v="2015-01-30T00:00:00"/>
    <n v="-6923.5991999999997"/>
    <n v="1"/>
    <n v="3267.55"/>
    <n v="88425"/>
    <x v="0"/>
  </r>
  <r>
    <n v="18552"/>
    <s v="Not Specified"/>
    <n v="0.02"/>
    <n v="5.98"/>
    <n v="5.79"/>
    <n v="53"/>
    <x v="1"/>
    <s v="Sidney Russell Austin"/>
    <s v="Regular Air"/>
    <x v="0"/>
    <x v="0"/>
    <x v="7"/>
    <s v="Small Box"/>
    <x v="26"/>
    <n v="0.36"/>
    <n v="-0.61248752155368003"/>
    <s v="United States"/>
    <x v="0"/>
    <x v="0"/>
    <s v="Redmond"/>
    <n v="98052"/>
    <x v="17"/>
    <x v="5"/>
    <s v="2015"/>
    <d v="2015-03-11T00:00:00"/>
    <n v="-67.489999999999995"/>
    <n v="17"/>
    <n v="110.19"/>
    <n v="88426"/>
    <x v="0"/>
  </r>
  <r>
    <n v="20697"/>
    <s v="Medium"/>
    <n v="0.06"/>
    <n v="3.8"/>
    <n v="1.49"/>
    <n v="56"/>
    <x v="1"/>
    <s v="Randall Montgomery"/>
    <s v="Regular Air"/>
    <x v="3"/>
    <x v="0"/>
    <x v="8"/>
    <s v="Small Box"/>
    <x v="27"/>
    <n v="0.38"/>
    <n v="0.26686879673691366"/>
    <s v="United States"/>
    <x v="1"/>
    <x v="4"/>
    <s v="Tonawanda"/>
    <n v="14150"/>
    <x v="18"/>
    <x v="4"/>
    <s v="2015"/>
    <d v="2015-04-21T00:00:00"/>
    <n v="19.6282"/>
    <n v="20"/>
    <n v="73.55"/>
    <n v="88075"/>
    <x v="0"/>
  </r>
  <r>
    <n v="20698"/>
    <s v="Medium"/>
    <n v="0.06"/>
    <n v="1.76"/>
    <n v="0.7"/>
    <n v="56"/>
    <x v="1"/>
    <s v="Randall Montgomery"/>
    <s v="Regular Air"/>
    <x v="3"/>
    <x v="0"/>
    <x v="0"/>
    <s v="Wrap Bag"/>
    <x v="28"/>
    <n v="0.56000000000000005"/>
    <n v="-5.5880960432871156E-2"/>
    <s v="United States"/>
    <x v="1"/>
    <x v="4"/>
    <s v="Tonawanda"/>
    <n v="14150"/>
    <x v="18"/>
    <x v="4"/>
    <s v="2015"/>
    <d v="2015-04-21T00:00:00"/>
    <n v="-1.6524000000000001"/>
    <n v="17"/>
    <n v="29.57"/>
    <n v="88075"/>
    <x v="0"/>
  </r>
  <r>
    <n v="22890"/>
    <s v="High"/>
    <n v="0.02"/>
    <n v="5.98"/>
    <n v="5.15"/>
    <n v="62"/>
    <x v="1"/>
    <s v="Pam Gilbert"/>
    <s v="Regular Air"/>
    <x v="0"/>
    <x v="0"/>
    <x v="7"/>
    <s v="Small Box"/>
    <x v="29"/>
    <n v="0.36"/>
    <n v="9.3654266958424603E-2"/>
    <s v="United States"/>
    <x v="2"/>
    <x v="7"/>
    <s v="Round Rock"/>
    <n v="78664"/>
    <x v="19"/>
    <x v="3"/>
    <s v="2015"/>
    <d v="2015-05-11T00:00:00"/>
    <n v="2.1400000000000023"/>
    <n v="3"/>
    <n v="22.85"/>
    <n v="87407"/>
    <x v="0"/>
  </r>
  <r>
    <n v="25354"/>
    <s v="High"/>
    <n v="0.04"/>
    <n v="29.14"/>
    <n v="4.8600000000000003"/>
    <n v="62"/>
    <x v="1"/>
    <s v="Pam Gilbert"/>
    <s v="Regular Air"/>
    <x v="0"/>
    <x v="0"/>
    <x v="7"/>
    <s v="Wrap Bag"/>
    <x v="30"/>
    <n v="0.38"/>
    <n v="0.69"/>
    <s v="United States"/>
    <x v="2"/>
    <x v="7"/>
    <s v="Round Rock"/>
    <n v="78664"/>
    <x v="20"/>
    <x v="1"/>
    <s v="2015"/>
    <d v="2015-06-14T00:00:00"/>
    <n v="349.40909999999997"/>
    <n v="17"/>
    <n v="506.39"/>
    <n v="87408"/>
    <x v="0"/>
  </r>
  <r>
    <n v="21017"/>
    <s v="Not Specified"/>
    <n v="0"/>
    <n v="3.69"/>
    <n v="0.5"/>
    <n v="64"/>
    <x v="1"/>
    <s v="Lynn Morrow"/>
    <s v="Regular Air"/>
    <x v="2"/>
    <x v="0"/>
    <x v="9"/>
    <s v="Small Box"/>
    <x v="31"/>
    <n v="0.38"/>
    <n v="-9.3822749999999999"/>
    <s v="United States"/>
    <x v="3"/>
    <x v="8"/>
    <s v="Salem"/>
    <n v="24153"/>
    <x v="21"/>
    <x v="5"/>
    <s v="2015"/>
    <d v="2015-03-04T00:00:00"/>
    <n v="-37.5291"/>
    <n v="1"/>
    <n v="4"/>
    <n v="87406"/>
    <x v="0"/>
  </r>
  <r>
    <n v="21019"/>
    <s v="Not Specified"/>
    <n v="0.02"/>
    <n v="175.99"/>
    <n v="4.99"/>
    <n v="64"/>
    <x v="1"/>
    <s v="Lynn Morrow"/>
    <s v="Express Air"/>
    <x v="2"/>
    <x v="2"/>
    <x v="5"/>
    <s v="Small Box"/>
    <x v="32"/>
    <n v="0.59"/>
    <n v="0.17207527975584944"/>
    <s v="United States"/>
    <x v="3"/>
    <x v="8"/>
    <s v="Salem"/>
    <n v="24153"/>
    <x v="21"/>
    <x v="5"/>
    <s v="2015"/>
    <d v="2015-03-02T00:00:00"/>
    <n v="101.49"/>
    <n v="4"/>
    <n v="589.79999999999995"/>
    <n v="87406"/>
    <x v="0"/>
  </r>
  <r>
    <n v="23274"/>
    <s v="Low"/>
    <n v="0.05"/>
    <n v="155.06"/>
    <n v="7.07"/>
    <n v="67"/>
    <x v="0"/>
    <s v="Ellen McCormick"/>
    <s v="Regular Air"/>
    <x v="0"/>
    <x v="0"/>
    <x v="10"/>
    <s v="Small Box"/>
    <x v="33"/>
    <n v="0.59"/>
    <n v="0.69"/>
    <s v="United States"/>
    <x v="0"/>
    <x v="1"/>
    <s v="Napa"/>
    <n v="94559"/>
    <x v="22"/>
    <x v="0"/>
    <s v="2015"/>
    <d v="2015-01-09T00:00:00"/>
    <n v="845.66399999999987"/>
    <n v="8"/>
    <n v="1225.5999999999999"/>
    <n v="87946"/>
    <x v="0"/>
  </r>
  <r>
    <n v="5272"/>
    <s v="Low"/>
    <n v="0"/>
    <n v="291.73"/>
    <n v="48.8"/>
    <n v="68"/>
    <x v="1"/>
    <s v="Scott Bunn"/>
    <s v="Delivery Truck"/>
    <x v="0"/>
    <x v="1"/>
    <x v="1"/>
    <s v="Jumbo Drum"/>
    <x v="34"/>
    <n v="0.56000000000000005"/>
    <n v="-0.24932448791826062"/>
    <s v="United States"/>
    <x v="1"/>
    <x v="4"/>
    <s v="New York City"/>
    <n v="10177"/>
    <x v="22"/>
    <x v="0"/>
    <s v="2015"/>
    <d v="2015-01-02T00:00:00"/>
    <n v="-308.928"/>
    <n v="4"/>
    <n v="1239.06"/>
    <n v="37537"/>
    <x v="0"/>
  </r>
  <r>
    <n v="5273"/>
    <s v="Low"/>
    <n v="7.0000000000000007E-2"/>
    <n v="100.98"/>
    <n v="45"/>
    <n v="68"/>
    <x v="1"/>
    <s v="Scott Bunn"/>
    <s v="Delivery Truck"/>
    <x v="0"/>
    <x v="1"/>
    <x v="1"/>
    <s v="Jumbo Drum"/>
    <x v="35"/>
    <n v="0.69"/>
    <n v="-0.41138423634462262"/>
    <s v="United States"/>
    <x v="1"/>
    <x v="4"/>
    <s v="New York City"/>
    <n v="10177"/>
    <x v="22"/>
    <x v="0"/>
    <s v="2015"/>
    <d v="2015-01-04T00:00:00"/>
    <n v="-1679.7599999999998"/>
    <n v="43"/>
    <n v="4083.19"/>
    <n v="37537"/>
    <x v="0"/>
  </r>
  <r>
    <n v="5274"/>
    <s v="Low"/>
    <n v="0.05"/>
    <n v="155.06"/>
    <n v="7.07"/>
    <n v="68"/>
    <x v="1"/>
    <s v="Scott Bunn"/>
    <s v="Regular Air"/>
    <x v="0"/>
    <x v="0"/>
    <x v="10"/>
    <s v="Small Box"/>
    <x v="33"/>
    <n v="0.59"/>
    <n v="0.11737074645376329"/>
    <s v="United States"/>
    <x v="1"/>
    <x v="4"/>
    <s v="New York City"/>
    <n v="10177"/>
    <x v="22"/>
    <x v="0"/>
    <s v="2015"/>
    <d v="2015-01-09T00:00:00"/>
    <n v="575.39600000000007"/>
    <n v="32"/>
    <n v="4902.38"/>
    <n v="37537"/>
    <x v="0"/>
  </r>
  <r>
    <n v="7786"/>
    <s v="High"/>
    <n v="0.09"/>
    <n v="122.99"/>
    <n v="70.2"/>
    <n v="68"/>
    <x v="1"/>
    <s v="Scott Bunn"/>
    <s v="Delivery Truck"/>
    <x v="0"/>
    <x v="1"/>
    <x v="1"/>
    <s v="Jumbo Drum"/>
    <x v="36"/>
    <n v="0.74"/>
    <n v="-0.42430733451655489"/>
    <s v="United States"/>
    <x v="1"/>
    <x v="4"/>
    <s v="New York City"/>
    <n v="10177"/>
    <x v="23"/>
    <x v="2"/>
    <s v="2015"/>
    <d v="2015-02-04T00:00:00"/>
    <n v="-2426.5500000000002"/>
    <n v="49"/>
    <n v="5718.85"/>
    <n v="55713"/>
    <x v="0"/>
  </r>
  <r>
    <n v="25786"/>
    <s v="High"/>
    <n v="0.09"/>
    <n v="122.99"/>
    <n v="70.2"/>
    <n v="70"/>
    <x v="0"/>
    <s v="Annette Boone"/>
    <s v="Delivery Truck"/>
    <x v="0"/>
    <x v="1"/>
    <x v="1"/>
    <s v="Jumbo Drum"/>
    <x v="36"/>
    <n v="0.74"/>
    <n v="-1.732594089380449"/>
    <s v="United States"/>
    <x v="1"/>
    <x v="9"/>
    <s v="Burlington"/>
    <n v="5401"/>
    <x v="23"/>
    <x v="2"/>
    <s v="2015"/>
    <d v="2015-02-04T00:00:00"/>
    <n v="-2426.5500000000002"/>
    <n v="12"/>
    <n v="1400.53"/>
    <n v="87947"/>
    <x v="0"/>
  </r>
  <r>
    <n v="18281"/>
    <s v="High"/>
    <n v="0.04"/>
    <n v="296.18"/>
    <n v="54.12"/>
    <n v="83"/>
    <x v="0"/>
    <s v="Edgar Stone"/>
    <s v="Delivery Truck"/>
    <x v="0"/>
    <x v="1"/>
    <x v="11"/>
    <s v="Jumbo Box"/>
    <x v="37"/>
    <n v="0.76"/>
    <n v="-0.39287674118635058"/>
    <s v="United States"/>
    <x v="1"/>
    <x v="10"/>
    <s v="Canton"/>
    <n v="44708"/>
    <x v="24"/>
    <x v="5"/>
    <s v="2015"/>
    <d v="2015-03-15T00:00:00"/>
    <n v="-715.7782060000003"/>
    <n v="6"/>
    <n v="1821.89"/>
    <n v="87365"/>
    <x v="0"/>
  </r>
  <r>
    <n v="23639"/>
    <s v="Not Specified"/>
    <n v="0"/>
    <n v="8.09"/>
    <n v="7.96"/>
    <n v="84"/>
    <x v="1"/>
    <s v="Helen Stein"/>
    <s v="Regular Air"/>
    <x v="3"/>
    <x v="1"/>
    <x v="2"/>
    <s v="Small Box"/>
    <x v="38"/>
    <n v="0.49"/>
    <n v="-1.5889206418993185"/>
    <s v="United States"/>
    <x v="1"/>
    <x v="10"/>
    <s v="Cincinnati"/>
    <n v="45231"/>
    <x v="23"/>
    <x v="2"/>
    <s v="2015"/>
    <d v="2015-02-03T00:00:00"/>
    <n v="-144.56"/>
    <n v="11"/>
    <n v="90.98"/>
    <n v="87364"/>
    <x v="0"/>
  </r>
  <r>
    <n v="23880"/>
    <s v="High"/>
    <n v="0.08"/>
    <n v="896.99"/>
    <n v="19.989999999999998"/>
    <n v="84"/>
    <x v="1"/>
    <s v="Helen Stein"/>
    <s v="Regular Air"/>
    <x v="0"/>
    <x v="0"/>
    <x v="8"/>
    <s v="Small Box"/>
    <x v="39"/>
    <n v="0.38"/>
    <n v="0.69"/>
    <s v="United States"/>
    <x v="1"/>
    <x v="10"/>
    <s v="Cincinnati"/>
    <n v="45231"/>
    <x v="25"/>
    <x v="5"/>
    <s v="2015"/>
    <d v="2015-04-02T00:00:00"/>
    <n v="7402.32"/>
    <n v="13"/>
    <n v="10728"/>
    <n v="87366"/>
    <x v="0"/>
  </r>
  <r>
    <n v="24663"/>
    <s v="Low"/>
    <n v="0.05"/>
    <n v="161.55000000000001"/>
    <n v="19.989999999999998"/>
    <n v="87"/>
    <x v="1"/>
    <s v="Norman Shields"/>
    <s v="Regular Air"/>
    <x v="0"/>
    <x v="0"/>
    <x v="10"/>
    <s v="Small Box"/>
    <x v="40"/>
    <n v="0.66"/>
    <n v="0.60505484878616489"/>
    <s v="United States"/>
    <x v="0"/>
    <x v="1"/>
    <s v="Vacaville"/>
    <n v="95687"/>
    <x v="26"/>
    <x v="1"/>
    <s v="2015"/>
    <d v="2015-06-08T00:00:00"/>
    <n v="1892.424"/>
    <n v="19"/>
    <n v="3127.69"/>
    <n v="90596"/>
    <x v="0"/>
  </r>
  <r>
    <n v="23841"/>
    <s v="High"/>
    <n v="0.09"/>
    <n v="4.91"/>
    <n v="0.5"/>
    <n v="87"/>
    <x v="1"/>
    <s v="Norman Shields"/>
    <s v="Regular Air"/>
    <x v="0"/>
    <x v="0"/>
    <x v="9"/>
    <s v="Small Box"/>
    <x v="41"/>
    <n v="0.36"/>
    <n v="0.69"/>
    <s v="United States"/>
    <x v="0"/>
    <x v="1"/>
    <s v="Vacaville"/>
    <n v="95687"/>
    <x v="27"/>
    <x v="5"/>
    <s v="2015"/>
    <d v="2015-03-23T00:00:00"/>
    <n v="28.855799999999999"/>
    <n v="9"/>
    <n v="41.82"/>
    <n v="90597"/>
    <x v="0"/>
  </r>
  <r>
    <n v="23842"/>
    <s v="High"/>
    <n v="0.01"/>
    <n v="296.18"/>
    <n v="54.12"/>
    <n v="87"/>
    <x v="1"/>
    <s v="Norman Shields"/>
    <s v="Delivery Truck"/>
    <x v="0"/>
    <x v="1"/>
    <x v="11"/>
    <s v="Jumbo Box"/>
    <x v="37"/>
    <n v="0.76"/>
    <n v="6.0325761896151228E-2"/>
    <s v="United States"/>
    <x v="0"/>
    <x v="1"/>
    <s v="Vacaville"/>
    <n v="95687"/>
    <x v="27"/>
    <x v="5"/>
    <s v="2015"/>
    <d v="2015-03-25T00:00:00"/>
    <n v="173.48"/>
    <n v="9"/>
    <n v="2875.72"/>
    <n v="90597"/>
    <x v="0"/>
  </r>
  <r>
    <n v="23071"/>
    <s v="High"/>
    <n v="7.0000000000000007E-2"/>
    <n v="19.84"/>
    <n v="4.0999999999999996"/>
    <n v="91"/>
    <x v="1"/>
    <s v="Wallace Werner"/>
    <s v="Regular Air"/>
    <x v="1"/>
    <x v="0"/>
    <x v="0"/>
    <s v="Wrap Bag"/>
    <x v="42"/>
    <n v="0.44"/>
    <n v="0.69"/>
    <s v="United States"/>
    <x v="0"/>
    <x v="1"/>
    <s v="Vallejo"/>
    <n v="94591"/>
    <x v="28"/>
    <x v="3"/>
    <s v="2015"/>
    <d v="2015-05-18T00:00:00"/>
    <n v="117.852"/>
    <n v="9"/>
    <n v="170.8"/>
    <n v="87175"/>
    <x v="0"/>
  </r>
  <r>
    <n v="19877"/>
    <s v="Medium"/>
    <n v="0.05"/>
    <n v="5.18"/>
    <n v="2.04"/>
    <n v="91"/>
    <x v="1"/>
    <s v="Wallace Werner"/>
    <s v="Regular Air"/>
    <x v="1"/>
    <x v="0"/>
    <x v="7"/>
    <s v="Wrap Bag"/>
    <x v="43"/>
    <n v="0.36"/>
    <n v="0.6352334703025776"/>
    <s v="United States"/>
    <x v="0"/>
    <x v="1"/>
    <s v="Vallejo"/>
    <n v="94591"/>
    <x v="29"/>
    <x v="2"/>
    <s v="2015"/>
    <d v="2015-02-20T00:00:00"/>
    <n v="34.010400000000004"/>
    <n v="10"/>
    <n v="53.54"/>
    <n v="87176"/>
    <x v="0"/>
  </r>
  <r>
    <n v="19611"/>
    <s v="Medium"/>
    <n v="0.06"/>
    <n v="175.99"/>
    <n v="8.99"/>
    <n v="91"/>
    <x v="1"/>
    <s v="Wallace Werner"/>
    <s v="Regular Air"/>
    <x v="0"/>
    <x v="2"/>
    <x v="5"/>
    <s v="Small Box"/>
    <x v="44"/>
    <n v="0.56999999999999995"/>
    <n v="0.60398063938778601"/>
    <s v="United States"/>
    <x v="0"/>
    <x v="1"/>
    <s v="Vallejo"/>
    <n v="94591"/>
    <x v="30"/>
    <x v="5"/>
    <s v="2015"/>
    <d v="2015-03-06T00:00:00"/>
    <n v="2031.5070000000001"/>
    <n v="23"/>
    <n v="3363.53"/>
    <n v="87177"/>
    <x v="0"/>
  </r>
  <r>
    <n v="23069"/>
    <s v="High"/>
    <n v="7.0000000000000007E-2"/>
    <n v="8.34"/>
    <n v="1.43"/>
    <n v="92"/>
    <x v="1"/>
    <s v="Victoria Baker Hoover"/>
    <s v="Regular Air"/>
    <x v="1"/>
    <x v="0"/>
    <x v="7"/>
    <s v="Wrap Bag"/>
    <x v="45"/>
    <n v="0.35"/>
    <n v="-1.4436705027256205"/>
    <s v="United States"/>
    <x v="3"/>
    <x v="11"/>
    <s v="Terrytown"/>
    <n v="70056"/>
    <x v="28"/>
    <x v="3"/>
    <s v="2015"/>
    <d v="2015-05-19T00:00:00"/>
    <n v="-190.67999999999998"/>
    <n v="16"/>
    <n v="132.08000000000001"/>
    <n v="87175"/>
    <x v="0"/>
  </r>
  <r>
    <n v="23070"/>
    <s v="High"/>
    <n v="0.09"/>
    <n v="4.9800000000000004"/>
    <n v="6.07"/>
    <n v="92"/>
    <x v="1"/>
    <s v="Victoria Baker Hoover"/>
    <s v="Regular Air"/>
    <x v="1"/>
    <x v="0"/>
    <x v="7"/>
    <s v="Small Box"/>
    <x v="46"/>
    <n v="0.36"/>
    <n v="7.176841640935157"/>
    <s v="United States"/>
    <x v="3"/>
    <x v="11"/>
    <s v="Terrytown"/>
    <n v="70056"/>
    <x v="28"/>
    <x v="3"/>
    <s v="2015"/>
    <d v="2015-05-18T00:00:00"/>
    <n v="325.39800000000002"/>
    <n v="9"/>
    <n v="45.34"/>
    <n v="87175"/>
    <x v="0"/>
  </r>
  <r>
    <n v="23203"/>
    <s v="Medium"/>
    <n v="0.04"/>
    <n v="12.98"/>
    <n v="3.14"/>
    <n v="92"/>
    <x v="1"/>
    <s v="Victoria Baker Hoover"/>
    <s v="Express Air"/>
    <x v="0"/>
    <x v="0"/>
    <x v="12"/>
    <s v="Small Pack"/>
    <x v="47"/>
    <n v="0.6"/>
    <n v="0.1056193297537493"/>
    <s v="United States"/>
    <x v="3"/>
    <x v="11"/>
    <s v="Terrytown"/>
    <n v="70056"/>
    <x v="31"/>
    <x v="1"/>
    <s v="2015"/>
    <d v="2015-06-09T00:00:00"/>
    <n v="22.817999999999998"/>
    <n v="16"/>
    <n v="216.04"/>
    <n v="87178"/>
    <x v="0"/>
  </r>
  <r>
    <n v="6243"/>
    <s v="Not Specified"/>
    <n v="0.04"/>
    <n v="160.97999999999999"/>
    <n v="30"/>
    <n v="94"/>
    <x v="1"/>
    <s v="Eddie House Mueller"/>
    <s v="Delivery Truck"/>
    <x v="1"/>
    <x v="1"/>
    <x v="1"/>
    <s v="Jumbo Drum"/>
    <x v="48"/>
    <n v="0.62"/>
    <n v="1.8498041852417171E-2"/>
    <s v="United States"/>
    <x v="2"/>
    <x v="12"/>
    <s v="Chicago"/>
    <n v="60601"/>
    <x v="32"/>
    <x v="3"/>
    <s v="2015"/>
    <d v="2015-05-05T00:00:00"/>
    <n v="116.1"/>
    <n v="37"/>
    <n v="6276.34"/>
    <n v="44231"/>
    <x v="0"/>
  </r>
  <r>
    <n v="6244"/>
    <s v="Not Specified"/>
    <n v="0.01"/>
    <n v="17.98"/>
    <n v="4"/>
    <n v="94"/>
    <x v="1"/>
    <s v="Eddie House Mueller"/>
    <s v="Regular Air"/>
    <x v="1"/>
    <x v="2"/>
    <x v="13"/>
    <s v="Small Box"/>
    <x v="49"/>
    <n v="0.79"/>
    <n v="-3.3013061101936643E-2"/>
    <s v="United States"/>
    <x v="2"/>
    <x v="12"/>
    <s v="Chicago"/>
    <n v="60601"/>
    <x v="32"/>
    <x v="3"/>
    <s v="2015"/>
    <d v="2015-05-05T00:00:00"/>
    <n v="-87.96"/>
    <n v="146"/>
    <n v="2664.4"/>
    <n v="44231"/>
    <x v="0"/>
  </r>
  <r>
    <n v="24243"/>
    <s v="Not Specified"/>
    <n v="0.04"/>
    <n v="160.97999999999999"/>
    <n v="30"/>
    <n v="97"/>
    <x v="1"/>
    <s v="Max McKenna"/>
    <s v="Delivery Truck"/>
    <x v="1"/>
    <x v="1"/>
    <x v="1"/>
    <s v="Jumbo Drum"/>
    <x v="48"/>
    <n v="0.62"/>
    <n v="0.16730421568370582"/>
    <s v="United States"/>
    <x v="2"/>
    <x v="13"/>
    <s v="Manhattan"/>
    <n v="66502"/>
    <x v="32"/>
    <x v="3"/>
    <s v="2015"/>
    <d v="2015-05-05T00:00:00"/>
    <n v="255.42000000000002"/>
    <n v="9"/>
    <n v="1526.68"/>
    <n v="87306"/>
    <x v="0"/>
  </r>
  <r>
    <n v="24245"/>
    <s v="Not Specified"/>
    <n v="0.06"/>
    <n v="115.99"/>
    <n v="8.99"/>
    <n v="97"/>
    <x v="1"/>
    <s v="Max McKenna"/>
    <s v="Regular Air"/>
    <x v="1"/>
    <x v="2"/>
    <x v="5"/>
    <s v="Small Box"/>
    <x v="50"/>
    <n v="0.57999999999999996"/>
    <n v="0.35113625189494818"/>
    <s v="United States"/>
    <x v="2"/>
    <x v="13"/>
    <s v="Manhattan"/>
    <n v="66502"/>
    <x v="32"/>
    <x v="3"/>
    <s v="2015"/>
    <d v="2015-05-04T00:00:00"/>
    <n v="685.6146"/>
    <n v="20"/>
    <n v="1952.56"/>
    <n v="87306"/>
    <x v="0"/>
  </r>
  <r>
    <n v="18494"/>
    <s v="Medium"/>
    <n v="0.1"/>
    <n v="19.98"/>
    <n v="4"/>
    <n v="101"/>
    <x v="0"/>
    <s v="Claudia Boyle"/>
    <s v="Regular Air"/>
    <x v="3"/>
    <x v="2"/>
    <x v="13"/>
    <s v="Small Box"/>
    <x v="51"/>
    <n v="0.68"/>
    <n v="-5.3361441417701508E-2"/>
    <s v="United States"/>
    <x v="1"/>
    <x v="14"/>
    <s v="Biddeford"/>
    <n v="4005"/>
    <x v="33"/>
    <x v="1"/>
    <s v="2015"/>
    <d v="2015-06-24T00:00:00"/>
    <n v="-16.2"/>
    <n v="16"/>
    <n v="303.58999999999997"/>
    <n v="88205"/>
    <x v="0"/>
  </r>
  <r>
    <n v="6014"/>
    <s v="Medium"/>
    <n v="0.04"/>
    <n v="300.98"/>
    <n v="54.92"/>
    <n v="102"/>
    <x v="1"/>
    <s v="Caroline Johnston"/>
    <s v="Delivery Truck"/>
    <x v="3"/>
    <x v="1"/>
    <x v="14"/>
    <s v="Jumbo Box"/>
    <x v="52"/>
    <n v="0.55000000000000004"/>
    <n v="0.21392841815064365"/>
    <s v="United States"/>
    <x v="1"/>
    <x v="15"/>
    <s v="Boston"/>
    <n v="2129"/>
    <x v="34"/>
    <x v="4"/>
    <s v="2015"/>
    <d v="2015-04-07T00:00:00"/>
    <n v="2023.75"/>
    <n v="31"/>
    <n v="9459.94"/>
    <n v="42599"/>
    <x v="0"/>
  </r>
  <r>
    <n v="494"/>
    <s v="Medium"/>
    <n v="0.1"/>
    <n v="19.98"/>
    <n v="4"/>
    <n v="102"/>
    <x v="1"/>
    <s v="Caroline Johnston"/>
    <s v="Regular Air"/>
    <x v="3"/>
    <x v="2"/>
    <x v="13"/>
    <s v="Small Box"/>
    <x v="51"/>
    <n v="0.68"/>
    <n v="-1.641909642266403E-2"/>
    <s v="United States"/>
    <x v="1"/>
    <x v="15"/>
    <s v="Boston"/>
    <n v="2129"/>
    <x v="33"/>
    <x v="1"/>
    <s v="2015"/>
    <d v="2015-06-24T00:00:00"/>
    <n v="-20.25"/>
    <n v="65"/>
    <n v="1233.32"/>
    <n v="3397"/>
    <x v="0"/>
  </r>
  <r>
    <n v="495"/>
    <s v="Medium"/>
    <n v="0.09"/>
    <n v="2.88"/>
    <n v="1.49"/>
    <n v="102"/>
    <x v="1"/>
    <s v="Caroline Johnston"/>
    <s v="Regular Air"/>
    <x v="3"/>
    <x v="0"/>
    <x v="8"/>
    <s v="Small Box"/>
    <x v="53"/>
    <n v="0.36"/>
    <n v="-7.1464806594800243E-2"/>
    <s v="United States"/>
    <x v="1"/>
    <x v="15"/>
    <s v="Boston"/>
    <n v="2129"/>
    <x v="33"/>
    <x v="1"/>
    <s v="2015"/>
    <d v="2015-06-23T00:00:00"/>
    <n v="-3.3809999999999998"/>
    <n v="17"/>
    <n v="47.31"/>
    <n v="3397"/>
    <x v="0"/>
  </r>
  <r>
    <n v="24014"/>
    <s v="Medium"/>
    <n v="0.04"/>
    <n v="300.98"/>
    <n v="54.92"/>
    <n v="107"/>
    <x v="0"/>
    <s v="Lois Hamilton"/>
    <s v="Delivery Truck"/>
    <x v="3"/>
    <x v="1"/>
    <x v="14"/>
    <s v="Jumbo Box"/>
    <x v="52"/>
    <n v="0.55000000000000004"/>
    <n v="0.69"/>
    <s v="United States"/>
    <x v="1"/>
    <x v="16"/>
    <s v="Dover"/>
    <n v="3820"/>
    <x v="34"/>
    <x v="4"/>
    <s v="2015"/>
    <d v="2015-04-07T00:00:00"/>
    <n v="1684.4762999999998"/>
    <n v="8"/>
    <n v="2441.27"/>
    <n v="88204"/>
    <x v="0"/>
  </r>
  <r>
    <n v="18495"/>
    <s v="Medium"/>
    <n v="0.09"/>
    <n v="2.88"/>
    <n v="1.49"/>
    <n v="109"/>
    <x v="0"/>
    <s v="Tom McFarland"/>
    <s v="Regular Air"/>
    <x v="3"/>
    <x v="0"/>
    <x v="8"/>
    <s v="Small Box"/>
    <x v="53"/>
    <n v="0.36"/>
    <n v="-0.24301886792452826"/>
    <s v="United States"/>
    <x v="1"/>
    <x v="2"/>
    <s v="Lodi"/>
    <n v="7644"/>
    <x v="33"/>
    <x v="1"/>
    <s v="2015"/>
    <d v="2015-06-23T00:00:00"/>
    <n v="-2.7047999999999996"/>
    <n v="4"/>
    <n v="11.13"/>
    <n v="88205"/>
    <x v="0"/>
  </r>
  <r>
    <n v="19074"/>
    <s v="High"/>
    <n v="0.03"/>
    <n v="4.26"/>
    <n v="1.2"/>
    <n v="114"/>
    <x v="1"/>
    <s v="Ron Newton"/>
    <s v="Regular Air"/>
    <x v="1"/>
    <x v="0"/>
    <x v="0"/>
    <s v="Wrap Bag"/>
    <x v="54"/>
    <n v="0.44"/>
    <n v="0.63247457627118653"/>
    <s v="United States"/>
    <x v="0"/>
    <x v="6"/>
    <s v="Lake Oswego"/>
    <n v="97035"/>
    <x v="35"/>
    <x v="0"/>
    <s v="2015"/>
    <d v="2015-01-04T00:00:00"/>
    <n v="18.658000000000001"/>
    <n v="7"/>
    <n v="29.5"/>
    <n v="89583"/>
    <x v="0"/>
  </r>
  <r>
    <n v="19950"/>
    <s v="Medium"/>
    <n v="0.01"/>
    <n v="4.91"/>
    <n v="0.5"/>
    <n v="114"/>
    <x v="1"/>
    <s v="Ron Newton"/>
    <s v="Regular Air"/>
    <x v="1"/>
    <x v="0"/>
    <x v="9"/>
    <s v="Small Box"/>
    <x v="41"/>
    <n v="0.36"/>
    <n v="0.69"/>
    <s v="United States"/>
    <x v="0"/>
    <x v="6"/>
    <s v="Lake Oswego"/>
    <n v="97035"/>
    <x v="36"/>
    <x v="4"/>
    <s v="2015"/>
    <d v="2015-04-06T00:00:00"/>
    <n v="40.247699999999995"/>
    <n v="12"/>
    <n v="58.33"/>
    <n v="89584"/>
    <x v="0"/>
  </r>
  <r>
    <n v="19951"/>
    <s v="Medium"/>
    <n v="0.09"/>
    <n v="4"/>
    <n v="1.3"/>
    <n v="114"/>
    <x v="1"/>
    <s v="Ron Newton"/>
    <s v="Express Air"/>
    <x v="1"/>
    <x v="0"/>
    <x v="7"/>
    <s v="Wrap Bag"/>
    <x v="55"/>
    <n v="0.37"/>
    <n v="0.69"/>
    <s v="United States"/>
    <x v="0"/>
    <x v="6"/>
    <s v="Lake Oswego"/>
    <n v="97035"/>
    <x v="36"/>
    <x v="4"/>
    <s v="2015"/>
    <d v="2015-04-06T00:00:00"/>
    <n v="14.0898"/>
    <n v="5"/>
    <n v="20.420000000000002"/>
    <n v="89584"/>
    <x v="0"/>
  </r>
  <r>
    <n v="26241"/>
    <s v="Low"/>
    <n v="7.0000000000000007E-2"/>
    <n v="2.12"/>
    <n v="1.99"/>
    <n v="115"/>
    <x v="0"/>
    <s v="Dwight M Carr"/>
    <s v="Regular Air"/>
    <x v="1"/>
    <x v="2"/>
    <x v="13"/>
    <s v="Small Pack"/>
    <x v="56"/>
    <n v="0.55000000000000004"/>
    <n v="-2.1419255849635599"/>
    <s v="United States"/>
    <x v="0"/>
    <x v="6"/>
    <s v="Mcminnville"/>
    <n v="97128"/>
    <x v="37"/>
    <x v="4"/>
    <s v="2015"/>
    <d v="2015-04-11T00:00:00"/>
    <n v="-55.84"/>
    <n v="12"/>
    <n v="26.07"/>
    <n v="89585"/>
    <x v="0"/>
  </r>
  <r>
    <n v="1074"/>
    <s v="High"/>
    <n v="0.03"/>
    <n v="4.26"/>
    <n v="1.2"/>
    <n v="117"/>
    <x v="1"/>
    <s v="Linda Weiss"/>
    <s v="Regular Air"/>
    <x v="1"/>
    <x v="0"/>
    <x v="0"/>
    <s v="Wrap Bag"/>
    <x v="54"/>
    <n v="0.44"/>
    <n v="8.034034197823775E-2"/>
    <s v="United States"/>
    <x v="0"/>
    <x v="0"/>
    <s v="Seattle"/>
    <n v="98103"/>
    <x v="35"/>
    <x v="0"/>
    <s v="2015"/>
    <d v="2015-01-04T00:00:00"/>
    <n v="9.82"/>
    <n v="29"/>
    <n v="122.23"/>
    <n v="7909"/>
    <x v="0"/>
  </r>
  <r>
    <n v="1950"/>
    <s v="Medium"/>
    <n v="0.01"/>
    <n v="4.91"/>
    <n v="0.5"/>
    <n v="117"/>
    <x v="1"/>
    <s v="Linda Weiss"/>
    <s v="Regular Air"/>
    <x v="1"/>
    <x v="0"/>
    <x v="9"/>
    <s v="Small Box"/>
    <x v="41"/>
    <n v="0.36"/>
    <n v="0.49050161953952554"/>
    <s v="United States"/>
    <x v="0"/>
    <x v="0"/>
    <s v="Seattle"/>
    <n v="98103"/>
    <x v="36"/>
    <x v="4"/>
    <s v="2015"/>
    <d v="2015-04-06T00:00:00"/>
    <n v="112.06"/>
    <n v="47"/>
    <n v="228.46"/>
    <n v="13959"/>
    <x v="1"/>
  </r>
  <r>
    <n v="1951"/>
    <s v="Medium"/>
    <n v="0.09"/>
    <n v="4"/>
    <n v="1.3"/>
    <n v="117"/>
    <x v="1"/>
    <s v="Linda Weiss"/>
    <s v="Express Air"/>
    <x v="1"/>
    <x v="0"/>
    <x v="7"/>
    <s v="Wrap Bag"/>
    <x v="55"/>
    <n v="0.37"/>
    <n v="0.21633810076021132"/>
    <s v="United States"/>
    <x v="0"/>
    <x v="0"/>
    <s v="Seattle"/>
    <n v="98103"/>
    <x v="36"/>
    <x v="4"/>
    <s v="2015"/>
    <d v="2015-04-06T00:00:00"/>
    <n v="16.79"/>
    <n v="19"/>
    <n v="77.61"/>
    <n v="13959"/>
    <x v="1"/>
  </r>
  <r>
    <n v="8241"/>
    <s v="Low"/>
    <n v="7.0000000000000007E-2"/>
    <n v="2.12"/>
    <n v="1.99"/>
    <n v="117"/>
    <x v="1"/>
    <s v="Linda Weiss"/>
    <s v="Regular Air"/>
    <x v="1"/>
    <x v="2"/>
    <x v="13"/>
    <s v="Small Pack"/>
    <x v="56"/>
    <n v="0.55000000000000004"/>
    <n v="-0.55873524114468687"/>
    <s v="United States"/>
    <x v="0"/>
    <x v="0"/>
    <s v="Seattle"/>
    <n v="98103"/>
    <x v="37"/>
    <x v="4"/>
    <s v="2015"/>
    <d v="2015-04-11T00:00:00"/>
    <n v="-55.84"/>
    <n v="46"/>
    <n v="99.94"/>
    <n v="58914"/>
    <x v="0"/>
  </r>
  <r>
    <n v="20688"/>
    <s v="High"/>
    <n v="0.05"/>
    <n v="6.3"/>
    <n v="0.5"/>
    <n v="120"/>
    <x v="1"/>
    <s v="Helen H Murphy"/>
    <s v="Regular Air"/>
    <x v="0"/>
    <x v="0"/>
    <x v="9"/>
    <s v="Small Box"/>
    <x v="57"/>
    <n v="0.39"/>
    <n v="0.69"/>
    <s v="United States"/>
    <x v="0"/>
    <x v="17"/>
    <s v="Layton"/>
    <n v="84041"/>
    <x v="38"/>
    <x v="0"/>
    <s v="2015"/>
    <d v="2015-01-13T00:00:00"/>
    <n v="41.296499999999995"/>
    <n v="10"/>
    <n v="59.85"/>
    <n v="86520"/>
    <x v="0"/>
  </r>
  <r>
    <n v="20689"/>
    <s v="High"/>
    <n v="0.09"/>
    <n v="205.99"/>
    <n v="3"/>
    <n v="120"/>
    <x v="1"/>
    <s v="Helen H Murphy"/>
    <s v="Express Air"/>
    <x v="0"/>
    <x v="2"/>
    <x v="5"/>
    <s v="Small Box"/>
    <x v="58"/>
    <n v="0.57999999999999996"/>
    <n v="0.69"/>
    <s v="United States"/>
    <x v="0"/>
    <x v="17"/>
    <s v="Layton"/>
    <n v="84041"/>
    <x v="38"/>
    <x v="0"/>
    <s v="2015"/>
    <d v="2015-01-14T00:00:00"/>
    <n v="1179.0237"/>
    <n v="10"/>
    <n v="1708.73"/>
    <n v="86520"/>
    <x v="0"/>
  </r>
  <r>
    <n v="19942"/>
    <s v="Critical"/>
    <n v="0.06"/>
    <n v="8.57"/>
    <n v="6.14"/>
    <n v="123"/>
    <x v="0"/>
    <s v="Shawn Stern"/>
    <s v="Regular Air"/>
    <x v="1"/>
    <x v="0"/>
    <x v="12"/>
    <s v="Small Pack"/>
    <x v="59"/>
    <n v="0.59"/>
    <n v="1.1127513951774244"/>
    <s v="United States"/>
    <x v="3"/>
    <x v="8"/>
    <s v="Tysons Corner"/>
    <n v="22102"/>
    <x v="37"/>
    <x v="4"/>
    <s v="2015"/>
    <d v="2015-04-10T00:00:00"/>
    <n v="105.678"/>
    <n v="11"/>
    <n v="94.97"/>
    <n v="90669"/>
    <x v="0"/>
  </r>
  <r>
    <n v="24319"/>
    <s v="Not Specified"/>
    <n v="0.02"/>
    <n v="1.74"/>
    <n v="4.08"/>
    <n v="129"/>
    <x v="1"/>
    <s v="Kara Allison"/>
    <s v="Regular Air"/>
    <x v="2"/>
    <x v="1"/>
    <x v="2"/>
    <s v="Small Pack"/>
    <x v="60"/>
    <n v="0.53"/>
    <n v="-3.6549364613880742"/>
    <s v="United States"/>
    <x v="2"/>
    <x v="12"/>
    <s v="Alton"/>
    <n v="62002"/>
    <x v="39"/>
    <x v="0"/>
    <s v="2015"/>
    <d v="2015-01-28T00:00:00"/>
    <n v="-37.39"/>
    <n v="5"/>
    <n v="10.23"/>
    <n v="86693"/>
    <x v="0"/>
  </r>
  <r>
    <n v="18161"/>
    <s v="Not Specified"/>
    <n v="7.0000000000000007E-2"/>
    <n v="15.74"/>
    <n v="1.39"/>
    <n v="129"/>
    <x v="1"/>
    <s v="Kara Allison"/>
    <s v="Regular Air"/>
    <x v="2"/>
    <x v="0"/>
    <x v="4"/>
    <s v="Small Box"/>
    <x v="61"/>
    <n v="0.4"/>
    <n v="0.69"/>
    <s v="United States"/>
    <x v="2"/>
    <x v="12"/>
    <s v="Alton"/>
    <n v="62002"/>
    <x v="40"/>
    <x v="3"/>
    <s v="2015"/>
    <d v="2015-05-26T00:00:00"/>
    <n v="149.88869999999997"/>
    <n v="14"/>
    <n v="217.23"/>
    <n v="86694"/>
    <x v="0"/>
  </r>
  <r>
    <n v="25762"/>
    <s v="Critical"/>
    <n v="0.04"/>
    <n v="18.97"/>
    <n v="9.5399999999999991"/>
    <n v="136"/>
    <x v="1"/>
    <s v="Dale Gillespie"/>
    <s v="Regular Air"/>
    <x v="2"/>
    <x v="0"/>
    <x v="7"/>
    <s v="Small Box"/>
    <x v="62"/>
    <n v="0.37"/>
    <n v="2.9880086494987249E-2"/>
    <s v="United States"/>
    <x v="0"/>
    <x v="1"/>
    <s v="Petaluma"/>
    <n v="94952"/>
    <x v="41"/>
    <x v="3"/>
    <s v="2015"/>
    <d v="2015-05-17T00:00:00"/>
    <n v="3.0400000000000027"/>
    <n v="5"/>
    <n v="101.74"/>
    <n v="88534"/>
    <x v="0"/>
  </r>
  <r>
    <n v="25764"/>
    <s v="Critical"/>
    <n v="0.09"/>
    <n v="10.98"/>
    <n v="3.37"/>
    <n v="136"/>
    <x v="1"/>
    <s v="Dale Gillespie"/>
    <s v="Regular Air"/>
    <x v="2"/>
    <x v="0"/>
    <x v="12"/>
    <s v="Small Pack"/>
    <x v="63"/>
    <n v="0.56999999999999995"/>
    <n v="3.2016090866067222E-2"/>
    <s v="United States"/>
    <x v="0"/>
    <x v="1"/>
    <s v="Petaluma"/>
    <n v="94952"/>
    <x v="41"/>
    <x v="3"/>
    <s v="2015"/>
    <d v="2015-05-17T00:00:00"/>
    <n v="2.7060000000000013"/>
    <n v="8"/>
    <n v="84.52"/>
    <n v="88534"/>
    <x v="0"/>
  </r>
  <r>
    <n v="24803"/>
    <s v="Critical"/>
    <n v="0.03"/>
    <n v="22.84"/>
    <n v="11.54"/>
    <n v="142"/>
    <x v="0"/>
    <s v="Brooke Weeks Taylor"/>
    <s v="Regular Air"/>
    <x v="2"/>
    <x v="0"/>
    <x v="7"/>
    <s v="Small Box"/>
    <x v="64"/>
    <n v="0.39"/>
    <n v="0.29417447775040789"/>
    <s v="United States"/>
    <x v="1"/>
    <x v="18"/>
    <s v="Ansonia"/>
    <n v="6401"/>
    <x v="42"/>
    <x v="1"/>
    <s v="2015"/>
    <d v="2015-06-03T00:00:00"/>
    <n v="91.955999999999989"/>
    <n v="13"/>
    <n v="312.58999999999997"/>
    <n v="91087"/>
    <x v="0"/>
  </r>
  <r>
    <n v="24805"/>
    <s v="Critical"/>
    <n v="0.05"/>
    <n v="10.98"/>
    <n v="3.37"/>
    <n v="144"/>
    <x v="0"/>
    <s v="Marguerite Moss"/>
    <s v="Regular Air"/>
    <x v="2"/>
    <x v="0"/>
    <x v="12"/>
    <s v="Small Pack"/>
    <x v="63"/>
    <n v="0.56999999999999995"/>
    <n v="-3.9503105590062107E-2"/>
    <s v="United States"/>
    <x v="1"/>
    <x v="15"/>
    <s v="Yarmouth"/>
    <n v="2664"/>
    <x v="42"/>
    <x v="1"/>
    <s v="2015"/>
    <d v="2015-06-03T00:00:00"/>
    <n v="-2.544"/>
    <n v="6"/>
    <n v="64.400000000000006"/>
    <n v="91087"/>
    <x v="0"/>
  </r>
  <r>
    <n v="24849"/>
    <s v="Medium"/>
    <n v="0.06"/>
    <n v="7.04"/>
    <n v="2.17"/>
    <n v="145"/>
    <x v="1"/>
    <s v="Rhonda Ivey"/>
    <s v="Regular Air"/>
    <x v="2"/>
    <x v="0"/>
    <x v="7"/>
    <s v="Wrap Bag"/>
    <x v="65"/>
    <n v="0.38"/>
    <n v="0.16963822525597269"/>
    <s v="United States"/>
    <x v="1"/>
    <x v="19"/>
    <s v="West Mifflin"/>
    <n v="15122"/>
    <x v="43"/>
    <x v="0"/>
    <s v="2015"/>
    <d v="2015-01-17T00:00:00"/>
    <n v="2.4851999999999999"/>
    <n v="2"/>
    <n v="14.65"/>
    <n v="91086"/>
    <x v="0"/>
  </r>
  <r>
    <n v="25582"/>
    <s v="Low"/>
    <n v="7.0000000000000007E-2"/>
    <n v="154.13"/>
    <n v="69"/>
    <n v="145"/>
    <x v="1"/>
    <s v="Rhonda Ivey"/>
    <s v="Express Air"/>
    <x v="1"/>
    <x v="1"/>
    <x v="11"/>
    <s v="Large Box"/>
    <x v="66"/>
    <n v="0.68"/>
    <n v="-1.3992639213438565"/>
    <s v="United States"/>
    <x v="1"/>
    <x v="19"/>
    <s v="West Mifflin"/>
    <n v="15122"/>
    <x v="44"/>
    <x v="5"/>
    <s v="2015"/>
    <d v="2015-03-16T00:00:00"/>
    <n v="-634.73410000000013"/>
    <n v="3"/>
    <n v="453.62"/>
    <n v="91089"/>
    <x v="0"/>
  </r>
  <r>
    <n v="23365"/>
    <s v="Not Specified"/>
    <n v="0.01"/>
    <n v="45.98"/>
    <n v="4.8"/>
    <n v="146"/>
    <x v="1"/>
    <s v="Yvonne Fox"/>
    <s v="Regular Air"/>
    <x v="2"/>
    <x v="1"/>
    <x v="2"/>
    <s v="Wrap Bag"/>
    <x v="67"/>
    <n v="0.68"/>
    <n v="0.69"/>
    <s v="United States"/>
    <x v="2"/>
    <x v="7"/>
    <s v="Watauga"/>
    <n v="76148"/>
    <x v="14"/>
    <x v="5"/>
    <s v="2015"/>
    <d v="2015-03-13T00:00:00"/>
    <n v="133.5771"/>
    <n v="4"/>
    <n v="193.59"/>
    <n v="91088"/>
    <x v="0"/>
  </r>
  <r>
    <n v="22907"/>
    <s v="Medium"/>
    <n v="0.06"/>
    <n v="180.98"/>
    <n v="26.2"/>
    <n v="146"/>
    <x v="1"/>
    <s v="Yvonne Fox"/>
    <s v="Delivery Truck"/>
    <x v="0"/>
    <x v="1"/>
    <x v="1"/>
    <s v="Jumbo Drum"/>
    <x v="68"/>
    <n v="0.59"/>
    <n v="0.27045666275804936"/>
    <s v="United States"/>
    <x v="2"/>
    <x v="7"/>
    <s v="Watauga"/>
    <n v="76148"/>
    <x v="45"/>
    <x v="4"/>
    <s v="2015"/>
    <d v="2015-04-24T00:00:00"/>
    <n v="251.40839999999997"/>
    <n v="5"/>
    <n v="929.57"/>
    <n v="91090"/>
    <x v="0"/>
  </r>
  <r>
    <n v="19058"/>
    <s v="Critical"/>
    <n v="0.09"/>
    <n v="32.979999999999997"/>
    <n v="5.5"/>
    <n v="151"/>
    <x v="1"/>
    <s v="Geoffrey Zhu"/>
    <s v="Regular Air"/>
    <x v="1"/>
    <x v="2"/>
    <x v="13"/>
    <s v="Small Box"/>
    <x v="69"/>
    <n v="0.75"/>
    <n v="-0.32433557476785146"/>
    <s v="United States"/>
    <x v="3"/>
    <x v="20"/>
    <s v="Kingsport"/>
    <n v="37664"/>
    <x v="46"/>
    <x v="0"/>
    <s v="2015"/>
    <d v="2015-01-23T00:00:00"/>
    <n v="-20.258000000000003"/>
    <n v="2"/>
    <n v="62.46"/>
    <n v="89521"/>
    <x v="0"/>
  </r>
  <r>
    <n v="20679"/>
    <s v="High"/>
    <n v="0.09"/>
    <n v="5.98"/>
    <n v="2.5"/>
    <n v="151"/>
    <x v="1"/>
    <s v="Geoffrey Zhu"/>
    <s v="Regular Air"/>
    <x v="1"/>
    <x v="0"/>
    <x v="4"/>
    <s v="Small Box"/>
    <x v="70"/>
    <n v="0.36"/>
    <n v="0.49434364994663821"/>
    <s v="United States"/>
    <x v="3"/>
    <x v="20"/>
    <s v="Kingsport"/>
    <n v="37664"/>
    <x v="18"/>
    <x v="4"/>
    <s v="2015"/>
    <d v="2015-04-22T00:00:00"/>
    <n v="13.895999999999999"/>
    <n v="5"/>
    <n v="28.11"/>
    <n v="89523"/>
    <x v="0"/>
  </r>
  <r>
    <n v="21103"/>
    <s v="Critical"/>
    <n v="0.09"/>
    <n v="2.88"/>
    <n v="0.7"/>
    <n v="152"/>
    <x v="1"/>
    <s v="Kent Kerr"/>
    <s v="Regular Air"/>
    <x v="3"/>
    <x v="0"/>
    <x v="0"/>
    <s v="Wrap Bag"/>
    <x v="71"/>
    <n v="0.56000000000000005"/>
    <n v="-31.403272727272732"/>
    <s v="United States"/>
    <x v="3"/>
    <x v="20"/>
    <s v="Knoxville"/>
    <n v="37918"/>
    <x v="43"/>
    <x v="0"/>
    <s v="2015"/>
    <d v="2015-01-16T00:00:00"/>
    <n v="-172.71800000000002"/>
    <n v="2"/>
    <n v="5.5"/>
    <n v="89520"/>
    <x v="0"/>
  </r>
  <r>
    <n v="22243"/>
    <s v="Low"/>
    <n v="0.01"/>
    <n v="79.52"/>
    <n v="48.2"/>
    <n v="152"/>
    <x v="1"/>
    <s v="Kent Kerr"/>
    <s v="Regular Air"/>
    <x v="1"/>
    <x v="1"/>
    <x v="2"/>
    <s v="Medium Box"/>
    <x v="72"/>
    <n v="0.74"/>
    <n v="-6.0918782942022034E-2"/>
    <s v="United States"/>
    <x v="3"/>
    <x v="20"/>
    <s v="Knoxville"/>
    <n v="37918"/>
    <x v="47"/>
    <x v="4"/>
    <s v="2015"/>
    <d v="2015-04-26T00:00:00"/>
    <n v="-40.683999999999997"/>
    <n v="8"/>
    <n v="667.84"/>
    <n v="89522"/>
    <x v="0"/>
  </r>
  <r>
    <n v="21767"/>
    <s v="High"/>
    <n v="0.01"/>
    <n v="65.989999999999995"/>
    <n v="8.99"/>
    <n v="152"/>
    <x v="1"/>
    <s v="Kent Kerr"/>
    <s v="Regular Air"/>
    <x v="3"/>
    <x v="2"/>
    <x v="5"/>
    <s v="Small Box"/>
    <x v="73"/>
    <n v="0.6"/>
    <n v="0.33487321630222766"/>
    <s v="United States"/>
    <x v="3"/>
    <x v="20"/>
    <s v="Knoxville"/>
    <n v="37918"/>
    <x v="48"/>
    <x v="5"/>
    <s v="2015"/>
    <d v="2015-04-01T00:00:00"/>
    <n v="97.86"/>
    <n v="5"/>
    <n v="292.23"/>
    <n v="89524"/>
    <x v="0"/>
  </r>
  <r>
    <n v="22470"/>
    <s v="Low"/>
    <n v="0.1"/>
    <n v="39.979999999999997"/>
    <n v="4"/>
    <n v="152"/>
    <x v="1"/>
    <s v="Kent Kerr"/>
    <s v="Regular Air"/>
    <x v="2"/>
    <x v="2"/>
    <x v="13"/>
    <s v="Small Box"/>
    <x v="74"/>
    <n v="0.7"/>
    <n v="0.46629388008698358"/>
    <s v="United States"/>
    <x v="3"/>
    <x v="20"/>
    <s v="Knoxville"/>
    <n v="37918"/>
    <x v="49"/>
    <x v="1"/>
    <s v="2015"/>
    <d v="2015-06-22T00:00:00"/>
    <n v="360.24"/>
    <n v="21"/>
    <n v="772.56"/>
    <n v="89525"/>
    <x v="0"/>
  </r>
  <r>
    <n v="22329"/>
    <s v="Critical"/>
    <n v="0.01"/>
    <n v="95.99"/>
    <n v="4.9000000000000004"/>
    <n v="156"/>
    <x v="1"/>
    <s v="Diana Xu"/>
    <s v="Regular Air"/>
    <x v="0"/>
    <x v="2"/>
    <x v="5"/>
    <s v="Small Box"/>
    <x v="75"/>
    <n v="0.56000000000000005"/>
    <n v="0.679833917415816"/>
    <s v="United States"/>
    <x v="0"/>
    <x v="21"/>
    <s v="Fort Collins"/>
    <n v="80525"/>
    <x v="50"/>
    <x v="3"/>
    <s v="2015"/>
    <d v="2015-05-15T00:00:00"/>
    <n v="713.88"/>
    <n v="13"/>
    <n v="1050.08"/>
    <n v="87671"/>
    <x v="0"/>
  </r>
  <r>
    <n v="20324"/>
    <s v="High"/>
    <n v="0.03"/>
    <n v="10.89"/>
    <n v="4.5"/>
    <n v="156"/>
    <x v="1"/>
    <s v="Diana Xu"/>
    <s v="Regular Air"/>
    <x v="0"/>
    <x v="0"/>
    <x v="15"/>
    <s v="Small Box"/>
    <x v="76"/>
    <n v="0.59"/>
    <n v="-0.55115316380839741"/>
    <s v="United States"/>
    <x v="0"/>
    <x v="21"/>
    <s v="Fort Collins"/>
    <n v="80525"/>
    <x v="51"/>
    <x v="0"/>
    <s v="2015"/>
    <d v="2015-01-26T00:00:00"/>
    <n v="-18.64"/>
    <n v="3"/>
    <n v="33.82"/>
    <n v="87672"/>
    <x v="0"/>
  </r>
  <r>
    <n v="26102"/>
    <s v="Medium"/>
    <n v="0.05"/>
    <n v="100.98"/>
    <n v="35.840000000000003"/>
    <n v="164"/>
    <x v="1"/>
    <s v="Robin Kramer Vaughn"/>
    <s v="Delivery Truck"/>
    <x v="1"/>
    <x v="1"/>
    <x v="14"/>
    <s v="Jumbo Box"/>
    <x v="77"/>
    <n v="0.62"/>
    <n v="-0.15568443854377753"/>
    <s v="United States"/>
    <x v="0"/>
    <x v="0"/>
    <s v="Richland"/>
    <n v="99352"/>
    <x v="22"/>
    <x v="0"/>
    <s v="2015"/>
    <d v="2015-01-04T00:00:00"/>
    <n v="-111.4"/>
    <n v="7"/>
    <n v="715.55"/>
    <n v="89961"/>
    <x v="0"/>
  </r>
  <r>
    <n v="26103"/>
    <s v="Medium"/>
    <n v="0.02"/>
    <n v="4.9800000000000004"/>
    <n v="5.49"/>
    <n v="164"/>
    <x v="1"/>
    <s v="Robin Kramer Vaughn"/>
    <s v="Regular Air"/>
    <x v="1"/>
    <x v="0"/>
    <x v="7"/>
    <s v="Small Box"/>
    <x v="78"/>
    <n v="0.38"/>
    <n v="-1.6881437650668418"/>
    <s v="United States"/>
    <x v="0"/>
    <x v="0"/>
    <s v="Richland"/>
    <n v="99352"/>
    <x v="22"/>
    <x v="0"/>
    <s v="2015"/>
    <d v="2015-01-03T00:00:00"/>
    <n v="-77.03"/>
    <n v="9"/>
    <n v="45.63"/>
    <n v="89961"/>
    <x v="0"/>
  </r>
  <r>
    <n v="21040"/>
    <s v="Low"/>
    <n v="0.08"/>
    <n v="399.98"/>
    <n v="12.06"/>
    <n v="166"/>
    <x v="0"/>
    <s v="Vicki Hauser"/>
    <s v="Delivery Truck"/>
    <x v="3"/>
    <x v="2"/>
    <x v="6"/>
    <s v="Jumbo Box"/>
    <x v="79"/>
    <n v="0.56000000000000005"/>
    <n v="1.5497551510671717E-2"/>
    <s v="United States"/>
    <x v="3"/>
    <x v="20"/>
    <s v="Lebanon"/>
    <n v="37087"/>
    <x v="52"/>
    <x v="0"/>
    <s v="2015"/>
    <d v="2015-01-18T00:00:00"/>
    <n v="28.514099999999999"/>
    <n v="5"/>
    <n v="1839.91"/>
    <n v="89426"/>
    <x v="0"/>
  </r>
  <r>
    <n v="19315"/>
    <s v="Low"/>
    <n v="0.08"/>
    <n v="43.22"/>
    <n v="16.71"/>
    <n v="169"/>
    <x v="1"/>
    <s v="Janice Cole"/>
    <s v="Regular Air"/>
    <x v="0"/>
    <x v="2"/>
    <x v="13"/>
    <s v="Small Box"/>
    <x v="80"/>
    <n v="0.66"/>
    <n v="2.1457248507119888"/>
    <s v="United States"/>
    <x v="3"/>
    <x v="11"/>
    <s v="Baton Rouge"/>
    <n v="70802"/>
    <x v="35"/>
    <x v="0"/>
    <s v="2015"/>
    <d v="2015-01-05T00:00:00"/>
    <n v="280.27458000000001"/>
    <n v="3"/>
    <n v="130.62"/>
    <n v="87463"/>
    <x v="0"/>
  </r>
  <r>
    <n v="19316"/>
    <s v="Low"/>
    <n v="0.05"/>
    <n v="574.74"/>
    <n v="24.49"/>
    <n v="169"/>
    <x v="1"/>
    <s v="Janice Cole"/>
    <s v="Regular Air"/>
    <x v="0"/>
    <x v="2"/>
    <x v="6"/>
    <s v="Large Box"/>
    <x v="81"/>
    <n v="0.37"/>
    <n v="-1.6187719217411838E-2"/>
    <s v="United States"/>
    <x v="3"/>
    <x v="11"/>
    <s v="Baton Rouge"/>
    <n v="70802"/>
    <x v="35"/>
    <x v="0"/>
    <s v="2015"/>
    <d v="2015-01-10T00:00:00"/>
    <n v="-112.4263"/>
    <n v="12"/>
    <n v="6945.16"/>
    <n v="87463"/>
    <x v="0"/>
  </r>
  <r>
    <n v="19317"/>
    <s v="Low"/>
    <n v="0.04"/>
    <n v="10.14"/>
    <n v="2.27"/>
    <n v="169"/>
    <x v="1"/>
    <s v="Janice Cole"/>
    <s v="Regular Air"/>
    <x v="0"/>
    <x v="0"/>
    <x v="7"/>
    <s v="Wrap Bag"/>
    <x v="82"/>
    <n v="0.36"/>
    <n v="0.80555914673561724"/>
    <s v="United States"/>
    <x v="3"/>
    <x v="11"/>
    <s v="Baton Rouge"/>
    <n v="70802"/>
    <x v="35"/>
    <x v="0"/>
    <s v="2015"/>
    <d v="2015-01-07T00:00:00"/>
    <n v="24.923999999999999"/>
    <n v="3"/>
    <n v="30.94"/>
    <n v="87463"/>
    <x v="0"/>
  </r>
  <r>
    <n v="19314"/>
    <s v="Critical"/>
    <n v="0.05"/>
    <n v="1.88"/>
    <n v="1.49"/>
    <n v="171"/>
    <x v="0"/>
    <s v="Christina Matthews"/>
    <s v="Regular Air"/>
    <x v="0"/>
    <x v="0"/>
    <x v="8"/>
    <s v="Small Box"/>
    <x v="83"/>
    <n v="0.37"/>
    <n v="-0.85073099415204667"/>
    <s v="United States"/>
    <x v="1"/>
    <x v="2"/>
    <s v="Fort Lee"/>
    <n v="7024"/>
    <x v="53"/>
    <x v="4"/>
    <s v="2015"/>
    <d v="2015-04-15T00:00:00"/>
    <n v="-2.9094999999999995"/>
    <n v="1"/>
    <n v="3.42"/>
    <n v="87464"/>
    <x v="0"/>
  </r>
  <r>
    <n v="5361"/>
    <s v="Critical"/>
    <n v="0.02"/>
    <n v="49.99"/>
    <n v="19.989999999999998"/>
    <n v="181"/>
    <x v="1"/>
    <s v="Wesley Waller"/>
    <s v="Regular Air"/>
    <x v="2"/>
    <x v="2"/>
    <x v="13"/>
    <s v="Small Box"/>
    <x v="84"/>
    <n v="0.41"/>
    <n v="-8.526186225479869E-2"/>
    <s v="United States"/>
    <x v="0"/>
    <x v="1"/>
    <s v="San Francisco"/>
    <n v="94122"/>
    <x v="54"/>
    <x v="2"/>
    <s v="2015"/>
    <d v="2015-02-21T00:00:00"/>
    <n v="-76.89"/>
    <n v="18"/>
    <n v="901.81"/>
    <n v="38087"/>
    <x v="0"/>
  </r>
  <r>
    <n v="522"/>
    <s v="High"/>
    <n v="7.0000000000000007E-2"/>
    <n v="1.68"/>
    <n v="1.57"/>
    <n v="181"/>
    <x v="1"/>
    <s v="Wesley Waller"/>
    <s v="Regular Air"/>
    <x v="0"/>
    <x v="0"/>
    <x v="0"/>
    <s v="Wrap Bag"/>
    <x v="15"/>
    <n v="0.59"/>
    <n v="-0.19159654858245351"/>
    <s v="United States"/>
    <x v="0"/>
    <x v="1"/>
    <s v="San Francisco"/>
    <n v="94122"/>
    <x v="55"/>
    <x v="3"/>
    <s v="2015"/>
    <d v="2015-05-23T00:00:00"/>
    <n v="-35.75"/>
    <n v="116"/>
    <n v="186.59"/>
    <n v="3585"/>
    <x v="0"/>
  </r>
  <r>
    <n v="23361"/>
    <s v="Critical"/>
    <n v="0.02"/>
    <n v="49.99"/>
    <n v="19.989999999999998"/>
    <n v="184"/>
    <x v="0"/>
    <s v="Phillip Holmes"/>
    <s v="Regular Air"/>
    <x v="2"/>
    <x v="2"/>
    <x v="13"/>
    <s v="Small Box"/>
    <x v="84"/>
    <n v="0.41"/>
    <n v="-0.30694610778443115"/>
    <s v="United States"/>
    <x v="1"/>
    <x v="15"/>
    <s v="Arlington"/>
    <n v="2474"/>
    <x v="54"/>
    <x v="2"/>
    <s v="2015"/>
    <d v="2015-02-21T00:00:00"/>
    <n v="-76.89"/>
    <n v="5"/>
    <n v="250.5"/>
    <n v="88360"/>
    <x v="0"/>
  </r>
  <r>
    <n v="18521"/>
    <s v="High"/>
    <n v="7.0000000000000007E-2"/>
    <n v="10.06"/>
    <n v="2.06"/>
    <n v="188"/>
    <x v="1"/>
    <s v="Alex Harrell"/>
    <s v="Regular Air"/>
    <x v="0"/>
    <x v="0"/>
    <x v="7"/>
    <s v="Wrap Bag"/>
    <x v="85"/>
    <n v="0.39"/>
    <n v="0.69"/>
    <s v="United States"/>
    <x v="2"/>
    <x v="7"/>
    <s v="Gainesville"/>
    <n v="76240"/>
    <x v="55"/>
    <x v="3"/>
    <s v="2015"/>
    <d v="2015-05-22T00:00:00"/>
    <n v="152.65559999999999"/>
    <n v="23"/>
    <n v="221.24"/>
    <n v="88361"/>
    <x v="0"/>
  </r>
  <r>
    <n v="18522"/>
    <s v="High"/>
    <n v="7.0000000000000007E-2"/>
    <n v="1.68"/>
    <n v="1.57"/>
    <n v="188"/>
    <x v="1"/>
    <s v="Alex Harrell"/>
    <s v="Regular Air"/>
    <x v="0"/>
    <x v="0"/>
    <x v="0"/>
    <s v="Wrap Bag"/>
    <x v="15"/>
    <n v="0.59"/>
    <n v="0.15326902465166142"/>
    <s v="United States"/>
    <x v="2"/>
    <x v="7"/>
    <s v="Gainesville"/>
    <n v="76240"/>
    <x v="55"/>
    <x v="3"/>
    <s v="2015"/>
    <d v="2015-05-23T00:00:00"/>
    <n v="7.1500000000000057"/>
    <n v="29"/>
    <n v="46.65"/>
    <n v="88361"/>
    <x v="0"/>
  </r>
  <r>
    <n v="18817"/>
    <s v="High"/>
    <n v="0.1"/>
    <n v="58.1"/>
    <n v="1.49"/>
    <n v="190"/>
    <x v="0"/>
    <s v="Lloyd Norris"/>
    <s v="Regular Air"/>
    <x v="0"/>
    <x v="0"/>
    <x v="8"/>
    <s v="Small Box"/>
    <x v="86"/>
    <n v="0.38"/>
    <n v="0.69"/>
    <s v="United States"/>
    <x v="2"/>
    <x v="12"/>
    <s v="Arlington Heights"/>
    <n v="60004"/>
    <x v="6"/>
    <x v="2"/>
    <s v="2015"/>
    <d v="2015-02-13T00:00:00"/>
    <n v="113.6499"/>
    <n v="3"/>
    <n v="164.71"/>
    <n v="89092"/>
    <x v="0"/>
  </r>
  <r>
    <n v="18818"/>
    <s v="High"/>
    <n v="0.01"/>
    <n v="80.48"/>
    <n v="4.5"/>
    <n v="191"/>
    <x v="1"/>
    <s v="Gerald Kearney"/>
    <s v="Regular Air"/>
    <x v="0"/>
    <x v="0"/>
    <x v="15"/>
    <s v="Small Box"/>
    <x v="87"/>
    <n v="0.55000000000000004"/>
    <n v="-0.44521084337349398"/>
    <s v="United States"/>
    <x v="2"/>
    <x v="12"/>
    <s v="Aurora"/>
    <n v="60505"/>
    <x v="6"/>
    <x v="2"/>
    <s v="2015"/>
    <d v="2015-02-15T00:00:00"/>
    <n v="-35.474400000000003"/>
    <n v="1"/>
    <n v="79.680000000000007"/>
    <n v="89092"/>
    <x v="0"/>
  </r>
  <r>
    <n v="20520"/>
    <s v="Not Specified"/>
    <n v="0.05"/>
    <n v="3.8"/>
    <n v="1.49"/>
    <n v="191"/>
    <x v="1"/>
    <s v="Gerald Kearney"/>
    <s v="Regular Air"/>
    <x v="0"/>
    <x v="0"/>
    <x v="8"/>
    <s v="Small Box"/>
    <x v="27"/>
    <n v="0.38"/>
    <n v="0.27162974089372888"/>
    <s v="United States"/>
    <x v="2"/>
    <x v="12"/>
    <s v="Aurora"/>
    <n v="60505"/>
    <x v="37"/>
    <x v="4"/>
    <s v="2015"/>
    <d v="2015-04-11T00:00:00"/>
    <n v="14.466999999999999"/>
    <n v="14"/>
    <n v="53.26"/>
    <n v="89093"/>
    <x v="0"/>
  </r>
  <r>
    <n v="20521"/>
    <s v="Not Specified"/>
    <n v="0.09"/>
    <n v="30.73"/>
    <n v="4"/>
    <n v="191"/>
    <x v="1"/>
    <s v="Gerald Kearney"/>
    <s v="Regular Air"/>
    <x v="0"/>
    <x v="2"/>
    <x v="13"/>
    <s v="Small Box"/>
    <x v="88"/>
    <n v="0.75"/>
    <n v="-0.49135780628040687"/>
    <s v="United States"/>
    <x v="2"/>
    <x v="12"/>
    <s v="Aurora"/>
    <n v="60505"/>
    <x v="37"/>
    <x v="4"/>
    <s v="2015"/>
    <d v="2015-04-09T00:00:00"/>
    <n v="-99.986400000000003"/>
    <n v="7"/>
    <n v="203.49"/>
    <n v="89093"/>
    <x v="0"/>
  </r>
  <r>
    <n v="20522"/>
    <s v="Not Specified"/>
    <n v="0"/>
    <n v="125.99"/>
    <n v="8.08"/>
    <n v="191"/>
    <x v="1"/>
    <s v="Gerald Kearney"/>
    <s v="Regular Air"/>
    <x v="0"/>
    <x v="2"/>
    <x v="5"/>
    <s v="Small Box"/>
    <x v="89"/>
    <n v="0.56999999999999995"/>
    <n v="0.57240704411271592"/>
    <s v="United States"/>
    <x v="2"/>
    <x v="12"/>
    <s v="Aurora"/>
    <n v="60505"/>
    <x v="37"/>
    <x v="4"/>
    <s v="2015"/>
    <d v="2015-04-10T00:00:00"/>
    <n v="1348.59672"/>
    <n v="22"/>
    <n v="2356.0100000000002"/>
    <n v="89093"/>
    <x v="0"/>
  </r>
  <r>
    <n v="19663"/>
    <s v="Not Specified"/>
    <n v="0"/>
    <n v="213.45"/>
    <n v="14.7"/>
    <n v="193"/>
    <x v="1"/>
    <s v="Danny Hong"/>
    <s v="Delivery Truck"/>
    <x v="0"/>
    <x v="2"/>
    <x v="6"/>
    <s v="Jumbo Drum"/>
    <x v="90"/>
    <n v="0.59"/>
    <n v="-2.5022942173835445"/>
    <s v="United States"/>
    <x v="0"/>
    <x v="17"/>
    <s v="Layton"/>
    <n v="84041"/>
    <x v="35"/>
    <x v="0"/>
    <s v="2015"/>
    <d v="2015-01-05T00:00:00"/>
    <n v="-560.81417999999996"/>
    <n v="1"/>
    <n v="224.12"/>
    <n v="90430"/>
    <x v="0"/>
  </r>
  <r>
    <n v="20645"/>
    <s v="Medium"/>
    <n v="7.0000000000000007E-2"/>
    <n v="6.54"/>
    <n v="5.27"/>
    <n v="193"/>
    <x v="1"/>
    <s v="Danny Hong"/>
    <s v="Regular Air"/>
    <x v="0"/>
    <x v="0"/>
    <x v="8"/>
    <s v="Small Box"/>
    <x v="91"/>
    <n v="0.36"/>
    <n v="-0.47073770491803274"/>
    <s v="United States"/>
    <x v="0"/>
    <x v="17"/>
    <s v="Layton"/>
    <n v="84041"/>
    <x v="25"/>
    <x v="5"/>
    <s v="2015"/>
    <d v="2015-04-01T00:00:00"/>
    <n v="-66.044499999999999"/>
    <n v="21"/>
    <n v="140.30000000000001"/>
    <n v="90432"/>
    <x v="0"/>
  </r>
  <r>
    <n v="24273"/>
    <s v="Not Specified"/>
    <n v="0.02"/>
    <n v="6.48"/>
    <n v="9.17"/>
    <n v="194"/>
    <x v="1"/>
    <s v="Tammy Goldman"/>
    <s v="Regular Air"/>
    <x v="0"/>
    <x v="0"/>
    <x v="7"/>
    <s v="Small Box"/>
    <x v="92"/>
    <n v="0.37"/>
    <n v="-3.7477021276595748"/>
    <s v="United States"/>
    <x v="0"/>
    <x v="17"/>
    <s v="Lehi"/>
    <n v="84043"/>
    <x v="56"/>
    <x v="0"/>
    <s v="2015"/>
    <d v="2015-01-11T00:00:00"/>
    <n v="-105.68520000000001"/>
    <n v="4"/>
    <n v="28.2"/>
    <n v="90431"/>
    <x v="0"/>
  </r>
  <r>
    <n v="20646"/>
    <s v="Medium"/>
    <n v="0.09"/>
    <n v="3.29"/>
    <n v="1.35"/>
    <n v="194"/>
    <x v="1"/>
    <s v="Tammy Goldman"/>
    <s v="Regular Air"/>
    <x v="0"/>
    <x v="0"/>
    <x v="3"/>
    <s v="Wrap Bag"/>
    <x v="93"/>
    <n v="0.4"/>
    <n v="0.21886792452830189"/>
    <s v="United States"/>
    <x v="0"/>
    <x v="17"/>
    <s v="Lehi"/>
    <n v="84043"/>
    <x v="25"/>
    <x v="5"/>
    <s v="2015"/>
    <d v="2015-04-01T00:00:00"/>
    <n v="15.66"/>
    <n v="23"/>
    <n v="71.55"/>
    <n v="90432"/>
    <x v="0"/>
  </r>
  <r>
    <n v="25158"/>
    <s v="Critical"/>
    <n v="0"/>
    <n v="161.55000000000001"/>
    <n v="19.989999999999998"/>
    <n v="197"/>
    <x v="0"/>
    <s v="Samantha Weaver"/>
    <s v="Regular Air"/>
    <x v="2"/>
    <x v="0"/>
    <x v="10"/>
    <s v="Small Box"/>
    <x v="40"/>
    <n v="0.66"/>
    <n v="0.37541508790664468"/>
    <s v="United States"/>
    <x v="2"/>
    <x v="13"/>
    <s v="Overland Park"/>
    <n v="66212"/>
    <x v="57"/>
    <x v="4"/>
    <s v="2015"/>
    <d v="2015-04-04T00:00:00"/>
    <n v="1167.1580000000001"/>
    <n v="19"/>
    <n v="3108.98"/>
    <n v="88921"/>
    <x v="0"/>
  </r>
  <r>
    <n v="7158"/>
    <s v="Critical"/>
    <n v="0"/>
    <n v="161.55000000000001"/>
    <n v="19.989999999999998"/>
    <n v="198"/>
    <x v="0"/>
    <s v="Leroy Blanchard"/>
    <s v="Regular Air"/>
    <x v="2"/>
    <x v="0"/>
    <x v="10"/>
    <s v="Small Box"/>
    <x v="40"/>
    <n v="0.66"/>
    <n v="8.0552083209320974E-2"/>
    <s v="United States"/>
    <x v="2"/>
    <x v="22"/>
    <s v="Detroit"/>
    <n v="48138"/>
    <x v="57"/>
    <x v="4"/>
    <s v="2015"/>
    <d v="2015-04-04T00:00:00"/>
    <n v="1014.9200000000001"/>
    <n v="77"/>
    <n v="12599.55"/>
    <n v="51072"/>
    <x v="0"/>
  </r>
  <r>
    <n v="22136"/>
    <s v="Not Specified"/>
    <n v="0.09"/>
    <n v="12.28"/>
    <n v="4.8600000000000003"/>
    <n v="202"/>
    <x v="1"/>
    <s v="Max Small"/>
    <s v="Regular Air"/>
    <x v="0"/>
    <x v="0"/>
    <x v="7"/>
    <s v="Small Box"/>
    <x v="94"/>
    <n v="0.38"/>
    <n v="4.9927849927849932E-2"/>
    <s v="United States"/>
    <x v="2"/>
    <x v="23"/>
    <s v="Bartlesville"/>
    <n v="74006"/>
    <x v="58"/>
    <x v="4"/>
    <s v="2015"/>
    <d v="2015-04-28T00:00:00"/>
    <n v="1.73"/>
    <n v="3"/>
    <n v="34.65"/>
    <n v="88971"/>
    <x v="0"/>
  </r>
  <r>
    <n v="18783"/>
    <s v="High"/>
    <n v="0.03"/>
    <n v="7.37"/>
    <n v="5.53"/>
    <n v="202"/>
    <x v="1"/>
    <s v="Max Small"/>
    <s v="Regular Air"/>
    <x v="0"/>
    <x v="2"/>
    <x v="13"/>
    <s v="Small Pack"/>
    <x v="95"/>
    <n v="0.69"/>
    <n v="-1.5584566965846833"/>
    <s v="United States"/>
    <x v="2"/>
    <x v="23"/>
    <s v="Bartlesville"/>
    <n v="74006"/>
    <x v="59"/>
    <x v="0"/>
    <s v="2015"/>
    <d v="2015-01-18T00:00:00"/>
    <n v="-133.69999999999999"/>
    <n v="11"/>
    <n v="85.79"/>
    <n v="88972"/>
    <x v="0"/>
  </r>
  <r>
    <n v="21401"/>
    <s v="Low"/>
    <n v="0.05"/>
    <n v="1.86"/>
    <n v="2.58"/>
    <n v="210"/>
    <x v="1"/>
    <s v="Floyd Dale"/>
    <s v="Regular Air"/>
    <x v="1"/>
    <x v="0"/>
    <x v="3"/>
    <s v="Wrap Bag"/>
    <x v="96"/>
    <n v="0.82"/>
    <n v="-3.7830777967064173"/>
    <s v="United States"/>
    <x v="1"/>
    <x v="4"/>
    <s v="Troy"/>
    <n v="12180"/>
    <x v="60"/>
    <x v="0"/>
    <s v="2015"/>
    <d v="2015-01-21T00:00:00"/>
    <n v="-66.62"/>
    <n v="9"/>
    <n v="17.61"/>
    <n v="85965"/>
    <x v="0"/>
  </r>
  <r>
    <n v="23097"/>
    <s v="Medium"/>
    <n v="0.09"/>
    <n v="5.4"/>
    <n v="7.78"/>
    <n v="210"/>
    <x v="1"/>
    <s v="Floyd Dale"/>
    <s v="Express Air"/>
    <x v="1"/>
    <x v="0"/>
    <x v="8"/>
    <s v="Small Box"/>
    <x v="97"/>
    <n v="0.37"/>
    <n v="-0.78709706959706949"/>
    <s v="United States"/>
    <x v="1"/>
    <x v="4"/>
    <s v="Troy"/>
    <n v="12180"/>
    <x v="42"/>
    <x v="1"/>
    <s v="2015"/>
    <d v="2015-06-02T00:00:00"/>
    <n v="-21.487749999999998"/>
    <n v="4"/>
    <n v="27.3"/>
    <n v="85966"/>
    <x v="0"/>
  </r>
  <r>
    <n v="23098"/>
    <s v="Medium"/>
    <n v="0.02"/>
    <n v="20.28"/>
    <n v="6.68"/>
    <n v="210"/>
    <x v="1"/>
    <s v="Floyd Dale"/>
    <s v="Regular Air"/>
    <x v="1"/>
    <x v="1"/>
    <x v="2"/>
    <s v="Small Box"/>
    <x v="98"/>
    <n v="0.53"/>
    <n v="0.69"/>
    <s v="United States"/>
    <x v="1"/>
    <x v="4"/>
    <s v="Troy"/>
    <n v="12180"/>
    <x v="42"/>
    <x v="1"/>
    <s v="2015"/>
    <d v="2015-06-02T00:00:00"/>
    <n v="44.677499999999995"/>
    <n v="3"/>
    <n v="64.75"/>
    <n v="85966"/>
    <x v="0"/>
  </r>
  <r>
    <n v="23099"/>
    <s v="Medium"/>
    <n v="0"/>
    <n v="11.55"/>
    <n v="2.36"/>
    <n v="210"/>
    <x v="1"/>
    <s v="Floyd Dale"/>
    <s v="Regular Air"/>
    <x v="1"/>
    <x v="0"/>
    <x v="0"/>
    <s v="Wrap Bag"/>
    <x v="99"/>
    <n v="0.55000000000000004"/>
    <n v="0.37464274372816769"/>
    <s v="United States"/>
    <x v="1"/>
    <x v="4"/>
    <s v="Troy"/>
    <n v="12180"/>
    <x v="42"/>
    <x v="1"/>
    <s v="2015"/>
    <d v="2015-06-03T00:00:00"/>
    <n v="23.594999999999999"/>
    <n v="5"/>
    <n v="62.98"/>
    <n v="85966"/>
    <x v="0"/>
  </r>
  <r>
    <n v="23605"/>
    <s v="Medium"/>
    <n v="0.01"/>
    <n v="10.06"/>
    <n v="2.06"/>
    <n v="211"/>
    <x v="1"/>
    <s v="Anna Wood"/>
    <s v="Regular Air"/>
    <x v="3"/>
    <x v="0"/>
    <x v="7"/>
    <s v="Wrap Bag"/>
    <x v="85"/>
    <n v="0.39"/>
    <n v="0.35801886792452831"/>
    <s v="United States"/>
    <x v="1"/>
    <x v="4"/>
    <s v="Utica"/>
    <n v="13501"/>
    <x v="61"/>
    <x v="0"/>
    <s v="2015"/>
    <d v="2015-01-08T00:00:00"/>
    <n v="7.59"/>
    <n v="2"/>
    <n v="21.2"/>
    <n v="85964"/>
    <x v="0"/>
  </r>
  <r>
    <n v="23606"/>
    <s v="Medium"/>
    <n v="0"/>
    <n v="65.989999999999995"/>
    <n v="5.92"/>
    <n v="211"/>
    <x v="1"/>
    <s v="Anna Wood"/>
    <s v="Regular Air"/>
    <x v="3"/>
    <x v="2"/>
    <x v="5"/>
    <s v="Small Box"/>
    <x v="100"/>
    <n v="0.55000000000000004"/>
    <n v="-0.62304984998846069"/>
    <s v="United States"/>
    <x v="1"/>
    <x v="4"/>
    <s v="Utica"/>
    <n v="13501"/>
    <x v="61"/>
    <x v="0"/>
    <s v="2015"/>
    <d v="2015-01-08T00:00:00"/>
    <n v="-107.98699999999999"/>
    <n v="3"/>
    <n v="173.32"/>
    <n v="85964"/>
    <x v="0"/>
  </r>
  <r>
    <n v="23100"/>
    <s v="Medium"/>
    <n v="0.05"/>
    <n v="2.08"/>
    <n v="2.56"/>
    <n v="211"/>
    <x v="1"/>
    <s v="Anna Wood"/>
    <s v="Regular Air"/>
    <x v="1"/>
    <x v="0"/>
    <x v="12"/>
    <s v="Small Pack"/>
    <x v="101"/>
    <n v="0.55000000000000004"/>
    <n v="-0.85717663750295581"/>
    <s v="United States"/>
    <x v="1"/>
    <x v="4"/>
    <s v="Utica"/>
    <n v="13501"/>
    <x v="42"/>
    <x v="1"/>
    <s v="2015"/>
    <d v="2015-06-03T00:00:00"/>
    <n v="-36.25"/>
    <n v="20"/>
    <n v="42.29"/>
    <n v="85966"/>
    <x v="0"/>
  </r>
  <r>
    <n v="26303"/>
    <s v="Medium"/>
    <n v="0.05"/>
    <n v="119.99"/>
    <n v="56.14"/>
    <n v="218"/>
    <x v="0"/>
    <s v="Frances Saunders"/>
    <s v="Delivery Truck"/>
    <x v="3"/>
    <x v="2"/>
    <x v="6"/>
    <s v="Jumbo Box"/>
    <x v="102"/>
    <n v="0.39"/>
    <n v="-0.14035639470405412"/>
    <s v="United States"/>
    <x v="0"/>
    <x v="17"/>
    <s v="Murray"/>
    <n v="84107"/>
    <x v="62"/>
    <x v="1"/>
    <s v="2015"/>
    <d v="2015-06-11T00:00:00"/>
    <n v="-102.5121"/>
    <n v="6"/>
    <n v="730.37"/>
    <n v="88048"/>
    <x v="0"/>
  </r>
  <r>
    <n v="21203"/>
    <s v="Medium"/>
    <n v="0.03"/>
    <n v="60.89"/>
    <n v="32.409999999999997"/>
    <n v="228"/>
    <x v="0"/>
    <s v="Colleen Andrews"/>
    <s v="Delivery Truck"/>
    <x v="2"/>
    <x v="1"/>
    <x v="1"/>
    <s v="Jumbo Drum"/>
    <x v="103"/>
    <n v="0.56000000000000005"/>
    <n v="8.0698794645830088E-2"/>
    <s v="United States"/>
    <x v="3"/>
    <x v="24"/>
    <s v="Mint Hill"/>
    <n v="28227"/>
    <x v="57"/>
    <x v="4"/>
    <s v="2015"/>
    <d v="2015-04-03T00:00:00"/>
    <n v="36.353999999999999"/>
    <n v="7"/>
    <n v="450.49"/>
    <n v="88527"/>
    <x v="0"/>
  </r>
  <r>
    <n v="25500"/>
    <s v="Medium"/>
    <n v="7.0000000000000007E-2"/>
    <n v="5.81"/>
    <n v="8.49"/>
    <n v="233"/>
    <x v="1"/>
    <s v="Michele Bullard"/>
    <s v="Regular Air"/>
    <x v="2"/>
    <x v="0"/>
    <x v="8"/>
    <s v="Small Box"/>
    <x v="104"/>
    <n v="0.39"/>
    <n v="-4.1366751700680267"/>
    <s v="United States"/>
    <x v="2"/>
    <x v="12"/>
    <s v="Orland Park"/>
    <n v="60462"/>
    <x v="63"/>
    <x v="2"/>
    <s v="2015"/>
    <d v="2015-02-22T00:00:00"/>
    <n v="-243.23649999999998"/>
    <n v="10"/>
    <n v="58.8"/>
    <n v="90237"/>
    <x v="0"/>
  </r>
  <r>
    <n v="25501"/>
    <s v="Medium"/>
    <n v="0.04"/>
    <n v="9.65"/>
    <n v="6.22"/>
    <n v="233"/>
    <x v="1"/>
    <s v="Michele Bullard"/>
    <s v="Regular Air"/>
    <x v="2"/>
    <x v="1"/>
    <x v="2"/>
    <s v="Small Box"/>
    <x v="105"/>
    <n v="0.55000000000000004"/>
    <n v="-0.44509006391632772"/>
    <s v="United States"/>
    <x v="2"/>
    <x v="12"/>
    <s v="Orland Park"/>
    <n v="60462"/>
    <x v="63"/>
    <x v="2"/>
    <s v="2015"/>
    <d v="2015-02-21T00:00:00"/>
    <n v="-53.62"/>
    <n v="12"/>
    <n v="120.47"/>
    <n v="90237"/>
    <x v="0"/>
  </r>
  <r>
    <n v="23058"/>
    <s v="Critical"/>
    <n v="0.06"/>
    <n v="279.81"/>
    <n v="23.19"/>
    <n v="234"/>
    <x v="1"/>
    <s v="Don Cameron"/>
    <s v="Delivery Truck"/>
    <x v="2"/>
    <x v="0"/>
    <x v="15"/>
    <s v="Jumbo Drum"/>
    <x v="106"/>
    <n v="0.59"/>
    <n v="0.69"/>
    <s v="United States"/>
    <x v="2"/>
    <x v="25"/>
    <s v="Newton"/>
    <n v="50208"/>
    <x v="64"/>
    <x v="2"/>
    <s v="2015"/>
    <d v="2015-02-06T00:00:00"/>
    <n v="1103.9723999999999"/>
    <n v="6"/>
    <n v="1599.96"/>
    <n v="90236"/>
    <x v="0"/>
  </r>
  <r>
    <n v="25121"/>
    <s v="High"/>
    <n v="0.03"/>
    <n v="28.53"/>
    <n v="1.49"/>
    <n v="234"/>
    <x v="1"/>
    <s v="Don Cameron"/>
    <s v="Regular Air"/>
    <x v="2"/>
    <x v="0"/>
    <x v="8"/>
    <s v="Small Box"/>
    <x v="107"/>
    <n v="0.38"/>
    <n v="0.69"/>
    <s v="United States"/>
    <x v="2"/>
    <x v="25"/>
    <s v="Newton"/>
    <n v="50208"/>
    <x v="12"/>
    <x v="5"/>
    <s v="2015"/>
    <d v="2015-03-29T00:00:00"/>
    <n v="136.33709999999999"/>
    <n v="7"/>
    <n v="197.59"/>
    <n v="90238"/>
    <x v="0"/>
  </r>
  <r>
    <n v="25122"/>
    <s v="High"/>
    <n v="0.01"/>
    <n v="15.28"/>
    <n v="1.99"/>
    <n v="234"/>
    <x v="1"/>
    <s v="Don Cameron"/>
    <s v="Regular Air"/>
    <x v="2"/>
    <x v="2"/>
    <x v="13"/>
    <s v="Small Pack"/>
    <x v="108"/>
    <n v="0.42"/>
    <n v="-0.37711864406779666"/>
    <s v="United States"/>
    <x v="2"/>
    <x v="25"/>
    <s v="Newton"/>
    <n v="50208"/>
    <x v="12"/>
    <x v="5"/>
    <s v="2015"/>
    <d v="2015-03-29T00:00:00"/>
    <n v="-12.46"/>
    <n v="2"/>
    <n v="33.04"/>
    <n v="90238"/>
    <x v="0"/>
  </r>
  <r>
    <n v="22044"/>
    <s v="Low"/>
    <n v="0.06"/>
    <n v="3.34"/>
    <n v="7.49"/>
    <n v="234"/>
    <x v="1"/>
    <s v="Don Cameron"/>
    <s v="Express Air"/>
    <x v="2"/>
    <x v="0"/>
    <x v="0"/>
    <s v="Wrap Bag"/>
    <x v="109"/>
    <n v="0.54"/>
    <n v="-6.4065573770491806"/>
    <s v="United States"/>
    <x v="2"/>
    <x v="25"/>
    <s v="Newton"/>
    <n v="50208"/>
    <x v="65"/>
    <x v="4"/>
    <s v="2015"/>
    <d v="2015-04-30T00:00:00"/>
    <n v="-175.86"/>
    <n v="8"/>
    <n v="27.45"/>
    <n v="90239"/>
    <x v="0"/>
  </r>
  <r>
    <n v="18885"/>
    <s v="Not Specified"/>
    <n v="0"/>
    <n v="442.14"/>
    <n v="14.7"/>
    <n v="236"/>
    <x v="0"/>
    <s v="Shawn McIntyre"/>
    <s v="Delivery Truck"/>
    <x v="0"/>
    <x v="2"/>
    <x v="6"/>
    <s v="Jumbo Drum"/>
    <x v="110"/>
    <n v="0.56000000000000005"/>
    <n v="0.69"/>
    <s v="United States"/>
    <x v="0"/>
    <x v="21"/>
    <s v="Louisville"/>
    <n v="80027"/>
    <x v="11"/>
    <x v="2"/>
    <s v="2015"/>
    <d v="2015-02-22T00:00:00"/>
    <n v="3294.8258999999994"/>
    <n v="10"/>
    <n v="4775.1099999999997"/>
    <n v="86621"/>
    <x v="0"/>
  </r>
  <r>
    <n v="24327"/>
    <s v="Medium"/>
    <n v="0.1"/>
    <n v="19.98"/>
    <n v="5.77"/>
    <n v="240"/>
    <x v="0"/>
    <s v="Gilbert Scarborough"/>
    <s v="Express Air"/>
    <x v="2"/>
    <x v="0"/>
    <x v="7"/>
    <s v="Small Box"/>
    <x v="111"/>
    <n v="0.38"/>
    <n v="0.61121755791673937"/>
    <s v="United States"/>
    <x v="0"/>
    <x v="21"/>
    <s v="Fountain"/>
    <n v="80817"/>
    <x v="18"/>
    <x v="4"/>
    <s v="2015"/>
    <d v="2015-04-20T00:00:00"/>
    <n v="35.090000000000003"/>
    <n v="3"/>
    <n v="57.41"/>
    <n v="90479"/>
    <x v="0"/>
  </r>
  <r>
    <n v="24328"/>
    <s v="Medium"/>
    <n v="0.06"/>
    <n v="259.70999999999998"/>
    <n v="66.67"/>
    <n v="241"/>
    <x v="1"/>
    <s v="Amy Ellis Holder"/>
    <s v="Delivery Truck"/>
    <x v="2"/>
    <x v="1"/>
    <x v="11"/>
    <s v="Jumbo Box"/>
    <x v="112"/>
    <n v="0.61"/>
    <n v="0.27959656496563901"/>
    <s v="United States"/>
    <x v="0"/>
    <x v="21"/>
    <s v="Grand Junction"/>
    <n v="81503"/>
    <x v="18"/>
    <x v="4"/>
    <s v="2015"/>
    <d v="2015-04-21T00:00:00"/>
    <n v="785.63"/>
    <n v="11"/>
    <n v="2809.87"/>
    <n v="90479"/>
    <x v="0"/>
  </r>
  <r>
    <n v="25264"/>
    <s v="Low"/>
    <n v="0.01"/>
    <n v="5.94"/>
    <n v="9.92"/>
    <n v="241"/>
    <x v="1"/>
    <s v="Amy Ellis Holder"/>
    <s v="Regular Air"/>
    <x v="2"/>
    <x v="0"/>
    <x v="8"/>
    <s v="Small Box"/>
    <x v="113"/>
    <n v="0.38"/>
    <n v="-3.2092956336794694"/>
    <s v="United States"/>
    <x v="0"/>
    <x v="21"/>
    <s v="Grand Junction"/>
    <n v="81503"/>
    <x v="66"/>
    <x v="3"/>
    <s v="2015"/>
    <d v="2015-06-02T00:00:00"/>
    <n v="-256.51900000000001"/>
    <n v="13"/>
    <n v="79.930000000000007"/>
    <n v="90480"/>
    <x v="0"/>
  </r>
  <r>
    <n v="25265"/>
    <s v="Low"/>
    <n v="0.02"/>
    <n v="125.99"/>
    <n v="3"/>
    <n v="241"/>
    <x v="1"/>
    <s v="Amy Ellis Holder"/>
    <s v="Regular Air"/>
    <x v="2"/>
    <x v="2"/>
    <x v="5"/>
    <s v="Small Box"/>
    <x v="114"/>
    <n v="0.59"/>
    <n v="0.45621521335807053"/>
    <s v="United States"/>
    <x v="0"/>
    <x v="21"/>
    <s v="Grand Junction"/>
    <n v="81503"/>
    <x v="66"/>
    <x v="3"/>
    <s v="2015"/>
    <d v="2015-05-26T00:00:00"/>
    <n v="398.358"/>
    <n v="8"/>
    <n v="873.18"/>
    <n v="90480"/>
    <x v="0"/>
  </r>
  <r>
    <n v="18849"/>
    <s v="Medium"/>
    <n v="0.02"/>
    <n v="146.05000000000001"/>
    <n v="80.2"/>
    <n v="247"/>
    <x v="1"/>
    <s v="Marshall Brandt Briggs"/>
    <s v="Delivery Truck"/>
    <x v="0"/>
    <x v="1"/>
    <x v="11"/>
    <s v="Jumbo Box"/>
    <x v="115"/>
    <n v="0.71"/>
    <n v="-0.12669746710238014"/>
    <s v="United States"/>
    <x v="3"/>
    <x v="20"/>
    <s v="Maryville"/>
    <n v="37804"/>
    <x v="67"/>
    <x v="2"/>
    <s v="2015"/>
    <d v="2015-02-23T00:00:00"/>
    <n v="-101.19200000000001"/>
    <n v="5"/>
    <n v="798.69"/>
    <n v="89139"/>
    <x v="0"/>
  </r>
  <r>
    <n v="18850"/>
    <s v="Medium"/>
    <n v="0.06"/>
    <n v="65.989999999999995"/>
    <n v="5.92"/>
    <n v="247"/>
    <x v="1"/>
    <s v="Marshall Brandt Briggs"/>
    <s v="Regular Air"/>
    <x v="0"/>
    <x v="2"/>
    <x v="5"/>
    <s v="Small Box"/>
    <x v="100"/>
    <n v="0.55000000000000004"/>
    <n v="-4.2064864728384105E-3"/>
    <s v="United States"/>
    <x v="3"/>
    <x v="20"/>
    <s v="Maryville"/>
    <n v="37804"/>
    <x v="67"/>
    <x v="2"/>
    <s v="2015"/>
    <d v="2015-02-24T00:00:00"/>
    <n v="-3.3320000000000336"/>
    <n v="14"/>
    <n v="792.11"/>
    <n v="89139"/>
    <x v="0"/>
  </r>
  <r>
    <n v="18842"/>
    <s v="Medium"/>
    <n v="0.09"/>
    <n v="2.88"/>
    <n v="0.99"/>
    <n v="247"/>
    <x v="1"/>
    <s v="Marshall Brandt Briggs"/>
    <s v="Regular Air"/>
    <x v="0"/>
    <x v="0"/>
    <x v="9"/>
    <s v="Small Box"/>
    <x v="116"/>
    <n v="0.36"/>
    <n v="-5.0498433693003824"/>
    <s v="United States"/>
    <x v="3"/>
    <x v="20"/>
    <s v="Maryville"/>
    <n v="37804"/>
    <x v="68"/>
    <x v="5"/>
    <s v="2015"/>
    <d v="2015-03-23T00:00:00"/>
    <n v="-145.08199999999999"/>
    <n v="10"/>
    <n v="28.73"/>
    <n v="89140"/>
    <x v="0"/>
  </r>
  <r>
    <n v="18773"/>
    <s v="Critical"/>
    <n v="0.02"/>
    <n v="2.58"/>
    <n v="1.3"/>
    <n v="250"/>
    <x v="1"/>
    <s v="Brenda Nelson Blanchard"/>
    <s v="Express Air"/>
    <x v="0"/>
    <x v="0"/>
    <x v="0"/>
    <s v="Wrap Bag"/>
    <x v="117"/>
    <n v="0.59"/>
    <n v="1.0096591944596332E-2"/>
    <s v="United States"/>
    <x v="2"/>
    <x v="3"/>
    <s v="Richfield"/>
    <n v="55423"/>
    <x v="5"/>
    <x v="3"/>
    <s v="2015"/>
    <d v="2015-05-29T00:00:00"/>
    <n v="1.1080000000000014"/>
    <n v="39"/>
    <n v="109.74"/>
    <n v="87214"/>
    <x v="0"/>
  </r>
  <r>
    <n v="18774"/>
    <s v="Critical"/>
    <n v="0.02"/>
    <n v="65.989999999999995"/>
    <n v="3.9"/>
    <n v="250"/>
    <x v="1"/>
    <s v="Brenda Nelson Blanchard"/>
    <s v="Regular Air"/>
    <x v="0"/>
    <x v="2"/>
    <x v="5"/>
    <s v="Small Box"/>
    <x v="118"/>
    <n v="0.55000000000000004"/>
    <n v="0.6876220401023615"/>
    <s v="United States"/>
    <x v="2"/>
    <x v="3"/>
    <s v="Richfield"/>
    <n v="55423"/>
    <x v="5"/>
    <x v="3"/>
    <s v="2015"/>
    <d v="2015-05-29T00:00:00"/>
    <n v="1061.3790000000001"/>
    <n v="27"/>
    <n v="1543.55"/>
    <n v="87214"/>
    <x v="0"/>
  </r>
  <r>
    <n v="18801"/>
    <s v="Medium"/>
    <n v="0.1"/>
    <n v="280.98"/>
    <n v="35.67"/>
    <n v="254"/>
    <x v="0"/>
    <s v="Brett Hawkins"/>
    <s v="Delivery Truck"/>
    <x v="1"/>
    <x v="1"/>
    <x v="11"/>
    <s v="Jumbo Box"/>
    <x v="119"/>
    <n v="0.66"/>
    <n v="-4.032427484581564E-2"/>
    <s v="United States"/>
    <x v="0"/>
    <x v="21"/>
    <s v="Highlands Ranch"/>
    <n v="80126"/>
    <x v="69"/>
    <x v="1"/>
    <s v="2015"/>
    <d v="2015-06-11T00:00:00"/>
    <n v="-53.744999999999997"/>
    <n v="5"/>
    <n v="1332.82"/>
    <n v="86268"/>
    <x v="0"/>
  </r>
  <r>
    <n v="20577"/>
    <s v="Critical"/>
    <n v="0.03"/>
    <n v="8.34"/>
    <n v="2.64"/>
    <n v="256"/>
    <x v="0"/>
    <s v="Irene Li"/>
    <s v="Regular Air"/>
    <x v="1"/>
    <x v="0"/>
    <x v="12"/>
    <s v="Small Pack"/>
    <x v="120"/>
    <n v="0.59"/>
    <n v="1.9745958429561169E-2"/>
    <s v="United States"/>
    <x v="1"/>
    <x v="19"/>
    <s v="Hanover"/>
    <n v="17331"/>
    <x v="70"/>
    <x v="0"/>
    <s v="2015"/>
    <d v="2015-02-02T00:00:00"/>
    <n v="0.68399999999999894"/>
    <n v="4"/>
    <n v="34.64"/>
    <n v="86267"/>
    <x v="0"/>
  </r>
  <r>
    <n v="24498"/>
    <s v="Medium"/>
    <n v="0.05"/>
    <n v="17.48"/>
    <n v="1.99"/>
    <n v="258"/>
    <x v="0"/>
    <s v="Allan Shields"/>
    <s v="Regular Air"/>
    <x v="3"/>
    <x v="2"/>
    <x v="13"/>
    <s v="Small Pack"/>
    <x v="121"/>
    <n v="0.45"/>
    <n v="-2.4205831903945114"/>
    <s v="United States"/>
    <x v="3"/>
    <x v="26"/>
    <s v="Seminole"/>
    <n v="33772"/>
    <x v="22"/>
    <x v="0"/>
    <s v="2015"/>
    <d v="2015-01-04T00:00:00"/>
    <n v="-127.00800000000001"/>
    <n v="3"/>
    <n v="52.47"/>
    <n v="85858"/>
    <x v="0"/>
  </r>
  <r>
    <n v="18011"/>
    <s v="Low"/>
    <n v="0.09"/>
    <n v="2.88"/>
    <n v="0.7"/>
    <n v="259"/>
    <x v="0"/>
    <s v="Edward Pugh"/>
    <s v="Regular Air"/>
    <x v="3"/>
    <x v="0"/>
    <x v="0"/>
    <s v="Wrap Bag"/>
    <x v="122"/>
    <n v="0.56000000000000005"/>
    <n v="0.21808946171341928"/>
    <s v="United States"/>
    <x v="0"/>
    <x v="27"/>
    <s v="Santa Fe"/>
    <n v="87505"/>
    <x v="71"/>
    <x v="0"/>
    <s v="2015"/>
    <d v="2015-01-19T00:00:00"/>
    <n v="5.7532000000000005"/>
    <n v="10"/>
    <n v="26.38"/>
    <n v="85857"/>
    <x v="0"/>
  </r>
  <r>
    <n v="22370"/>
    <s v="High"/>
    <n v="0.05"/>
    <n v="31.76"/>
    <n v="45.51"/>
    <n v="263"/>
    <x v="0"/>
    <s v="Carlos Hess"/>
    <s v="Delivery Truck"/>
    <x v="2"/>
    <x v="1"/>
    <x v="11"/>
    <s v="Jumbo Box"/>
    <x v="123"/>
    <n v="0.65"/>
    <n v="-7.1564240520470532"/>
    <s v="United States"/>
    <x v="1"/>
    <x v="10"/>
    <s v="Cleveland Heights"/>
    <n v="44106"/>
    <x v="72"/>
    <x v="0"/>
    <s v="2015"/>
    <d v="2015-01-23T00:00:00"/>
    <n v="-2177.9860960000001"/>
    <n v="9"/>
    <n v="304.33999999999997"/>
    <n v="86297"/>
    <x v="0"/>
  </r>
  <r>
    <n v="20858"/>
    <s v="Not Specified"/>
    <n v="0"/>
    <n v="73.98"/>
    <n v="12.14"/>
    <n v="266"/>
    <x v="1"/>
    <s v="Ross Frederick"/>
    <s v="Express Air"/>
    <x v="0"/>
    <x v="2"/>
    <x v="13"/>
    <s v="Small Box"/>
    <x v="124"/>
    <n v="0.67"/>
    <n v="0.25080526748718107"/>
    <s v="United States"/>
    <x v="2"/>
    <x v="7"/>
    <s v="San Antonio"/>
    <n v="78207"/>
    <x v="73"/>
    <x v="3"/>
    <s v="2015"/>
    <d v="2015-05-20T00:00:00"/>
    <n v="326.25"/>
    <n v="17"/>
    <n v="1300.81"/>
    <n v="90593"/>
    <x v="0"/>
  </r>
  <r>
    <n v="19823"/>
    <s v="Medium"/>
    <n v="0.08"/>
    <n v="6.48"/>
    <n v="7.03"/>
    <n v="266"/>
    <x v="1"/>
    <s v="Ross Frederick"/>
    <s v="Regular Air"/>
    <x v="0"/>
    <x v="0"/>
    <x v="7"/>
    <s v="Small Box"/>
    <x v="125"/>
    <n v="0.37"/>
    <n v="0.13162393162393177"/>
    <s v="United States"/>
    <x v="2"/>
    <x v="7"/>
    <s v="San Antonio"/>
    <n v="78207"/>
    <x v="7"/>
    <x v="3"/>
    <s v="2015"/>
    <d v="2015-05-16T00:00:00"/>
    <n v="8.9320000000000093"/>
    <n v="10"/>
    <n v="67.86"/>
    <n v="90594"/>
    <x v="0"/>
  </r>
  <r>
    <n v="19824"/>
    <s v="Medium"/>
    <n v="0.01"/>
    <n v="20.34"/>
    <n v="35"/>
    <n v="266"/>
    <x v="1"/>
    <s v="Ross Frederick"/>
    <s v="Regular Air"/>
    <x v="0"/>
    <x v="0"/>
    <x v="10"/>
    <s v="Large Box"/>
    <x v="126"/>
    <n v="0.84"/>
    <n v="0.30729846911465603"/>
    <s v="United States"/>
    <x v="2"/>
    <x v="7"/>
    <s v="San Antonio"/>
    <n v="78207"/>
    <x v="7"/>
    <x v="3"/>
    <s v="2015"/>
    <d v="2015-05-16T00:00:00"/>
    <n v="229.63800000000015"/>
    <n v="33"/>
    <n v="747.28"/>
    <n v="90594"/>
    <x v="0"/>
  </r>
  <r>
    <n v="18770"/>
    <s v="Low"/>
    <n v="0.02"/>
    <n v="5.58"/>
    <n v="5.3"/>
    <n v="268"/>
    <x v="1"/>
    <s v="James Beck"/>
    <s v="Regular Air"/>
    <x v="1"/>
    <x v="0"/>
    <x v="4"/>
    <s v="Small Box"/>
    <x v="127"/>
    <n v="0.35"/>
    <n v="-1.2040707016604177"/>
    <s v="United States"/>
    <x v="0"/>
    <x v="28"/>
    <s v="Flagstaff"/>
    <n v="86001"/>
    <x v="74"/>
    <x v="4"/>
    <s v="2015"/>
    <d v="2015-04-12T00:00:00"/>
    <n v="-22.48"/>
    <n v="3"/>
    <n v="18.670000000000002"/>
    <n v="88941"/>
    <x v="0"/>
  </r>
  <r>
    <n v="18771"/>
    <s v="Low"/>
    <n v="0.03"/>
    <n v="40.89"/>
    <n v="18.98"/>
    <n v="268"/>
    <x v="1"/>
    <s v="James Beck"/>
    <s v="Regular Air"/>
    <x v="1"/>
    <x v="1"/>
    <x v="2"/>
    <s v="Small Box"/>
    <x v="128"/>
    <n v="0.56999999999999995"/>
    <n v="0.37472126014138635"/>
    <s v="United States"/>
    <x v="0"/>
    <x v="28"/>
    <s v="Flagstaff"/>
    <n v="86001"/>
    <x v="74"/>
    <x v="4"/>
    <s v="2015"/>
    <d v="2015-04-14T00:00:00"/>
    <n v="78.98"/>
    <n v="5"/>
    <n v="210.77"/>
    <n v="88941"/>
    <x v="0"/>
  </r>
  <r>
    <n v="23059"/>
    <s v="Low"/>
    <n v="0.09"/>
    <n v="35.94"/>
    <n v="6.66"/>
    <n v="269"/>
    <x v="1"/>
    <s v="Calvin Boyette"/>
    <s v="Regular Air"/>
    <x v="1"/>
    <x v="0"/>
    <x v="4"/>
    <s v="Small Box"/>
    <x v="8"/>
    <n v="0.4"/>
    <n v="0.69"/>
    <s v="United States"/>
    <x v="0"/>
    <x v="28"/>
    <s v="Gilbert"/>
    <n v="85234"/>
    <x v="75"/>
    <x v="1"/>
    <s v="2015"/>
    <d v="2015-06-10T00:00:00"/>
    <n v="144.2928"/>
    <n v="6"/>
    <n v="209.12"/>
    <n v="88942"/>
    <x v="0"/>
  </r>
  <r>
    <n v="23060"/>
    <s v="Low"/>
    <n v="0"/>
    <n v="170.98"/>
    <n v="13.99"/>
    <n v="269"/>
    <x v="1"/>
    <s v="Calvin Boyette"/>
    <s v="Regular Air"/>
    <x v="1"/>
    <x v="1"/>
    <x v="2"/>
    <s v="Medium Box"/>
    <x v="129"/>
    <n v="0.75"/>
    <n v="0.69"/>
    <s v="United States"/>
    <x v="0"/>
    <x v="28"/>
    <s v="Gilbert"/>
    <n v="85234"/>
    <x v="75"/>
    <x v="1"/>
    <s v="2015"/>
    <d v="2015-06-12T00:00:00"/>
    <n v="888.14729999999997"/>
    <n v="7"/>
    <n v="1287.17"/>
    <n v="88942"/>
    <x v="0"/>
  </r>
  <r>
    <n v="23061"/>
    <s v="Low"/>
    <n v="0.09"/>
    <n v="4.9800000000000004"/>
    <n v="7.44"/>
    <n v="269"/>
    <x v="1"/>
    <s v="Calvin Boyette"/>
    <s v="Regular Air"/>
    <x v="1"/>
    <x v="0"/>
    <x v="7"/>
    <s v="Small Box"/>
    <x v="130"/>
    <n v="0.36"/>
    <n v="-0.9964262508122157"/>
    <s v="United States"/>
    <x v="0"/>
    <x v="28"/>
    <s v="Gilbert"/>
    <n v="85234"/>
    <x v="75"/>
    <x v="1"/>
    <s v="2015"/>
    <d v="2015-06-07T00:00:00"/>
    <n v="-46.005000000000003"/>
    <n v="9"/>
    <n v="46.17"/>
    <n v="88942"/>
    <x v="0"/>
  </r>
  <r>
    <n v="19515"/>
    <s v="Medium"/>
    <n v="0.1"/>
    <n v="80.97"/>
    <n v="30.06"/>
    <n v="271"/>
    <x v="0"/>
    <s v="Sam Rouse"/>
    <s v="Delivery Truck"/>
    <x v="2"/>
    <x v="2"/>
    <x v="6"/>
    <s v="Jumbo Box"/>
    <x v="131"/>
    <n v="0.4"/>
    <n v="0.14228037030039675"/>
    <s v="United States"/>
    <x v="3"/>
    <x v="29"/>
    <s v="Forest Park"/>
    <n v="30297"/>
    <x v="25"/>
    <x v="5"/>
    <s v="2015"/>
    <d v="2015-03-31T00:00:00"/>
    <n v="128.02529999999999"/>
    <n v="12"/>
    <n v="899.81"/>
    <n v="88940"/>
    <x v="0"/>
  </r>
  <r>
    <n v="770"/>
    <s v="Low"/>
    <n v="0.02"/>
    <n v="5.58"/>
    <n v="5.3"/>
    <n v="272"/>
    <x v="1"/>
    <s v="Eleanor Swain"/>
    <s v="Regular Air"/>
    <x v="1"/>
    <x v="0"/>
    <x v="4"/>
    <s v="Small Box"/>
    <x v="127"/>
    <n v="0.35"/>
    <n v="-0.43672801635991826"/>
    <s v="United States"/>
    <x v="3"/>
    <x v="24"/>
    <s v="Charlotte"/>
    <n v="28204"/>
    <x v="74"/>
    <x v="4"/>
    <s v="2015"/>
    <d v="2015-04-12T00:00:00"/>
    <n v="-29.898400000000002"/>
    <n v="11"/>
    <n v="68.459999999999994"/>
    <n v="5509"/>
    <x v="0"/>
  </r>
  <r>
    <n v="771"/>
    <s v="Low"/>
    <n v="0.03"/>
    <n v="40.89"/>
    <n v="18.98"/>
    <n v="272"/>
    <x v="1"/>
    <s v="Eleanor Swain"/>
    <s v="Regular Air"/>
    <x v="1"/>
    <x v="1"/>
    <x v="2"/>
    <s v="Small Box"/>
    <x v="128"/>
    <n v="0.56999999999999995"/>
    <n v="5.9777233035482304E-2"/>
    <s v="United States"/>
    <x v="3"/>
    <x v="24"/>
    <s v="Charlotte"/>
    <n v="28204"/>
    <x v="74"/>
    <x v="4"/>
    <s v="2015"/>
    <d v="2015-04-14T00:00:00"/>
    <n v="52.916600000000003"/>
    <n v="21"/>
    <n v="885.23"/>
    <n v="5509"/>
    <x v="0"/>
  </r>
  <r>
    <n v="5059"/>
    <s v="Low"/>
    <n v="0.09"/>
    <n v="35.94"/>
    <n v="6.66"/>
    <n v="272"/>
    <x v="1"/>
    <s v="Eleanor Swain"/>
    <s v="Regular Air"/>
    <x v="1"/>
    <x v="0"/>
    <x v="4"/>
    <s v="Small Box"/>
    <x v="8"/>
    <n v="0.4"/>
    <n v="8.6298133824285389E-2"/>
    <s v="United States"/>
    <x v="3"/>
    <x v="24"/>
    <s v="Charlotte"/>
    <n v="28204"/>
    <x v="75"/>
    <x v="1"/>
    <s v="2015"/>
    <d v="2015-06-10T00:00:00"/>
    <n v="72.1858"/>
    <n v="24"/>
    <n v="836.47"/>
    <n v="36069"/>
    <x v="0"/>
  </r>
  <r>
    <n v="5061"/>
    <s v="Low"/>
    <n v="0.09"/>
    <n v="4.9800000000000004"/>
    <n v="7.44"/>
    <n v="272"/>
    <x v="1"/>
    <s v="Eleanor Swain"/>
    <s v="Regular Air"/>
    <x v="1"/>
    <x v="0"/>
    <x v="7"/>
    <s v="Small Box"/>
    <x v="130"/>
    <n v="0.36"/>
    <n v="-0.6446467892324711"/>
    <s v="United States"/>
    <x v="3"/>
    <x v="24"/>
    <s v="Charlotte"/>
    <n v="28204"/>
    <x v="75"/>
    <x v="1"/>
    <s v="2015"/>
    <d v="2015-06-07T00:00:00"/>
    <n v="-122.3733"/>
    <n v="37"/>
    <n v="189.83"/>
    <n v="36069"/>
    <x v="0"/>
  </r>
  <r>
    <n v="22180"/>
    <s v="Not Specified"/>
    <n v="0.09"/>
    <n v="15.28"/>
    <n v="10.91"/>
    <n v="275"/>
    <x v="0"/>
    <s v="Roger Blalock Cassidy"/>
    <s v="Regular Air"/>
    <x v="0"/>
    <x v="0"/>
    <x v="8"/>
    <s v="Small Box"/>
    <x v="132"/>
    <n v="0.36"/>
    <n v="-0.84118985695708703"/>
    <s v="United States"/>
    <x v="1"/>
    <x v="18"/>
    <s v="Fairfield"/>
    <n v="6824"/>
    <x v="76"/>
    <x v="0"/>
    <s v="2015"/>
    <d v="2015-01-25T00:00:00"/>
    <n v="-51.75"/>
    <n v="4"/>
    <n v="61.52"/>
    <n v="89292"/>
    <x v="0"/>
  </r>
  <r>
    <n v="23504"/>
    <s v="Critical"/>
    <n v="0.04"/>
    <n v="1.98"/>
    <n v="0.7"/>
    <n v="276"/>
    <x v="0"/>
    <s v="Lucille Rankin"/>
    <s v="Express Air"/>
    <x v="0"/>
    <x v="0"/>
    <x v="3"/>
    <s v="Wrap Bag"/>
    <x v="133"/>
    <n v="0.83"/>
    <n v="-0.12048192771084336"/>
    <s v="United States"/>
    <x v="1"/>
    <x v="18"/>
    <s v="Newington"/>
    <n v="6111"/>
    <x v="8"/>
    <x v="3"/>
    <s v="2015"/>
    <d v="2015-05-22T00:00:00"/>
    <n v="-1"/>
    <n v="3"/>
    <n v="8.3000000000000007"/>
    <n v="89291"/>
    <x v="0"/>
  </r>
  <r>
    <n v="23503"/>
    <s v="Critical"/>
    <n v="0.03"/>
    <n v="55.99"/>
    <n v="5"/>
    <n v="282"/>
    <x v="0"/>
    <s v="Vickie Andrews"/>
    <s v="Regular Air"/>
    <x v="0"/>
    <x v="2"/>
    <x v="5"/>
    <s v="Small Pack"/>
    <x v="134"/>
    <n v="0.83"/>
    <n v="-0.5306487588439861"/>
    <s v="United States"/>
    <x v="1"/>
    <x v="2"/>
    <s v="Belleville"/>
    <n v="7109"/>
    <x v="8"/>
    <x v="3"/>
    <s v="2015"/>
    <d v="2015-05-22T00:00:00"/>
    <n v="-221.25399999999999"/>
    <n v="9"/>
    <n v="416.95"/>
    <n v="89291"/>
    <x v="0"/>
  </r>
  <r>
    <n v="24512"/>
    <s v="High"/>
    <n v="0.1"/>
    <n v="1.68"/>
    <n v="1.57"/>
    <n v="283"/>
    <x v="0"/>
    <s v="Pauline Boyette"/>
    <s v="Regular Air"/>
    <x v="0"/>
    <x v="0"/>
    <x v="0"/>
    <s v="Wrap Bag"/>
    <x v="15"/>
    <n v="0.59"/>
    <n v="-0.61838588989845"/>
    <s v="United States"/>
    <x v="1"/>
    <x v="2"/>
    <s v="Newark"/>
    <n v="7101"/>
    <x v="77"/>
    <x v="1"/>
    <s v="2015"/>
    <d v="2015-06-18T00:00:00"/>
    <n v="-11.57"/>
    <n v="11"/>
    <n v="18.71"/>
    <n v="89293"/>
    <x v="0"/>
  </r>
  <r>
    <n v="19168"/>
    <s v="Low"/>
    <n v="0"/>
    <n v="4.13"/>
    <n v="5.34"/>
    <n v="286"/>
    <x v="1"/>
    <s v="Virginia Gay"/>
    <s v="Regular Air"/>
    <x v="2"/>
    <x v="0"/>
    <x v="8"/>
    <s v="Small Box"/>
    <x v="135"/>
    <n v="0.38"/>
    <n v="-1.5108669108669108"/>
    <s v="United States"/>
    <x v="2"/>
    <x v="13"/>
    <s v="Shawnee"/>
    <n v="66203"/>
    <x v="77"/>
    <x v="1"/>
    <s v="2015"/>
    <d v="2015-06-21T00:00:00"/>
    <n v="-61.870000000000005"/>
    <n v="9"/>
    <n v="40.950000000000003"/>
    <n v="89761"/>
    <x v="0"/>
  </r>
  <r>
    <n v="19169"/>
    <s v="Low"/>
    <n v="0.1"/>
    <n v="130.97999999999999"/>
    <n v="54.74"/>
    <n v="286"/>
    <x v="1"/>
    <s v="Virginia Gay"/>
    <s v="Delivery Truck"/>
    <x v="2"/>
    <x v="1"/>
    <x v="14"/>
    <s v="Jumbo Box"/>
    <x v="136"/>
    <n v="0.69"/>
    <n v="-0.45879227847334586"/>
    <s v="United States"/>
    <x v="2"/>
    <x v="13"/>
    <s v="Shawnee"/>
    <n v="66203"/>
    <x v="77"/>
    <x v="1"/>
    <s v="2015"/>
    <d v="2015-06-21T00:00:00"/>
    <n v="-530.24"/>
    <n v="9"/>
    <n v="1155.73"/>
    <n v="89761"/>
    <x v="0"/>
  </r>
  <r>
    <n v="25624"/>
    <s v="Critical"/>
    <n v="0.09"/>
    <n v="28.48"/>
    <n v="1.99"/>
    <n v="288"/>
    <x v="1"/>
    <s v="Patricia Cole Blair"/>
    <s v="Regular Air"/>
    <x v="2"/>
    <x v="2"/>
    <x v="13"/>
    <s v="Small Pack"/>
    <x v="137"/>
    <n v="0.4"/>
    <n v="0.68999999999999984"/>
    <s v="United States"/>
    <x v="2"/>
    <x v="13"/>
    <s v="Wichita"/>
    <n v="67212"/>
    <x v="59"/>
    <x v="0"/>
    <s v="2015"/>
    <d v="2015-01-19T00:00:00"/>
    <n v="132.68699999999998"/>
    <n v="7"/>
    <n v="192.3"/>
    <n v="89762"/>
    <x v="0"/>
  </r>
  <r>
    <n v="25625"/>
    <s v="Critical"/>
    <n v="0.08"/>
    <n v="65.989999999999995"/>
    <n v="4.99"/>
    <n v="288"/>
    <x v="1"/>
    <s v="Patricia Cole Blair"/>
    <s v="Express Air"/>
    <x v="2"/>
    <x v="2"/>
    <x v="5"/>
    <s v="Small Box"/>
    <x v="138"/>
    <n v="0.57999999999999996"/>
    <n v="0.66420264670498597"/>
    <s v="United States"/>
    <x v="2"/>
    <x v="13"/>
    <s v="Wichita"/>
    <n v="67212"/>
    <x v="59"/>
    <x v="0"/>
    <s v="2015"/>
    <d v="2015-01-18T00:00:00"/>
    <n v="496.89"/>
    <n v="14"/>
    <n v="748.1"/>
    <n v="89762"/>
    <x v="0"/>
  </r>
  <r>
    <n v="21223"/>
    <s v="Not Specified"/>
    <n v="0.04"/>
    <n v="4.9800000000000004"/>
    <n v="4.62"/>
    <n v="290"/>
    <x v="0"/>
    <s v="Sara O'Connor"/>
    <s v="Regular Air"/>
    <x v="2"/>
    <x v="2"/>
    <x v="13"/>
    <s v="Small Pack"/>
    <x v="139"/>
    <n v="0.64"/>
    <n v="-1.3181197581431636"/>
    <s v="United States"/>
    <x v="0"/>
    <x v="21"/>
    <s v="Loveland"/>
    <n v="80538"/>
    <x v="78"/>
    <x v="5"/>
    <s v="2015"/>
    <d v="2015-03-26T00:00:00"/>
    <n v="-135.16"/>
    <n v="20"/>
    <n v="102.54"/>
    <n v="90837"/>
    <x v="0"/>
  </r>
  <r>
    <n v="23302"/>
    <s v="High"/>
    <n v="0.01"/>
    <n v="8.33"/>
    <n v="1.99"/>
    <n v="306"/>
    <x v="1"/>
    <s v="Thomas McAllister"/>
    <s v="Regular Air"/>
    <x v="2"/>
    <x v="2"/>
    <x v="13"/>
    <s v="Small Pack"/>
    <x v="140"/>
    <n v="0.52"/>
    <n v="0.2265564424173318"/>
    <s v="United States"/>
    <x v="1"/>
    <x v="30"/>
    <s v="Pikesville"/>
    <n v="21208"/>
    <x v="79"/>
    <x v="2"/>
    <s v="2015"/>
    <d v="2015-02-15T00:00:00"/>
    <n v="15.895199999999999"/>
    <n v="8"/>
    <n v="70.16"/>
    <n v="87057"/>
    <x v="0"/>
  </r>
  <r>
    <n v="23303"/>
    <s v="High"/>
    <n v="0.04"/>
    <n v="85.99"/>
    <n v="0.99"/>
    <n v="306"/>
    <x v="1"/>
    <s v="Thomas McAllister"/>
    <s v="Regular Air"/>
    <x v="2"/>
    <x v="2"/>
    <x v="5"/>
    <s v="Wrap Bag"/>
    <x v="141"/>
    <n v="0.55000000000000004"/>
    <n v="0.69"/>
    <s v="United States"/>
    <x v="1"/>
    <x v="30"/>
    <s v="Pikesville"/>
    <n v="21208"/>
    <x v="79"/>
    <x v="2"/>
    <s v="2015"/>
    <d v="2015-02-16T00:00:00"/>
    <n v="855.99329999999986"/>
    <n v="17"/>
    <n v="1240.57"/>
    <n v="87057"/>
    <x v="0"/>
  </r>
  <r>
    <n v="5302"/>
    <s v="High"/>
    <n v="0.01"/>
    <n v="8.33"/>
    <n v="1.99"/>
    <n v="308"/>
    <x v="0"/>
    <s v="Glen Caldwell"/>
    <s v="Regular Air"/>
    <x v="2"/>
    <x v="2"/>
    <x v="13"/>
    <s v="Small Pack"/>
    <x v="140"/>
    <n v="0.52"/>
    <n v="3.8272396835578364E-2"/>
    <s v="United States"/>
    <x v="0"/>
    <x v="0"/>
    <s v="Seattle"/>
    <n v="98115"/>
    <x v="79"/>
    <x v="2"/>
    <s v="2015"/>
    <d v="2015-02-15T00:00:00"/>
    <n v="10.74"/>
    <n v="32"/>
    <n v="280.62"/>
    <n v="37760"/>
    <x v="1"/>
  </r>
  <r>
    <n v="18853"/>
    <s v="Medium"/>
    <n v="0.04"/>
    <n v="1637.53"/>
    <n v="24.49"/>
    <n v="314"/>
    <x v="0"/>
    <s v="Ruby Gibbons"/>
    <s v="Regular Air"/>
    <x v="0"/>
    <x v="0"/>
    <x v="12"/>
    <s v="Medium Box"/>
    <x v="142"/>
    <n v="0.81"/>
    <n v="-0.54867880284632697"/>
    <s v="United States"/>
    <x v="2"/>
    <x v="12"/>
    <s v="Forest Park"/>
    <n v="60130"/>
    <x v="80"/>
    <x v="5"/>
    <s v="2015"/>
    <d v="2015-03-22T00:00:00"/>
    <n v="-1759.58"/>
    <n v="2"/>
    <n v="3206.94"/>
    <n v="89166"/>
    <x v="0"/>
  </r>
  <r>
    <n v="18852"/>
    <s v="Medium"/>
    <n v="0.01"/>
    <n v="19.98"/>
    <n v="4"/>
    <n v="315"/>
    <x v="0"/>
    <s v="Benjamin Kaufman"/>
    <s v="Regular Air"/>
    <x v="0"/>
    <x v="2"/>
    <x v="13"/>
    <s v="Small Box"/>
    <x v="51"/>
    <n v="0.68"/>
    <n v="-1.6766480965645312"/>
    <s v="United States"/>
    <x v="1"/>
    <x v="15"/>
    <s v="Belchertown"/>
    <n v="1007"/>
    <x v="80"/>
    <x v="5"/>
    <s v="2015"/>
    <d v="2015-03-20T00:00:00"/>
    <n v="-72.23"/>
    <n v="2"/>
    <n v="43.08"/>
    <n v="89166"/>
    <x v="0"/>
  </r>
  <r>
    <n v="18032"/>
    <s v="Not Specified"/>
    <n v="0.09"/>
    <n v="7.38"/>
    <n v="5.21"/>
    <n v="317"/>
    <x v="1"/>
    <s v="Katherine Kearney"/>
    <s v="Regular Air"/>
    <x v="0"/>
    <x v="1"/>
    <x v="2"/>
    <s v="Small Box"/>
    <x v="143"/>
    <n v="0.56000000000000005"/>
    <n v="-0.40811419984973712"/>
    <s v="United States"/>
    <x v="0"/>
    <x v="1"/>
    <s v="Lemon Grove"/>
    <n v="91945"/>
    <x v="77"/>
    <x v="1"/>
    <s v="2015"/>
    <d v="2015-06-18T00:00:00"/>
    <n v="-27.160000000000004"/>
    <n v="9"/>
    <n v="66.55"/>
    <n v="86041"/>
    <x v="0"/>
  </r>
  <r>
    <n v="18033"/>
    <s v="Not Specified"/>
    <n v="0.04"/>
    <n v="5.98"/>
    <n v="5.15"/>
    <n v="317"/>
    <x v="1"/>
    <s v="Katherine Kearney"/>
    <s v="Regular Air"/>
    <x v="0"/>
    <x v="0"/>
    <x v="7"/>
    <s v="Small Box"/>
    <x v="29"/>
    <n v="0.36"/>
    <n v="-0.50578799884046777"/>
    <s v="United States"/>
    <x v="0"/>
    <x v="1"/>
    <s v="Lemon Grove"/>
    <n v="91945"/>
    <x v="77"/>
    <x v="1"/>
    <s v="2015"/>
    <d v="2015-06-18T00:00:00"/>
    <n v="-52.344000000000008"/>
    <n v="17"/>
    <n v="103.49"/>
    <n v="86041"/>
    <x v="0"/>
  </r>
  <r>
    <n v="18034"/>
    <s v="Not Specified"/>
    <n v="0.04"/>
    <n v="15.42"/>
    <n v="10.68"/>
    <n v="317"/>
    <x v="1"/>
    <s v="Katherine Kearney"/>
    <s v="Regular Air"/>
    <x v="0"/>
    <x v="0"/>
    <x v="10"/>
    <s v="Small Box"/>
    <x v="144"/>
    <n v="0.57999999999999996"/>
    <n v="-0.62408159017587672"/>
    <s v="United States"/>
    <x v="0"/>
    <x v="1"/>
    <s v="Lemon Grove"/>
    <n v="91945"/>
    <x v="77"/>
    <x v="1"/>
    <s v="2015"/>
    <d v="2015-06-18T00:00:00"/>
    <n v="-119.93599999999999"/>
    <n v="12"/>
    <n v="192.18"/>
    <n v="86041"/>
    <x v="0"/>
  </r>
  <r>
    <n v="20641"/>
    <s v="Low"/>
    <n v="0.04"/>
    <n v="8.33"/>
    <n v="1.99"/>
    <n v="321"/>
    <x v="0"/>
    <s v="Arthur Lowe Nash"/>
    <s v="Regular Air"/>
    <x v="3"/>
    <x v="2"/>
    <x v="13"/>
    <s v="Small Pack"/>
    <x v="140"/>
    <n v="0.52"/>
    <n v="0.11059269162210336"/>
    <s v="United States"/>
    <x v="1"/>
    <x v="30"/>
    <s v="Potomac"/>
    <n v="20854"/>
    <x v="36"/>
    <x v="4"/>
    <s v="2015"/>
    <d v="2015-04-09T00:00:00"/>
    <n v="9.9267999999999983"/>
    <n v="11"/>
    <n v="89.76"/>
    <n v="91057"/>
    <x v="0"/>
  </r>
  <r>
    <n v="25111"/>
    <s v="Not Specified"/>
    <n v="0.06"/>
    <n v="7.99"/>
    <n v="5.03"/>
    <n v="326"/>
    <x v="0"/>
    <s v="Brenda May"/>
    <s v="Regular Air"/>
    <x v="3"/>
    <x v="2"/>
    <x v="5"/>
    <s v="Medium Box"/>
    <x v="145"/>
    <n v="0.6"/>
    <n v="-1.0250175685172171"/>
    <s v="United States"/>
    <x v="2"/>
    <x v="12"/>
    <s v="Batavia"/>
    <n v="60510"/>
    <x v="62"/>
    <x v="1"/>
    <s v="2015"/>
    <d v="2015-06-10T00:00:00"/>
    <n v="-29.172000000000001"/>
    <n v="4"/>
    <n v="28.46"/>
    <n v="90973"/>
    <x v="0"/>
  </r>
  <r>
    <n v="19159"/>
    <s v="Medium"/>
    <n v="0.06"/>
    <n v="296.18"/>
    <n v="54.12"/>
    <n v="329"/>
    <x v="0"/>
    <s v="Faye Dyer"/>
    <s v="Delivery Truck"/>
    <x v="1"/>
    <x v="1"/>
    <x v="11"/>
    <s v="Jumbo Box"/>
    <x v="37"/>
    <n v="0.76"/>
    <n v="-0.6116664581570832"/>
    <s v="United States"/>
    <x v="1"/>
    <x v="14"/>
    <s v="Sanford"/>
    <n v="4073"/>
    <x v="81"/>
    <x v="4"/>
    <s v="2015"/>
    <d v="2015-04-15T00:00:00"/>
    <n v="-715.7782060000003"/>
    <n v="5"/>
    <n v="1170.21"/>
    <n v="89726"/>
    <x v="0"/>
  </r>
  <r>
    <n v="19158"/>
    <s v="Medium"/>
    <n v="0.01"/>
    <n v="29.1"/>
    <n v="4"/>
    <n v="331"/>
    <x v="0"/>
    <s v="Bradley Pollock"/>
    <s v="Express Air"/>
    <x v="1"/>
    <x v="2"/>
    <x v="13"/>
    <s v="Small Box"/>
    <x v="146"/>
    <n v="0.78"/>
    <n v="-9.3785960874568475E-2"/>
    <s v="United States"/>
    <x v="1"/>
    <x v="16"/>
    <s v="Goffstown"/>
    <n v="3045"/>
    <x v="81"/>
    <x v="4"/>
    <s v="2015"/>
    <d v="2015-04-16T00:00:00"/>
    <n v="-22.82"/>
    <n v="8"/>
    <n v="243.32"/>
    <n v="89726"/>
    <x v="0"/>
  </r>
  <r>
    <n v="18261"/>
    <s v="Critical"/>
    <n v="0.06"/>
    <n v="276.2"/>
    <n v="24.49"/>
    <n v="335"/>
    <x v="1"/>
    <s v="Curtis O'Connell"/>
    <s v="Regular Air"/>
    <x v="0"/>
    <x v="1"/>
    <x v="1"/>
    <s v="Large Box"/>
    <x v="147"/>
    <m/>
    <n v="0.69"/>
    <s v="United States"/>
    <x v="0"/>
    <x v="6"/>
    <s v="Medford"/>
    <n v="97504"/>
    <x v="82"/>
    <x v="3"/>
    <s v="2015"/>
    <d v="2015-05-05T00:00:00"/>
    <n v="2639.4708000000001"/>
    <n v="14"/>
    <n v="3825.32"/>
    <n v="87277"/>
    <x v="0"/>
  </r>
  <r>
    <n v="18262"/>
    <s v="Critical"/>
    <n v="0.09"/>
    <n v="6.28"/>
    <n v="5.29"/>
    <n v="335"/>
    <x v="1"/>
    <s v="Curtis O'Connell"/>
    <s v="Regular Air"/>
    <x v="0"/>
    <x v="1"/>
    <x v="2"/>
    <s v="Small Box"/>
    <x v="148"/>
    <n v="0.43"/>
    <n v="-0.60961313012895668"/>
    <s v="United States"/>
    <x v="0"/>
    <x v="6"/>
    <s v="Medford"/>
    <n v="97504"/>
    <x v="82"/>
    <x v="3"/>
    <s v="2015"/>
    <d v="2015-05-04T00:00:00"/>
    <n v="-5.2"/>
    <n v="1"/>
    <n v="8.5299999999999994"/>
    <n v="87277"/>
    <x v="0"/>
  </r>
  <r>
    <n v="23481"/>
    <s v="Medium"/>
    <n v="0.08"/>
    <n v="7.77"/>
    <n v="9.23"/>
    <n v="339"/>
    <x v="1"/>
    <s v="Bobby Clements"/>
    <s v="Regular Air"/>
    <x v="0"/>
    <x v="0"/>
    <x v="15"/>
    <s v="Small Box"/>
    <x v="149"/>
    <n v="0.57999999999999996"/>
    <n v="-2.0756823821339951"/>
    <s v="United States"/>
    <x v="1"/>
    <x v="10"/>
    <s v="Columbus"/>
    <n v="43229"/>
    <x v="83"/>
    <x v="5"/>
    <s v="2015"/>
    <d v="2015-03-18T00:00:00"/>
    <n v="-83.65"/>
    <n v="5"/>
    <n v="40.299999999999997"/>
    <n v="90583"/>
    <x v="0"/>
  </r>
  <r>
    <n v="23482"/>
    <s v="Medium"/>
    <n v="7.0000000000000007E-2"/>
    <n v="7.59"/>
    <n v="4"/>
    <n v="339"/>
    <x v="1"/>
    <s v="Bobby Clements"/>
    <s v="Regular Air"/>
    <x v="0"/>
    <x v="1"/>
    <x v="2"/>
    <s v="Wrap Bag"/>
    <x v="150"/>
    <n v="0.42"/>
    <n v="0.21800143010368253"/>
    <s v="United States"/>
    <x v="1"/>
    <x v="10"/>
    <s v="Columbus"/>
    <n v="43229"/>
    <x v="83"/>
    <x v="5"/>
    <s v="2015"/>
    <d v="2015-03-19T00:00:00"/>
    <n v="24.39"/>
    <n v="15"/>
    <n v="111.88"/>
    <n v="90583"/>
    <x v="0"/>
  </r>
  <r>
    <n v="480"/>
    <s v="Critical"/>
    <n v="0.01"/>
    <n v="3.26"/>
    <n v="1.86"/>
    <n v="342"/>
    <x v="0"/>
    <s v="Jacqueline Noble"/>
    <s v="Regular Air"/>
    <x v="0"/>
    <x v="0"/>
    <x v="0"/>
    <s v="Wrap Bag"/>
    <x v="151"/>
    <n v="0.41"/>
    <n v="-6.3110720562390157E-2"/>
    <s v="United States"/>
    <x v="3"/>
    <x v="26"/>
    <s v="Miami"/>
    <n v="33181"/>
    <x v="82"/>
    <x v="3"/>
    <s v="2015"/>
    <d v="2015-05-06T00:00:00"/>
    <n v="-4.6682999999999995"/>
    <n v="20"/>
    <n v="73.97"/>
    <n v="3332"/>
    <x v="0"/>
  </r>
  <r>
    <n v="22784"/>
    <s v="Critical"/>
    <n v="0.03"/>
    <n v="15.23"/>
    <n v="27.75"/>
    <n v="343"/>
    <x v="0"/>
    <s v="Lynn Epstein"/>
    <s v="Delivery Truck"/>
    <x v="0"/>
    <x v="1"/>
    <x v="11"/>
    <s v="Jumbo Box"/>
    <x v="152"/>
    <n v="0.76"/>
    <n v="0.10415653495440731"/>
    <s v="United States"/>
    <x v="1"/>
    <x v="14"/>
    <s v="Bangor"/>
    <n v="4401"/>
    <x v="70"/>
    <x v="0"/>
    <s v="2015"/>
    <d v="2015-02-01T00:00:00"/>
    <n v="11.650950000000002"/>
    <n v="7"/>
    <n v="111.86"/>
    <n v="88151"/>
    <x v="0"/>
  </r>
  <r>
    <n v="18480"/>
    <s v="Critical"/>
    <n v="0.01"/>
    <n v="3.26"/>
    <n v="1.86"/>
    <n v="344"/>
    <x v="0"/>
    <s v="Rosemary English"/>
    <s v="Regular Air"/>
    <x v="0"/>
    <x v="0"/>
    <x v="0"/>
    <s v="Wrap Bag"/>
    <x v="151"/>
    <n v="0.41"/>
    <n v="3.7966468361276415E-2"/>
    <s v="United States"/>
    <x v="1"/>
    <x v="14"/>
    <s v="Portland"/>
    <n v="4101"/>
    <x v="82"/>
    <x v="3"/>
    <s v="2015"/>
    <d v="2015-05-06T00:00:00"/>
    <n v="0.70200000000000085"/>
    <n v="5"/>
    <n v="18.489999999999998"/>
    <n v="88152"/>
    <x v="0"/>
  </r>
  <r>
    <n v="2408"/>
    <s v="Critical"/>
    <n v="0"/>
    <n v="8.34"/>
    <n v="2.64"/>
    <n v="349"/>
    <x v="1"/>
    <s v="Kim Weiss"/>
    <s v="Express Air"/>
    <x v="1"/>
    <x v="0"/>
    <x v="12"/>
    <s v="Small Pack"/>
    <x v="120"/>
    <n v="0.59"/>
    <n v="2.7537695523509795E-2"/>
    <s v="United States"/>
    <x v="3"/>
    <x v="26"/>
    <s v="Miami"/>
    <n v="33132"/>
    <x v="62"/>
    <x v="1"/>
    <s v="2015"/>
    <d v="2015-06-11T00:00:00"/>
    <n v="5.8624999999999998"/>
    <n v="23"/>
    <n v="212.89"/>
    <n v="17446"/>
    <x v="0"/>
  </r>
  <r>
    <n v="1595"/>
    <s v="Medium"/>
    <n v="0.04"/>
    <n v="99.23"/>
    <n v="8.99"/>
    <n v="349"/>
    <x v="1"/>
    <s v="Kim Weiss"/>
    <s v="Regular Air"/>
    <x v="1"/>
    <x v="1"/>
    <x v="2"/>
    <s v="Small Pack"/>
    <x v="153"/>
    <n v="0.35"/>
    <n v="0.34499886600907193"/>
    <s v="United States"/>
    <x v="3"/>
    <x v="26"/>
    <s v="Miami"/>
    <n v="33132"/>
    <x v="22"/>
    <x v="0"/>
    <s v="2015"/>
    <d v="2015-01-04T00:00:00"/>
    <n v="1916.6757"/>
    <n v="54"/>
    <n v="5555.6"/>
    <n v="11527"/>
    <x v="0"/>
  </r>
  <r>
    <n v="20408"/>
    <s v="Critical"/>
    <n v="0"/>
    <n v="8.34"/>
    <n v="2.64"/>
    <n v="351"/>
    <x v="1"/>
    <s v="Juanita Coley Knox"/>
    <s v="Express Air"/>
    <x v="1"/>
    <x v="0"/>
    <x v="12"/>
    <s v="Small Pack"/>
    <x v="120"/>
    <n v="0.59"/>
    <n v="0.18905293482175009"/>
    <s v="United States"/>
    <x v="1"/>
    <x v="4"/>
    <s v="Watertown"/>
    <n v="13601"/>
    <x v="62"/>
    <x v="1"/>
    <s v="2015"/>
    <d v="2015-06-11T00:00:00"/>
    <n v="10.5"/>
    <n v="6"/>
    <n v="55.54"/>
    <n v="88685"/>
    <x v="0"/>
  </r>
  <r>
    <n v="19595"/>
    <s v="Medium"/>
    <n v="0.04"/>
    <n v="99.23"/>
    <n v="8.99"/>
    <n v="351"/>
    <x v="1"/>
    <s v="Juanita Coley Knox"/>
    <s v="Regular Air"/>
    <x v="1"/>
    <x v="1"/>
    <x v="2"/>
    <s v="Small Pack"/>
    <x v="153"/>
    <n v="0.35"/>
    <n v="0.69"/>
    <s v="United States"/>
    <x v="1"/>
    <x v="4"/>
    <s v="Watertown"/>
    <n v="13601"/>
    <x v="22"/>
    <x v="0"/>
    <s v="2015"/>
    <d v="2015-01-04T00:00:00"/>
    <n v="993.83459999999991"/>
    <n v="14"/>
    <n v="1440.34"/>
    <n v="88686"/>
    <x v="0"/>
  </r>
  <r>
    <n v="19107"/>
    <s v="Low"/>
    <n v="0.08"/>
    <n v="4.8899999999999997"/>
    <n v="4.93"/>
    <n v="353"/>
    <x v="1"/>
    <s v="Bonnie Chambers"/>
    <s v="Express Air"/>
    <x v="1"/>
    <x v="2"/>
    <x v="13"/>
    <s v="Small Pack"/>
    <x v="154"/>
    <n v="0.66"/>
    <n v="-1.9519820670127417"/>
    <s v="United States"/>
    <x v="0"/>
    <x v="28"/>
    <s v="Glendale"/>
    <n v="85301"/>
    <x v="50"/>
    <x v="3"/>
    <s v="2015"/>
    <d v="2015-05-14T00:00:00"/>
    <n v="-165.45"/>
    <n v="17"/>
    <n v="84.76"/>
    <n v="89647"/>
    <x v="0"/>
  </r>
  <r>
    <n v="19108"/>
    <s v="Low"/>
    <n v="7.0000000000000007E-2"/>
    <n v="6.68"/>
    <n v="6.92"/>
    <n v="353"/>
    <x v="1"/>
    <s v="Bonnie Chambers"/>
    <s v="Regular Air"/>
    <x v="1"/>
    <x v="0"/>
    <x v="7"/>
    <s v="Small Box"/>
    <x v="155"/>
    <n v="0.37"/>
    <n v="-1.346051125524609"/>
    <s v="United States"/>
    <x v="0"/>
    <x v="28"/>
    <s v="Glendale"/>
    <n v="85301"/>
    <x v="50"/>
    <x v="3"/>
    <s v="2015"/>
    <d v="2015-05-21T00:00:00"/>
    <n v="-141.12"/>
    <n v="16"/>
    <n v="104.84"/>
    <n v="89647"/>
    <x v="0"/>
  </r>
  <r>
    <n v="20760"/>
    <s v="Critical"/>
    <n v="7.0000000000000007E-2"/>
    <n v="124.49"/>
    <n v="51.94"/>
    <n v="357"/>
    <x v="0"/>
    <s v="Barbara McNamara"/>
    <s v="Delivery Truck"/>
    <x v="0"/>
    <x v="1"/>
    <x v="11"/>
    <s v="Jumbo Box"/>
    <x v="156"/>
    <n v="0.63"/>
    <n v="0.62652119911599891"/>
    <s v="United States"/>
    <x v="0"/>
    <x v="28"/>
    <s v="Kingman"/>
    <n v="86401"/>
    <x v="84"/>
    <x v="3"/>
    <s v="2015"/>
    <d v="2015-05-25T00:00:00"/>
    <n v="1074.44"/>
    <n v="14"/>
    <n v="1714.93"/>
    <n v="91131"/>
    <x v="0"/>
  </r>
  <r>
    <n v="24627"/>
    <s v="Low"/>
    <n v="0.04"/>
    <n v="125.99"/>
    <n v="8.99"/>
    <n v="358"/>
    <x v="0"/>
    <s v="Chris F Brandt"/>
    <s v="Regular Air"/>
    <x v="0"/>
    <x v="2"/>
    <x v="5"/>
    <s v="Small Box"/>
    <x v="157"/>
    <n v="0.59"/>
    <n v="-5.8158584529874942"/>
    <s v="United States"/>
    <x v="1"/>
    <x v="19"/>
    <s v="King of Prussia"/>
    <n v="19406"/>
    <x v="85"/>
    <x v="0"/>
    <s v="2015"/>
    <d v="2015-01-16T00:00:00"/>
    <n v="-627.82191999999998"/>
    <n v="1"/>
    <n v="107.95"/>
    <n v="91130"/>
    <x v="0"/>
  </r>
  <r>
    <n v="18278"/>
    <s v="Medium"/>
    <n v="0.05"/>
    <n v="328.14"/>
    <n v="91.05"/>
    <n v="366"/>
    <x v="0"/>
    <s v="Patrick Rosenthal"/>
    <s v="Delivery Truck"/>
    <x v="2"/>
    <x v="0"/>
    <x v="15"/>
    <s v="Jumbo Drum"/>
    <x v="158"/>
    <n v="0.56999999999999995"/>
    <n v="0.20910639335765607"/>
    <s v="United States"/>
    <x v="1"/>
    <x v="31"/>
    <s v="Cranston"/>
    <n v="2910"/>
    <x v="60"/>
    <x v="0"/>
    <s v="2015"/>
    <d v="2015-01-19T00:00:00"/>
    <n v="411.5172"/>
    <n v="6"/>
    <n v="1967.98"/>
    <n v="87347"/>
    <x v="0"/>
  </r>
  <r>
    <n v="24794"/>
    <s v="Low"/>
    <n v="0.09"/>
    <n v="19.23"/>
    <n v="6.15"/>
    <n v="369"/>
    <x v="0"/>
    <s v="Troy Moon"/>
    <s v="Express Air"/>
    <x v="0"/>
    <x v="1"/>
    <x v="2"/>
    <s v="Small Pack"/>
    <x v="159"/>
    <n v="0.44"/>
    <n v="0.53598579040852568"/>
    <s v="United States"/>
    <x v="0"/>
    <x v="1"/>
    <s v="Oakland"/>
    <n v="94601"/>
    <x v="86"/>
    <x v="4"/>
    <s v="2015"/>
    <d v="2015-04-13T00:00:00"/>
    <n v="211.232"/>
    <n v="21"/>
    <n v="394.1"/>
    <n v="90292"/>
    <x v="0"/>
  </r>
  <r>
    <n v="20401"/>
    <s v="Not Specified"/>
    <n v="0.02"/>
    <n v="20.99"/>
    <n v="4.8099999999999996"/>
    <n v="370"/>
    <x v="0"/>
    <s v="Sam Oh"/>
    <s v="Regular Air"/>
    <x v="0"/>
    <x v="2"/>
    <x v="5"/>
    <s v="Medium Box"/>
    <x v="160"/>
    <n v="0.57999999999999996"/>
    <n v="0.18689890761665229"/>
    <s v="United States"/>
    <x v="1"/>
    <x v="14"/>
    <s v="Lewiston"/>
    <n v="4240"/>
    <x v="87"/>
    <x v="3"/>
    <s v="2015"/>
    <d v="2015-05-29T00:00:00"/>
    <n v="49.787999999999997"/>
    <n v="15"/>
    <n v="266.39"/>
    <n v="90291"/>
    <x v="0"/>
  </r>
  <r>
    <n v="20400"/>
    <s v="Not Specified"/>
    <n v="0.05"/>
    <n v="5.4"/>
    <n v="7.78"/>
    <n v="371"/>
    <x v="0"/>
    <s v="Roberta Mullins Peters"/>
    <s v="Express Air"/>
    <x v="0"/>
    <x v="0"/>
    <x v="8"/>
    <s v="Small Box"/>
    <x v="97"/>
    <n v="0.37"/>
    <n v="-2.5594268622153611"/>
    <s v="United States"/>
    <x v="1"/>
    <x v="15"/>
    <s v="Everett"/>
    <n v="2149"/>
    <x v="87"/>
    <x v="3"/>
    <s v="2015"/>
    <d v="2015-05-29T00:00:00"/>
    <n v="-132.62950000000001"/>
    <n v="9"/>
    <n v="51.82"/>
    <n v="90291"/>
    <x v="0"/>
  </r>
  <r>
    <n v="3392"/>
    <s v="Not Specified"/>
    <n v="0.02"/>
    <n v="200.98"/>
    <n v="55.96"/>
    <n v="373"/>
    <x v="1"/>
    <s v="Jeanne Werner"/>
    <s v="Delivery Truck"/>
    <x v="2"/>
    <x v="1"/>
    <x v="14"/>
    <s v="Jumbo Box"/>
    <x v="161"/>
    <n v="0.75"/>
    <n v="-1.7152710805484507E-2"/>
    <s v="United States"/>
    <x v="2"/>
    <x v="22"/>
    <s v="Detroit"/>
    <n v="48234"/>
    <x v="88"/>
    <x v="5"/>
    <s v="2015"/>
    <d v="2015-03-16T00:00:00"/>
    <n v="-163.63"/>
    <n v="45"/>
    <n v="9539.6"/>
    <n v="24193"/>
    <x v="0"/>
  </r>
  <r>
    <n v="3393"/>
    <s v="Not Specified"/>
    <n v="0.02"/>
    <n v="4.28"/>
    <n v="5.17"/>
    <n v="373"/>
    <x v="1"/>
    <s v="Jeanne Werner"/>
    <s v="Regular Air"/>
    <x v="2"/>
    <x v="0"/>
    <x v="7"/>
    <s v="Small Box"/>
    <x v="162"/>
    <n v="0.4"/>
    <n v="-0.58137629710540684"/>
    <s v="United States"/>
    <x v="2"/>
    <x v="22"/>
    <s v="Detroit"/>
    <n v="48234"/>
    <x v="88"/>
    <x v="5"/>
    <s v="2015"/>
    <d v="2015-03-15T00:00:00"/>
    <n v="-63.87"/>
    <n v="24"/>
    <n v="109.86"/>
    <n v="24193"/>
    <x v="0"/>
  </r>
  <r>
    <n v="3394"/>
    <s v="Not Specified"/>
    <n v="0.04"/>
    <n v="85.99"/>
    <n v="0.99"/>
    <n v="373"/>
    <x v="1"/>
    <s v="Jeanne Werner"/>
    <s v="Regular Air"/>
    <x v="2"/>
    <x v="2"/>
    <x v="5"/>
    <s v="Wrap Bag"/>
    <x v="163"/>
    <n v="0.85"/>
    <n v="-0.12279969996705246"/>
    <s v="United States"/>
    <x v="2"/>
    <x v="22"/>
    <s v="Detroit"/>
    <n v="48234"/>
    <x v="88"/>
    <x v="5"/>
    <s v="2015"/>
    <d v="2015-03-16T00:00:00"/>
    <n v="-175.17500000000001"/>
    <n v="19"/>
    <n v="1426.51"/>
    <n v="24193"/>
    <x v="0"/>
  </r>
  <r>
    <n v="21392"/>
    <s v="Not Specified"/>
    <n v="0.02"/>
    <n v="200.98"/>
    <n v="55.96"/>
    <n v="375"/>
    <x v="1"/>
    <s v="Sandra Sharma"/>
    <s v="Delivery Truck"/>
    <x v="2"/>
    <x v="1"/>
    <x v="14"/>
    <s v="Jumbo Box"/>
    <x v="161"/>
    <n v="0.75"/>
    <n v="-9.6465457352373579E-2"/>
    <s v="United States"/>
    <x v="3"/>
    <x v="20"/>
    <s v="Morristown"/>
    <n v="37814"/>
    <x v="88"/>
    <x v="5"/>
    <s v="2015"/>
    <d v="2015-03-16T00:00:00"/>
    <n v="-224.94779999999997"/>
    <n v="11"/>
    <n v="2331.9"/>
    <n v="90917"/>
    <x v="0"/>
  </r>
  <r>
    <n v="21393"/>
    <s v="Not Specified"/>
    <n v="0.02"/>
    <n v="4.28"/>
    <n v="5.17"/>
    <n v="375"/>
    <x v="1"/>
    <s v="Sandra Sharma"/>
    <s v="Regular Air"/>
    <x v="2"/>
    <x v="0"/>
    <x v="7"/>
    <s v="Small Box"/>
    <x v="162"/>
    <n v="0.4"/>
    <n v="7.1641791044776113"/>
    <s v="United States"/>
    <x v="3"/>
    <x v="20"/>
    <s v="Morristown"/>
    <n v="37814"/>
    <x v="88"/>
    <x v="5"/>
    <s v="2015"/>
    <d v="2015-03-15T00:00:00"/>
    <n v="196.79999999999998"/>
    <n v="6"/>
    <n v="27.47"/>
    <n v="90917"/>
    <x v="0"/>
  </r>
  <r>
    <n v="19073"/>
    <s v="Medium"/>
    <n v="0.03"/>
    <n v="25.98"/>
    <n v="5.37"/>
    <n v="377"/>
    <x v="0"/>
    <s v="Sylvia Bush"/>
    <s v="Regular Air"/>
    <x v="3"/>
    <x v="0"/>
    <x v="15"/>
    <s v="Medium Box"/>
    <x v="164"/>
    <n v="0.5"/>
    <n v="0.54253390326990247"/>
    <s v="United States"/>
    <x v="2"/>
    <x v="12"/>
    <s v="Batavia"/>
    <n v="60510"/>
    <x v="89"/>
    <x v="4"/>
    <s v="2015"/>
    <d v="2015-04-17T00:00:00"/>
    <n v="250.03759999999997"/>
    <n v="17"/>
    <n v="460.87"/>
    <n v="89579"/>
    <x v="0"/>
  </r>
  <r>
    <n v="22401"/>
    <s v="Not Specified"/>
    <n v="7.0000000000000007E-2"/>
    <n v="415.88"/>
    <n v="11.37"/>
    <n v="381"/>
    <x v="0"/>
    <s v="Danielle Watts"/>
    <s v="Regular Air"/>
    <x v="0"/>
    <x v="0"/>
    <x v="10"/>
    <s v="Small Box"/>
    <x v="165"/>
    <n v="0.56999999999999995"/>
    <n v="-1.3677473321335329"/>
    <s v="United States"/>
    <x v="2"/>
    <x v="12"/>
    <s v="Bloomington"/>
    <n v="61701"/>
    <x v="90"/>
    <x v="3"/>
    <s v="2015"/>
    <d v="2015-05-01T00:00:00"/>
    <n v="-539.59"/>
    <n v="1"/>
    <n v="394.51"/>
    <n v="88929"/>
    <x v="0"/>
  </r>
  <r>
    <n v="21281"/>
    <s v="Critical"/>
    <n v="0.06"/>
    <n v="5.34"/>
    <n v="5.63"/>
    <n v="383"/>
    <x v="1"/>
    <s v="Renee Alston"/>
    <s v="Regular Air"/>
    <x v="0"/>
    <x v="0"/>
    <x v="8"/>
    <s v="Small Box"/>
    <x v="166"/>
    <n v="0.39"/>
    <n v="-2.1428978007761965"/>
    <s v="United States"/>
    <x v="1"/>
    <x v="19"/>
    <s v="Drexel Hill"/>
    <n v="19026"/>
    <x v="91"/>
    <x v="5"/>
    <s v="2015"/>
    <d v="2015-03-19T00:00:00"/>
    <n v="-82.822999999999993"/>
    <n v="7"/>
    <n v="38.65"/>
    <n v="88928"/>
    <x v="0"/>
  </r>
  <r>
    <n v="21282"/>
    <s v="Critical"/>
    <n v="7.0000000000000007E-2"/>
    <n v="65.989999999999995"/>
    <n v="5.26"/>
    <n v="383"/>
    <x v="1"/>
    <s v="Renee Alston"/>
    <s v="Express Air"/>
    <x v="0"/>
    <x v="2"/>
    <x v="5"/>
    <s v="Small Box"/>
    <x v="167"/>
    <n v="0.56000000000000005"/>
    <n v="0.3826680484579924"/>
    <s v="United States"/>
    <x v="1"/>
    <x v="19"/>
    <s v="Drexel Hill"/>
    <n v="19026"/>
    <x v="91"/>
    <x v="5"/>
    <s v="2015"/>
    <d v="2015-03-21T00:00:00"/>
    <n v="107.08200000000001"/>
    <n v="5"/>
    <n v="279.83"/>
    <n v="88928"/>
    <x v="0"/>
  </r>
  <r>
    <n v="20919"/>
    <s v="High"/>
    <n v="0.1"/>
    <n v="8.8800000000000008"/>
    <n v="6.28"/>
    <n v="387"/>
    <x v="0"/>
    <s v="Angela Howe"/>
    <s v="Express Air"/>
    <x v="0"/>
    <x v="0"/>
    <x v="8"/>
    <s v="Small Box"/>
    <x v="168"/>
    <n v="0.35"/>
    <n v="-0.21500197005516156"/>
    <s v="United States"/>
    <x v="2"/>
    <x v="32"/>
    <s v="Grand Island"/>
    <n v="68801"/>
    <x v="20"/>
    <x v="1"/>
    <s v="2015"/>
    <d v="2015-06-14T00:00:00"/>
    <n v="-27.283750000000001"/>
    <n v="15"/>
    <n v="126.9"/>
    <n v="90339"/>
    <x v="0"/>
  </r>
  <r>
    <n v="22223"/>
    <s v="Critical"/>
    <n v="0.03"/>
    <n v="5.28"/>
    <n v="5.66"/>
    <n v="388"/>
    <x v="1"/>
    <s v="Roger Schwartz"/>
    <s v="Regular Air"/>
    <x v="0"/>
    <x v="0"/>
    <x v="7"/>
    <s v="Small Box"/>
    <x v="169"/>
    <n v="0.4"/>
    <n v="-2.2593865030674847"/>
    <s v="United States"/>
    <x v="2"/>
    <x v="32"/>
    <s v="Kearney"/>
    <n v="68847"/>
    <x v="35"/>
    <x v="0"/>
    <s v="2015"/>
    <d v="2015-01-05T00:00:00"/>
    <n v="-51.559199999999997"/>
    <n v="4"/>
    <n v="22.82"/>
    <n v="90337"/>
    <x v="0"/>
  </r>
  <r>
    <n v="22224"/>
    <s v="Critical"/>
    <n v="0.01"/>
    <n v="110.99"/>
    <n v="2.5"/>
    <n v="388"/>
    <x v="1"/>
    <s v="Roger Schwartz"/>
    <s v="Regular Air"/>
    <x v="0"/>
    <x v="2"/>
    <x v="5"/>
    <s v="Small Box"/>
    <x v="170"/>
    <n v="0.56999999999999995"/>
    <n v="-1.3970408141630446"/>
    <s v="United States"/>
    <x v="2"/>
    <x v="32"/>
    <s v="Kearney"/>
    <n v="68847"/>
    <x v="35"/>
    <x v="0"/>
    <s v="2015"/>
    <d v="2015-01-06T00:00:00"/>
    <n v="-263.56572"/>
    <n v="2"/>
    <n v="188.66"/>
    <n v="90337"/>
    <x v="0"/>
  </r>
  <r>
    <n v="23853"/>
    <s v="Low"/>
    <n v="0.03"/>
    <n v="160.97999999999999"/>
    <n v="30"/>
    <n v="389"/>
    <x v="0"/>
    <s v="Joel Buckley"/>
    <s v="Delivery Truck"/>
    <x v="0"/>
    <x v="1"/>
    <x v="1"/>
    <s v="Jumbo Drum"/>
    <x v="48"/>
    <n v="0.62"/>
    <n v="0.69"/>
    <s v="United States"/>
    <x v="2"/>
    <x v="32"/>
    <s v="Lincoln"/>
    <n v="68502"/>
    <x v="92"/>
    <x v="2"/>
    <s v="2015"/>
    <d v="2015-02-10T00:00:00"/>
    <n v="1273.2086999999999"/>
    <n v="11"/>
    <n v="1845.23"/>
    <n v="90338"/>
    <x v="0"/>
  </r>
  <r>
    <n v="25449"/>
    <s v="Medium"/>
    <n v="0.02"/>
    <n v="34.979999999999997"/>
    <n v="7.53"/>
    <n v="392"/>
    <x v="1"/>
    <s v="Erica R Fuller"/>
    <s v="Regular Air"/>
    <x v="0"/>
    <x v="2"/>
    <x v="13"/>
    <s v="Small Box"/>
    <x v="171"/>
    <n v="0.76"/>
    <n v="-4.2970936490850384"/>
    <s v="United States"/>
    <x v="2"/>
    <x v="33"/>
    <s v="Clayton"/>
    <n v="63105"/>
    <x v="93"/>
    <x v="5"/>
    <s v="2015"/>
    <d v="2015-03-07T00:00:00"/>
    <n v="-159.68"/>
    <n v="1"/>
    <n v="37.159999999999997"/>
    <n v="86383"/>
    <x v="0"/>
  </r>
  <r>
    <n v="25450"/>
    <s v="Medium"/>
    <n v="0.01"/>
    <n v="19.989999999999998"/>
    <n v="11.17"/>
    <n v="392"/>
    <x v="1"/>
    <s v="Erica R Fuller"/>
    <s v="Regular Air"/>
    <x v="0"/>
    <x v="1"/>
    <x v="2"/>
    <s v="Large Box"/>
    <x v="172"/>
    <n v="0.6"/>
    <n v="0.63940435280641472"/>
    <s v="United States"/>
    <x v="2"/>
    <x v="33"/>
    <s v="Clayton"/>
    <n v="63105"/>
    <x v="93"/>
    <x v="5"/>
    <s v="2015"/>
    <d v="2015-03-08T00:00:00"/>
    <n v="27.91"/>
    <n v="2"/>
    <n v="43.65"/>
    <n v="86383"/>
    <x v="0"/>
  </r>
  <r>
    <n v="22598"/>
    <s v="Low"/>
    <n v="7.0000000000000007E-2"/>
    <n v="9.7100000000000009"/>
    <n v="9.4499999999999993"/>
    <n v="393"/>
    <x v="0"/>
    <s v="Shawn Combs"/>
    <s v="Regular Air"/>
    <x v="0"/>
    <x v="0"/>
    <x v="10"/>
    <s v="Small Box"/>
    <x v="173"/>
    <n v="0.6"/>
    <n v="-2.6008269720101778"/>
    <s v="United States"/>
    <x v="1"/>
    <x v="4"/>
    <s v="Auburn"/>
    <n v="13021"/>
    <x v="2"/>
    <x v="2"/>
    <s v="2015"/>
    <d v="2015-02-22T00:00:00"/>
    <n v="-81.77"/>
    <n v="3"/>
    <n v="31.44"/>
    <n v="86382"/>
    <x v="0"/>
  </r>
  <r>
    <n v="24638"/>
    <s v="Critical"/>
    <n v="0.04"/>
    <n v="15.98"/>
    <n v="4"/>
    <n v="395"/>
    <x v="1"/>
    <s v="Monica McCormick"/>
    <s v="Regular Air"/>
    <x v="0"/>
    <x v="2"/>
    <x v="13"/>
    <s v="Small Box"/>
    <x v="174"/>
    <n v="0.37"/>
    <n v="-0.2973834958971977"/>
    <s v="United States"/>
    <x v="3"/>
    <x v="24"/>
    <s v="Albemarle"/>
    <n v="28001"/>
    <x v="49"/>
    <x v="1"/>
    <s v="2015"/>
    <d v="2015-06-19T00:00:00"/>
    <n v="-19.208000000000002"/>
    <n v="4"/>
    <n v="64.59"/>
    <n v="86384"/>
    <x v="0"/>
  </r>
  <r>
    <n v="24639"/>
    <s v="Critical"/>
    <n v="0.06"/>
    <n v="22.84"/>
    <n v="5.47"/>
    <n v="395"/>
    <x v="1"/>
    <s v="Monica McCormick"/>
    <s v="Regular Air"/>
    <x v="0"/>
    <x v="0"/>
    <x v="7"/>
    <s v="Small Box"/>
    <x v="175"/>
    <n v="0.39"/>
    <n v="1.6105987790622157E-2"/>
    <s v="United States"/>
    <x v="3"/>
    <x v="24"/>
    <s v="Albemarle"/>
    <n v="28001"/>
    <x v="49"/>
    <x v="1"/>
    <s v="2015"/>
    <d v="2015-06-20T00:00:00"/>
    <n v="7.4399999999999995"/>
    <n v="20"/>
    <n v="461.94"/>
    <n v="86384"/>
    <x v="0"/>
  </r>
  <r>
    <n v="20693"/>
    <s v="Critical"/>
    <n v="0.1"/>
    <n v="154.13"/>
    <n v="69"/>
    <n v="397"/>
    <x v="0"/>
    <s v="Denise Carver"/>
    <s v="Regular Air"/>
    <x v="0"/>
    <x v="1"/>
    <x v="11"/>
    <s v="Large Box"/>
    <x v="66"/>
    <n v="0.68"/>
    <n v="-0.30624011033280724"/>
    <s v="United States"/>
    <x v="1"/>
    <x v="10"/>
    <s v="Cuyahoga Falls"/>
    <n v="44221"/>
    <x v="23"/>
    <x v="2"/>
    <s v="2015"/>
    <d v="2015-02-03T00:00:00"/>
    <n v="-372.48597100000006"/>
    <n v="8"/>
    <n v="1216.32"/>
    <n v="89319"/>
    <x v="0"/>
  </r>
  <r>
    <n v="24471"/>
    <s v="Medium"/>
    <n v="0.05"/>
    <n v="63.94"/>
    <n v="14.48"/>
    <n v="398"/>
    <x v="0"/>
    <s v="Bruce Stark"/>
    <s v="Regular Air"/>
    <x v="0"/>
    <x v="1"/>
    <x v="2"/>
    <s v="Small Box"/>
    <x v="176"/>
    <n v="0.46"/>
    <n v="0.69"/>
    <s v="United States"/>
    <x v="1"/>
    <x v="10"/>
    <s v="Dayton"/>
    <n v="45406"/>
    <x v="94"/>
    <x v="3"/>
    <s v="2015"/>
    <d v="2015-05-25T00:00:00"/>
    <n v="1372.6307999999999"/>
    <n v="31"/>
    <n v="1989.32"/>
    <n v="89320"/>
    <x v="0"/>
  </r>
  <r>
    <n v="21570"/>
    <s v="High"/>
    <n v="0.03"/>
    <n v="4.9800000000000004"/>
    <n v="0.8"/>
    <n v="406"/>
    <x v="0"/>
    <s v="June Frank Hammond"/>
    <s v="Regular Air"/>
    <x v="2"/>
    <x v="0"/>
    <x v="7"/>
    <s v="Wrap Bag"/>
    <x v="177"/>
    <n v="0.36"/>
    <n v="0.69"/>
    <s v="United States"/>
    <x v="1"/>
    <x v="2"/>
    <s v="South Vineland"/>
    <n v="8360"/>
    <x v="8"/>
    <x v="3"/>
    <s v="2015"/>
    <d v="2015-05-22T00:00:00"/>
    <n v="50.2044"/>
    <n v="15"/>
    <n v="72.760000000000005"/>
    <n v="87804"/>
    <x v="0"/>
  </r>
  <r>
    <n v="19104"/>
    <s v="Low"/>
    <n v="7.0000000000000007E-2"/>
    <n v="29.17"/>
    <n v="6.27"/>
    <n v="408"/>
    <x v="0"/>
    <s v="Calvin Parsons Walter"/>
    <s v="Regular Air"/>
    <x v="0"/>
    <x v="0"/>
    <x v="8"/>
    <s v="Small Box"/>
    <x v="178"/>
    <n v="0.37"/>
    <n v="0.58989961794890999"/>
    <s v="United States"/>
    <x v="2"/>
    <x v="7"/>
    <s v="San Juan"/>
    <n v="78589"/>
    <x v="10"/>
    <x v="3"/>
    <s v="2015"/>
    <d v="2015-05-06T00:00:00"/>
    <n v="236.2371"/>
    <n v="14"/>
    <n v="400.47"/>
    <n v="89639"/>
    <x v="0"/>
  </r>
  <r>
    <n v="18428"/>
    <s v="High"/>
    <n v="0.05"/>
    <n v="178.47"/>
    <n v="19.989999999999998"/>
    <n v="411"/>
    <x v="0"/>
    <s v="Carolyn Proctor"/>
    <s v="Express Air"/>
    <x v="3"/>
    <x v="0"/>
    <x v="10"/>
    <s v="Small Box"/>
    <x v="179"/>
    <n v="0.55000000000000004"/>
    <n v="0.61581260489384904"/>
    <s v="United States"/>
    <x v="0"/>
    <x v="1"/>
    <s v="Oakland"/>
    <n v="94601"/>
    <x v="82"/>
    <x v="3"/>
    <s v="2015"/>
    <d v="2015-05-07T00:00:00"/>
    <n v="943"/>
    <n v="9"/>
    <n v="1531.31"/>
    <n v="87905"/>
    <x v="0"/>
  </r>
  <r>
    <n v="21739"/>
    <s v="Critical"/>
    <n v="0.09"/>
    <n v="999.99"/>
    <n v="13.99"/>
    <n v="421"/>
    <x v="0"/>
    <s v="Scott Feldman"/>
    <s v="Regular Air"/>
    <x v="2"/>
    <x v="2"/>
    <x v="6"/>
    <s v="Medium Box"/>
    <x v="180"/>
    <n v="0.36"/>
    <n v="-2.7543358104211775"/>
    <s v="United States"/>
    <x v="1"/>
    <x v="2"/>
    <s v="Elizabeth"/>
    <n v="7201"/>
    <x v="92"/>
    <x v="2"/>
    <s v="2015"/>
    <d v="2015-02-08T00:00:00"/>
    <n v="-2531.4825000000001"/>
    <n v="1"/>
    <n v="919.09"/>
    <n v="87700"/>
    <x v="0"/>
  </r>
  <r>
    <n v="22355"/>
    <s v="High"/>
    <n v="0.02"/>
    <n v="15.28"/>
    <n v="1.99"/>
    <n v="428"/>
    <x v="1"/>
    <s v="Ernest Barber"/>
    <s v="Regular Air"/>
    <x v="0"/>
    <x v="2"/>
    <x v="13"/>
    <s v="Small Pack"/>
    <x v="108"/>
    <n v="0.42"/>
    <n v="0.69"/>
    <s v="United States"/>
    <x v="0"/>
    <x v="34"/>
    <s v="Carson City"/>
    <n v="89701"/>
    <x v="43"/>
    <x v="0"/>
    <s v="2015"/>
    <d v="2015-01-16T00:00:00"/>
    <n v="163.1574"/>
    <n v="15"/>
    <n v="236.46"/>
    <n v="88479"/>
    <x v="0"/>
  </r>
  <r>
    <n v="22356"/>
    <s v="High"/>
    <n v="0"/>
    <n v="85.99"/>
    <n v="3.3"/>
    <n v="428"/>
    <x v="1"/>
    <s v="Ernest Barber"/>
    <s v="Regular Air"/>
    <x v="0"/>
    <x v="2"/>
    <x v="5"/>
    <s v="Small Pack"/>
    <x v="181"/>
    <n v="0.37"/>
    <n v="-4.0940801950690879"/>
    <s v="United States"/>
    <x v="0"/>
    <x v="34"/>
    <s v="Carson City"/>
    <n v="89701"/>
    <x v="43"/>
    <x v="0"/>
    <s v="2015"/>
    <d v="2015-01-16T00:00:00"/>
    <n v="-302.22500000000002"/>
    <n v="1"/>
    <n v="73.819999999999993"/>
    <n v="88479"/>
    <x v="0"/>
  </r>
  <r>
    <n v="25351"/>
    <s v="Not Specified"/>
    <n v="0.05"/>
    <n v="10.98"/>
    <n v="4.8"/>
    <n v="428"/>
    <x v="1"/>
    <s v="Ernest Barber"/>
    <s v="Regular Air"/>
    <x v="0"/>
    <x v="0"/>
    <x v="4"/>
    <s v="Small Box"/>
    <x v="182"/>
    <n v="0.36"/>
    <n v="0.37275307473982972"/>
    <s v="United States"/>
    <x v="0"/>
    <x v="34"/>
    <s v="Carson City"/>
    <n v="89701"/>
    <x v="95"/>
    <x v="5"/>
    <s v="2015"/>
    <d v="2015-03-05T00:00:00"/>
    <n v="90.62"/>
    <n v="22"/>
    <n v="243.11"/>
    <n v="88480"/>
    <x v="0"/>
  </r>
  <r>
    <n v="19988"/>
    <s v="Low"/>
    <n v="0.05"/>
    <n v="125.99"/>
    <n v="8.08"/>
    <n v="437"/>
    <x v="0"/>
    <s v="Alice Berger McIntyre"/>
    <s v="Regular Air"/>
    <x v="2"/>
    <x v="2"/>
    <x v="5"/>
    <s v="Small Box"/>
    <x v="89"/>
    <n v="0.56999999999999995"/>
    <n v="0.44853128347300109"/>
    <s v="United States"/>
    <x v="1"/>
    <x v="15"/>
    <s v="Lunenburg"/>
    <n v="1462"/>
    <x v="33"/>
    <x v="1"/>
    <s v="2015"/>
    <d v="2015-06-27T00:00:00"/>
    <n v="427.11840000000001"/>
    <n v="9"/>
    <n v="952.26"/>
    <n v="90695"/>
    <x v="0"/>
  </r>
  <r>
    <n v="25813"/>
    <s v="Critical"/>
    <n v="0"/>
    <n v="7.59"/>
    <n v="4"/>
    <n v="444"/>
    <x v="0"/>
    <s v="Thelma Abrams"/>
    <s v="Regular Air"/>
    <x v="2"/>
    <x v="1"/>
    <x v="2"/>
    <s v="Wrap Bag"/>
    <x v="150"/>
    <n v="0.42"/>
    <n v="0.24285794560575411"/>
    <s v="United States"/>
    <x v="2"/>
    <x v="12"/>
    <s v="Urbana"/>
    <n v="61801"/>
    <x v="40"/>
    <x v="3"/>
    <s v="2015"/>
    <d v="2015-05-28T00:00:00"/>
    <n v="86.438000000000002"/>
    <n v="43"/>
    <n v="355.92"/>
    <n v="88085"/>
    <x v="0"/>
  </r>
  <r>
    <n v="23153"/>
    <s v="Not Specified"/>
    <n v="0.03"/>
    <n v="48.04"/>
    <n v="19.989999999999998"/>
    <n v="445"/>
    <x v="1"/>
    <s v="Judy Barrett"/>
    <s v="Regular Air"/>
    <x v="2"/>
    <x v="0"/>
    <x v="7"/>
    <s v="Small Box"/>
    <x v="183"/>
    <n v="0.37"/>
    <n v="-4.3850162225936427E-2"/>
    <s v="United States"/>
    <x v="2"/>
    <x v="32"/>
    <s v="Norfolk"/>
    <n v="68701"/>
    <x v="86"/>
    <x v="4"/>
    <s v="2015"/>
    <d v="2015-04-13T00:00:00"/>
    <n v="-4.4599999999999937"/>
    <n v="2"/>
    <n v="101.71"/>
    <n v="88083"/>
    <x v="0"/>
  </r>
  <r>
    <n v="23862"/>
    <s v="High"/>
    <n v="0.09"/>
    <n v="200.98"/>
    <n v="55.96"/>
    <n v="445"/>
    <x v="1"/>
    <s v="Judy Barrett"/>
    <s v="Delivery Truck"/>
    <x v="2"/>
    <x v="1"/>
    <x v="14"/>
    <s v="Jumbo Box"/>
    <x v="161"/>
    <n v="0.75"/>
    <n v="-0.29030271469649288"/>
    <s v="United States"/>
    <x v="2"/>
    <x v="32"/>
    <s v="Norfolk"/>
    <n v="68701"/>
    <x v="96"/>
    <x v="1"/>
    <s v="2015"/>
    <d v="2015-06-24T00:00:00"/>
    <n v="-512.87200000000007"/>
    <n v="9"/>
    <n v="1766.68"/>
    <n v="88084"/>
    <x v="0"/>
  </r>
  <r>
    <n v="23863"/>
    <s v="High"/>
    <n v="0.09"/>
    <n v="2.78"/>
    <n v="0.97"/>
    <n v="445"/>
    <x v="1"/>
    <s v="Judy Barrett"/>
    <s v="Regular Air"/>
    <x v="2"/>
    <x v="0"/>
    <x v="0"/>
    <s v="Wrap Bag"/>
    <x v="184"/>
    <n v="0.59"/>
    <n v="-0.13039283252929015"/>
    <s v="United States"/>
    <x v="2"/>
    <x v="32"/>
    <s v="Norfolk"/>
    <n v="68701"/>
    <x v="96"/>
    <x v="1"/>
    <s v="2015"/>
    <d v="2015-06-24T00:00:00"/>
    <n v="-3.7840000000000003"/>
    <n v="11"/>
    <n v="29.02"/>
    <n v="88084"/>
    <x v="0"/>
  </r>
  <r>
    <n v="19694"/>
    <s v="Not Specified"/>
    <n v="0.04"/>
    <n v="130.97999999999999"/>
    <n v="30"/>
    <n v="447"/>
    <x v="1"/>
    <s v="Valerie Moon"/>
    <s v="Delivery Truck"/>
    <x v="0"/>
    <x v="1"/>
    <x v="1"/>
    <s v="Jumbo Drum"/>
    <x v="185"/>
    <n v="0.78"/>
    <n v="-0.51974170898376282"/>
    <s v="United States"/>
    <x v="2"/>
    <x v="3"/>
    <s v="Roseville"/>
    <n v="55113"/>
    <x v="97"/>
    <x v="1"/>
    <s v="2015"/>
    <d v="2015-06-28T00:00:00"/>
    <n v="-82.903999999999996"/>
    <n v="1"/>
    <n v="159.51"/>
    <n v="90449"/>
    <x v="0"/>
  </r>
  <r>
    <n v="19695"/>
    <s v="Not Specified"/>
    <n v="0.05"/>
    <n v="200.99"/>
    <n v="4.2"/>
    <n v="447"/>
    <x v="1"/>
    <s v="Valerie Moon"/>
    <s v="Regular Air"/>
    <x v="0"/>
    <x v="2"/>
    <x v="5"/>
    <s v="Small Box"/>
    <x v="186"/>
    <n v="0.59"/>
    <n v="0.69"/>
    <s v="United States"/>
    <x v="2"/>
    <x v="3"/>
    <s v="Roseville"/>
    <n v="55113"/>
    <x v="97"/>
    <x v="1"/>
    <s v="2015"/>
    <d v="2015-06-25T00:00:00"/>
    <n v="1268.8064999999999"/>
    <n v="11"/>
    <n v="1838.85"/>
    <n v="90449"/>
    <x v="0"/>
  </r>
  <r>
    <n v="20851"/>
    <s v="High"/>
    <n v="0.03"/>
    <n v="15.99"/>
    <n v="11.28"/>
    <n v="451"/>
    <x v="1"/>
    <s v="Joyce Murray"/>
    <s v="Regular Air"/>
    <x v="1"/>
    <x v="2"/>
    <x v="6"/>
    <s v="Medium Box"/>
    <x v="187"/>
    <n v="0.38"/>
    <n v="-1.5021476888387826"/>
    <s v="United States"/>
    <x v="0"/>
    <x v="1"/>
    <s v="Los Altos"/>
    <n v="94024"/>
    <x v="98"/>
    <x v="4"/>
    <s v="2015"/>
    <d v="2015-04-11T00:00:00"/>
    <n v="-53.296199999999999"/>
    <n v="2"/>
    <n v="35.479999999999997"/>
    <n v="86010"/>
    <x v="0"/>
  </r>
  <r>
    <n v="21117"/>
    <s v="Critical"/>
    <n v="0.04"/>
    <n v="37.700000000000003"/>
    <n v="2.99"/>
    <n v="451"/>
    <x v="1"/>
    <s v="Joyce Murray"/>
    <s v="Regular Air"/>
    <x v="1"/>
    <x v="0"/>
    <x v="8"/>
    <s v="Small Box"/>
    <x v="188"/>
    <n v="0.35"/>
    <n v="0.69000000000000006"/>
    <s v="United States"/>
    <x v="0"/>
    <x v="1"/>
    <s v="Los Altos"/>
    <n v="94024"/>
    <x v="87"/>
    <x v="3"/>
    <s v="2015"/>
    <d v="2015-05-28T00:00:00"/>
    <n v="299.6739"/>
    <n v="12"/>
    <n v="434.31"/>
    <n v="86012"/>
    <x v="0"/>
  </r>
  <r>
    <n v="18536"/>
    <s v="Low"/>
    <n v="0.01"/>
    <n v="8.8800000000000008"/>
    <n v="6.28"/>
    <n v="451"/>
    <x v="1"/>
    <s v="Joyce Murray"/>
    <s v="Regular Air"/>
    <x v="1"/>
    <x v="0"/>
    <x v="8"/>
    <s v="Small Box"/>
    <x v="168"/>
    <n v="0.35"/>
    <n v="-0.77824773413897286"/>
    <s v="United States"/>
    <x v="0"/>
    <x v="1"/>
    <s v="Los Altos"/>
    <n v="94024"/>
    <x v="99"/>
    <x v="0"/>
    <s v="2015"/>
    <d v="2015-01-10T00:00:00"/>
    <n v="-15.456"/>
    <n v="2"/>
    <n v="19.86"/>
    <n v="86013"/>
    <x v="0"/>
  </r>
  <r>
    <n v="18537"/>
    <s v="Low"/>
    <n v="0.06"/>
    <n v="2.88"/>
    <n v="0.99"/>
    <n v="451"/>
    <x v="1"/>
    <s v="Joyce Murray"/>
    <s v="Regular Air"/>
    <x v="1"/>
    <x v="0"/>
    <x v="9"/>
    <s v="Small Box"/>
    <x v="116"/>
    <n v="0.36"/>
    <n v="0.69"/>
    <s v="United States"/>
    <x v="0"/>
    <x v="1"/>
    <s v="Los Altos"/>
    <n v="94024"/>
    <x v="99"/>
    <x v="0"/>
    <s v="2015"/>
    <d v="2015-01-14T00:00:00"/>
    <n v="16.049399999999999"/>
    <n v="8"/>
    <n v="23.26"/>
    <n v="86013"/>
    <x v="0"/>
  </r>
  <r>
    <n v="21118"/>
    <s v="Critical"/>
    <n v="0.01"/>
    <n v="55.99"/>
    <n v="5"/>
    <n v="452"/>
    <x v="0"/>
    <s v="Leslie Rowland"/>
    <s v="Regular Air"/>
    <x v="1"/>
    <x v="2"/>
    <x v="5"/>
    <s v="Small Pack"/>
    <x v="134"/>
    <n v="0.83"/>
    <n v="-4.5513216284005402"/>
    <s v="United States"/>
    <x v="0"/>
    <x v="1"/>
    <s v="Los Banos"/>
    <n v="93635"/>
    <x v="87"/>
    <x v="3"/>
    <s v="2015"/>
    <d v="2015-05-28T00:00:00"/>
    <n v="-235.89500000000001"/>
    <n v="1"/>
    <n v="51.83"/>
    <n v="86012"/>
    <x v="0"/>
  </r>
  <r>
    <n v="22318"/>
    <s v="Not Specified"/>
    <n v="0.03"/>
    <n v="29.34"/>
    <n v="7.87"/>
    <n v="453"/>
    <x v="0"/>
    <s v="George Terry"/>
    <s v="Regular Air"/>
    <x v="0"/>
    <x v="1"/>
    <x v="2"/>
    <s v="Small Box"/>
    <x v="189"/>
    <n v="0.54"/>
    <n v="-1.2753086419753088"/>
    <s v="United States"/>
    <x v="0"/>
    <x v="1"/>
    <s v="Los Gatos"/>
    <n v="95032"/>
    <x v="100"/>
    <x v="3"/>
    <s v="2015"/>
    <d v="2015-05-10T00:00:00"/>
    <n v="-41.32"/>
    <n v="1"/>
    <n v="32.4"/>
    <n v="86011"/>
    <x v="0"/>
  </r>
  <r>
    <n v="22874"/>
    <s v="Low"/>
    <n v="7.0000000000000007E-2"/>
    <n v="16.91"/>
    <n v="6.25"/>
    <n v="460"/>
    <x v="0"/>
    <s v="Anne Armstrong"/>
    <s v="Regular Air"/>
    <x v="1"/>
    <x v="0"/>
    <x v="10"/>
    <s v="Small Box"/>
    <x v="190"/>
    <n v="0.57999999999999996"/>
    <n v="1.6027591803611293E-2"/>
    <s v="United States"/>
    <x v="1"/>
    <x v="2"/>
    <s v="Millville"/>
    <n v="8332"/>
    <x v="94"/>
    <x v="3"/>
    <s v="2015"/>
    <d v="2015-05-30T00:00:00"/>
    <n v="7.9000000000000057"/>
    <n v="31"/>
    <n v="492.9"/>
    <n v="86014"/>
    <x v="0"/>
  </r>
  <r>
    <n v="18467"/>
    <s v="Low"/>
    <n v="7.0000000000000007E-2"/>
    <n v="165.2"/>
    <n v="19.989999999999998"/>
    <n v="463"/>
    <x v="0"/>
    <s v="Debbie Stevenson"/>
    <s v="Regular Air"/>
    <x v="2"/>
    <x v="0"/>
    <x v="10"/>
    <s v="Small Box"/>
    <x v="191"/>
    <n v="0.59"/>
    <n v="0.48235848882149535"/>
    <s v="United States"/>
    <x v="0"/>
    <x v="1"/>
    <s v="West Hollywood"/>
    <n v="90069"/>
    <x v="101"/>
    <x v="0"/>
    <s v="2015"/>
    <d v="2015-01-16T00:00:00"/>
    <n v="521.69000000000005"/>
    <n v="7"/>
    <n v="1081.54"/>
    <n v="88061"/>
    <x v="0"/>
  </r>
  <r>
    <n v="22754"/>
    <s v="Not Specified"/>
    <n v="0.08"/>
    <n v="297.64"/>
    <n v="14.7"/>
    <n v="466"/>
    <x v="0"/>
    <s v="Marc Nash"/>
    <s v="Delivery Truck"/>
    <x v="2"/>
    <x v="2"/>
    <x v="6"/>
    <s v="Jumbo Drum"/>
    <x v="192"/>
    <n v="0.56999999999999995"/>
    <n v="0.43854101196991629"/>
    <s v="United States"/>
    <x v="1"/>
    <x v="15"/>
    <s v="Bellingham"/>
    <n v="2019"/>
    <x v="52"/>
    <x v="0"/>
    <s v="2015"/>
    <d v="2015-01-11T00:00:00"/>
    <n v="496.79679999999996"/>
    <n v="5"/>
    <n v="1132.8399999999999"/>
    <n v="88060"/>
    <x v="0"/>
  </r>
  <r>
    <n v="22755"/>
    <s v="Not Specified"/>
    <n v="0.02"/>
    <n v="12.99"/>
    <n v="14.37"/>
    <n v="467"/>
    <x v="0"/>
    <s v="Maria Thomas"/>
    <s v="Regular Air"/>
    <x v="2"/>
    <x v="1"/>
    <x v="2"/>
    <s v="Large Box"/>
    <x v="193"/>
    <n v="0.73"/>
    <n v="-3.876694283923972"/>
    <s v="United States"/>
    <x v="1"/>
    <x v="15"/>
    <s v="Beverly"/>
    <n v="1915"/>
    <x v="52"/>
    <x v="0"/>
    <s v="2015"/>
    <d v="2015-01-12T00:00:00"/>
    <n v="-556.80960000000005"/>
    <n v="11"/>
    <n v="143.63"/>
    <n v="88060"/>
    <x v="0"/>
  </r>
  <r>
    <n v="22756"/>
    <s v="Not Specified"/>
    <n v="0.06"/>
    <n v="14.42"/>
    <n v="6.75"/>
    <n v="468"/>
    <x v="0"/>
    <s v="Craig Bennett"/>
    <s v="Regular Air"/>
    <x v="2"/>
    <x v="0"/>
    <x v="15"/>
    <s v="Medium Box"/>
    <x v="194"/>
    <n v="0.52"/>
    <n v="-0.37977546549835706"/>
    <s v="United States"/>
    <x v="1"/>
    <x v="15"/>
    <s v="Hanson"/>
    <n v="2341"/>
    <x v="52"/>
    <x v="0"/>
    <s v="2015"/>
    <d v="2015-01-12T00:00:00"/>
    <n v="-27.738800000000001"/>
    <n v="5"/>
    <n v="73.040000000000006"/>
    <n v="88060"/>
    <x v="0"/>
  </r>
  <r>
    <n v="22757"/>
    <s v="Not Specified"/>
    <n v="0.05"/>
    <n v="4.1399999999999997"/>
    <n v="6.6"/>
    <n v="469"/>
    <x v="0"/>
    <s v="Marion Bowling"/>
    <s v="Express Air"/>
    <x v="2"/>
    <x v="1"/>
    <x v="2"/>
    <s v="Small Box"/>
    <x v="16"/>
    <n v="0.49"/>
    <n v="-3.8586866566716638"/>
    <s v="United States"/>
    <x v="1"/>
    <x v="2"/>
    <s v="Hawthorne"/>
    <n v="7506"/>
    <x v="52"/>
    <x v="0"/>
    <s v="2015"/>
    <d v="2015-01-13T00:00:00"/>
    <n v="-128.68719999999999"/>
    <n v="7"/>
    <n v="33.35"/>
    <n v="88060"/>
    <x v="0"/>
  </r>
  <r>
    <n v="22758"/>
    <s v="Not Specified"/>
    <n v="0.03"/>
    <n v="11.34"/>
    <n v="5.01"/>
    <n v="470"/>
    <x v="0"/>
    <s v="Tony Doyle"/>
    <s v="Regular Air"/>
    <x v="2"/>
    <x v="0"/>
    <x v="7"/>
    <s v="Small Box"/>
    <x v="195"/>
    <n v="0.36"/>
    <n v="0.38517264276228419"/>
    <s v="United States"/>
    <x v="1"/>
    <x v="2"/>
    <s v="Trenton"/>
    <n v="8601"/>
    <x v="52"/>
    <x v="0"/>
    <s v="2015"/>
    <d v="2015-01-11T00:00:00"/>
    <n v="23.2028"/>
    <n v="5"/>
    <n v="60.24"/>
    <n v="88060"/>
    <x v="0"/>
  </r>
  <r>
    <n v="462"/>
    <s v="Not Specified"/>
    <n v="7.0000000000000007E-2"/>
    <n v="179.99"/>
    <n v="19.989999999999998"/>
    <n v="471"/>
    <x v="0"/>
    <s v="Ross Simpson"/>
    <s v="Express Air"/>
    <x v="3"/>
    <x v="2"/>
    <x v="13"/>
    <s v="Small Box"/>
    <x v="196"/>
    <n v="0.48"/>
    <n v="-0.79179853209475937"/>
    <s v="United States"/>
    <x v="3"/>
    <x v="29"/>
    <s v="Atlanta"/>
    <n v="30318"/>
    <x v="102"/>
    <x v="2"/>
    <s v="2015"/>
    <d v="2015-02-08T00:00:00"/>
    <n v="-568.53510000000006"/>
    <n v="4"/>
    <n v="718.03"/>
    <n v="3138"/>
    <x v="0"/>
  </r>
  <r>
    <n v="18462"/>
    <s v="Not Specified"/>
    <n v="7.0000000000000007E-2"/>
    <n v="179.99"/>
    <n v="19.989999999999998"/>
    <n v="472"/>
    <x v="0"/>
    <s v="Donna Craven"/>
    <s v="Express Air"/>
    <x v="3"/>
    <x v="2"/>
    <x v="13"/>
    <s v="Small Box"/>
    <x v="196"/>
    <n v="0.48"/>
    <n v="-2.3813158041334748"/>
    <s v="United States"/>
    <x v="1"/>
    <x v="30"/>
    <s v="Randallstown"/>
    <n v="21133"/>
    <x v="102"/>
    <x v="2"/>
    <s v="2015"/>
    <d v="2015-02-08T00:00:00"/>
    <n v="-427.47"/>
    <n v="1"/>
    <n v="179.51"/>
    <n v="88023"/>
    <x v="0"/>
  </r>
  <r>
    <n v="20637"/>
    <s v="Critical"/>
    <n v="0.03"/>
    <n v="11.97"/>
    <n v="4.9800000000000004"/>
    <n v="483"/>
    <x v="1"/>
    <s v="Edgar McKenzie"/>
    <s v="Regular Air"/>
    <x v="0"/>
    <x v="0"/>
    <x v="15"/>
    <s v="Small Box"/>
    <x v="197"/>
    <n v="0.57999999999999996"/>
    <n v="-0.24856518174364581"/>
    <s v="United States"/>
    <x v="2"/>
    <x v="12"/>
    <s v="Oswego"/>
    <n v="60543"/>
    <x v="39"/>
    <x v="0"/>
    <s v="2015"/>
    <d v="2015-01-28T00:00:00"/>
    <n v="-18.190000000000001"/>
    <n v="6"/>
    <n v="73.180000000000007"/>
    <n v="90353"/>
    <x v="0"/>
  </r>
  <r>
    <n v="22864"/>
    <s v="Not Specified"/>
    <n v="0.06"/>
    <n v="3.36"/>
    <n v="6.27"/>
    <n v="483"/>
    <x v="1"/>
    <s v="Edgar McKenzie"/>
    <s v="Regular Air"/>
    <x v="0"/>
    <x v="0"/>
    <x v="8"/>
    <s v="Small Box"/>
    <x v="198"/>
    <n v="0.4"/>
    <n v="-2.7276122448979594"/>
    <s v="United States"/>
    <x v="2"/>
    <x v="12"/>
    <s v="Oswego"/>
    <n v="60543"/>
    <x v="45"/>
    <x v="4"/>
    <s v="2015"/>
    <d v="2015-04-24T00:00:00"/>
    <n v="-24.057540000000003"/>
    <n v="2"/>
    <n v="8.82"/>
    <n v="90354"/>
    <x v="0"/>
  </r>
  <r>
    <n v="22865"/>
    <s v="Not Specified"/>
    <n v="7.0000000000000007E-2"/>
    <n v="699.99"/>
    <n v="24.49"/>
    <n v="483"/>
    <x v="1"/>
    <s v="Edgar McKenzie"/>
    <s v="Regular Air"/>
    <x v="0"/>
    <x v="2"/>
    <x v="16"/>
    <s v="Large Box"/>
    <x v="199"/>
    <n v="0.41"/>
    <n v="0.432316360697379"/>
    <s v="United States"/>
    <x v="2"/>
    <x v="12"/>
    <s v="Oswego"/>
    <n v="60543"/>
    <x v="45"/>
    <x v="4"/>
    <s v="2015"/>
    <d v="2015-04-25T00:00:00"/>
    <n v="2583.5614799999998"/>
    <n v="9"/>
    <n v="5976.09"/>
    <n v="90354"/>
    <x v="0"/>
  </r>
  <r>
    <n v="20668"/>
    <s v="Not Specified"/>
    <n v="0.05"/>
    <n v="2.88"/>
    <n v="0.5"/>
    <n v="485"/>
    <x v="0"/>
    <s v="Edward Leonard"/>
    <s v="Regular Air"/>
    <x v="0"/>
    <x v="0"/>
    <x v="9"/>
    <s v="Small Box"/>
    <x v="200"/>
    <n v="0.36"/>
    <n v="0.69"/>
    <s v="United States"/>
    <x v="0"/>
    <x v="1"/>
    <s v="Fresno"/>
    <n v="93727"/>
    <x v="103"/>
    <x v="5"/>
    <s v="2015"/>
    <d v="2015-03-20T00:00:00"/>
    <n v="6.0512999999999995"/>
    <n v="3"/>
    <n v="8.77"/>
    <n v="91062"/>
    <x v="0"/>
  </r>
  <r>
    <n v="23394"/>
    <s v="Medium"/>
    <n v="0.1"/>
    <n v="3.36"/>
    <n v="6.27"/>
    <n v="487"/>
    <x v="0"/>
    <s v="Molly Vincent"/>
    <s v="Express Air"/>
    <x v="0"/>
    <x v="0"/>
    <x v="8"/>
    <s v="Small Box"/>
    <x v="198"/>
    <n v="0.4"/>
    <n v="-3.213057019645424"/>
    <s v="United States"/>
    <x v="1"/>
    <x v="14"/>
    <s v="Sanford"/>
    <n v="4073"/>
    <x v="73"/>
    <x v="3"/>
    <s v="2015"/>
    <d v="2015-05-19T00:00:00"/>
    <n v="-67.0565"/>
    <n v="5"/>
    <n v="20.87"/>
    <n v="91063"/>
    <x v="0"/>
  </r>
  <r>
    <n v="23395"/>
    <s v="Medium"/>
    <n v="7.0000000000000007E-2"/>
    <n v="12.28"/>
    <n v="4.8600000000000003"/>
    <n v="488"/>
    <x v="0"/>
    <s v="Ronnie Creech"/>
    <s v="Regular Air"/>
    <x v="0"/>
    <x v="0"/>
    <x v="7"/>
    <s v="Small Box"/>
    <x v="94"/>
    <n v="0.38"/>
    <n v="-0.30894941634241246"/>
    <s v="United States"/>
    <x v="1"/>
    <x v="14"/>
    <s v="South Portland"/>
    <n v="4106"/>
    <x v="73"/>
    <x v="3"/>
    <s v="2015"/>
    <d v="2015-05-20T00:00:00"/>
    <n v="-7.94"/>
    <n v="2"/>
    <n v="25.7"/>
    <n v="91063"/>
    <x v="0"/>
  </r>
  <r>
    <n v="23393"/>
    <s v="Medium"/>
    <n v="0.09"/>
    <n v="20.99"/>
    <n v="0.99"/>
    <n v="489"/>
    <x v="0"/>
    <s v="Eileen Cheek"/>
    <s v="Regular Air"/>
    <x v="0"/>
    <x v="2"/>
    <x v="5"/>
    <s v="Wrap Bag"/>
    <x v="201"/>
    <n v="0.56999999999999995"/>
    <n v="0.53270026571416129"/>
    <s v="United States"/>
    <x v="1"/>
    <x v="15"/>
    <s v="Norwood"/>
    <n v="2062"/>
    <x v="73"/>
    <x v="3"/>
    <s v="2015"/>
    <d v="2015-05-18T00:00:00"/>
    <n v="122.292"/>
    <n v="14"/>
    <n v="229.57"/>
    <n v="91063"/>
    <x v="0"/>
  </r>
  <r>
    <n v="1147"/>
    <s v="Medium"/>
    <n v="0.08"/>
    <n v="2.94"/>
    <n v="0.96"/>
    <n v="491"/>
    <x v="1"/>
    <s v="Toni Swanson"/>
    <s v="Regular Air"/>
    <x v="3"/>
    <x v="0"/>
    <x v="0"/>
    <s v="Wrap Bag"/>
    <x v="202"/>
    <n v="0.57999999999999996"/>
    <n v="-3.1784107946026985E-2"/>
    <s v="United States"/>
    <x v="1"/>
    <x v="4"/>
    <s v="New York City"/>
    <n v="10154"/>
    <x v="7"/>
    <x v="3"/>
    <s v="2015"/>
    <d v="2015-05-17T00:00:00"/>
    <n v="-2.12"/>
    <n v="23"/>
    <n v="66.7"/>
    <n v="8353"/>
    <x v="1"/>
  </r>
  <r>
    <n v="1450"/>
    <s v="Critical"/>
    <n v="0.01"/>
    <n v="4.9800000000000004"/>
    <n v="6.07"/>
    <n v="491"/>
    <x v="1"/>
    <s v="Toni Swanson"/>
    <s v="Regular Air"/>
    <x v="3"/>
    <x v="0"/>
    <x v="7"/>
    <s v="Small Box"/>
    <x v="46"/>
    <n v="0.36"/>
    <n v="-0.31829493087557603"/>
    <s v="United States"/>
    <x v="1"/>
    <x v="4"/>
    <s v="New York City"/>
    <n v="10154"/>
    <x v="104"/>
    <x v="2"/>
    <s v="2015"/>
    <d v="2015-02-11T00:00:00"/>
    <n v="-69.069999999999993"/>
    <n v="41"/>
    <n v="217"/>
    <n v="10464"/>
    <x v="0"/>
  </r>
  <r>
    <n v="914"/>
    <s v="Critical"/>
    <n v="0.02"/>
    <n v="1360.14"/>
    <n v="14.7"/>
    <n v="491"/>
    <x v="1"/>
    <s v="Toni Swanson"/>
    <s v="Delivery Truck"/>
    <x v="3"/>
    <x v="2"/>
    <x v="6"/>
    <s v="Jumbo Drum"/>
    <x v="203"/>
    <n v="0.59"/>
    <n v="6.4037940550542141E-2"/>
    <s v="United States"/>
    <x v="1"/>
    <x v="4"/>
    <s v="New York City"/>
    <n v="10154"/>
    <x v="105"/>
    <x v="1"/>
    <s v="2015"/>
    <d v="2015-06-22T00:00:00"/>
    <n v="2028.12"/>
    <n v="22"/>
    <n v="31670.6"/>
    <n v="6562"/>
    <x v="0"/>
  </r>
  <r>
    <n v="6046"/>
    <s v="Not Specified"/>
    <n v="0.02"/>
    <n v="9.06"/>
    <n v="9.86"/>
    <n v="491"/>
    <x v="1"/>
    <s v="Toni Swanson"/>
    <s v="Regular Air"/>
    <x v="3"/>
    <x v="0"/>
    <x v="7"/>
    <s v="Small Box"/>
    <x v="204"/>
    <n v="0.4"/>
    <n v="-0.26482361771328494"/>
    <s v="United States"/>
    <x v="1"/>
    <x v="4"/>
    <s v="New York City"/>
    <n v="10154"/>
    <x v="105"/>
    <x v="1"/>
    <s v="2015"/>
    <d v="2015-06-22T00:00:00"/>
    <n v="-63.51"/>
    <n v="24"/>
    <n v="239.82"/>
    <n v="42852"/>
    <x v="0"/>
  </r>
  <r>
    <n v="18757"/>
    <s v="Not Specified"/>
    <n v="0.02"/>
    <n v="6.48"/>
    <n v="6.6"/>
    <n v="493"/>
    <x v="1"/>
    <s v="Douglas Buck"/>
    <s v="Regular Air"/>
    <x v="3"/>
    <x v="0"/>
    <x v="7"/>
    <s v="Small Box"/>
    <x v="205"/>
    <n v="0.37"/>
    <n v="-1.3798530954879329"/>
    <s v="United States"/>
    <x v="0"/>
    <x v="0"/>
    <s v="Seatac"/>
    <n v="98158"/>
    <x v="13"/>
    <x v="0"/>
    <s v="2015"/>
    <d v="2015-01-22T00:00:00"/>
    <n v="-92.05"/>
    <n v="10"/>
    <n v="66.709999999999994"/>
    <n v="88906"/>
    <x v="0"/>
  </r>
  <r>
    <n v="18758"/>
    <s v="Not Specified"/>
    <n v="0.04"/>
    <n v="17.149999999999999"/>
    <n v="4.96"/>
    <n v="493"/>
    <x v="1"/>
    <s v="Douglas Buck"/>
    <s v="Regular Air"/>
    <x v="3"/>
    <x v="0"/>
    <x v="10"/>
    <s v="Small Box"/>
    <x v="206"/>
    <n v="0.57999999999999996"/>
    <n v="7.0100963744837083E-2"/>
    <s v="United States"/>
    <x v="0"/>
    <x v="0"/>
    <s v="Seatac"/>
    <n v="98158"/>
    <x v="13"/>
    <x v="0"/>
    <s v="2015"/>
    <d v="2015-01-21T00:00:00"/>
    <n v="6.11"/>
    <n v="5"/>
    <n v="87.16"/>
    <n v="88906"/>
    <x v="0"/>
  </r>
  <r>
    <n v="19146"/>
    <s v="Medium"/>
    <n v="0.06"/>
    <n v="8.32"/>
    <n v="2.38"/>
    <n v="494"/>
    <x v="1"/>
    <s v="Jimmy Alston Holder"/>
    <s v="Regular Air"/>
    <x v="3"/>
    <x v="2"/>
    <x v="13"/>
    <s v="Small Pack"/>
    <x v="207"/>
    <n v="0.74"/>
    <n v="-0.36174205016788469"/>
    <s v="United States"/>
    <x v="0"/>
    <x v="0"/>
    <s v="Seattle"/>
    <n v="98115"/>
    <x v="7"/>
    <x v="3"/>
    <s v="2015"/>
    <d v="2015-05-17T00:00:00"/>
    <n v="-36.630000000000003"/>
    <n v="12"/>
    <n v="101.26"/>
    <n v="88905"/>
    <x v="0"/>
  </r>
  <r>
    <n v="19147"/>
    <s v="Medium"/>
    <n v="0.08"/>
    <n v="2.94"/>
    <n v="0.96"/>
    <n v="494"/>
    <x v="1"/>
    <s v="Jimmy Alston Holder"/>
    <s v="Regular Air"/>
    <x v="3"/>
    <x v="0"/>
    <x v="0"/>
    <s v="Wrap Bag"/>
    <x v="202"/>
    <n v="0.57999999999999996"/>
    <n v="-0.12183908045977013"/>
    <s v="United States"/>
    <x v="0"/>
    <x v="0"/>
    <s v="Seattle"/>
    <n v="98115"/>
    <x v="7"/>
    <x v="3"/>
    <s v="2015"/>
    <d v="2015-05-17T00:00:00"/>
    <n v="-2.12"/>
    <n v="6"/>
    <n v="17.399999999999999"/>
    <n v="88905"/>
    <x v="0"/>
  </r>
  <r>
    <n v="19450"/>
    <s v="Critical"/>
    <n v="0.01"/>
    <n v="4.9800000000000004"/>
    <n v="6.07"/>
    <n v="494"/>
    <x v="1"/>
    <s v="Jimmy Alston Holder"/>
    <s v="Regular Air"/>
    <x v="3"/>
    <x v="0"/>
    <x v="7"/>
    <s v="Small Box"/>
    <x v="46"/>
    <n v="0.36"/>
    <n v="-0.67856414131872278"/>
    <s v="United States"/>
    <x v="0"/>
    <x v="0"/>
    <s v="Seattle"/>
    <n v="98115"/>
    <x v="104"/>
    <x v="2"/>
    <s v="2015"/>
    <d v="2015-02-11T00:00:00"/>
    <n v="-35.916399999999996"/>
    <n v="10"/>
    <n v="52.93"/>
    <n v="88907"/>
    <x v="0"/>
  </r>
  <r>
    <n v="18914"/>
    <s v="Critical"/>
    <n v="0.02"/>
    <n v="1360.14"/>
    <n v="14.7"/>
    <n v="494"/>
    <x v="1"/>
    <s v="Jimmy Alston Holder"/>
    <s v="Delivery Truck"/>
    <x v="3"/>
    <x v="2"/>
    <x v="6"/>
    <s v="Jumbo Drum"/>
    <x v="203"/>
    <n v="0.59"/>
    <n v="0.35220852474807346"/>
    <s v="United States"/>
    <x v="0"/>
    <x v="0"/>
    <s v="Seattle"/>
    <n v="98115"/>
    <x v="105"/>
    <x v="1"/>
    <s v="2015"/>
    <d v="2015-06-22T00:00:00"/>
    <n v="3042.18"/>
    <n v="6"/>
    <n v="8637.44"/>
    <n v="88908"/>
    <x v="0"/>
  </r>
  <r>
    <n v="24046"/>
    <s v="Not Specified"/>
    <n v="0.02"/>
    <n v="9.06"/>
    <n v="9.86"/>
    <n v="494"/>
    <x v="1"/>
    <s v="Jimmy Alston Holder"/>
    <s v="Regular Air"/>
    <x v="3"/>
    <x v="0"/>
    <x v="7"/>
    <s v="Small Box"/>
    <x v="204"/>
    <n v="0.4"/>
    <n v="-0.52969140950792326"/>
    <s v="United States"/>
    <x v="0"/>
    <x v="0"/>
    <s v="Seattle"/>
    <n v="98115"/>
    <x v="105"/>
    <x v="1"/>
    <s v="2015"/>
    <d v="2015-06-22T00:00:00"/>
    <n v="-31.754999999999999"/>
    <n v="6"/>
    <n v="59.95"/>
    <n v="88908"/>
    <x v="0"/>
  </r>
  <r>
    <n v="26315"/>
    <s v="Critical"/>
    <n v="7.0000000000000007E-2"/>
    <n v="152.47999999999999"/>
    <n v="6.5"/>
    <n v="497"/>
    <x v="0"/>
    <s v="Steve McKee"/>
    <s v="Regular Air"/>
    <x v="2"/>
    <x v="2"/>
    <x v="13"/>
    <s v="Small Box"/>
    <x v="208"/>
    <n v="0.74"/>
    <n v="3.3943533715622157E-2"/>
    <s v="United States"/>
    <x v="3"/>
    <x v="20"/>
    <s v="Murfreesboro"/>
    <n v="37130"/>
    <x v="50"/>
    <x v="3"/>
    <s v="2015"/>
    <d v="2015-05-16T00:00:00"/>
    <n v="171.83879999999999"/>
    <n v="35"/>
    <n v="5062.49"/>
    <n v="90706"/>
    <x v="0"/>
  </r>
  <r>
    <n v="18303"/>
    <s v="Critical"/>
    <n v="0.01"/>
    <n v="55.98"/>
    <n v="4.8600000000000003"/>
    <n v="507"/>
    <x v="1"/>
    <s v="Carol Saunders"/>
    <s v="Express Air"/>
    <x v="0"/>
    <x v="0"/>
    <x v="7"/>
    <s v="Small Box"/>
    <x v="209"/>
    <n v="0.36"/>
    <n v="5.0915652966907275E-2"/>
    <s v="United States"/>
    <x v="3"/>
    <x v="35"/>
    <s v="Bowling Green"/>
    <n v="42104"/>
    <x v="106"/>
    <x v="4"/>
    <s v="2015"/>
    <d v="2015-04-20T00:00:00"/>
    <n v="32.940899999999999"/>
    <n v="11"/>
    <n v="646.97"/>
    <n v="87357"/>
    <x v="0"/>
  </r>
  <r>
    <n v="18304"/>
    <s v="Critical"/>
    <n v="0.04"/>
    <n v="65.989999999999995"/>
    <n v="8.99"/>
    <n v="507"/>
    <x v="1"/>
    <s v="Carol Saunders"/>
    <s v="Regular Air"/>
    <x v="0"/>
    <x v="2"/>
    <x v="5"/>
    <s v="Small Box"/>
    <x v="210"/>
    <n v="0.56000000000000005"/>
    <n v="0.13878832070506927"/>
    <s v="United States"/>
    <x v="3"/>
    <x v="35"/>
    <s v="Bowling Green"/>
    <n v="42104"/>
    <x v="106"/>
    <x v="4"/>
    <s v="2015"/>
    <d v="2015-04-19T00:00:00"/>
    <n v="131.334"/>
    <n v="17"/>
    <n v="946.29"/>
    <n v="87357"/>
    <x v="0"/>
  </r>
  <r>
    <n v="21958"/>
    <s v="High"/>
    <n v="0.01"/>
    <n v="20.98"/>
    <n v="53.03"/>
    <n v="508"/>
    <x v="1"/>
    <s v="Cameron Owens"/>
    <s v="Delivery Truck"/>
    <x v="0"/>
    <x v="0"/>
    <x v="10"/>
    <s v="Jumbo Drum"/>
    <x v="211"/>
    <n v="0.78"/>
    <n v="-2.2933479674796748"/>
    <s v="United States"/>
    <x v="3"/>
    <x v="35"/>
    <s v="Covington"/>
    <n v="41011"/>
    <x v="67"/>
    <x v="2"/>
    <s v="2015"/>
    <d v="2015-02-23T00:00:00"/>
    <n v="-282.08179999999999"/>
    <n v="5"/>
    <n v="123"/>
    <n v="87356"/>
    <x v="0"/>
  </r>
  <r>
    <n v="18305"/>
    <s v="Critical"/>
    <n v="0.01"/>
    <n v="128.24"/>
    <n v="12.65"/>
    <n v="508"/>
    <x v="1"/>
    <s v="Cameron Owens"/>
    <s v="Regular Air"/>
    <x v="0"/>
    <x v="1"/>
    <x v="1"/>
    <s v="Medium Box"/>
    <x v="212"/>
    <m/>
    <n v="0.25291546347097893"/>
    <s v="United States"/>
    <x v="3"/>
    <x v="35"/>
    <s v="Covington"/>
    <n v="41011"/>
    <x v="106"/>
    <x v="4"/>
    <s v="2015"/>
    <d v="2015-04-21T00:00:00"/>
    <n v="140.1354"/>
    <n v="4"/>
    <n v="554.08000000000004"/>
    <n v="87357"/>
    <x v="0"/>
  </r>
  <r>
    <n v="19895"/>
    <s v="Low"/>
    <n v="0.02"/>
    <n v="48.04"/>
    <n v="5.09"/>
    <n v="510"/>
    <x v="1"/>
    <s v="Gregory Rao"/>
    <s v="Regular Air"/>
    <x v="0"/>
    <x v="0"/>
    <x v="7"/>
    <s v="Small Box"/>
    <x v="213"/>
    <n v="0.37"/>
    <n v="0.69"/>
    <s v="United States"/>
    <x v="0"/>
    <x v="1"/>
    <s v="Manteca"/>
    <n v="95336"/>
    <x v="107"/>
    <x v="0"/>
    <s v="2015"/>
    <d v="2015-01-13T00:00:00"/>
    <n v="105.25259999999999"/>
    <n v="3"/>
    <n v="152.54"/>
    <n v="90058"/>
    <x v="0"/>
  </r>
  <r>
    <n v="20007"/>
    <s v="Critical"/>
    <n v="0.03"/>
    <n v="6.37"/>
    <n v="5.19"/>
    <n v="510"/>
    <x v="1"/>
    <s v="Gregory Rao"/>
    <s v="Regular Air"/>
    <x v="0"/>
    <x v="0"/>
    <x v="8"/>
    <s v="Small Box"/>
    <x v="214"/>
    <n v="0.38"/>
    <n v="-0.32400824145227752"/>
    <s v="United States"/>
    <x v="0"/>
    <x v="1"/>
    <s v="Manteca"/>
    <n v="95336"/>
    <x v="108"/>
    <x v="2"/>
    <s v="2015"/>
    <d v="2015-02-02T00:00:00"/>
    <n v="-29.092700000000001"/>
    <n v="14"/>
    <n v="89.79"/>
    <n v="90059"/>
    <x v="0"/>
  </r>
  <r>
    <n v="20216"/>
    <s v="Low"/>
    <n v="7.0000000000000007E-2"/>
    <n v="12.64"/>
    <n v="4.9800000000000004"/>
    <n v="518"/>
    <x v="0"/>
    <s v="Mark Ritchie"/>
    <s v="Regular Air"/>
    <x v="1"/>
    <x v="1"/>
    <x v="2"/>
    <s v="Small Pack"/>
    <x v="215"/>
    <n v="0.48"/>
    <n v="0.56775630756908291"/>
    <s v="United States"/>
    <x v="2"/>
    <x v="33"/>
    <s v="Clayton"/>
    <n v="63105"/>
    <x v="75"/>
    <x v="1"/>
    <s v="2015"/>
    <d v="2015-06-12T00:00:00"/>
    <n v="113.41499999999999"/>
    <n v="16"/>
    <n v="199.76"/>
    <n v="90867"/>
    <x v="0"/>
  </r>
  <r>
    <n v="23200"/>
    <s v="Medium"/>
    <n v="0.02"/>
    <n v="150.97999999999999"/>
    <n v="13.99"/>
    <n v="522"/>
    <x v="1"/>
    <s v="Aaron Riggs"/>
    <s v="Express Air"/>
    <x v="2"/>
    <x v="2"/>
    <x v="6"/>
    <s v="Medium Box"/>
    <x v="216"/>
    <n v="0.38"/>
    <n v="5.4333118221371018E-2"/>
    <s v="United States"/>
    <x v="0"/>
    <x v="6"/>
    <s v="Redmond"/>
    <n v="97756"/>
    <x v="33"/>
    <x v="1"/>
    <s v="2015"/>
    <d v="2015-06-24T00:00:00"/>
    <n v="26.099999999999998"/>
    <n v="3"/>
    <n v="480.37"/>
    <n v="89327"/>
    <x v="0"/>
  </r>
  <r>
    <n v="23201"/>
    <s v="Medium"/>
    <n v="0.1"/>
    <n v="5.43"/>
    <n v="0.95"/>
    <n v="522"/>
    <x v="1"/>
    <s v="Aaron Riggs"/>
    <s v="Regular Air"/>
    <x v="2"/>
    <x v="0"/>
    <x v="7"/>
    <s v="Wrap Bag"/>
    <x v="217"/>
    <n v="0.36"/>
    <n v="-0.44791666666666669"/>
    <s v="United States"/>
    <x v="0"/>
    <x v="6"/>
    <s v="Redmond"/>
    <n v="97756"/>
    <x v="33"/>
    <x v="1"/>
    <s v="2015"/>
    <d v="2015-06-24T00:00:00"/>
    <n v="-2.58"/>
    <n v="1"/>
    <n v="5.76"/>
    <n v="89327"/>
    <x v="0"/>
  </r>
  <r>
    <n v="23202"/>
    <s v="Medium"/>
    <n v="0.01"/>
    <n v="179.29"/>
    <n v="29.21"/>
    <n v="522"/>
    <x v="1"/>
    <s v="Aaron Riggs"/>
    <s v="Delivery Truck"/>
    <x v="2"/>
    <x v="1"/>
    <x v="11"/>
    <s v="Jumbo Box"/>
    <x v="218"/>
    <n v="0.74"/>
    <n v="0.8997439052995857"/>
    <s v="United States"/>
    <x v="0"/>
    <x v="6"/>
    <s v="Redmond"/>
    <n v="97756"/>
    <x v="33"/>
    <x v="1"/>
    <s v="2015"/>
    <d v="2015-06-23T00:00:00"/>
    <n v="2800.12"/>
    <n v="21"/>
    <n v="3112.13"/>
    <n v="89327"/>
    <x v="0"/>
  </r>
  <r>
    <n v="21517"/>
    <s v="Not Specified"/>
    <n v="0.03"/>
    <n v="1270.99"/>
    <n v="19.989999999999998"/>
    <n v="524"/>
    <x v="1"/>
    <s v="Gina McKnight"/>
    <s v="Regular Air"/>
    <x v="3"/>
    <x v="0"/>
    <x v="8"/>
    <s v="Small Box"/>
    <x v="219"/>
    <n v="0.35"/>
    <n v="0.14042124209639975"/>
    <s v="United States"/>
    <x v="3"/>
    <x v="20"/>
    <s v="Farragut"/>
    <n v="37922"/>
    <x v="13"/>
    <x v="0"/>
    <s v="2015"/>
    <d v="2015-01-22T00:00:00"/>
    <n v="363.55199999999996"/>
    <n v="2"/>
    <n v="2589.0100000000002"/>
    <n v="91127"/>
    <x v="0"/>
  </r>
  <r>
    <n v="21518"/>
    <s v="Not Specified"/>
    <n v="7.0000000000000007E-2"/>
    <n v="2036.48"/>
    <n v="14.7"/>
    <n v="524"/>
    <x v="1"/>
    <s v="Gina McKnight"/>
    <s v="Delivery Truck"/>
    <x v="3"/>
    <x v="2"/>
    <x v="6"/>
    <s v="Jumbo Drum"/>
    <x v="220"/>
    <n v="0.55000000000000004"/>
    <n v="-6.0910382115495296E-3"/>
    <s v="United States"/>
    <x v="3"/>
    <x v="20"/>
    <s v="Farragut"/>
    <n v="37922"/>
    <x v="13"/>
    <x v="0"/>
    <s v="2015"/>
    <d v="2015-01-22T00:00:00"/>
    <n v="-11.536000000000001"/>
    <n v="1"/>
    <n v="1893.93"/>
    <n v="91127"/>
    <x v="0"/>
  </r>
  <r>
    <n v="22176"/>
    <s v="High"/>
    <n v="0.09"/>
    <n v="17.98"/>
    <n v="8.51"/>
    <n v="526"/>
    <x v="1"/>
    <s v="April Hu"/>
    <s v="Regular Air"/>
    <x v="1"/>
    <x v="2"/>
    <x v="6"/>
    <s v="Medium Box"/>
    <x v="18"/>
    <n v="0.4"/>
    <n v="-3.1317197934921666E-2"/>
    <s v="United States"/>
    <x v="0"/>
    <x v="28"/>
    <s v="Mesa"/>
    <n v="85204"/>
    <x v="40"/>
    <x v="3"/>
    <s v="2015"/>
    <d v="2015-05-27T00:00:00"/>
    <n v="-6.6120000000000108"/>
    <n v="12"/>
    <n v="211.13"/>
    <n v="90026"/>
    <x v="0"/>
  </r>
  <r>
    <n v="20494"/>
    <s v="Not Specified"/>
    <n v="0"/>
    <n v="1.88"/>
    <n v="1.49"/>
    <n v="526"/>
    <x v="1"/>
    <s v="April Hu"/>
    <s v="Regular Air"/>
    <x v="1"/>
    <x v="0"/>
    <x v="8"/>
    <s v="Small Box"/>
    <x v="83"/>
    <n v="0.37"/>
    <n v="-0.61282000787711699"/>
    <s v="United States"/>
    <x v="0"/>
    <x v="28"/>
    <s v="Mesa"/>
    <n v="85204"/>
    <x v="60"/>
    <x v="0"/>
    <s v="2015"/>
    <d v="2015-01-18T00:00:00"/>
    <n v="-15.5595"/>
    <n v="13"/>
    <n v="25.39"/>
    <n v="90027"/>
    <x v="0"/>
  </r>
  <r>
    <n v="20495"/>
    <s v="Not Specified"/>
    <n v="0.06"/>
    <n v="5.78"/>
    <n v="5.67"/>
    <n v="526"/>
    <x v="1"/>
    <s v="April Hu"/>
    <s v="Regular Air"/>
    <x v="1"/>
    <x v="0"/>
    <x v="7"/>
    <s v="Small Box"/>
    <x v="221"/>
    <n v="0.36"/>
    <n v="-1.2397158244528474"/>
    <s v="United States"/>
    <x v="0"/>
    <x v="28"/>
    <s v="Mesa"/>
    <n v="85204"/>
    <x v="60"/>
    <x v="0"/>
    <s v="2015"/>
    <d v="2015-01-18T00:00:00"/>
    <n v="-108.19"/>
    <n v="15"/>
    <n v="87.27"/>
    <n v="90027"/>
    <x v="0"/>
  </r>
  <r>
    <n v="26210"/>
    <s v="Low"/>
    <n v="0"/>
    <n v="15.99"/>
    <n v="13.18"/>
    <n v="535"/>
    <x v="0"/>
    <s v="Jill Clements"/>
    <s v="Regular Air"/>
    <x v="0"/>
    <x v="0"/>
    <x v="8"/>
    <s v="Small Box"/>
    <x v="222"/>
    <n v="0.37"/>
    <n v="0.11528332300061996"/>
    <s v="United States"/>
    <x v="3"/>
    <x v="8"/>
    <s v="Montclair"/>
    <n v="22025"/>
    <x v="109"/>
    <x v="4"/>
    <s v="2015"/>
    <d v="2015-04-25T00:00:00"/>
    <n v="46.488"/>
    <n v="23"/>
    <n v="403.25"/>
    <n v="88511"/>
    <x v="0"/>
  </r>
  <r>
    <n v="20811"/>
    <s v="Medium"/>
    <n v="0.05"/>
    <n v="59.78"/>
    <n v="10.29"/>
    <n v="539"/>
    <x v="0"/>
    <s v="Alice Coley"/>
    <s v="Regular Air"/>
    <x v="2"/>
    <x v="0"/>
    <x v="8"/>
    <s v="Small Box"/>
    <x v="223"/>
    <n v="0.39"/>
    <n v="0.38488190306159387"/>
    <s v="United States"/>
    <x v="2"/>
    <x v="12"/>
    <s v="Urbana"/>
    <n v="61801"/>
    <x v="50"/>
    <x v="3"/>
    <s v="2015"/>
    <d v="2015-05-15T00:00:00"/>
    <n v="159.52970000000005"/>
    <n v="7"/>
    <n v="414.49"/>
    <n v="91174"/>
    <x v="0"/>
  </r>
  <r>
    <n v="20812"/>
    <s v="Medium"/>
    <n v="0.08"/>
    <n v="20.99"/>
    <n v="1.25"/>
    <n v="540"/>
    <x v="1"/>
    <s v="Ruth Lamm"/>
    <s v="Regular Air"/>
    <x v="2"/>
    <x v="2"/>
    <x v="5"/>
    <s v="Small Pack"/>
    <x v="224"/>
    <n v="0.83"/>
    <n v="3.2726692073495302E-2"/>
    <s v="United States"/>
    <x v="2"/>
    <x v="12"/>
    <s v="Vernon Hills"/>
    <n v="60061"/>
    <x v="50"/>
    <x v="3"/>
    <s v="2015"/>
    <d v="2015-05-16T00:00:00"/>
    <n v="15.371400000000008"/>
    <n v="28"/>
    <n v="469.69"/>
    <n v="91174"/>
    <x v="0"/>
  </r>
  <r>
    <n v="24783"/>
    <s v="Medium"/>
    <n v="0.05"/>
    <n v="204.1"/>
    <n v="13.99"/>
    <n v="540"/>
    <x v="1"/>
    <s v="Ruth Lamm"/>
    <s v="Regular Air"/>
    <x v="2"/>
    <x v="2"/>
    <x v="6"/>
    <s v="Medium Box"/>
    <x v="225"/>
    <n v="0.37"/>
    <n v="0.69"/>
    <s v="United States"/>
    <x v="2"/>
    <x v="12"/>
    <s v="Vernon Hills"/>
    <n v="60061"/>
    <x v="94"/>
    <x v="3"/>
    <s v="2015"/>
    <d v="2015-05-25T00:00:00"/>
    <n v="5924.1122999999998"/>
    <n v="41"/>
    <n v="8585.67"/>
    <n v="91175"/>
    <x v="0"/>
  </r>
  <r>
    <n v="23401"/>
    <s v="Not Specified"/>
    <n v="0.03"/>
    <n v="13.73"/>
    <n v="6.85"/>
    <n v="547"/>
    <x v="0"/>
    <s v="Henry Ball"/>
    <s v="Express Air"/>
    <x v="0"/>
    <x v="1"/>
    <x v="2"/>
    <s v="Wrap Bag"/>
    <x v="226"/>
    <n v="0.54"/>
    <n v="0.69"/>
    <s v="United States"/>
    <x v="1"/>
    <x v="36"/>
    <s v="Morgantown"/>
    <n v="26501"/>
    <x v="110"/>
    <x v="1"/>
    <s v="2015"/>
    <d v="2015-06-15T00:00:00"/>
    <n v="39.585299999999997"/>
    <n v="4"/>
    <n v="57.37"/>
    <n v="86250"/>
    <x v="0"/>
  </r>
  <r>
    <n v="25806"/>
    <s v="Not Specified"/>
    <n v="0.02"/>
    <n v="7.1"/>
    <n v="6.05"/>
    <n v="549"/>
    <x v="0"/>
    <s v="Dennis Boykin Townsend"/>
    <s v="Regular Air"/>
    <x v="0"/>
    <x v="0"/>
    <x v="8"/>
    <s v="Small Box"/>
    <x v="227"/>
    <n v="0.39"/>
    <n v="-1.0008745476477685"/>
    <s v="United States"/>
    <x v="0"/>
    <x v="27"/>
    <s v="Roswell"/>
    <n v="88201"/>
    <x v="13"/>
    <x v="0"/>
    <s v="2015"/>
    <d v="2015-01-20T00:00:00"/>
    <n v="-66.378"/>
    <n v="9"/>
    <n v="66.319999999999993"/>
    <n v="90908"/>
    <x v="0"/>
  </r>
  <r>
    <n v="24132"/>
    <s v="High"/>
    <n v="0.05"/>
    <n v="1.68"/>
    <n v="1.57"/>
    <n v="550"/>
    <x v="1"/>
    <s v="Edna Monroe Talley"/>
    <s v="Regular Air"/>
    <x v="0"/>
    <x v="0"/>
    <x v="0"/>
    <s v="Wrap Bag"/>
    <x v="15"/>
    <n v="0.59"/>
    <n v="-1.7781333333333336"/>
    <s v="United States"/>
    <x v="2"/>
    <x v="7"/>
    <s v="Seguin"/>
    <n v="78155"/>
    <x v="111"/>
    <x v="0"/>
    <s v="2015"/>
    <d v="2015-01-31T00:00:00"/>
    <n v="-33.340000000000003"/>
    <n v="11"/>
    <n v="18.75"/>
    <n v="90909"/>
    <x v="0"/>
  </r>
  <r>
    <n v="24133"/>
    <s v="High"/>
    <n v="0.1"/>
    <n v="218.75"/>
    <n v="69.64"/>
    <n v="550"/>
    <x v="1"/>
    <s v="Edna Monroe Talley"/>
    <s v="Delivery Truck"/>
    <x v="0"/>
    <x v="1"/>
    <x v="11"/>
    <s v="Jumbo Box"/>
    <x v="228"/>
    <n v="0.77"/>
    <n v="-1.0677205453291603"/>
    <s v="United States"/>
    <x v="2"/>
    <x v="7"/>
    <s v="Seguin"/>
    <n v="78155"/>
    <x v="111"/>
    <x v="0"/>
    <s v="2015"/>
    <d v="2015-02-01T00:00:00"/>
    <n v="-201.27599999999998"/>
    <n v="1"/>
    <n v="188.51"/>
    <n v="90909"/>
    <x v="0"/>
  </r>
  <r>
    <n v="23209"/>
    <s v="Medium"/>
    <n v="0.06"/>
    <n v="549.99"/>
    <n v="49"/>
    <n v="550"/>
    <x v="1"/>
    <s v="Edna Monroe Talley"/>
    <s v="Delivery Truck"/>
    <x v="0"/>
    <x v="2"/>
    <x v="16"/>
    <s v="Jumbo Drum"/>
    <x v="229"/>
    <n v="0.35"/>
    <n v="0.69"/>
    <s v="United States"/>
    <x v="2"/>
    <x v="7"/>
    <s v="Seguin"/>
    <n v="78155"/>
    <x v="20"/>
    <x v="1"/>
    <s v="2015"/>
    <d v="2015-06-13T00:00:00"/>
    <n v="4637.4071999999996"/>
    <n v="13"/>
    <n v="6720.88"/>
    <n v="90910"/>
    <x v="0"/>
  </r>
  <r>
    <n v="23210"/>
    <s v="Medium"/>
    <n v="0.08"/>
    <n v="115.99"/>
    <n v="5.99"/>
    <n v="550"/>
    <x v="1"/>
    <s v="Edna Monroe Talley"/>
    <s v="Express Air"/>
    <x v="0"/>
    <x v="2"/>
    <x v="5"/>
    <s v="Small Box"/>
    <x v="230"/>
    <n v="0.56999999999999995"/>
    <n v="-2.3436209764210938"/>
    <s v="United States"/>
    <x v="2"/>
    <x v="7"/>
    <s v="Seguin"/>
    <n v="78155"/>
    <x v="20"/>
    <x v="1"/>
    <s v="2015"/>
    <d v="2015-06-13T00:00:00"/>
    <n v="-239.54149999999998"/>
    <n v="1"/>
    <n v="102.21"/>
    <n v="90910"/>
    <x v="0"/>
  </r>
  <r>
    <n v="24134"/>
    <s v="High"/>
    <n v="0"/>
    <n v="15.04"/>
    <n v="1.97"/>
    <n v="551"/>
    <x v="0"/>
    <s v="Peggy Chan"/>
    <s v="Regular Air"/>
    <x v="0"/>
    <x v="0"/>
    <x v="7"/>
    <s v="Wrap Bag"/>
    <x v="231"/>
    <n v="0.39"/>
    <n v="0.69"/>
    <s v="United States"/>
    <x v="2"/>
    <x v="7"/>
    <s v="Sherman"/>
    <n v="75090"/>
    <x v="111"/>
    <x v="0"/>
    <s v="2015"/>
    <d v="2015-02-01T00:00:00"/>
    <n v="21.514199999999999"/>
    <n v="2"/>
    <n v="31.18"/>
    <n v="90909"/>
    <x v="0"/>
  </r>
  <r>
    <n v="2368"/>
    <s v="Medium"/>
    <n v="0"/>
    <n v="6.88"/>
    <n v="2"/>
    <n v="553"/>
    <x v="1"/>
    <s v="Kristine Connolly"/>
    <s v="Express Air"/>
    <x v="1"/>
    <x v="0"/>
    <x v="7"/>
    <s v="Wrap Bag"/>
    <x v="232"/>
    <n v="0.39"/>
    <n v="0.12734272791836432"/>
    <s v="United States"/>
    <x v="0"/>
    <x v="1"/>
    <s v="Los Angeles"/>
    <n v="90008"/>
    <x v="9"/>
    <x v="0"/>
    <s v="2015"/>
    <d v="2015-01-29T00:00:00"/>
    <n v="34.068000000000005"/>
    <n v="36"/>
    <n v="267.52999999999997"/>
    <n v="17155"/>
    <x v="1"/>
  </r>
  <r>
    <n v="349"/>
    <s v="Not Specified"/>
    <n v="7.0000000000000007E-2"/>
    <n v="2036.48"/>
    <n v="14.7"/>
    <n v="553"/>
    <x v="1"/>
    <s v="Kristine Connolly"/>
    <s v="Delivery Truck"/>
    <x v="0"/>
    <x v="2"/>
    <x v="6"/>
    <s v="Jumbo Drum"/>
    <x v="220"/>
    <n v="0.55000000000000004"/>
    <n v="9.4625077242590519E-2"/>
    <s v="United States"/>
    <x v="0"/>
    <x v="1"/>
    <s v="Los Angeles"/>
    <n v="90008"/>
    <x v="54"/>
    <x v="2"/>
    <s v="2015"/>
    <d v="2015-02-21T00:00:00"/>
    <n v="4073.25"/>
    <n v="25"/>
    <n v="43046.2"/>
    <n v="2433"/>
    <x v="0"/>
  </r>
  <r>
    <n v="1115"/>
    <s v="Low"/>
    <n v="0.01"/>
    <n v="4.9800000000000004"/>
    <n v="7.44"/>
    <n v="553"/>
    <x v="1"/>
    <s v="Kristine Connolly"/>
    <s v="Regular Air"/>
    <x v="0"/>
    <x v="0"/>
    <x v="7"/>
    <s v="Small Box"/>
    <x v="130"/>
    <n v="0.36"/>
    <n v="-0.54387208140274368"/>
    <s v="United States"/>
    <x v="0"/>
    <x v="1"/>
    <s v="Los Angeles"/>
    <n v="90008"/>
    <x v="112"/>
    <x v="4"/>
    <s v="2015"/>
    <d v="2015-04-24T00:00:00"/>
    <n v="-179.59199999999998"/>
    <n v="63"/>
    <n v="330.21"/>
    <n v="8165"/>
    <x v="0"/>
  </r>
  <r>
    <n v="64"/>
    <s v="Medium"/>
    <n v="0.08"/>
    <n v="124.49"/>
    <n v="51.94"/>
    <n v="553"/>
    <x v="1"/>
    <s v="Kristine Connolly"/>
    <s v="Delivery Truck"/>
    <x v="0"/>
    <x v="1"/>
    <x v="11"/>
    <s v="Jumbo Box"/>
    <x v="156"/>
    <n v="0.63"/>
    <n v="-7.3247386688175292E-2"/>
    <s v="United States"/>
    <x v="0"/>
    <x v="1"/>
    <s v="Los Angeles"/>
    <n v="90008"/>
    <x v="49"/>
    <x v="1"/>
    <s v="2015"/>
    <d v="2015-06-19T00:00:00"/>
    <n v="-500.38"/>
    <n v="56"/>
    <n v="6831.37"/>
    <n v="359"/>
    <x v="0"/>
  </r>
  <r>
    <n v="18349"/>
    <s v="Not Specified"/>
    <n v="7.0000000000000007E-2"/>
    <n v="2036.48"/>
    <n v="14.7"/>
    <n v="555"/>
    <x v="1"/>
    <s v="Walter Young"/>
    <s v="Delivery Truck"/>
    <x v="0"/>
    <x v="2"/>
    <x v="6"/>
    <s v="Jumbo Drum"/>
    <x v="220"/>
    <n v="0.55000000000000004"/>
    <n v="0.58352119669850899"/>
    <s v="United States"/>
    <x v="0"/>
    <x v="17"/>
    <s v="Pleasant Grove"/>
    <n v="84062"/>
    <x v="54"/>
    <x v="2"/>
    <s v="2015"/>
    <d v="2015-02-21T00:00:00"/>
    <n v="6028.41"/>
    <n v="6"/>
    <n v="10331.09"/>
    <n v="86190"/>
    <x v="0"/>
  </r>
  <r>
    <n v="19115"/>
    <s v="Low"/>
    <n v="0.01"/>
    <n v="4.9800000000000004"/>
    <n v="7.44"/>
    <n v="555"/>
    <x v="1"/>
    <s v="Walter Young"/>
    <s v="Regular Air"/>
    <x v="0"/>
    <x v="0"/>
    <x v="7"/>
    <s v="Small Box"/>
    <x v="130"/>
    <n v="0.36"/>
    <n v="-1.9274123539232053"/>
    <s v="United States"/>
    <x v="0"/>
    <x v="17"/>
    <s v="Pleasant Grove"/>
    <n v="84062"/>
    <x v="112"/>
    <x v="4"/>
    <s v="2015"/>
    <d v="2015-04-24T00:00:00"/>
    <n v="-161.6328"/>
    <n v="16"/>
    <n v="83.86"/>
    <n v="86191"/>
    <x v="0"/>
  </r>
  <r>
    <n v="18064"/>
    <s v="Medium"/>
    <n v="0.08"/>
    <n v="124.49"/>
    <n v="51.94"/>
    <n v="555"/>
    <x v="1"/>
    <s v="Walter Young"/>
    <s v="Delivery Truck"/>
    <x v="0"/>
    <x v="1"/>
    <x v="11"/>
    <s v="Jumbo Box"/>
    <x v="156"/>
    <n v="0.63"/>
    <n v="-0.14649498782087317"/>
    <s v="United States"/>
    <x v="0"/>
    <x v="17"/>
    <s v="Pleasant Grove"/>
    <n v="84062"/>
    <x v="49"/>
    <x v="1"/>
    <s v="2015"/>
    <d v="2015-06-19T00:00:00"/>
    <n v="-250.19"/>
    <n v="14"/>
    <n v="1707.84"/>
    <n v="86192"/>
    <x v="0"/>
  </r>
  <r>
    <n v="20368"/>
    <s v="Medium"/>
    <n v="0"/>
    <n v="6.88"/>
    <n v="2"/>
    <n v="556"/>
    <x v="1"/>
    <s v="Kristina Sanders"/>
    <s v="Express Air"/>
    <x v="1"/>
    <x v="0"/>
    <x v="7"/>
    <s v="Wrap Bag"/>
    <x v="232"/>
    <n v="0.39"/>
    <n v="0.69"/>
    <s v="United States"/>
    <x v="0"/>
    <x v="17"/>
    <s v="Provo"/>
    <n v="84604"/>
    <x v="9"/>
    <x v="0"/>
    <s v="2015"/>
    <d v="2015-01-29T00:00:00"/>
    <n v="46.147199999999991"/>
    <n v="9"/>
    <n v="66.88"/>
    <n v="86189"/>
    <x v="0"/>
  </r>
  <r>
    <n v="20369"/>
    <s v="Medium"/>
    <n v="0.03"/>
    <n v="32.479999999999997"/>
    <n v="35"/>
    <n v="556"/>
    <x v="1"/>
    <s v="Kristina Sanders"/>
    <s v="Express Air"/>
    <x v="1"/>
    <x v="0"/>
    <x v="10"/>
    <s v="Large Box"/>
    <x v="233"/>
    <n v="0.81"/>
    <n v="-4.0607282383325449"/>
    <s v="United States"/>
    <x v="0"/>
    <x v="17"/>
    <s v="Provo"/>
    <n v="84604"/>
    <x v="9"/>
    <x v="0"/>
    <s v="2015"/>
    <d v="2015-01-28T00:00:00"/>
    <n v="-1116.3348000000001"/>
    <n v="8"/>
    <n v="274.91000000000003"/>
    <n v="86189"/>
    <x v="0"/>
  </r>
  <r>
    <n v="21966"/>
    <s v="Critical"/>
    <n v="0.02"/>
    <n v="280.98"/>
    <n v="57"/>
    <n v="568"/>
    <x v="1"/>
    <s v="Peter McConnell"/>
    <s v="Delivery Truck"/>
    <x v="3"/>
    <x v="1"/>
    <x v="1"/>
    <s v="Jumbo Drum"/>
    <x v="234"/>
    <n v="0.78"/>
    <n v="1.0115651079965269"/>
    <s v="United States"/>
    <x v="3"/>
    <x v="37"/>
    <s v="Columbus"/>
    <n v="39701"/>
    <x v="30"/>
    <x v="5"/>
    <s v="2015"/>
    <d v="2015-03-05T00:00:00"/>
    <n v="1141.7939999999999"/>
    <n v="4"/>
    <n v="1128.74"/>
    <n v="88879"/>
    <x v="0"/>
  </r>
  <r>
    <n v="22667"/>
    <s v="Not Specified"/>
    <n v="0.09"/>
    <n v="70.97"/>
    <n v="3.5"/>
    <n v="568"/>
    <x v="1"/>
    <s v="Peter McConnell"/>
    <s v="Regular Air"/>
    <x v="3"/>
    <x v="0"/>
    <x v="15"/>
    <s v="Small Box"/>
    <x v="235"/>
    <n v="0.59"/>
    <n v="-0.12353503145200315"/>
    <s v="United States"/>
    <x v="3"/>
    <x v="37"/>
    <s v="Columbus"/>
    <n v="39701"/>
    <x v="112"/>
    <x v="4"/>
    <s v="2015"/>
    <d v="2015-04-15T00:00:00"/>
    <n v="-99.568000000000012"/>
    <n v="12"/>
    <n v="805.99"/>
    <n v="88880"/>
    <x v="0"/>
  </r>
  <r>
    <n v="22736"/>
    <s v="Medium"/>
    <n v="0.08"/>
    <n v="67.28"/>
    <n v="19.989999999999998"/>
    <n v="568"/>
    <x v="1"/>
    <s v="Peter McConnell"/>
    <s v="Express Air"/>
    <x v="3"/>
    <x v="0"/>
    <x v="8"/>
    <s v="Small Box"/>
    <x v="236"/>
    <n v="0.4"/>
    <n v="0.21082247266862938"/>
    <s v="United States"/>
    <x v="3"/>
    <x v="37"/>
    <s v="Columbus"/>
    <n v="39701"/>
    <x v="113"/>
    <x v="4"/>
    <s v="2015"/>
    <d v="2015-04-03T00:00:00"/>
    <n v="224.85059999999999"/>
    <n v="16"/>
    <n v="1066.54"/>
    <n v="88882"/>
    <x v="0"/>
  </r>
  <r>
    <n v="26038"/>
    <s v="Low"/>
    <n v="0.06"/>
    <n v="7.99"/>
    <n v="5.03"/>
    <n v="570"/>
    <x v="0"/>
    <s v="Katharine Bass"/>
    <s v="Regular Air"/>
    <x v="3"/>
    <x v="2"/>
    <x v="5"/>
    <s v="Medium Box"/>
    <x v="145"/>
    <n v="0.6"/>
    <n v="-1.857818679647095"/>
    <s v="United States"/>
    <x v="0"/>
    <x v="34"/>
    <s v="Henderson"/>
    <n v="89015"/>
    <x v="107"/>
    <x v="0"/>
    <s v="2015"/>
    <d v="2015-01-13T00:00:00"/>
    <n v="-122.13300000000001"/>
    <n v="10"/>
    <n v="65.739999999999995"/>
    <n v="88881"/>
    <x v="0"/>
  </r>
  <r>
    <n v="23719"/>
    <s v="Critical"/>
    <n v="0.05"/>
    <n v="4.13"/>
    <n v="5.04"/>
    <n v="573"/>
    <x v="1"/>
    <s v="Vanessa Winstead"/>
    <s v="Regular Air"/>
    <x v="1"/>
    <x v="0"/>
    <x v="8"/>
    <s v="Small Box"/>
    <x v="237"/>
    <n v="0.38"/>
    <n v="-2.0814212328767123"/>
    <s v="United States"/>
    <x v="2"/>
    <x v="12"/>
    <s v="Pekin"/>
    <n v="61554"/>
    <x v="114"/>
    <x v="5"/>
    <s v="2015"/>
    <d v="2015-03-14T00:00:00"/>
    <n v="-12.1555"/>
    <n v="1"/>
    <n v="5.84"/>
    <n v="86555"/>
    <x v="0"/>
  </r>
  <r>
    <n v="21992"/>
    <s v="High"/>
    <n v="0.08"/>
    <n v="415.88"/>
    <n v="11.37"/>
    <n v="573"/>
    <x v="1"/>
    <s v="Vanessa Winstead"/>
    <s v="Regular Air"/>
    <x v="0"/>
    <x v="0"/>
    <x v="10"/>
    <s v="Small Box"/>
    <x v="165"/>
    <n v="0.56999999999999995"/>
    <n v="-0.66347215030697537"/>
    <s v="United States"/>
    <x v="2"/>
    <x v="12"/>
    <s v="Pekin"/>
    <n v="61554"/>
    <x v="115"/>
    <x v="2"/>
    <s v="2015"/>
    <d v="2015-02-27T00:00:00"/>
    <n v="-269.08440000000002"/>
    <n v="1"/>
    <n v="405.57"/>
    <n v="86556"/>
    <x v="0"/>
  </r>
  <r>
    <n v="21325"/>
    <s v="Low"/>
    <n v="0.06"/>
    <n v="4.4800000000000004"/>
    <n v="49"/>
    <n v="576"/>
    <x v="0"/>
    <s v="Gordon Lyon"/>
    <s v="Regular Air"/>
    <x v="0"/>
    <x v="0"/>
    <x v="15"/>
    <s v="Large Box"/>
    <x v="238"/>
    <n v="0.6"/>
    <n v="-17.361963190184049"/>
    <s v="United States"/>
    <x v="0"/>
    <x v="1"/>
    <s v="Pomona"/>
    <n v="91767"/>
    <x v="107"/>
    <x v="0"/>
    <s v="2015"/>
    <d v="2015-01-17T00:00:00"/>
    <n v="-566"/>
    <n v="4"/>
    <n v="32.6"/>
    <n v="88645"/>
    <x v="0"/>
  </r>
  <r>
    <n v="18664"/>
    <s v="Medium"/>
    <n v="0.03"/>
    <n v="162.93"/>
    <n v="19.989999999999998"/>
    <n v="578"/>
    <x v="0"/>
    <s v="Evan K Bullard"/>
    <s v="Regular Air"/>
    <x v="0"/>
    <x v="0"/>
    <x v="4"/>
    <s v="Small Box"/>
    <x v="239"/>
    <n v="0.39"/>
    <n v="0.56823292238505074"/>
    <s v="United States"/>
    <x v="1"/>
    <x v="18"/>
    <s v="Naugatuck"/>
    <n v="6770"/>
    <x v="116"/>
    <x v="3"/>
    <s v="2015"/>
    <d v="2015-05-14T00:00:00"/>
    <n v="293.14"/>
    <n v="3"/>
    <n v="515.88"/>
    <n v="88644"/>
    <x v="0"/>
  </r>
  <r>
    <n v="18665"/>
    <s v="Medium"/>
    <n v="0.01"/>
    <n v="11.58"/>
    <n v="5.72"/>
    <n v="579"/>
    <x v="0"/>
    <s v="Marlene Abrams"/>
    <s v="Regular Air"/>
    <x v="0"/>
    <x v="0"/>
    <x v="4"/>
    <s v="Small Box"/>
    <x v="240"/>
    <n v="0.35"/>
    <n v="-0.26376695929768557"/>
    <s v="United States"/>
    <x v="1"/>
    <x v="18"/>
    <s v="Seymour"/>
    <n v="6478"/>
    <x v="116"/>
    <x v="3"/>
    <s v="2015"/>
    <d v="2015-05-15T00:00:00"/>
    <n v="-6.61"/>
    <n v="2"/>
    <n v="25.06"/>
    <n v="88644"/>
    <x v="0"/>
  </r>
  <r>
    <n v="18662"/>
    <s v="Medium"/>
    <n v="0.01"/>
    <n v="55.99"/>
    <n v="5"/>
    <n v="580"/>
    <x v="0"/>
    <s v="Kathryn Patrick"/>
    <s v="Regular Air"/>
    <x v="0"/>
    <x v="2"/>
    <x v="5"/>
    <s v="Small Pack"/>
    <x v="241"/>
    <n v="0.8"/>
    <n v="-9.9510583840619823E-2"/>
    <s v="United States"/>
    <x v="1"/>
    <x v="14"/>
    <s v="Auburn"/>
    <n v="4210"/>
    <x v="116"/>
    <x v="3"/>
    <s v="2015"/>
    <d v="2015-05-14T00:00:00"/>
    <n v="-57.541000000000004"/>
    <n v="12"/>
    <n v="578.24"/>
    <n v="88644"/>
    <x v="0"/>
  </r>
  <r>
    <n v="24180"/>
    <s v="Not Specified"/>
    <n v="0.04"/>
    <n v="15.51"/>
    <n v="17.78"/>
    <n v="584"/>
    <x v="0"/>
    <s v="Timothy Currie"/>
    <s v="Regular Air"/>
    <x v="0"/>
    <x v="0"/>
    <x v="10"/>
    <s v="Small Box"/>
    <x v="242"/>
    <n v="0.59"/>
    <n v="-2.2767467715727361"/>
    <s v="United States"/>
    <x v="1"/>
    <x v="15"/>
    <s v="Woburn"/>
    <n v="1801"/>
    <x v="72"/>
    <x v="0"/>
    <s v="2015"/>
    <d v="2015-01-23T00:00:00"/>
    <n v="-266.22000000000003"/>
    <n v="7"/>
    <n v="116.93"/>
    <n v="88646"/>
    <x v="0"/>
  </r>
  <r>
    <n v="18663"/>
    <s v="Medium"/>
    <n v="0.06"/>
    <n v="13.9"/>
    <n v="7.59"/>
    <n v="585"/>
    <x v="0"/>
    <s v="William Larson"/>
    <s v="Regular Air"/>
    <x v="0"/>
    <x v="0"/>
    <x v="12"/>
    <s v="Small Pack"/>
    <x v="243"/>
    <n v="0.56000000000000005"/>
    <n v="-0.39653857436198303"/>
    <s v="United States"/>
    <x v="1"/>
    <x v="16"/>
    <s v="Concord"/>
    <n v="3301"/>
    <x v="116"/>
    <x v="3"/>
    <s v="2015"/>
    <d v="2015-05-14T00:00:00"/>
    <n v="-67.59"/>
    <n v="12"/>
    <n v="170.45"/>
    <n v="88644"/>
    <x v="0"/>
  </r>
  <r>
    <n v="19781"/>
    <s v="Critical"/>
    <n v="0.08"/>
    <n v="30.53"/>
    <n v="19.989999999999998"/>
    <n v="592"/>
    <x v="0"/>
    <s v="Eva Silverman"/>
    <s v="Regular Air"/>
    <x v="2"/>
    <x v="0"/>
    <x v="9"/>
    <s v="Small Box"/>
    <x v="244"/>
    <n v="0.39"/>
    <n v="-0.83907230559345158"/>
    <s v="United States"/>
    <x v="2"/>
    <x v="12"/>
    <s v="Wilmette"/>
    <n v="60091"/>
    <x v="60"/>
    <x v="0"/>
    <s v="2015"/>
    <d v="2015-01-17T00:00:00"/>
    <n v="-239.8656"/>
    <n v="10"/>
    <n v="285.87"/>
    <n v="86307"/>
    <x v="0"/>
  </r>
  <r>
    <n v="19782"/>
    <s v="Critical"/>
    <n v="0.01"/>
    <n v="1.68"/>
    <n v="1.57"/>
    <n v="593"/>
    <x v="0"/>
    <s v="Joel Huffman"/>
    <s v="Regular Air"/>
    <x v="2"/>
    <x v="0"/>
    <x v="0"/>
    <s v="Wrap Bag"/>
    <x v="15"/>
    <n v="0.59"/>
    <n v="-2.6236622484045165"/>
    <s v="United States"/>
    <x v="2"/>
    <x v="12"/>
    <s v="Woodridge"/>
    <n v="60517"/>
    <x v="60"/>
    <x v="0"/>
    <s v="2015"/>
    <d v="2015-01-19T00:00:00"/>
    <n v="-53.444000000000003"/>
    <n v="12"/>
    <n v="20.37"/>
    <n v="86307"/>
    <x v="0"/>
  </r>
  <r>
    <n v="22996"/>
    <s v="Critical"/>
    <n v="0.09"/>
    <n v="13.79"/>
    <n v="8.7799999999999994"/>
    <n v="594"/>
    <x v="1"/>
    <s v="Charlie Moore"/>
    <s v="Regular Air"/>
    <x v="3"/>
    <x v="1"/>
    <x v="2"/>
    <s v="Small Box"/>
    <x v="245"/>
    <n v="0.43"/>
    <n v="-1.2683486238532109"/>
    <s v="United States"/>
    <x v="2"/>
    <x v="38"/>
    <s v="Anderson"/>
    <n v="46016"/>
    <x v="24"/>
    <x v="5"/>
    <s v="2015"/>
    <d v="2015-03-17T00:00:00"/>
    <n v="-22.12"/>
    <n v="1"/>
    <n v="17.440000000000001"/>
    <n v="86309"/>
    <x v="0"/>
  </r>
  <r>
    <n v="21662"/>
    <s v="Critical"/>
    <n v="0.04"/>
    <n v="39.479999999999997"/>
    <n v="1.99"/>
    <n v="594"/>
    <x v="1"/>
    <s v="Charlie Moore"/>
    <s v="Regular Air"/>
    <x v="3"/>
    <x v="2"/>
    <x v="13"/>
    <s v="Small Pack"/>
    <x v="246"/>
    <n v="0.54"/>
    <n v="0.69"/>
    <s v="United States"/>
    <x v="2"/>
    <x v="38"/>
    <s v="Anderson"/>
    <n v="46016"/>
    <x v="117"/>
    <x v="1"/>
    <s v="2015"/>
    <d v="2015-06-22T00:00:00"/>
    <n v="484.84919999999994"/>
    <n v="18"/>
    <n v="702.68"/>
    <n v="86311"/>
    <x v="0"/>
  </r>
  <r>
    <n v="21663"/>
    <s v="Critical"/>
    <n v="0.04"/>
    <n v="3.7"/>
    <n v="1.61"/>
    <n v="594"/>
    <x v="1"/>
    <s v="Charlie Moore"/>
    <s v="Regular Air"/>
    <x v="3"/>
    <x v="1"/>
    <x v="2"/>
    <s v="Wrap Bag"/>
    <x v="247"/>
    <n v="0.44"/>
    <n v="0.26769779892920881"/>
    <s v="United States"/>
    <x v="2"/>
    <x v="38"/>
    <s v="Anderson"/>
    <n v="46016"/>
    <x v="117"/>
    <x v="1"/>
    <s v="2015"/>
    <d v="2015-06-20T00:00:00"/>
    <n v="18"/>
    <n v="18"/>
    <n v="67.239999999999995"/>
    <n v="86311"/>
    <x v="0"/>
  </r>
  <r>
    <n v="24480"/>
    <s v="Critical"/>
    <n v="0.03"/>
    <n v="3.8"/>
    <n v="1.49"/>
    <n v="596"/>
    <x v="1"/>
    <s v="Doris Fitzpatrick"/>
    <s v="Regular Air"/>
    <x v="3"/>
    <x v="0"/>
    <x v="8"/>
    <s v="Small Box"/>
    <x v="27"/>
    <n v="0.38"/>
    <n v="0.62935723114956732"/>
    <s v="United States"/>
    <x v="2"/>
    <x v="38"/>
    <s v="Carmel"/>
    <n v="46032"/>
    <x v="2"/>
    <x v="2"/>
    <s v="2015"/>
    <d v="2015-02-17T00:00:00"/>
    <n v="15.2745"/>
    <n v="6"/>
    <n v="24.27"/>
    <n v="86308"/>
    <x v="0"/>
  </r>
  <r>
    <n v="24481"/>
    <s v="Critical"/>
    <n v="7.0000000000000007E-2"/>
    <n v="7.98"/>
    <n v="1.25"/>
    <n v="596"/>
    <x v="1"/>
    <s v="Doris Fitzpatrick"/>
    <s v="Regular Air"/>
    <x v="3"/>
    <x v="0"/>
    <x v="7"/>
    <s v="Wrap Bag"/>
    <x v="248"/>
    <n v="0.35"/>
    <n v="0.69"/>
    <s v="United States"/>
    <x v="2"/>
    <x v="38"/>
    <s v="Carmel"/>
    <n v="46032"/>
    <x v="2"/>
    <x v="2"/>
    <s v="2015"/>
    <d v="2015-02-17T00:00:00"/>
    <n v="26.585699999999999"/>
    <n v="5"/>
    <n v="38.53"/>
    <n v="86308"/>
    <x v="0"/>
  </r>
  <r>
    <n v="24482"/>
    <s v="Critical"/>
    <n v="7.0000000000000007E-2"/>
    <n v="417.4"/>
    <n v="75.23"/>
    <n v="596"/>
    <x v="1"/>
    <s v="Doris Fitzpatrick"/>
    <s v="Delivery Truck"/>
    <x v="3"/>
    <x v="1"/>
    <x v="11"/>
    <s v="Jumbo Box"/>
    <x v="249"/>
    <n v="0.79"/>
    <n v="-0.11716245275641859"/>
    <s v="United States"/>
    <x v="2"/>
    <x v="38"/>
    <s v="Carmel"/>
    <n v="46032"/>
    <x v="2"/>
    <x v="2"/>
    <s v="2015"/>
    <d v="2015-02-16T00:00:00"/>
    <n v="-575.35199999999998"/>
    <n v="12"/>
    <n v="4910.72"/>
    <n v="86308"/>
    <x v="0"/>
  </r>
  <r>
    <n v="25949"/>
    <s v="Not Specified"/>
    <n v="0.1"/>
    <n v="6.48"/>
    <n v="5.9"/>
    <n v="597"/>
    <x v="0"/>
    <s v="Alexandra Wise"/>
    <s v="Regular Air"/>
    <x v="2"/>
    <x v="0"/>
    <x v="7"/>
    <s v="Small Box"/>
    <x v="250"/>
    <n v="0.37"/>
    <n v="-0.44208047945205481"/>
    <s v="United States"/>
    <x v="2"/>
    <x v="38"/>
    <s v="Columbus"/>
    <n v="47201"/>
    <x v="69"/>
    <x v="1"/>
    <s v="2015"/>
    <d v="2015-06-10T00:00:00"/>
    <n v="-51.634999999999998"/>
    <n v="19"/>
    <n v="116.8"/>
    <n v="86310"/>
    <x v="0"/>
  </r>
  <r>
    <n v="21274"/>
    <s v="Medium"/>
    <n v="0.06"/>
    <n v="6.48"/>
    <n v="7.37"/>
    <n v="600"/>
    <x v="0"/>
    <s v="Vickie Morse"/>
    <s v="Regular Air"/>
    <x v="0"/>
    <x v="0"/>
    <x v="7"/>
    <s v="Small Box"/>
    <x v="251"/>
    <n v="0.37"/>
    <n v="-2.3291139240506329"/>
    <s v="United States"/>
    <x v="1"/>
    <x v="30"/>
    <s v="Reisterstown"/>
    <n v="21136"/>
    <x v="114"/>
    <x v="5"/>
    <s v="2015"/>
    <d v="2015-03-14T00:00:00"/>
    <n v="-75.44"/>
    <n v="5"/>
    <n v="32.39"/>
    <n v="87579"/>
    <x v="0"/>
  </r>
  <r>
    <n v="20929"/>
    <s v="Not Specified"/>
    <n v="0.02"/>
    <n v="35.99"/>
    <n v="5"/>
    <n v="603"/>
    <x v="0"/>
    <s v="Gretchen Ball"/>
    <s v="Regular Air"/>
    <x v="1"/>
    <x v="2"/>
    <x v="5"/>
    <s v="Small Box"/>
    <x v="252"/>
    <n v="0.85"/>
    <n v="-0.53090126871241061"/>
    <s v="United States"/>
    <x v="0"/>
    <x v="21"/>
    <s v="Pueblo"/>
    <n v="81001"/>
    <x v="118"/>
    <x v="2"/>
    <s v="2015"/>
    <d v="2015-02-05T00:00:00"/>
    <n v="-120.934"/>
    <n v="7"/>
    <n v="227.79"/>
    <n v="87020"/>
    <x v="0"/>
  </r>
  <r>
    <n v="4015"/>
    <s v="Critical"/>
    <n v="0.09"/>
    <n v="154.13"/>
    <n v="69"/>
    <n v="604"/>
    <x v="1"/>
    <s v="Lindsay P Ashley"/>
    <s v="Express Air"/>
    <x v="0"/>
    <x v="1"/>
    <x v="11"/>
    <s v="Large Box"/>
    <x v="66"/>
    <n v="0.68"/>
    <n v="-0.31054137710644614"/>
    <s v="United States"/>
    <x v="0"/>
    <x v="1"/>
    <s v="Los Angeles"/>
    <n v="90045"/>
    <x v="88"/>
    <x v="5"/>
    <s v="2015"/>
    <d v="2015-03-15T00:00:00"/>
    <n v="-1763.7477000000003"/>
    <n v="38"/>
    <n v="5679.59"/>
    <n v="28647"/>
    <x v="0"/>
  </r>
  <r>
    <n v="4903"/>
    <s v="Critical"/>
    <n v="0.03"/>
    <n v="1.88"/>
    <n v="1.49"/>
    <n v="604"/>
    <x v="1"/>
    <s v="Lindsay P Ashley"/>
    <s v="Regular Air"/>
    <x v="1"/>
    <x v="0"/>
    <x v="8"/>
    <s v="Small Box"/>
    <x v="83"/>
    <n v="0.37"/>
    <n v="-0.1475713448006255"/>
    <s v="United States"/>
    <x v="0"/>
    <x v="1"/>
    <s v="Los Angeles"/>
    <n v="90045"/>
    <x v="76"/>
    <x v="0"/>
    <s v="2015"/>
    <d v="2015-01-25T00:00:00"/>
    <n v="-15.099500000000001"/>
    <n v="52"/>
    <n v="102.32"/>
    <n v="34882"/>
    <x v="0"/>
  </r>
  <r>
    <n v="22015"/>
    <s v="Critical"/>
    <n v="0.09"/>
    <n v="154.13"/>
    <n v="69"/>
    <n v="605"/>
    <x v="0"/>
    <s v="Alison Peters Wooten"/>
    <s v="Express Air"/>
    <x v="0"/>
    <x v="1"/>
    <x v="11"/>
    <s v="Large Box"/>
    <x v="66"/>
    <n v="0.68"/>
    <n v="-1.1800564019188697"/>
    <s v="United States"/>
    <x v="1"/>
    <x v="4"/>
    <s v="West Islip"/>
    <n v="11795"/>
    <x v="88"/>
    <x v="5"/>
    <s v="2015"/>
    <d v="2015-03-15T00:00:00"/>
    <n v="-1763.7477000000003"/>
    <n v="10"/>
    <n v="1494.63"/>
    <n v="91144"/>
    <x v="0"/>
  </r>
  <r>
    <n v="18492"/>
    <s v="Not Specified"/>
    <n v="0.02"/>
    <n v="15.57"/>
    <n v="1.39"/>
    <n v="617"/>
    <x v="1"/>
    <s v="Brett Schultz"/>
    <s v="Regular Air"/>
    <x v="3"/>
    <x v="0"/>
    <x v="4"/>
    <s v="Small Box"/>
    <x v="253"/>
    <n v="0.38"/>
    <n v="0.50925373134328356"/>
    <s v="United States"/>
    <x v="0"/>
    <x v="21"/>
    <s v="Pueblo"/>
    <n v="81001"/>
    <x v="119"/>
    <x v="4"/>
    <s v="2015"/>
    <d v="2015-04-30T00:00:00"/>
    <n v="23.5428"/>
    <n v="3"/>
    <n v="46.23"/>
    <n v="88198"/>
    <x v="0"/>
  </r>
  <r>
    <n v="18493"/>
    <s v="Not Specified"/>
    <n v="0.02"/>
    <n v="20.89"/>
    <n v="11.52"/>
    <n v="617"/>
    <x v="1"/>
    <s v="Brett Schultz"/>
    <s v="Regular Air"/>
    <x v="3"/>
    <x v="0"/>
    <x v="10"/>
    <s v="Small Box"/>
    <x v="254"/>
    <n v="0.83"/>
    <n v="-0.98865940991120027"/>
    <s v="United States"/>
    <x v="0"/>
    <x v="21"/>
    <s v="Pueblo"/>
    <n v="81001"/>
    <x v="119"/>
    <x v="4"/>
    <s v="2015"/>
    <d v="2015-04-30T00:00:00"/>
    <n v="-276.11279999999999"/>
    <n v="13"/>
    <n v="279.27999999999997"/>
    <n v="88198"/>
    <x v="0"/>
  </r>
  <r>
    <n v="22196"/>
    <s v="Critical"/>
    <n v="0.06"/>
    <n v="17.98"/>
    <n v="4"/>
    <n v="618"/>
    <x v="1"/>
    <s v="Robert Cowan"/>
    <s v="Regular Air"/>
    <x v="3"/>
    <x v="2"/>
    <x v="13"/>
    <s v="Small Box"/>
    <x v="49"/>
    <n v="0.79"/>
    <n v="-1.1151869825863545"/>
    <s v="United States"/>
    <x v="0"/>
    <x v="21"/>
    <s v="Pueblo West"/>
    <n v="81007"/>
    <x v="120"/>
    <x v="5"/>
    <s v="2015"/>
    <d v="2015-03-25T00:00:00"/>
    <n v="-78.13"/>
    <n v="4"/>
    <n v="70.06"/>
    <n v="88197"/>
    <x v="0"/>
  </r>
  <r>
    <n v="18490"/>
    <s v="Not Specified"/>
    <n v="0.06"/>
    <n v="5.38"/>
    <n v="5.24"/>
    <n v="618"/>
    <x v="1"/>
    <s v="Robert Cowan"/>
    <s v="Express Air"/>
    <x v="3"/>
    <x v="0"/>
    <x v="8"/>
    <s v="Small Box"/>
    <x v="255"/>
    <n v="0.36"/>
    <n v="-0.79040503544365692"/>
    <s v="United States"/>
    <x v="0"/>
    <x v="21"/>
    <s v="Pueblo West"/>
    <n v="81007"/>
    <x v="119"/>
    <x v="4"/>
    <s v="2015"/>
    <d v="2015-04-30T00:00:00"/>
    <n v="-64.670940000000002"/>
    <n v="14"/>
    <n v="81.819999999999993"/>
    <n v="88198"/>
    <x v="0"/>
  </r>
  <r>
    <n v="18491"/>
    <s v="Not Specified"/>
    <n v="0.03"/>
    <n v="7.35"/>
    <n v="5.96"/>
    <n v="618"/>
    <x v="1"/>
    <s v="Robert Cowan"/>
    <s v="Regular Air"/>
    <x v="3"/>
    <x v="0"/>
    <x v="7"/>
    <s v="Small Box"/>
    <x v="256"/>
    <n v="0.38"/>
    <n v="-0.84446808510638294"/>
    <s v="United States"/>
    <x v="0"/>
    <x v="21"/>
    <s v="Pueblo West"/>
    <n v="81007"/>
    <x v="119"/>
    <x v="4"/>
    <s v="2015"/>
    <d v="2015-04-30T00:00:00"/>
    <n v="-11.113199999999999"/>
    <n v="1"/>
    <n v="13.16"/>
    <n v="88198"/>
    <x v="0"/>
  </r>
  <r>
    <n v="25539"/>
    <s v="Critical"/>
    <n v="0.03"/>
    <n v="14.2"/>
    <n v="5.3"/>
    <n v="619"/>
    <x v="0"/>
    <s v="Howard Rogers"/>
    <s v="Regular Air"/>
    <x v="3"/>
    <x v="1"/>
    <x v="2"/>
    <s v="Wrap Bag"/>
    <x v="257"/>
    <n v="0.46"/>
    <n v="0.51956500631129232"/>
    <s v="United States"/>
    <x v="2"/>
    <x v="22"/>
    <s v="Southgate"/>
    <n v="48195"/>
    <x v="0"/>
    <x v="0"/>
    <s v="2015"/>
    <d v="2015-01-08T00:00:00"/>
    <n v="107.02"/>
    <n v="14"/>
    <n v="205.98"/>
    <n v="88196"/>
    <x v="0"/>
  </r>
  <r>
    <n v="22248"/>
    <s v="Medium"/>
    <n v="0.1"/>
    <n v="6.88"/>
    <n v="2"/>
    <n v="621"/>
    <x v="0"/>
    <s v="Heather Stern"/>
    <s v="Regular Air"/>
    <x v="1"/>
    <x v="0"/>
    <x v="7"/>
    <s v="Wrap Bag"/>
    <x v="232"/>
    <n v="0.39"/>
    <n v="0.58550540368722193"/>
    <s v="United States"/>
    <x v="1"/>
    <x v="18"/>
    <s v="Newington"/>
    <n v="6111"/>
    <x v="115"/>
    <x v="2"/>
    <s v="2015"/>
    <d v="2015-02-27T00:00:00"/>
    <n v="18.420000000000002"/>
    <n v="5"/>
    <n v="31.46"/>
    <n v="91432"/>
    <x v="0"/>
  </r>
  <r>
    <n v="22247"/>
    <s v="Medium"/>
    <n v="0.06"/>
    <n v="195.99"/>
    <n v="8.99"/>
    <n v="622"/>
    <x v="0"/>
    <s v="Hazel Khan"/>
    <s v="Regular Air"/>
    <x v="1"/>
    <x v="2"/>
    <x v="5"/>
    <s v="Small Box"/>
    <x v="258"/>
    <n v="0.6"/>
    <n v="0.36826243189984931"/>
    <s v="United States"/>
    <x v="1"/>
    <x v="14"/>
    <s v="Auburn"/>
    <n v="4210"/>
    <x v="115"/>
    <x v="2"/>
    <s v="2015"/>
    <d v="2015-02-28T00:00:00"/>
    <n v="349.47"/>
    <n v="6"/>
    <n v="948.97"/>
    <n v="91432"/>
    <x v="0"/>
  </r>
  <r>
    <n v="24880"/>
    <s v="High"/>
    <n v="0.05"/>
    <n v="6.48"/>
    <n v="8.4"/>
    <n v="623"/>
    <x v="0"/>
    <s v="Jenny Petty"/>
    <s v="Regular Air"/>
    <x v="1"/>
    <x v="0"/>
    <x v="7"/>
    <s v="Small Box"/>
    <x v="259"/>
    <n v="0.37"/>
    <n v="-1.6522841083290751"/>
    <s v="United States"/>
    <x v="1"/>
    <x v="16"/>
    <s v="Manchester"/>
    <n v="3101"/>
    <x v="113"/>
    <x v="4"/>
    <s v="2015"/>
    <d v="2015-04-03T00:00:00"/>
    <n v="-226.34640000000002"/>
    <n v="21"/>
    <n v="136.99"/>
    <n v="91433"/>
    <x v="0"/>
  </r>
  <r>
    <n v="24881"/>
    <s v="High"/>
    <n v="0.05"/>
    <n v="55.99"/>
    <n v="5"/>
    <n v="624"/>
    <x v="0"/>
    <s v="Terry Klein"/>
    <s v="Regular Air"/>
    <x v="1"/>
    <x v="2"/>
    <x v="5"/>
    <s v="Small Pack"/>
    <x v="241"/>
    <n v="0.8"/>
    <n v="-2.8298695652173911"/>
    <s v="United States"/>
    <x v="1"/>
    <x v="9"/>
    <s v="Rutland"/>
    <n v="5701"/>
    <x v="113"/>
    <x v="4"/>
    <s v="2015"/>
    <d v="2015-04-01T00:00:00"/>
    <n v="-281.17583999999999"/>
    <n v="2"/>
    <n v="99.36"/>
    <n v="91433"/>
    <x v="0"/>
  </r>
  <r>
    <n v="21718"/>
    <s v="Medium"/>
    <n v="0.02"/>
    <n v="419.19"/>
    <n v="19.989999999999998"/>
    <n v="627"/>
    <x v="0"/>
    <s v="Scott McKenna"/>
    <s v="Regular Air"/>
    <x v="0"/>
    <x v="0"/>
    <x v="10"/>
    <s v="Small Box"/>
    <x v="260"/>
    <n v="0.57999999999999996"/>
    <n v="0.69"/>
    <s v="United States"/>
    <x v="1"/>
    <x v="10"/>
    <s v="Steubenville"/>
    <n v="43952"/>
    <x v="109"/>
    <x v="4"/>
    <s v="2015"/>
    <d v="2015-04-22T00:00:00"/>
    <n v="6610.2"/>
    <n v="22"/>
    <n v="9580"/>
    <n v="90469"/>
    <x v="0"/>
  </r>
  <r>
    <n v="19364"/>
    <s v="High"/>
    <n v="0.01"/>
    <n v="2.08"/>
    <n v="5.33"/>
    <n v="635"/>
    <x v="1"/>
    <s v="Juan Justice"/>
    <s v="Regular Air"/>
    <x v="0"/>
    <x v="1"/>
    <x v="2"/>
    <s v="Small Box"/>
    <x v="261"/>
    <n v="0.43"/>
    <n v="-3.6621610169491525"/>
    <s v="United States"/>
    <x v="2"/>
    <x v="3"/>
    <s v="Saint Paul"/>
    <n v="55106"/>
    <x v="121"/>
    <x v="4"/>
    <s v="2015"/>
    <d v="2015-04-05T00:00:00"/>
    <n v="-103.7124"/>
    <n v="12"/>
    <n v="28.32"/>
    <n v="89284"/>
    <x v="0"/>
  </r>
  <r>
    <n v="19365"/>
    <s v="High"/>
    <n v="0.03"/>
    <n v="370.98"/>
    <n v="99"/>
    <n v="635"/>
    <x v="1"/>
    <s v="Juan Justice"/>
    <s v="Delivery Truck"/>
    <x v="0"/>
    <x v="0"/>
    <x v="10"/>
    <s v="Jumbo Drum"/>
    <x v="262"/>
    <n v="0.65"/>
    <n v="-5.3815517711702586E-2"/>
    <s v="United States"/>
    <x v="2"/>
    <x v="3"/>
    <s v="Saint Paul"/>
    <n v="55106"/>
    <x v="121"/>
    <x v="4"/>
    <s v="2015"/>
    <d v="2015-04-06T00:00:00"/>
    <n v="-124.2864"/>
    <n v="6"/>
    <n v="2309.4899999999998"/>
    <n v="89284"/>
    <x v="0"/>
  </r>
  <r>
    <n v="19539"/>
    <s v="Low"/>
    <n v="0.06"/>
    <n v="160.97999999999999"/>
    <n v="35.020000000000003"/>
    <n v="637"/>
    <x v="0"/>
    <s v="Christopher Bryant"/>
    <s v="Delivery Truck"/>
    <x v="3"/>
    <x v="1"/>
    <x v="14"/>
    <s v="Jumbo Box"/>
    <x v="263"/>
    <n v="0.72"/>
    <n v="-0.18642705822193004"/>
    <s v="United States"/>
    <x v="0"/>
    <x v="1"/>
    <s v="Santa Clara"/>
    <n v="95051"/>
    <x v="80"/>
    <x v="5"/>
    <s v="2015"/>
    <d v="2015-03-24T00:00:00"/>
    <n v="-229.68"/>
    <n v="8"/>
    <n v="1232.01"/>
    <n v="87953"/>
    <x v="0"/>
  </r>
  <r>
    <n v="24387"/>
    <s v="Critical"/>
    <n v="0.06"/>
    <n v="65.989999999999995"/>
    <n v="8.8000000000000007"/>
    <n v="638"/>
    <x v="1"/>
    <s v="Brooke Shepherd"/>
    <s v="Express Air"/>
    <x v="3"/>
    <x v="2"/>
    <x v="5"/>
    <s v="Small Box"/>
    <x v="264"/>
    <n v="0.57999999999999996"/>
    <n v="0.56892057348236502"/>
    <s v="United States"/>
    <x v="0"/>
    <x v="1"/>
    <s v="Santa Cruz"/>
    <n v="95062"/>
    <x v="122"/>
    <x v="4"/>
    <s v="2015"/>
    <d v="2015-05-01T00:00:00"/>
    <n v="288.08999999999997"/>
    <n v="9"/>
    <n v="506.38"/>
    <n v="87954"/>
    <x v="0"/>
  </r>
  <r>
    <n v="24388"/>
    <s v="Critical"/>
    <n v="0"/>
    <n v="195.99"/>
    <n v="4.2"/>
    <n v="638"/>
    <x v="1"/>
    <s v="Brooke Shepherd"/>
    <s v="Express Air"/>
    <x v="3"/>
    <x v="2"/>
    <x v="5"/>
    <s v="Small Box"/>
    <x v="265"/>
    <n v="0.56999999999999995"/>
    <n v="0.69"/>
    <s v="United States"/>
    <x v="0"/>
    <x v="1"/>
    <s v="Santa Cruz"/>
    <n v="95062"/>
    <x v="122"/>
    <x v="4"/>
    <s v="2015"/>
    <d v="2015-05-02T00:00:00"/>
    <n v="719.47679999999991"/>
    <n v="6"/>
    <n v="1042.72"/>
    <n v="87954"/>
    <x v="0"/>
  </r>
  <r>
    <n v="25893"/>
    <s v="Not Specified"/>
    <n v="0"/>
    <n v="236.97"/>
    <n v="59.24"/>
    <n v="639"/>
    <x v="0"/>
    <s v="Lois Rowland"/>
    <s v="Delivery Truck"/>
    <x v="3"/>
    <x v="1"/>
    <x v="11"/>
    <s v="Jumbo Box"/>
    <x v="266"/>
    <n v="0.61"/>
    <n v="0.67350317247769653"/>
    <s v="United States"/>
    <x v="0"/>
    <x v="1"/>
    <s v="Santa Maria"/>
    <n v="93454"/>
    <x v="79"/>
    <x v="2"/>
    <s v="2015"/>
    <d v="2015-02-15T00:00:00"/>
    <n v="1192.04"/>
    <n v="9"/>
    <n v="1769.91"/>
    <n v="87952"/>
    <x v="0"/>
  </r>
  <r>
    <n v="7893"/>
    <s v="Not Specified"/>
    <n v="0"/>
    <n v="236.97"/>
    <n v="59.24"/>
    <n v="640"/>
    <x v="1"/>
    <s v="Neal Wolfe"/>
    <s v="Delivery Truck"/>
    <x v="3"/>
    <x v="1"/>
    <x v="11"/>
    <s v="Jumbo Box"/>
    <x v="266"/>
    <n v="0.61"/>
    <n v="0.17827989602682484"/>
    <s v="United States"/>
    <x v="0"/>
    <x v="0"/>
    <s v="Seattle"/>
    <n v="98119"/>
    <x v="79"/>
    <x v="2"/>
    <s v="2015"/>
    <d v="2015-02-15T00:00:00"/>
    <n v="1192.04"/>
    <n v="34"/>
    <n v="6686.34"/>
    <n v="56452"/>
    <x v="1"/>
  </r>
  <r>
    <n v="1539"/>
    <s v="Low"/>
    <n v="0.06"/>
    <n v="160.97999999999999"/>
    <n v="35.020000000000003"/>
    <n v="640"/>
    <x v="1"/>
    <s v="Neal Wolfe"/>
    <s v="Delivery Truck"/>
    <x v="3"/>
    <x v="1"/>
    <x v="14"/>
    <s v="Jumbo Box"/>
    <x v="263"/>
    <n v="0.72"/>
    <n v="-4.9713747686713348E-2"/>
    <s v="United States"/>
    <x v="0"/>
    <x v="0"/>
    <s v="Seattle"/>
    <n v="98119"/>
    <x v="80"/>
    <x v="5"/>
    <s v="2015"/>
    <d v="2015-03-24T00:00:00"/>
    <n v="-229.68"/>
    <n v="30"/>
    <n v="4620.05"/>
    <n v="11077"/>
    <x v="0"/>
  </r>
  <r>
    <n v="6387"/>
    <s v="Critical"/>
    <n v="0.06"/>
    <n v="65.989999999999995"/>
    <n v="8.8000000000000007"/>
    <n v="640"/>
    <x v="1"/>
    <s v="Neal Wolfe"/>
    <s v="Express Air"/>
    <x v="3"/>
    <x v="2"/>
    <x v="5"/>
    <s v="Small Box"/>
    <x v="264"/>
    <n v="0.57999999999999996"/>
    <n v="0.15059749709876735"/>
    <s v="United States"/>
    <x v="0"/>
    <x v="0"/>
    <s v="Seattle"/>
    <n v="98119"/>
    <x v="122"/>
    <x v="4"/>
    <s v="2015"/>
    <d v="2015-05-01T00:00:00"/>
    <n v="288.08999999999997"/>
    <n v="34"/>
    <n v="1912.98"/>
    <n v="45380"/>
    <x v="0"/>
  </r>
  <r>
    <n v="6388"/>
    <s v="Critical"/>
    <n v="0"/>
    <n v="195.99"/>
    <n v="4.2"/>
    <n v="640"/>
    <x v="1"/>
    <s v="Neal Wolfe"/>
    <s v="Express Air"/>
    <x v="3"/>
    <x v="2"/>
    <x v="5"/>
    <s v="Small Box"/>
    <x v="265"/>
    <n v="0.56999999999999995"/>
    <n v="0.24707291284552144"/>
    <s v="United States"/>
    <x v="0"/>
    <x v="0"/>
    <s v="Seattle"/>
    <n v="98119"/>
    <x v="122"/>
    <x v="4"/>
    <s v="2015"/>
    <d v="2015-05-02T00:00:00"/>
    <n v="1030.509"/>
    <n v="24"/>
    <n v="4170.87"/>
    <n v="45380"/>
    <x v="0"/>
  </r>
  <r>
    <n v="24869"/>
    <s v="Low"/>
    <n v="0.03"/>
    <n v="51.75"/>
    <n v="19.989999999999998"/>
    <n v="646"/>
    <x v="0"/>
    <s v="Robin High"/>
    <s v="Regular Air"/>
    <x v="0"/>
    <x v="1"/>
    <x v="2"/>
    <s v="Small Box"/>
    <x v="267"/>
    <n v="0.55000000000000004"/>
    <n v="0.31929751712851584"/>
    <s v="United States"/>
    <x v="2"/>
    <x v="3"/>
    <s v="Shakopee"/>
    <n v="55379"/>
    <x v="77"/>
    <x v="1"/>
    <s v="2015"/>
    <d v="2015-06-22T00:00:00"/>
    <n v="261.44400000000002"/>
    <n v="16"/>
    <n v="818.81"/>
    <n v="90735"/>
    <x v="0"/>
  </r>
  <r>
    <n v="21760"/>
    <s v="Not Specified"/>
    <n v="0.02"/>
    <n v="25.38"/>
    <n v="8.99"/>
    <n v="648"/>
    <x v="0"/>
    <s v="Steve O'Brien"/>
    <s v="Regular Air"/>
    <x v="1"/>
    <x v="1"/>
    <x v="2"/>
    <s v="Small Pack"/>
    <x v="268"/>
    <n v="0.5"/>
    <n v="-0.30372324831427733"/>
    <s v="United States"/>
    <x v="2"/>
    <x v="12"/>
    <s v="Bolingbrook"/>
    <n v="60440"/>
    <x v="123"/>
    <x v="1"/>
    <s v="2015"/>
    <d v="2015-06-22T00:00:00"/>
    <n v="-10.36"/>
    <n v="1"/>
    <n v="34.11"/>
    <n v="91365"/>
    <x v="0"/>
  </r>
  <r>
    <n v="23154"/>
    <s v="Medium"/>
    <n v="0.02"/>
    <n v="3.78"/>
    <n v="0.71"/>
    <n v="649"/>
    <x v="0"/>
    <s v="Roger Meyer"/>
    <s v="Regular Air"/>
    <x v="1"/>
    <x v="0"/>
    <x v="3"/>
    <s v="Wrap Bag"/>
    <x v="269"/>
    <n v="0.39"/>
    <n v="0.69"/>
    <s v="United States"/>
    <x v="2"/>
    <x v="12"/>
    <s v="Buffalo Grove"/>
    <n v="60089"/>
    <x v="124"/>
    <x v="3"/>
    <s v="2015"/>
    <d v="2015-05-30T00:00:00"/>
    <n v="106.7499"/>
    <n v="40"/>
    <n v="154.71"/>
    <n v="91366"/>
    <x v="0"/>
  </r>
  <r>
    <n v="24199"/>
    <s v="High"/>
    <n v="0.08"/>
    <n v="15.99"/>
    <n v="13.18"/>
    <n v="651"/>
    <x v="1"/>
    <s v="Leah Clapp"/>
    <s v="Regular Air"/>
    <x v="3"/>
    <x v="0"/>
    <x v="8"/>
    <s v="Small Box"/>
    <x v="222"/>
    <n v="0.37"/>
    <n v="-1.2838671034160036"/>
    <s v="United States"/>
    <x v="0"/>
    <x v="34"/>
    <s v="Las Vegas"/>
    <n v="89115"/>
    <x v="0"/>
    <x v="0"/>
    <s v="2015"/>
    <d v="2015-01-08T00:00:00"/>
    <n v="-246.92615999999998"/>
    <n v="12"/>
    <n v="192.33"/>
    <n v="91575"/>
    <x v="0"/>
  </r>
  <r>
    <n v="23433"/>
    <s v="Low"/>
    <n v="0.04"/>
    <n v="880.98"/>
    <n v="44.55"/>
    <n v="651"/>
    <x v="1"/>
    <s v="Leah Clapp"/>
    <s v="Delivery Truck"/>
    <x v="3"/>
    <x v="1"/>
    <x v="14"/>
    <s v="Jumbo Box"/>
    <x v="270"/>
    <n v="0.62"/>
    <n v="0.6134046440862162"/>
    <s v="United States"/>
    <x v="0"/>
    <x v="34"/>
    <s v="Las Vegas"/>
    <n v="89115"/>
    <x v="2"/>
    <x v="2"/>
    <s v="2015"/>
    <d v="2015-02-19T00:00:00"/>
    <n v="4233.2587999999996"/>
    <n v="8"/>
    <n v="6901.25"/>
    <n v="91576"/>
    <x v="0"/>
  </r>
  <r>
    <n v="23434"/>
    <s v="Low"/>
    <n v="7.0000000000000007E-2"/>
    <n v="13.4"/>
    <n v="4.95"/>
    <n v="651"/>
    <x v="1"/>
    <s v="Leah Clapp"/>
    <s v="Regular Air"/>
    <x v="3"/>
    <x v="1"/>
    <x v="2"/>
    <s v="Small Pack"/>
    <x v="271"/>
    <n v="0.37"/>
    <n v="0.69"/>
    <s v="United States"/>
    <x v="0"/>
    <x v="34"/>
    <s v="Las Vegas"/>
    <n v="89115"/>
    <x v="2"/>
    <x v="2"/>
    <s v="2015"/>
    <d v="2015-02-20T00:00:00"/>
    <n v="102.76859999999999"/>
    <n v="11"/>
    <n v="148.94"/>
    <n v="91576"/>
    <x v="0"/>
  </r>
  <r>
    <n v="23435"/>
    <s v="Low"/>
    <n v="0.01"/>
    <n v="15.99"/>
    <n v="11.28"/>
    <n v="651"/>
    <x v="1"/>
    <s v="Leah Clapp"/>
    <s v="Regular Air"/>
    <x v="3"/>
    <x v="2"/>
    <x v="6"/>
    <s v="Medium Box"/>
    <x v="187"/>
    <n v="0.38"/>
    <n v="-0.18273641618497108"/>
    <s v="United States"/>
    <x v="0"/>
    <x v="34"/>
    <s v="Las Vegas"/>
    <n v="89115"/>
    <x v="2"/>
    <x v="2"/>
    <s v="2015"/>
    <d v="2015-02-22T00:00:00"/>
    <n v="-36.671543999999997"/>
    <n v="12"/>
    <n v="200.68"/>
    <n v="91576"/>
    <x v="0"/>
  </r>
  <r>
    <n v="25055"/>
    <s v="Not Specified"/>
    <n v="0"/>
    <n v="2.78"/>
    <n v="1.49"/>
    <n v="653"/>
    <x v="0"/>
    <s v="Ann Katz"/>
    <s v="Express Air"/>
    <x v="3"/>
    <x v="0"/>
    <x v="8"/>
    <s v="Small Box"/>
    <x v="272"/>
    <n v="0.36"/>
    <n v="0.69"/>
    <s v="United States"/>
    <x v="0"/>
    <x v="1"/>
    <s v="Rancho Cucamonga"/>
    <n v="91730"/>
    <x v="125"/>
    <x v="4"/>
    <s v="2015"/>
    <d v="2015-04-17T00:00:00"/>
    <n v="20.6448"/>
    <n v="9"/>
    <n v="29.92"/>
    <n v="91213"/>
    <x v="0"/>
  </r>
  <r>
    <n v="20874"/>
    <s v="Critical"/>
    <n v="0.1"/>
    <n v="18.97"/>
    <n v="9.0299999999999994"/>
    <n v="657"/>
    <x v="0"/>
    <s v="Derek McCormick"/>
    <s v="Regular Air"/>
    <x v="3"/>
    <x v="0"/>
    <x v="7"/>
    <s v="Small Box"/>
    <x v="273"/>
    <n v="0.37"/>
    <n v="-1.2268018246325392"/>
    <s v="United States"/>
    <x v="1"/>
    <x v="15"/>
    <s v="Oxford"/>
    <n v="1540"/>
    <x v="71"/>
    <x v="0"/>
    <s v="2015"/>
    <d v="2015-01-21T00:00:00"/>
    <n v="-24.204799999999999"/>
    <n v="1"/>
    <n v="19.73"/>
    <n v="91212"/>
    <x v="0"/>
  </r>
  <r>
    <n v="20875"/>
    <s v="Critical"/>
    <n v="0"/>
    <n v="119.99"/>
    <n v="56.14"/>
    <n v="659"/>
    <x v="0"/>
    <s v="Marjorie Arthur"/>
    <s v="Delivery Truck"/>
    <x v="3"/>
    <x v="2"/>
    <x v="6"/>
    <s v="Jumbo Box"/>
    <x v="102"/>
    <n v="0.39"/>
    <n v="-0.20479218247392533"/>
    <s v="United States"/>
    <x v="1"/>
    <x v="9"/>
    <s v="South Burlington"/>
    <n v="5403"/>
    <x v="71"/>
    <x v="0"/>
    <s v="2015"/>
    <d v="2015-01-20T00:00:00"/>
    <n v="-126.05777999999999"/>
    <n v="5"/>
    <n v="615.54"/>
    <n v="91212"/>
    <x v="0"/>
  </r>
  <r>
    <n v="23487"/>
    <s v="Critical"/>
    <n v="0.02"/>
    <n v="14.58"/>
    <n v="7.4"/>
    <n v="663"/>
    <x v="0"/>
    <s v="Hilda Bennett"/>
    <s v="Regular Air"/>
    <x v="1"/>
    <x v="1"/>
    <x v="2"/>
    <s v="Small Box"/>
    <x v="274"/>
    <n v="0.48"/>
    <n v="4.1333129256906721E-2"/>
    <s v="United States"/>
    <x v="1"/>
    <x v="10"/>
    <s v="Steubenville"/>
    <n v="43952"/>
    <x v="124"/>
    <x v="3"/>
    <s v="2015"/>
    <d v="2015-06-01T00:00:00"/>
    <n v="10.802000000000001"/>
    <n v="17"/>
    <n v="261.33999999999997"/>
    <n v="90922"/>
    <x v="0"/>
  </r>
  <r>
    <n v="21086"/>
    <s v="Low"/>
    <n v="0.04"/>
    <n v="22.72"/>
    <n v="8.99"/>
    <n v="665"/>
    <x v="1"/>
    <s v="Miriam Mueller"/>
    <s v="Regular Air"/>
    <x v="0"/>
    <x v="1"/>
    <x v="2"/>
    <s v="Small Pack"/>
    <x v="275"/>
    <n v="0.44"/>
    <n v="-3.3520873474630699"/>
    <s v="United States"/>
    <x v="3"/>
    <x v="20"/>
    <s v="Murfreesboro"/>
    <n v="37130"/>
    <x v="59"/>
    <x v="0"/>
    <s v="2015"/>
    <d v="2015-01-20T00:00:00"/>
    <n v="-678.49599999999998"/>
    <n v="9"/>
    <n v="202.41"/>
    <n v="88677"/>
    <x v="0"/>
  </r>
  <r>
    <n v="18667"/>
    <s v="Critical"/>
    <n v="0.02"/>
    <n v="130.97999999999999"/>
    <n v="30"/>
    <n v="665"/>
    <x v="1"/>
    <s v="Miriam Mueller"/>
    <s v="Delivery Truck"/>
    <x v="0"/>
    <x v="1"/>
    <x v="1"/>
    <s v="Jumbo Drum"/>
    <x v="185"/>
    <n v="0.78"/>
    <n v="0.11439771108786348"/>
    <s v="United States"/>
    <x v="3"/>
    <x v="20"/>
    <s v="Murfreesboro"/>
    <n v="37130"/>
    <x v="106"/>
    <x v="4"/>
    <s v="2015"/>
    <d v="2015-04-19T00:00:00"/>
    <n v="90.762"/>
    <n v="6"/>
    <n v="793.39"/>
    <n v="88678"/>
    <x v="0"/>
  </r>
  <r>
    <n v="24776"/>
    <s v="Low"/>
    <n v="0.02"/>
    <n v="4.57"/>
    <n v="5.42"/>
    <n v="666"/>
    <x v="0"/>
    <s v="Emily Sims"/>
    <s v="Regular Air"/>
    <x v="0"/>
    <x v="0"/>
    <x v="8"/>
    <s v="Small Box"/>
    <x v="276"/>
    <n v="0.37"/>
    <n v="-6.5287564766839372"/>
    <s v="United States"/>
    <x v="3"/>
    <x v="20"/>
    <s v="Nashville"/>
    <n v="37211"/>
    <x v="126"/>
    <x v="4"/>
    <s v="2015"/>
    <d v="2015-04-26T00:00:00"/>
    <n v="-352.81399999999996"/>
    <n v="11"/>
    <n v="54.04"/>
    <n v="88679"/>
    <x v="0"/>
  </r>
  <r>
    <n v="3086"/>
    <s v="Low"/>
    <n v="0.04"/>
    <n v="22.72"/>
    <n v="8.99"/>
    <n v="667"/>
    <x v="1"/>
    <s v="Allison Kirby"/>
    <s v="Regular Air"/>
    <x v="0"/>
    <x v="1"/>
    <x v="2"/>
    <s v="Small Pack"/>
    <x v="275"/>
    <n v="0.44"/>
    <n v="8.4154108683634973E-2"/>
    <s v="United States"/>
    <x v="2"/>
    <x v="7"/>
    <s v="Dallas"/>
    <n v="75203"/>
    <x v="59"/>
    <x v="0"/>
    <s v="2015"/>
    <d v="2015-01-20T00:00:00"/>
    <n v="70.028000000000006"/>
    <n v="37"/>
    <n v="832.14"/>
    <n v="22147"/>
    <x v="0"/>
  </r>
  <r>
    <n v="6776"/>
    <s v="Low"/>
    <n v="0.02"/>
    <n v="4.57"/>
    <n v="5.42"/>
    <n v="667"/>
    <x v="1"/>
    <s v="Allison Kirby"/>
    <s v="Regular Air"/>
    <x v="0"/>
    <x v="0"/>
    <x v="8"/>
    <s v="Small Box"/>
    <x v="276"/>
    <n v="0.37"/>
    <n v="-0.56220256943816149"/>
    <s v="United States"/>
    <x v="2"/>
    <x v="7"/>
    <s v="Dallas"/>
    <n v="75203"/>
    <x v="126"/>
    <x v="4"/>
    <s v="2015"/>
    <d v="2015-04-26T00:00:00"/>
    <n v="-124.28049999999999"/>
    <n v="45"/>
    <n v="221.06"/>
    <n v="48257"/>
    <x v="0"/>
  </r>
  <r>
    <n v="24882"/>
    <s v="Medium"/>
    <n v="0.09"/>
    <n v="2.89"/>
    <n v="0.5"/>
    <n v="669"/>
    <x v="1"/>
    <s v="Amy Shea"/>
    <s v="Regular Air"/>
    <x v="1"/>
    <x v="0"/>
    <x v="9"/>
    <s v="Small Box"/>
    <x v="277"/>
    <n v="0.38"/>
    <n v="0.69"/>
    <s v="United States"/>
    <x v="2"/>
    <x v="25"/>
    <s v="Ottumwa"/>
    <n v="52501"/>
    <x v="80"/>
    <x v="5"/>
    <s v="2015"/>
    <d v="2015-03-22T00:00:00"/>
    <n v="40.482299999999995"/>
    <n v="22"/>
    <n v="58.67"/>
    <n v="88475"/>
    <x v="0"/>
  </r>
  <r>
    <n v="24883"/>
    <s v="Medium"/>
    <n v="0.02"/>
    <n v="48.91"/>
    <n v="5.81"/>
    <n v="669"/>
    <x v="1"/>
    <s v="Amy Shea"/>
    <s v="Regular Air"/>
    <x v="1"/>
    <x v="0"/>
    <x v="7"/>
    <s v="Small Box"/>
    <x v="278"/>
    <n v="0.38"/>
    <n v="0.32515337423312884"/>
    <s v="United States"/>
    <x v="2"/>
    <x v="25"/>
    <s v="Ottumwa"/>
    <n v="52501"/>
    <x v="80"/>
    <x v="5"/>
    <s v="2015"/>
    <d v="2015-03-21T00:00:00"/>
    <n v="32.86"/>
    <n v="2"/>
    <n v="101.06"/>
    <n v="88475"/>
    <x v="0"/>
  </r>
  <r>
    <n v="18808"/>
    <s v="Low"/>
    <n v="0.08"/>
    <n v="296.18"/>
    <n v="54.12"/>
    <n v="670"/>
    <x v="0"/>
    <s v="Lewis Baldwin"/>
    <s v="Delivery Truck"/>
    <x v="1"/>
    <x v="1"/>
    <x v="11"/>
    <s v="Jumbo Box"/>
    <x v="37"/>
    <n v="0.76"/>
    <n v="-0.13094187339576585"/>
    <s v="United States"/>
    <x v="3"/>
    <x v="8"/>
    <s v="Montclair"/>
    <n v="22025"/>
    <x v="93"/>
    <x v="5"/>
    <s v="2015"/>
    <d v="2015-03-12T00:00:00"/>
    <n v="-187.22199999999998"/>
    <n v="5"/>
    <n v="1429.81"/>
    <n v="88474"/>
    <x v="0"/>
  </r>
  <r>
    <n v="19423"/>
    <s v="Low"/>
    <n v="7.0000000000000007E-2"/>
    <n v="2.88"/>
    <n v="1.01"/>
    <n v="672"/>
    <x v="1"/>
    <s v="Brian Leach"/>
    <s v="Regular Air"/>
    <x v="2"/>
    <x v="0"/>
    <x v="0"/>
    <s v="Wrap Bag"/>
    <x v="279"/>
    <n v="0.55000000000000004"/>
    <n v="0.27423505862167574"/>
    <s v="United States"/>
    <x v="2"/>
    <x v="25"/>
    <s v="Newton"/>
    <n v="50208"/>
    <x v="64"/>
    <x v="2"/>
    <s v="2015"/>
    <d v="2015-02-09T00:00:00"/>
    <n v="9.59"/>
    <n v="12"/>
    <n v="34.97"/>
    <n v="88173"/>
    <x v="0"/>
  </r>
  <r>
    <n v="19424"/>
    <s v="Low"/>
    <n v="0.1"/>
    <n v="195.99"/>
    <n v="3.99"/>
    <n v="672"/>
    <x v="1"/>
    <s v="Brian Leach"/>
    <s v="Regular Air"/>
    <x v="2"/>
    <x v="2"/>
    <x v="5"/>
    <s v="Small Box"/>
    <x v="280"/>
    <n v="0.57999999999999996"/>
    <n v="-2.1220747264132616"/>
    <s v="United States"/>
    <x v="2"/>
    <x v="25"/>
    <s v="Newton"/>
    <n v="50208"/>
    <x v="64"/>
    <x v="2"/>
    <s v="2015"/>
    <d v="2015-02-12T00:00:00"/>
    <n v="-655.42399999999998"/>
    <n v="2"/>
    <n v="308.86"/>
    <n v="88173"/>
    <x v="0"/>
  </r>
  <r>
    <n v="25059"/>
    <s v="Critical"/>
    <n v="0.06"/>
    <n v="161.55000000000001"/>
    <n v="19.989999999999998"/>
    <n v="674"/>
    <x v="0"/>
    <s v="Albert Frost"/>
    <s v="Regular Air"/>
    <x v="2"/>
    <x v="0"/>
    <x v="10"/>
    <s v="Small Box"/>
    <x v="40"/>
    <n v="0.66"/>
    <n v="-1.5628543741366241E-2"/>
    <s v="United States"/>
    <x v="2"/>
    <x v="33"/>
    <s v="Raytown"/>
    <n v="64133"/>
    <x v="22"/>
    <x v="0"/>
    <s v="2015"/>
    <d v="2015-01-03T00:00:00"/>
    <n v="-7.5800000000000409"/>
    <n v="3"/>
    <n v="485.01"/>
    <n v="88174"/>
    <x v="0"/>
  </r>
  <r>
    <n v="19326"/>
    <s v="Medium"/>
    <n v="0.04"/>
    <n v="15.42"/>
    <n v="10.68"/>
    <n v="678"/>
    <x v="0"/>
    <s v="Edward McKenzie"/>
    <s v="Express Air"/>
    <x v="0"/>
    <x v="0"/>
    <x v="10"/>
    <s v="Small Box"/>
    <x v="144"/>
    <n v="0.57999999999999996"/>
    <n v="-1.3520335223071236"/>
    <s v="United States"/>
    <x v="3"/>
    <x v="8"/>
    <s v="Rose Hill"/>
    <n v="24281"/>
    <x v="126"/>
    <x v="4"/>
    <s v="2015"/>
    <d v="2015-04-23T00:00:00"/>
    <n v="-109.70400000000001"/>
    <n v="5"/>
    <n v="81.14"/>
    <n v="88889"/>
    <x v="0"/>
  </r>
  <r>
    <n v="21609"/>
    <s v="Medium"/>
    <n v="0.01"/>
    <n v="3.95"/>
    <n v="5.13"/>
    <n v="679"/>
    <x v="1"/>
    <s v="Katie Dougherty"/>
    <s v="Regular Air"/>
    <x v="0"/>
    <x v="0"/>
    <x v="15"/>
    <s v="Small Box"/>
    <x v="281"/>
    <n v="0.59"/>
    <n v="-1.9713155291790307"/>
    <s v="United States"/>
    <x v="0"/>
    <x v="0"/>
    <s v="Spanaway"/>
    <n v="98387"/>
    <x v="30"/>
    <x v="5"/>
    <s v="2015"/>
    <d v="2015-03-05T00:00:00"/>
    <n v="-19.93"/>
    <n v="2"/>
    <n v="10.11"/>
    <n v="88890"/>
    <x v="0"/>
  </r>
  <r>
    <n v="21610"/>
    <s v="Medium"/>
    <n v="0.02"/>
    <n v="367.99"/>
    <n v="19.989999999999998"/>
    <n v="679"/>
    <x v="1"/>
    <s v="Katie Dougherty"/>
    <s v="Regular Air"/>
    <x v="0"/>
    <x v="0"/>
    <x v="8"/>
    <s v="Small Box"/>
    <x v="282"/>
    <n v="0.4"/>
    <n v="0.69"/>
    <s v="United States"/>
    <x v="0"/>
    <x v="0"/>
    <s v="Spanaway"/>
    <n v="98387"/>
    <x v="30"/>
    <x v="5"/>
    <s v="2015"/>
    <d v="2015-03-05T00:00:00"/>
    <n v="4568.6072999999997"/>
    <n v="17"/>
    <n v="6621.17"/>
    <n v="88890"/>
    <x v="0"/>
  </r>
  <r>
    <n v="21612"/>
    <s v="Medium"/>
    <n v="0.04"/>
    <n v="95.99"/>
    <n v="4.9000000000000004"/>
    <n v="680"/>
    <x v="0"/>
    <s v="Laurence Poe"/>
    <s v="Regular Air"/>
    <x v="0"/>
    <x v="2"/>
    <x v="5"/>
    <s v="Small Box"/>
    <x v="75"/>
    <n v="0.56000000000000005"/>
    <n v="-1.0175151706202223"/>
    <s v="United States"/>
    <x v="0"/>
    <x v="0"/>
    <s v="Spokane"/>
    <n v="99207"/>
    <x v="30"/>
    <x v="5"/>
    <s v="2015"/>
    <d v="2015-03-06T00:00:00"/>
    <n v="-258.22500000000002"/>
    <n v="3"/>
    <n v="253.78"/>
    <n v="88890"/>
    <x v="0"/>
  </r>
  <r>
    <n v="18555"/>
    <s v="Medium"/>
    <n v="0.06"/>
    <n v="17.670000000000002"/>
    <n v="8.99"/>
    <n v="683"/>
    <x v="0"/>
    <s v="Seth Merrill"/>
    <s v="Express Air"/>
    <x v="2"/>
    <x v="1"/>
    <x v="2"/>
    <s v="Small Pack"/>
    <x v="283"/>
    <n v="0.47"/>
    <n v="0.5440251572327045"/>
    <s v="United States"/>
    <x v="2"/>
    <x v="32"/>
    <s v="Papillion"/>
    <n v="68046"/>
    <x v="74"/>
    <x v="4"/>
    <s v="2015"/>
    <d v="2015-04-08T00:00:00"/>
    <n v="38.06"/>
    <n v="4"/>
    <n v="69.959999999999994"/>
    <n v="87765"/>
    <x v="0"/>
  </r>
  <r>
    <n v="21411"/>
    <s v="Critical"/>
    <n v="7.0000000000000007E-2"/>
    <n v="279.48"/>
    <n v="35"/>
    <n v="688"/>
    <x v="1"/>
    <s v="Ashley Reese"/>
    <s v="Regular Air"/>
    <x v="2"/>
    <x v="0"/>
    <x v="10"/>
    <s v="Large Box"/>
    <x v="284"/>
    <n v="0.8"/>
    <n v="-7.6315586007827424E-2"/>
    <s v="United States"/>
    <x v="2"/>
    <x v="33"/>
    <s v="Saint Louis"/>
    <n v="63116"/>
    <x v="41"/>
    <x v="3"/>
    <s v="2015"/>
    <d v="2015-05-16T00:00:00"/>
    <n v="-207.28"/>
    <n v="10"/>
    <n v="2716.09"/>
    <n v="88503"/>
    <x v="0"/>
  </r>
  <r>
    <n v="19325"/>
    <s v="Low"/>
    <n v="0.06"/>
    <n v="4.18"/>
    <n v="2.99"/>
    <n v="688"/>
    <x v="1"/>
    <s v="Ashley Reese"/>
    <s v="Regular Air"/>
    <x v="2"/>
    <x v="0"/>
    <x v="8"/>
    <s v="Small Box"/>
    <x v="285"/>
    <n v="0.37"/>
    <n v="-0.59601686972821"/>
    <s v="United States"/>
    <x v="2"/>
    <x v="33"/>
    <s v="Saint Louis"/>
    <n v="63116"/>
    <x v="127"/>
    <x v="5"/>
    <s v="2015"/>
    <d v="2015-03-08T00:00:00"/>
    <n v="-12.719000000000001"/>
    <n v="5"/>
    <n v="21.34"/>
    <n v="88504"/>
    <x v="0"/>
  </r>
  <r>
    <n v="26321"/>
    <s v="Medium"/>
    <n v="7.0000000000000007E-2"/>
    <n v="1.7"/>
    <n v="1.99"/>
    <n v="689"/>
    <x v="0"/>
    <s v="Tommy Honeycutt"/>
    <s v="Regular Air"/>
    <x v="2"/>
    <x v="2"/>
    <x v="13"/>
    <s v="Small Pack"/>
    <x v="286"/>
    <n v="0.51"/>
    <n v="-2.9517795637198621"/>
    <s v="United States"/>
    <x v="2"/>
    <x v="33"/>
    <s v="Saint Peters"/>
    <n v="63376"/>
    <x v="128"/>
    <x v="2"/>
    <s v="2015"/>
    <d v="2015-02-05T00:00:00"/>
    <n v="-51.42"/>
    <n v="10"/>
    <n v="17.420000000000002"/>
    <n v="88502"/>
    <x v="0"/>
  </r>
  <r>
    <n v="19933"/>
    <s v="High"/>
    <n v="0.09"/>
    <n v="6.48"/>
    <n v="6.35"/>
    <n v="691"/>
    <x v="0"/>
    <s v="Alicia Curtis"/>
    <s v="Regular Air"/>
    <x v="1"/>
    <x v="0"/>
    <x v="7"/>
    <s v="Small Box"/>
    <x v="287"/>
    <n v="0.37"/>
    <n v="-1.7787592852840792"/>
    <s v="United States"/>
    <x v="0"/>
    <x v="0"/>
    <s v="Tacoma"/>
    <n v="98408"/>
    <x v="68"/>
    <x v="5"/>
    <s v="2015"/>
    <d v="2015-03-22T00:00:00"/>
    <n v="-88.6"/>
    <n v="8"/>
    <n v="49.81"/>
    <n v="89915"/>
    <x v="0"/>
  </r>
  <r>
    <n v="19400"/>
    <s v="Low"/>
    <n v="0.02"/>
    <n v="500.98"/>
    <n v="41.44"/>
    <n v="693"/>
    <x v="1"/>
    <s v="Richard McClure"/>
    <s v="Delivery Truck"/>
    <x v="2"/>
    <x v="1"/>
    <x v="14"/>
    <s v="Jumbo Box"/>
    <x v="288"/>
    <n v="0.66"/>
    <n v="0.69"/>
    <s v="United States"/>
    <x v="0"/>
    <x v="21"/>
    <s v="Thornton"/>
    <n v="80229"/>
    <x v="78"/>
    <x v="5"/>
    <s v="2015"/>
    <d v="2015-03-25T00:00:00"/>
    <n v="2568.4628999999995"/>
    <n v="7"/>
    <n v="3722.41"/>
    <n v="87811"/>
    <x v="0"/>
  </r>
  <r>
    <n v="18736"/>
    <s v="Low"/>
    <n v="0.09"/>
    <n v="5.34"/>
    <n v="2.99"/>
    <n v="693"/>
    <x v="1"/>
    <s v="Richard McClure"/>
    <s v="Express Air"/>
    <x v="2"/>
    <x v="0"/>
    <x v="8"/>
    <s v="Small Box"/>
    <x v="289"/>
    <n v="0.38"/>
    <n v="9.974763406940064E-2"/>
    <s v="United States"/>
    <x v="0"/>
    <x v="21"/>
    <s v="Thornton"/>
    <n v="80229"/>
    <x v="129"/>
    <x v="5"/>
    <s v="2015"/>
    <d v="2015-03-15T00:00:00"/>
    <n v="9.4860000000000007"/>
    <n v="17"/>
    <n v="95.1"/>
    <n v="87812"/>
    <x v="0"/>
  </r>
  <r>
    <n v="18737"/>
    <s v="Low"/>
    <n v="7.0000000000000007E-2"/>
    <n v="140.97999999999999"/>
    <n v="53.48"/>
    <n v="693"/>
    <x v="1"/>
    <s v="Richard McClure"/>
    <s v="Delivery Truck"/>
    <x v="2"/>
    <x v="1"/>
    <x v="14"/>
    <s v="Jumbo Box"/>
    <x v="290"/>
    <n v="0.65"/>
    <n v="-0.35883441761711621"/>
    <s v="United States"/>
    <x v="0"/>
    <x v="21"/>
    <s v="Thornton"/>
    <n v="80229"/>
    <x v="129"/>
    <x v="5"/>
    <s v="2015"/>
    <d v="2015-03-15T00:00:00"/>
    <n v="-263.64999999999998"/>
    <n v="5"/>
    <n v="734.74"/>
    <n v="87812"/>
    <x v="0"/>
  </r>
  <r>
    <n v="18738"/>
    <s v="Low"/>
    <n v="0.06"/>
    <n v="205.99"/>
    <n v="5.26"/>
    <n v="693"/>
    <x v="1"/>
    <s v="Richard McClure"/>
    <s v="Regular Air"/>
    <x v="2"/>
    <x v="2"/>
    <x v="5"/>
    <s v="Small Box"/>
    <x v="291"/>
    <n v="0.56000000000000005"/>
    <n v="0.47277878982616967"/>
    <s v="United States"/>
    <x v="0"/>
    <x v="21"/>
    <s v="Thornton"/>
    <n v="80229"/>
    <x v="129"/>
    <x v="5"/>
    <s v="2015"/>
    <d v="2015-03-15T00:00:00"/>
    <n v="890.18100000000004"/>
    <n v="11"/>
    <n v="1882.87"/>
    <n v="87812"/>
    <x v="0"/>
  </r>
  <r>
    <n v="18810"/>
    <s v="High"/>
    <n v="0"/>
    <n v="230.98"/>
    <n v="23.78"/>
    <n v="693"/>
    <x v="1"/>
    <s v="Richard McClure"/>
    <s v="Delivery Truck"/>
    <x v="2"/>
    <x v="1"/>
    <x v="11"/>
    <s v="Jumbo Box"/>
    <x v="292"/>
    <n v="0.6"/>
    <n v="0.69"/>
    <s v="United States"/>
    <x v="0"/>
    <x v="21"/>
    <s v="Thornton"/>
    <n v="80229"/>
    <x v="130"/>
    <x v="3"/>
    <s v="2015"/>
    <d v="2015-05-07T00:00:00"/>
    <n v="6095.8601999999992"/>
    <n v="36"/>
    <n v="8834.58"/>
    <n v="87813"/>
    <x v="0"/>
  </r>
  <r>
    <n v="22613"/>
    <s v="Medium"/>
    <n v="0.06"/>
    <n v="8.1199999999999992"/>
    <n v="2.83"/>
    <n v="696"/>
    <x v="1"/>
    <s v="Johnny Reid"/>
    <s v="Regular Air"/>
    <x v="0"/>
    <x v="2"/>
    <x v="13"/>
    <s v="Small Pack"/>
    <x v="293"/>
    <n v="0.77"/>
    <n v="-1.0546218487394956"/>
    <s v="United States"/>
    <x v="2"/>
    <x v="38"/>
    <s v="Crown Point"/>
    <n v="46307"/>
    <x v="12"/>
    <x v="5"/>
    <s v="2015"/>
    <d v="2015-03-28T00:00:00"/>
    <n v="-82.83"/>
    <n v="10"/>
    <n v="78.540000000000006"/>
    <n v="89847"/>
    <x v="0"/>
  </r>
  <r>
    <n v="22614"/>
    <s v="Medium"/>
    <n v="0.05"/>
    <n v="51.65"/>
    <n v="18.45"/>
    <n v="696"/>
    <x v="1"/>
    <s v="Johnny Reid"/>
    <s v="Regular Air"/>
    <x v="0"/>
    <x v="1"/>
    <x v="2"/>
    <s v="Medium Box"/>
    <x v="294"/>
    <n v="0.65"/>
    <n v="4.1381589819864485E-2"/>
    <s v="United States"/>
    <x v="2"/>
    <x v="38"/>
    <s v="Crown Point"/>
    <n v="46307"/>
    <x v="12"/>
    <x v="5"/>
    <s v="2015"/>
    <d v="2015-03-28T00:00:00"/>
    <n v="25.04"/>
    <n v="12"/>
    <n v="605.1"/>
    <n v="89847"/>
    <x v="0"/>
  </r>
  <r>
    <n v="19225"/>
    <s v="Low"/>
    <n v="0.1"/>
    <n v="40.479999999999997"/>
    <n v="19.989999999999998"/>
    <n v="696"/>
    <x v="1"/>
    <s v="Johnny Reid"/>
    <s v="Regular Air"/>
    <x v="0"/>
    <x v="2"/>
    <x v="13"/>
    <s v="Small Box"/>
    <x v="295"/>
    <n v="0.77"/>
    <n v="-1.6308453237410074"/>
    <s v="United States"/>
    <x v="2"/>
    <x v="38"/>
    <s v="Crown Point"/>
    <n v="46307"/>
    <x v="74"/>
    <x v="4"/>
    <s v="2015"/>
    <d v="2015-04-09T00:00:00"/>
    <n v="-580.32000000000005"/>
    <n v="9"/>
    <n v="355.84"/>
    <n v="89848"/>
    <x v="0"/>
  </r>
  <r>
    <n v="22616"/>
    <s v="Medium"/>
    <n v="0.1"/>
    <n v="175.99"/>
    <n v="8.99"/>
    <n v="697"/>
    <x v="1"/>
    <s v="Adam G Sawyer"/>
    <s v="Regular Air"/>
    <x v="0"/>
    <x v="2"/>
    <x v="5"/>
    <s v="Small Box"/>
    <x v="44"/>
    <n v="0.56999999999999995"/>
    <n v="0.69"/>
    <s v="United States"/>
    <x v="2"/>
    <x v="38"/>
    <s v="East Chicago"/>
    <n v="46312"/>
    <x v="12"/>
    <x v="5"/>
    <s v="2015"/>
    <d v="2015-03-28T00:00:00"/>
    <n v="928.96079999999984"/>
    <n v="10"/>
    <n v="1346.32"/>
    <n v="89847"/>
    <x v="0"/>
  </r>
  <r>
    <n v="25480"/>
    <s v="Critical"/>
    <n v="0.08"/>
    <n v="14.81"/>
    <n v="13.32"/>
    <n v="697"/>
    <x v="1"/>
    <s v="Adam G Sawyer"/>
    <s v="Regular Air"/>
    <x v="0"/>
    <x v="0"/>
    <x v="15"/>
    <s v="Small Box"/>
    <x v="296"/>
    <n v="0.43"/>
    <n v="-0.45046615100280657"/>
    <s v="United States"/>
    <x v="2"/>
    <x v="38"/>
    <s v="East Chicago"/>
    <n v="46312"/>
    <x v="131"/>
    <x v="2"/>
    <s v="2015"/>
    <d v="2015-02-09T00:00:00"/>
    <n v="-131.61720000000003"/>
    <n v="20"/>
    <n v="292.18"/>
    <n v="89849"/>
    <x v="0"/>
  </r>
  <r>
    <n v="4613"/>
    <s v="Medium"/>
    <n v="0.06"/>
    <n v="8.1199999999999992"/>
    <n v="2.83"/>
    <n v="698"/>
    <x v="1"/>
    <s v="Nelson Hensley"/>
    <s v="Regular Air"/>
    <x v="0"/>
    <x v="2"/>
    <x v="13"/>
    <s v="Small Pack"/>
    <x v="293"/>
    <n v="0.77"/>
    <n v="-0.25721206098810673"/>
    <s v="United States"/>
    <x v="0"/>
    <x v="0"/>
    <s v="Seattle"/>
    <n v="98105"/>
    <x v="12"/>
    <x v="5"/>
    <s v="2015"/>
    <d v="2015-03-28T00:00:00"/>
    <n v="-82.83"/>
    <n v="41"/>
    <n v="322.02999999999997"/>
    <n v="32869"/>
    <x v="0"/>
  </r>
  <r>
    <n v="4614"/>
    <s v="Medium"/>
    <n v="0.05"/>
    <n v="51.65"/>
    <n v="18.45"/>
    <n v="698"/>
    <x v="1"/>
    <s v="Nelson Hensley"/>
    <s v="Regular Air"/>
    <x v="0"/>
    <x v="1"/>
    <x v="2"/>
    <s v="Medium Box"/>
    <x v="294"/>
    <n v="0.65"/>
    <n v="1.0134205371452622E-2"/>
    <s v="United States"/>
    <x v="0"/>
    <x v="0"/>
    <s v="Seattle"/>
    <n v="98105"/>
    <x v="12"/>
    <x v="5"/>
    <s v="2015"/>
    <d v="2015-03-28T00:00:00"/>
    <n v="25.04"/>
    <n v="49"/>
    <n v="2470.84"/>
    <n v="32869"/>
    <x v="0"/>
  </r>
  <r>
    <n v="4616"/>
    <s v="Medium"/>
    <n v="0.1"/>
    <n v="175.99"/>
    <n v="8.99"/>
    <n v="698"/>
    <x v="1"/>
    <s v="Nelson Hensley"/>
    <s v="Regular Air"/>
    <x v="0"/>
    <x v="2"/>
    <x v="5"/>
    <s v="Small Box"/>
    <x v="44"/>
    <n v="0.56999999999999995"/>
    <n v="0.17730856692301541"/>
    <s v="United States"/>
    <x v="0"/>
    <x v="0"/>
    <s v="Seattle"/>
    <n v="98105"/>
    <x v="12"/>
    <x v="5"/>
    <s v="2015"/>
    <d v="2015-03-28T00:00:00"/>
    <n v="930.98700000000008"/>
    <n v="39"/>
    <n v="5250.66"/>
    <n v="32869"/>
    <x v="0"/>
  </r>
  <r>
    <n v="1225"/>
    <s v="Low"/>
    <n v="0.1"/>
    <n v="40.479999999999997"/>
    <n v="19.989999999999998"/>
    <n v="698"/>
    <x v="1"/>
    <s v="Nelson Hensley"/>
    <s v="Regular Air"/>
    <x v="0"/>
    <x v="2"/>
    <x v="13"/>
    <s v="Small Box"/>
    <x v="295"/>
    <n v="0.77"/>
    <n v="-0.40771419538412906"/>
    <s v="United States"/>
    <x v="0"/>
    <x v="0"/>
    <s v="Seattle"/>
    <n v="98105"/>
    <x v="74"/>
    <x v="4"/>
    <s v="2015"/>
    <d v="2015-04-09T00:00:00"/>
    <n v="-580.32000000000005"/>
    <n v="36"/>
    <n v="1423.35"/>
    <n v="8994"/>
    <x v="0"/>
  </r>
  <r>
    <n v="7480"/>
    <s v="Critical"/>
    <n v="0.08"/>
    <n v="14.81"/>
    <n v="13.32"/>
    <n v="698"/>
    <x v="1"/>
    <s v="Nelson Hensley"/>
    <s v="Regular Air"/>
    <x v="0"/>
    <x v="0"/>
    <x v="15"/>
    <s v="Small Box"/>
    <x v="296"/>
    <n v="0.43"/>
    <n v="-0.21930995043842932"/>
    <s v="United States"/>
    <x v="0"/>
    <x v="0"/>
    <s v="Seattle"/>
    <n v="98105"/>
    <x v="131"/>
    <x v="2"/>
    <s v="2015"/>
    <d v="2015-02-09T00:00:00"/>
    <n v="-253.11"/>
    <n v="79"/>
    <n v="1154.1199999999999"/>
    <n v="53410"/>
    <x v="0"/>
  </r>
  <r>
    <n v="6289"/>
    <s v="Medium"/>
    <n v="0.03"/>
    <n v="5.28"/>
    <n v="5.61"/>
    <n v="699"/>
    <x v="1"/>
    <s v="Jenny Gold"/>
    <s v="Regular Air"/>
    <x v="3"/>
    <x v="0"/>
    <x v="7"/>
    <s v="Small Box"/>
    <x v="297"/>
    <n v="0.4"/>
    <n v="-0.51292307692307693"/>
    <s v="United States"/>
    <x v="0"/>
    <x v="1"/>
    <s v="Los Angeles"/>
    <n v="90041"/>
    <x v="45"/>
    <x v="4"/>
    <s v="2015"/>
    <d v="2015-04-24T00:00:00"/>
    <n v="-16.670000000000002"/>
    <n v="5"/>
    <n v="32.5"/>
    <n v="44517"/>
    <x v="0"/>
  </r>
  <r>
    <n v="7733"/>
    <s v="Critical"/>
    <n v="0.02"/>
    <n v="6.47"/>
    <n v="1.22"/>
    <n v="699"/>
    <x v="1"/>
    <s v="Jenny Gold"/>
    <s v="Regular Air"/>
    <x v="3"/>
    <x v="0"/>
    <x v="0"/>
    <s v="Wrap Bag"/>
    <x v="298"/>
    <n v="0.4"/>
    <n v="0.20726991492652749"/>
    <s v="United States"/>
    <x v="0"/>
    <x v="1"/>
    <s v="Los Angeles"/>
    <n v="90041"/>
    <x v="132"/>
    <x v="1"/>
    <s v="2015"/>
    <d v="2015-06-07T00:00:00"/>
    <n v="40.200000000000003"/>
    <n v="30"/>
    <n v="193.95"/>
    <n v="55392"/>
    <x v="0"/>
  </r>
  <r>
    <n v="7734"/>
    <s v="Critical"/>
    <n v="7.0000000000000007E-2"/>
    <n v="2.84"/>
    <n v="0.93"/>
    <n v="699"/>
    <x v="1"/>
    <s v="Jenny Gold"/>
    <s v="Regular Air"/>
    <x v="3"/>
    <x v="0"/>
    <x v="0"/>
    <s v="Wrap Bag"/>
    <x v="0"/>
    <n v="0.54"/>
    <n v="2.0214105793450881E-2"/>
    <s v="United States"/>
    <x v="0"/>
    <x v="1"/>
    <s v="Los Angeles"/>
    <n v="90041"/>
    <x v="132"/>
    <x v="1"/>
    <s v="2015"/>
    <d v="2015-06-08T00:00:00"/>
    <n v="3.21"/>
    <n v="59"/>
    <n v="158.80000000000001"/>
    <n v="55392"/>
    <x v="0"/>
  </r>
  <r>
    <n v="5140"/>
    <s v="High"/>
    <n v="0.01"/>
    <n v="7.89"/>
    <n v="2.82"/>
    <n v="699"/>
    <x v="1"/>
    <s v="Jenny Gold"/>
    <s v="Regular Air"/>
    <x v="3"/>
    <x v="0"/>
    <x v="3"/>
    <s v="Wrap Bag"/>
    <x v="299"/>
    <n v="0.4"/>
    <n v="0.14110697877926057"/>
    <s v="United States"/>
    <x v="0"/>
    <x v="1"/>
    <s v="Los Angeles"/>
    <n v="90041"/>
    <x v="133"/>
    <x v="1"/>
    <s v="2015"/>
    <d v="2015-07-01T00:00:00"/>
    <n v="38.700000000000003"/>
    <n v="32"/>
    <n v="274.26"/>
    <n v="36647"/>
    <x v="0"/>
  </r>
  <r>
    <n v="5141"/>
    <s v="High"/>
    <n v="0.09"/>
    <n v="3.68"/>
    <n v="1.32"/>
    <n v="699"/>
    <x v="1"/>
    <s v="Jenny Gold"/>
    <s v="Regular Air"/>
    <x v="3"/>
    <x v="0"/>
    <x v="12"/>
    <s v="Wrap Bag"/>
    <x v="300"/>
    <n v="0.83"/>
    <n v="-0.26346801346801346"/>
    <s v="United States"/>
    <x v="0"/>
    <x v="1"/>
    <s v="Los Angeles"/>
    <n v="90041"/>
    <x v="133"/>
    <x v="1"/>
    <s v="2015"/>
    <d v="2015-07-01T00:00:00"/>
    <n v="-21.91"/>
    <n v="24"/>
    <n v="83.16"/>
    <n v="36647"/>
    <x v="0"/>
  </r>
  <r>
    <n v="5142"/>
    <s v="High"/>
    <n v="0.1"/>
    <n v="9.7100000000000009"/>
    <n v="9.4499999999999993"/>
    <n v="699"/>
    <x v="1"/>
    <s v="Jenny Gold"/>
    <s v="Regular Air"/>
    <x v="3"/>
    <x v="0"/>
    <x v="10"/>
    <s v="Small Box"/>
    <x v="173"/>
    <n v="0.6"/>
    <n v="-0.45725957316840377"/>
    <s v="United States"/>
    <x v="0"/>
    <x v="1"/>
    <s v="Los Angeles"/>
    <n v="90041"/>
    <x v="133"/>
    <x v="1"/>
    <s v="2015"/>
    <d v="2015-07-03T00:00:00"/>
    <n v="-119.77"/>
    <n v="27"/>
    <n v="261.93"/>
    <n v="36647"/>
    <x v="0"/>
  </r>
  <r>
    <n v="4556"/>
    <s v="Medium"/>
    <n v="7.0000000000000007E-2"/>
    <n v="5.0199999999999996"/>
    <n v="5.14"/>
    <n v="699"/>
    <x v="1"/>
    <s v="Jenny Gold"/>
    <s v="Regular Air"/>
    <x v="3"/>
    <x v="2"/>
    <x v="13"/>
    <s v="Small Pack"/>
    <x v="301"/>
    <n v="0.79"/>
    <n v="-0.8030461684911947"/>
    <s v="United States"/>
    <x v="0"/>
    <x v="1"/>
    <s v="Los Angeles"/>
    <n v="90041"/>
    <x v="134"/>
    <x v="0"/>
    <s v="2015"/>
    <d v="2015-01-31T00:00:00"/>
    <n v="-168.72"/>
    <n v="42"/>
    <n v="210.1"/>
    <n v="32420"/>
    <x v="0"/>
  </r>
  <r>
    <n v="4557"/>
    <s v="Medium"/>
    <n v="7.0000000000000007E-2"/>
    <n v="280.98"/>
    <n v="57"/>
    <n v="699"/>
    <x v="1"/>
    <s v="Jenny Gold"/>
    <s v="Delivery Truck"/>
    <x v="3"/>
    <x v="1"/>
    <x v="1"/>
    <s v="Jumbo Drum"/>
    <x v="234"/>
    <n v="0.78"/>
    <n v="-6.7635198857823306E-2"/>
    <s v="United States"/>
    <x v="0"/>
    <x v="1"/>
    <s v="Los Angeles"/>
    <n v="90041"/>
    <x v="134"/>
    <x v="0"/>
    <s v="2015"/>
    <d v="2015-01-31T00:00:00"/>
    <n v="-439.62"/>
    <n v="23"/>
    <n v="6499.87"/>
    <n v="32420"/>
    <x v="0"/>
  </r>
  <r>
    <n v="448"/>
    <s v="Medium"/>
    <n v="0.1"/>
    <n v="4.26"/>
    <n v="1.2"/>
    <n v="699"/>
    <x v="1"/>
    <s v="Jenny Gold"/>
    <s v="Regular Air"/>
    <x v="3"/>
    <x v="0"/>
    <x v="0"/>
    <s v="Wrap Bag"/>
    <x v="54"/>
    <n v="0.44"/>
    <n v="4.3861645238366137E-2"/>
    <s v="United States"/>
    <x v="0"/>
    <x v="1"/>
    <s v="Los Angeles"/>
    <n v="90041"/>
    <x v="135"/>
    <x v="3"/>
    <s v="2015"/>
    <d v="2015-05-21T00:00:00"/>
    <n v="15.42"/>
    <n v="88"/>
    <n v="351.56"/>
    <n v="3042"/>
    <x v="0"/>
  </r>
  <r>
    <n v="18448"/>
    <s v="Medium"/>
    <n v="0.1"/>
    <n v="4.26"/>
    <n v="1.2"/>
    <n v="700"/>
    <x v="0"/>
    <s v="Joseph Grossman"/>
    <s v="Regular Air"/>
    <x v="3"/>
    <x v="0"/>
    <x v="0"/>
    <s v="Wrap Bag"/>
    <x v="54"/>
    <n v="0.44"/>
    <n v="0.38598247809762204"/>
    <s v="United States"/>
    <x v="0"/>
    <x v="1"/>
    <s v="Santa Maria"/>
    <n v="93454"/>
    <x v="135"/>
    <x v="3"/>
    <s v="2015"/>
    <d v="2015-05-21T00:00:00"/>
    <n v="33.923999999999999"/>
    <n v="22"/>
    <n v="87.89"/>
    <n v="87980"/>
    <x v="0"/>
  </r>
  <r>
    <n v="24289"/>
    <s v="Medium"/>
    <n v="0.03"/>
    <n v="5.28"/>
    <n v="5.61"/>
    <n v="702"/>
    <x v="1"/>
    <s v="Kelly O'Connor"/>
    <s v="Regular Air"/>
    <x v="3"/>
    <x v="0"/>
    <x v="7"/>
    <s v="Small Box"/>
    <x v="297"/>
    <n v="0.4"/>
    <n v="-2.5646153846153847"/>
    <s v="United States"/>
    <x v="0"/>
    <x v="1"/>
    <s v="Santa Rosa"/>
    <n v="95404"/>
    <x v="45"/>
    <x v="4"/>
    <s v="2015"/>
    <d v="2015-04-24T00:00:00"/>
    <n v="-16.670000000000002"/>
    <n v="1"/>
    <n v="6.5"/>
    <n v="87977"/>
    <x v="0"/>
  </r>
  <r>
    <n v="23140"/>
    <s v="High"/>
    <n v="0.01"/>
    <n v="7.89"/>
    <n v="2.82"/>
    <n v="702"/>
    <x v="1"/>
    <s v="Kelly O'Connor"/>
    <s v="Regular Air"/>
    <x v="3"/>
    <x v="0"/>
    <x v="3"/>
    <s v="Wrap Bag"/>
    <x v="299"/>
    <n v="0.4"/>
    <n v="0.67736289381563597"/>
    <s v="United States"/>
    <x v="0"/>
    <x v="1"/>
    <s v="Santa Rosa"/>
    <n v="95404"/>
    <x v="133"/>
    <x v="1"/>
    <s v="2015"/>
    <d v="2015-07-01T00:00:00"/>
    <n v="46.440000000000005"/>
    <n v="8"/>
    <n v="68.56"/>
    <n v="87979"/>
    <x v="0"/>
  </r>
  <r>
    <n v="23141"/>
    <s v="High"/>
    <n v="0.09"/>
    <n v="3.68"/>
    <n v="1.32"/>
    <n v="702"/>
    <x v="1"/>
    <s v="Kelly O'Connor"/>
    <s v="Regular Air"/>
    <x v="3"/>
    <x v="0"/>
    <x v="12"/>
    <s v="Wrap Bag"/>
    <x v="300"/>
    <n v="0.83"/>
    <n v="-0.84309764309764312"/>
    <s v="United States"/>
    <x v="0"/>
    <x v="1"/>
    <s v="Santa Rosa"/>
    <n v="95404"/>
    <x v="133"/>
    <x v="1"/>
    <s v="2015"/>
    <d v="2015-07-01T00:00:00"/>
    <n v="-17.527999999999999"/>
    <n v="6"/>
    <n v="20.79"/>
    <n v="87979"/>
    <x v="0"/>
  </r>
  <r>
    <n v="23142"/>
    <s v="High"/>
    <n v="0.1"/>
    <n v="9.7100000000000009"/>
    <n v="9.4499999999999993"/>
    <n v="702"/>
    <x v="1"/>
    <s v="Kelly O'Connor"/>
    <s v="Regular Air"/>
    <x v="3"/>
    <x v="0"/>
    <x v="10"/>
    <s v="Small Box"/>
    <x v="173"/>
    <n v="0.6"/>
    <n v="-1.4109262258872037"/>
    <s v="United States"/>
    <x v="0"/>
    <x v="1"/>
    <s v="Santa Rosa"/>
    <n v="95404"/>
    <x v="133"/>
    <x v="1"/>
    <s v="2015"/>
    <d v="2015-07-03T00:00:00"/>
    <n v="-95.816000000000003"/>
    <n v="7"/>
    <n v="67.91"/>
    <n v="87979"/>
    <x v="0"/>
  </r>
  <r>
    <n v="25734"/>
    <s v="Critical"/>
    <n v="7.0000000000000007E-2"/>
    <n v="2.84"/>
    <n v="0.93"/>
    <n v="711"/>
    <x v="0"/>
    <s v="Pam Anthony"/>
    <s v="Regular Air"/>
    <x v="3"/>
    <x v="0"/>
    <x v="0"/>
    <s v="Wrap Bag"/>
    <x v="0"/>
    <n v="0.54"/>
    <n v="9.5417389150359175E-2"/>
    <s v="United States"/>
    <x v="1"/>
    <x v="15"/>
    <s v="Winthrop"/>
    <n v="2152"/>
    <x v="132"/>
    <x v="1"/>
    <s v="2015"/>
    <d v="2015-06-08T00:00:00"/>
    <n v="3.8519999999999999"/>
    <n v="15"/>
    <n v="40.369999999999997"/>
    <n v="87978"/>
    <x v="0"/>
  </r>
  <r>
    <n v="20789"/>
    <s v="Not Specified"/>
    <n v="0"/>
    <n v="8.5"/>
    <n v="1.99"/>
    <n v="719"/>
    <x v="1"/>
    <s v="Stephen Lam"/>
    <s v="Regular Air"/>
    <x v="0"/>
    <x v="2"/>
    <x v="13"/>
    <s v="Small Pack"/>
    <x v="302"/>
    <n v="0.49"/>
    <n v="0.58679427402862994"/>
    <s v="United States"/>
    <x v="0"/>
    <x v="34"/>
    <s v="Pahrump"/>
    <n v="89041"/>
    <x v="136"/>
    <x v="2"/>
    <s v="2015"/>
    <d v="2015-03-02T00:00:00"/>
    <n v="71.735600000000005"/>
    <n v="14"/>
    <n v="122.25"/>
    <n v="89344"/>
    <x v="0"/>
  </r>
  <r>
    <n v="20790"/>
    <s v="Not Specified"/>
    <n v="0.03"/>
    <n v="95.43"/>
    <n v="19.989999999999998"/>
    <n v="719"/>
    <x v="1"/>
    <s v="Stephen Lam"/>
    <s v="Regular Air"/>
    <x v="0"/>
    <x v="0"/>
    <x v="10"/>
    <s v="Small Box"/>
    <x v="303"/>
    <n v="0.79"/>
    <n v="-0.38488427386093454"/>
    <s v="United States"/>
    <x v="0"/>
    <x v="34"/>
    <s v="Pahrump"/>
    <n v="89041"/>
    <x v="136"/>
    <x v="2"/>
    <s v="2015"/>
    <d v="2015-03-02T00:00:00"/>
    <n v="-79.320800000000006"/>
    <n v="2"/>
    <n v="206.09"/>
    <n v="89344"/>
    <x v="0"/>
  </r>
  <r>
    <n v="20633"/>
    <s v="Not Specified"/>
    <n v="0.04"/>
    <n v="10.64"/>
    <n v="5.16"/>
    <n v="721"/>
    <x v="1"/>
    <s v="Melvin Duke"/>
    <s v="Regular Air"/>
    <x v="0"/>
    <x v="1"/>
    <x v="2"/>
    <s v="Small Box"/>
    <x v="304"/>
    <n v="0.56999999999999995"/>
    <n v="0.36017937219730933"/>
    <s v="United States"/>
    <x v="2"/>
    <x v="38"/>
    <s v="Frankfort"/>
    <n v="46041"/>
    <x v="137"/>
    <x v="1"/>
    <s v="2015"/>
    <d v="2015-06-25T00:00:00"/>
    <n v="24.095999999999997"/>
    <n v="6"/>
    <n v="66.900000000000006"/>
    <n v="91053"/>
    <x v="0"/>
  </r>
  <r>
    <n v="20634"/>
    <s v="Not Specified"/>
    <n v="0.03"/>
    <n v="2.78"/>
    <n v="1.34"/>
    <n v="721"/>
    <x v="1"/>
    <s v="Melvin Duke"/>
    <s v="Express Air"/>
    <x v="0"/>
    <x v="0"/>
    <x v="0"/>
    <s v="Wrap Bag"/>
    <x v="305"/>
    <n v="0.45"/>
    <n v="0.16165082309297471"/>
    <s v="United States"/>
    <x v="2"/>
    <x v="38"/>
    <s v="Frankfort"/>
    <n v="46041"/>
    <x v="137"/>
    <x v="1"/>
    <s v="2015"/>
    <d v="2015-06-26T00:00:00"/>
    <n v="6.9719999999999995"/>
    <n v="15"/>
    <n v="43.13"/>
    <n v="91053"/>
    <x v="0"/>
  </r>
  <r>
    <n v="24574"/>
    <s v="Medium"/>
    <n v="0.01"/>
    <n v="7.28"/>
    <n v="11.15"/>
    <n v="721"/>
    <x v="1"/>
    <s v="Melvin Duke"/>
    <s v="Regular Air"/>
    <x v="0"/>
    <x v="0"/>
    <x v="7"/>
    <s v="Small Box"/>
    <x v="306"/>
    <n v="0.37"/>
    <n v="-2.1628902765388043"/>
    <s v="United States"/>
    <x v="2"/>
    <x v="38"/>
    <s v="Frankfort"/>
    <n v="46041"/>
    <x v="86"/>
    <x v="4"/>
    <s v="2015"/>
    <d v="2015-04-13T00:00:00"/>
    <n v="-24.245999999999999"/>
    <n v="1"/>
    <n v="11.21"/>
    <n v="91054"/>
    <x v="0"/>
  </r>
  <r>
    <n v="19601"/>
    <s v="Medium"/>
    <n v="0.09"/>
    <n v="125.99"/>
    <n v="8.99"/>
    <n v="724"/>
    <x v="0"/>
    <s v="Beverly Cooke Brooks"/>
    <s v="Regular Air"/>
    <x v="3"/>
    <x v="2"/>
    <x v="5"/>
    <s v="Small Box"/>
    <x v="307"/>
    <n v="0.55000000000000004"/>
    <n v="-6.0308228730822879"/>
    <s v="United States"/>
    <x v="1"/>
    <x v="18"/>
    <s v="Stratford"/>
    <n v="6614"/>
    <x v="24"/>
    <x v="5"/>
    <s v="2015"/>
    <d v="2015-03-16T00:00:00"/>
    <n v="-605.37400000000002"/>
    <n v="1"/>
    <n v="100.38"/>
    <n v="90359"/>
    <x v="0"/>
  </r>
  <r>
    <n v="19600"/>
    <s v="Medium"/>
    <n v="0.1"/>
    <n v="17.98"/>
    <n v="4"/>
    <n v="727"/>
    <x v="0"/>
    <s v="Lindsay Link"/>
    <s v="Regular Air"/>
    <x v="3"/>
    <x v="2"/>
    <x v="13"/>
    <s v="Small Box"/>
    <x v="49"/>
    <n v="0.79"/>
    <n v="-1.5010554885404102"/>
    <s v="United States"/>
    <x v="1"/>
    <x v="14"/>
    <s v="Lewiston"/>
    <n v="4240"/>
    <x v="24"/>
    <x v="5"/>
    <s v="2015"/>
    <d v="2015-03-16T00:00:00"/>
    <n v="-99.55"/>
    <n v="4"/>
    <n v="66.319999999999993"/>
    <n v="90359"/>
    <x v="0"/>
  </r>
  <r>
    <n v="23436"/>
    <s v="High"/>
    <n v="0.09"/>
    <n v="101.41"/>
    <n v="35"/>
    <n v="731"/>
    <x v="0"/>
    <s v="June Herbert"/>
    <s v="Regular Air"/>
    <x v="3"/>
    <x v="0"/>
    <x v="10"/>
    <s v="Large Box"/>
    <x v="308"/>
    <n v="0.82"/>
    <n v="-0.67991275714576682"/>
    <s v="United States"/>
    <x v="1"/>
    <x v="15"/>
    <s v="Burlington"/>
    <n v="1803"/>
    <x v="138"/>
    <x v="4"/>
    <s v="2015"/>
    <d v="2015-04-27T00:00:00"/>
    <n v="-801.15479999999991"/>
    <n v="12"/>
    <n v="1178.32"/>
    <n v="90362"/>
    <x v="0"/>
  </r>
  <r>
    <n v="21950"/>
    <s v="Not Specified"/>
    <n v="0.06"/>
    <n v="350.98"/>
    <n v="30"/>
    <n v="736"/>
    <x v="0"/>
    <s v="Meredith Walters"/>
    <s v="Delivery Truck"/>
    <x v="3"/>
    <x v="1"/>
    <x v="1"/>
    <s v="Jumbo Drum"/>
    <x v="309"/>
    <n v="0.61"/>
    <n v="0.39569909538168546"/>
    <s v="United States"/>
    <x v="1"/>
    <x v="16"/>
    <s v="Salem"/>
    <n v="3079"/>
    <x v="15"/>
    <x v="1"/>
    <s v="2015"/>
    <d v="2015-06-17T00:00:00"/>
    <n v="797.85599999999999"/>
    <n v="6"/>
    <n v="2016.32"/>
    <n v="90361"/>
    <x v="0"/>
  </r>
  <r>
    <n v="23613"/>
    <s v="Low"/>
    <n v="0.02"/>
    <n v="48.04"/>
    <n v="5.79"/>
    <n v="737"/>
    <x v="0"/>
    <s v="Danny Vaughn"/>
    <s v="Regular Air"/>
    <x v="3"/>
    <x v="0"/>
    <x v="7"/>
    <s v="Small Box"/>
    <x v="310"/>
    <n v="0.37"/>
    <n v="0.69"/>
    <s v="United States"/>
    <x v="1"/>
    <x v="2"/>
    <s v="Bloomfield"/>
    <n v="7003"/>
    <x v="31"/>
    <x v="1"/>
    <s v="2015"/>
    <d v="2015-06-14T00:00:00"/>
    <n v="422.45249999999999"/>
    <n v="12"/>
    <n v="612.25"/>
    <n v="90360"/>
    <x v="0"/>
  </r>
  <r>
    <n v="21949"/>
    <s v="Not Specified"/>
    <n v="0.02"/>
    <n v="70.98"/>
    <n v="46.74"/>
    <n v="738"/>
    <x v="0"/>
    <s v="Peggy Rowe"/>
    <s v="Delivery Truck"/>
    <x v="3"/>
    <x v="1"/>
    <x v="14"/>
    <s v="Jumbo Box"/>
    <x v="311"/>
    <n v="0.56000000000000005"/>
    <n v="-0.56823645697159075"/>
    <s v="United States"/>
    <x v="1"/>
    <x v="2"/>
    <s v="Cranford"/>
    <n v="7016"/>
    <x v="15"/>
    <x v="1"/>
    <s v="2015"/>
    <d v="2015-06-16T00:00:00"/>
    <n v="-178.21600000000001"/>
    <n v="4"/>
    <n v="313.63"/>
    <n v="90361"/>
    <x v="0"/>
  </r>
  <r>
    <n v="21951"/>
    <s v="Not Specified"/>
    <n v="0.04"/>
    <n v="27.48"/>
    <n v="4"/>
    <n v="741"/>
    <x v="0"/>
    <s v="Stacey Hale"/>
    <s v="Regular Air"/>
    <x v="3"/>
    <x v="2"/>
    <x v="13"/>
    <s v="Small Box"/>
    <x v="312"/>
    <n v="0.75"/>
    <n v="-6.7114837475136579E-2"/>
    <s v="United States"/>
    <x v="1"/>
    <x v="2"/>
    <s v="Summit"/>
    <n v="7901"/>
    <x v="15"/>
    <x v="1"/>
    <s v="2015"/>
    <d v="2015-06-17T00:00:00"/>
    <n v="-26.655999999999999"/>
    <n v="15"/>
    <n v="397.17"/>
    <n v="90361"/>
    <x v="0"/>
  </r>
  <r>
    <n v="19209"/>
    <s v="Low"/>
    <n v="0.02"/>
    <n v="59.98"/>
    <n v="3.99"/>
    <n v="744"/>
    <x v="1"/>
    <s v="Joy Maxwell"/>
    <s v="Regular Air"/>
    <x v="0"/>
    <x v="0"/>
    <x v="15"/>
    <s v="Small Box"/>
    <x v="313"/>
    <n v="0.56999999999999995"/>
    <n v="-0.86045998739760554"/>
    <s v="United States"/>
    <x v="0"/>
    <x v="28"/>
    <s v="Oro Valley"/>
    <n v="85737"/>
    <x v="9"/>
    <x v="0"/>
    <s v="2015"/>
    <d v="2015-02-06T00:00:00"/>
    <n v="-54.622"/>
    <n v="1"/>
    <n v="63.48"/>
    <n v="87725"/>
    <x v="0"/>
  </r>
  <r>
    <n v="19210"/>
    <s v="Low"/>
    <n v="0.03"/>
    <n v="5.18"/>
    <n v="5.74"/>
    <n v="744"/>
    <x v="1"/>
    <s v="Joy Maxwell"/>
    <s v="Regular Air"/>
    <x v="0"/>
    <x v="0"/>
    <x v="8"/>
    <s v="Small Box"/>
    <x v="314"/>
    <n v="0.36"/>
    <n v="-2.6619265323257766"/>
    <s v="United States"/>
    <x v="0"/>
    <x v="28"/>
    <s v="Oro Valley"/>
    <n v="85737"/>
    <x v="9"/>
    <x v="0"/>
    <s v="2015"/>
    <d v="2015-02-01T00:00:00"/>
    <n v="-126.81418000000001"/>
    <n v="9"/>
    <n v="47.64"/>
    <n v="87725"/>
    <x v="0"/>
  </r>
  <r>
    <n v="19638"/>
    <s v="Medium"/>
    <n v="0.03"/>
    <n v="119.99"/>
    <n v="56.14"/>
    <n v="744"/>
    <x v="1"/>
    <s v="Joy Maxwell"/>
    <s v="Delivery Truck"/>
    <x v="3"/>
    <x v="2"/>
    <x v="6"/>
    <s v="Jumbo Box"/>
    <x v="102"/>
    <n v="0.39"/>
    <n v="0.90587352320811598"/>
    <s v="United States"/>
    <x v="0"/>
    <x v="28"/>
    <s v="Oro Valley"/>
    <n v="85737"/>
    <x v="60"/>
    <x v="0"/>
    <s v="2015"/>
    <d v="2015-01-19T00:00:00"/>
    <n v="1400.1"/>
    <n v="13"/>
    <n v="1545.58"/>
    <n v="87726"/>
    <x v="0"/>
  </r>
  <r>
    <n v="19505"/>
    <s v="Low"/>
    <n v="0.09"/>
    <n v="125.99"/>
    <n v="8.99"/>
    <n v="744"/>
    <x v="1"/>
    <s v="Joy Maxwell"/>
    <s v="Regular Air"/>
    <x v="3"/>
    <x v="2"/>
    <x v="5"/>
    <s v="Small Box"/>
    <x v="307"/>
    <n v="0.55000000000000004"/>
    <n v="0.43547978850255831"/>
    <s v="United States"/>
    <x v="0"/>
    <x v="28"/>
    <s v="Oro Valley"/>
    <n v="85737"/>
    <x v="40"/>
    <x v="3"/>
    <s v="2015"/>
    <d v="2015-06-02T00:00:00"/>
    <n v="916.68060000000014"/>
    <n v="20"/>
    <n v="2104.9899999999998"/>
    <n v="87727"/>
    <x v="0"/>
  </r>
  <r>
    <n v="19639"/>
    <s v="Medium"/>
    <n v="0.05"/>
    <n v="115.79"/>
    <n v="1.99"/>
    <n v="745"/>
    <x v="0"/>
    <s v="Mary Page"/>
    <s v="Regular Air"/>
    <x v="3"/>
    <x v="2"/>
    <x v="13"/>
    <s v="Small Pack"/>
    <x v="315"/>
    <n v="0.49"/>
    <n v="0.19144718210138748"/>
    <s v="United States"/>
    <x v="0"/>
    <x v="28"/>
    <s v="Peoria"/>
    <n v="85345"/>
    <x v="60"/>
    <x v="0"/>
    <s v="2015"/>
    <d v="2015-01-19T00:00:00"/>
    <n v="67.599999999999923"/>
    <n v="3"/>
    <n v="353.1"/>
    <n v="87726"/>
    <x v="0"/>
  </r>
  <r>
    <n v="20855"/>
    <s v="Not Specified"/>
    <n v="0.09"/>
    <n v="27.75"/>
    <n v="19.989999999999998"/>
    <n v="750"/>
    <x v="0"/>
    <s v="Jordan Wilkinson"/>
    <s v="Regular Air"/>
    <x v="0"/>
    <x v="0"/>
    <x v="10"/>
    <s v="Small Box"/>
    <x v="316"/>
    <n v="0.67"/>
    <n v="-0.872336129232681"/>
    <s v="United States"/>
    <x v="3"/>
    <x v="35"/>
    <s v="Florence"/>
    <n v="41042"/>
    <x v="38"/>
    <x v="0"/>
    <s v="2015"/>
    <d v="2015-01-13T00:00:00"/>
    <n v="-224.64400000000001"/>
    <n v="10"/>
    <n v="257.52"/>
    <n v="91200"/>
    <x v="0"/>
  </r>
  <r>
    <n v="23629"/>
    <s v="Low"/>
    <n v="0.06"/>
    <n v="130.97999999999999"/>
    <n v="54.74"/>
    <n v="751"/>
    <x v="0"/>
    <s v="David Wrenn"/>
    <s v="Delivery Truck"/>
    <x v="0"/>
    <x v="1"/>
    <x v="14"/>
    <s v="Jumbo Box"/>
    <x v="136"/>
    <n v="0.69"/>
    <n v="3.5856573705179286E-2"/>
    <s v="United States"/>
    <x v="3"/>
    <x v="35"/>
    <s v="Georgetown"/>
    <n v="40324"/>
    <x v="139"/>
    <x v="2"/>
    <s v="2015"/>
    <d v="2015-03-06T00:00:00"/>
    <n v="14.76"/>
    <n v="3"/>
    <n v="411.64"/>
    <n v="91201"/>
    <x v="0"/>
  </r>
  <r>
    <n v="19679"/>
    <s v="Critical"/>
    <n v="0.06"/>
    <n v="2.61"/>
    <n v="0.5"/>
    <n v="753"/>
    <x v="1"/>
    <s v="Elisabeth Massey"/>
    <s v="Express Air"/>
    <x v="0"/>
    <x v="0"/>
    <x v="9"/>
    <s v="Small Box"/>
    <x v="317"/>
    <n v="0.39"/>
    <n v="0.61682774303581578"/>
    <s v="United States"/>
    <x v="0"/>
    <x v="28"/>
    <s v="Prescott"/>
    <n v="86301"/>
    <x v="140"/>
    <x v="5"/>
    <s v="2015"/>
    <d v="2015-03-11T00:00:00"/>
    <n v="10.85"/>
    <n v="1"/>
    <n v="17.59"/>
    <n v="90438"/>
    <x v="0"/>
  </r>
  <r>
    <n v="19680"/>
    <s v="Critical"/>
    <n v="0.01"/>
    <n v="6.35"/>
    <n v="1.02"/>
    <n v="753"/>
    <x v="1"/>
    <s v="Elisabeth Massey"/>
    <s v="Regular Air"/>
    <x v="0"/>
    <x v="0"/>
    <x v="7"/>
    <s v="Wrap Bag"/>
    <x v="318"/>
    <n v="0.39"/>
    <n v="0.69"/>
    <s v="United States"/>
    <x v="0"/>
    <x v="28"/>
    <s v="Prescott"/>
    <n v="86301"/>
    <x v="140"/>
    <x v="5"/>
    <s v="2015"/>
    <d v="2015-03-13T00:00:00"/>
    <n v="97.662599999999983"/>
    <n v="22"/>
    <n v="141.54"/>
    <n v="90438"/>
    <x v="0"/>
  </r>
  <r>
    <n v="25291"/>
    <s v="High"/>
    <n v="0.06"/>
    <n v="218.75"/>
    <n v="69.64"/>
    <n v="754"/>
    <x v="1"/>
    <s v="Helen Lyons"/>
    <s v="Delivery Truck"/>
    <x v="0"/>
    <x v="1"/>
    <x v="11"/>
    <s v="Jumbo Box"/>
    <x v="228"/>
    <n v="0.77"/>
    <n v="-0.50055224210293792"/>
    <s v="United States"/>
    <x v="0"/>
    <x v="28"/>
    <s v="Prescott Valley"/>
    <n v="86314"/>
    <x v="141"/>
    <x v="1"/>
    <s v="2015"/>
    <d v="2015-06-05T00:00:00"/>
    <n v="-453.2"/>
    <n v="4"/>
    <n v="905.4"/>
    <n v="90437"/>
    <x v="0"/>
  </r>
  <r>
    <n v="25117"/>
    <s v="Low"/>
    <n v="0.06"/>
    <n v="119.99"/>
    <n v="14"/>
    <n v="754"/>
    <x v="1"/>
    <s v="Helen Lyons"/>
    <s v="Delivery Truck"/>
    <x v="3"/>
    <x v="2"/>
    <x v="6"/>
    <s v="Jumbo Drum"/>
    <x v="319"/>
    <n v="0.36"/>
    <n v="-0.85163531534486991"/>
    <s v="United States"/>
    <x v="0"/>
    <x v="28"/>
    <s v="Prescott Valley"/>
    <n v="86314"/>
    <x v="142"/>
    <x v="4"/>
    <s v="2015"/>
    <d v="2015-04-19T00:00:00"/>
    <n v="-207.679788"/>
    <n v="2"/>
    <n v="243.86"/>
    <n v="90439"/>
    <x v="0"/>
  </r>
  <r>
    <n v="25856"/>
    <s v="Not Specified"/>
    <n v="0.03"/>
    <n v="37.94"/>
    <n v="5.08"/>
    <n v="757"/>
    <x v="0"/>
    <s v="Neil Hogan"/>
    <s v="Regular Air"/>
    <x v="1"/>
    <x v="0"/>
    <x v="7"/>
    <s v="Wrap Bag"/>
    <x v="320"/>
    <n v="0.38"/>
    <n v="-0.18825118839129348"/>
    <s v="United States"/>
    <x v="0"/>
    <x v="6"/>
    <s v="Tualatin"/>
    <n v="97062"/>
    <x v="143"/>
    <x v="2"/>
    <s v="2015"/>
    <d v="2015-02-13T00:00:00"/>
    <n v="-7.5244000000000009"/>
    <n v="1"/>
    <n v="39.97"/>
    <n v="90258"/>
    <x v="0"/>
  </r>
  <r>
    <n v="21110"/>
    <s v="Low"/>
    <n v="0"/>
    <n v="20.99"/>
    <n v="3.3"/>
    <n v="759"/>
    <x v="0"/>
    <s v="Bernice F Day"/>
    <s v="Regular Air"/>
    <x v="2"/>
    <x v="2"/>
    <x v="5"/>
    <s v="Small Pack"/>
    <x v="321"/>
    <n v="0.81"/>
    <n v="-1.0000107573149744"/>
    <s v="United States"/>
    <x v="2"/>
    <x v="12"/>
    <s v="Quincy"/>
    <n v="62301"/>
    <x v="124"/>
    <x v="3"/>
    <s v="2015"/>
    <d v="2015-06-05T00:00:00"/>
    <n v="-92.961000000000013"/>
    <n v="5"/>
    <n v="92.96"/>
    <n v="86639"/>
    <x v="0"/>
  </r>
  <r>
    <n v="20377"/>
    <s v="Not Specified"/>
    <n v="0"/>
    <n v="125.99"/>
    <n v="8.99"/>
    <n v="762"/>
    <x v="0"/>
    <s v="Stuart Holloway"/>
    <s v="Regular Air"/>
    <x v="2"/>
    <x v="2"/>
    <x v="5"/>
    <s v="Small Box"/>
    <x v="322"/>
    <n v="0.56999999999999995"/>
    <n v="0.45066492438702099"/>
    <s v="United States"/>
    <x v="0"/>
    <x v="0"/>
    <s v="Vancouver"/>
    <n v="98661"/>
    <x v="58"/>
    <x v="4"/>
    <s v="2015"/>
    <d v="2015-04-29T00:00:00"/>
    <n v="613.89576"/>
    <n v="12"/>
    <n v="1362.2"/>
    <n v="87525"/>
    <x v="0"/>
  </r>
  <r>
    <n v="18735"/>
    <s v="Critical"/>
    <n v="0.1"/>
    <n v="31.78"/>
    <n v="1.99"/>
    <n v="767"/>
    <x v="0"/>
    <s v="Jeffrey Mueller"/>
    <s v="Regular Air"/>
    <x v="0"/>
    <x v="2"/>
    <x v="13"/>
    <s v="Small Pack"/>
    <x v="323"/>
    <n v="0.42"/>
    <n v="0.69"/>
    <s v="United States"/>
    <x v="2"/>
    <x v="12"/>
    <s v="Rock Island"/>
    <n v="61201"/>
    <x v="111"/>
    <x v="0"/>
    <s v="2015"/>
    <d v="2015-02-01T00:00:00"/>
    <n v="232.28159999999997"/>
    <n v="11"/>
    <n v="336.64"/>
    <n v="86279"/>
    <x v="0"/>
  </r>
  <r>
    <n v="18659"/>
    <s v="Critical"/>
    <n v="0.08"/>
    <n v="30.73"/>
    <n v="4"/>
    <n v="770"/>
    <x v="0"/>
    <s v="Geraldine Puckett"/>
    <s v="Regular Air"/>
    <x v="2"/>
    <x v="2"/>
    <x v="13"/>
    <s v="Small Box"/>
    <x v="88"/>
    <n v="0.75"/>
    <n v="-0.10497752311741551"/>
    <s v="United States"/>
    <x v="0"/>
    <x v="6"/>
    <s v="Tualatin"/>
    <n v="97062"/>
    <x v="91"/>
    <x v="5"/>
    <s v="2015"/>
    <d v="2015-03-19T00:00:00"/>
    <n v="-45.07"/>
    <n v="14"/>
    <n v="429.33"/>
    <n v="88667"/>
    <x v="0"/>
  </r>
  <r>
    <n v="18660"/>
    <s v="Critical"/>
    <n v="0.05"/>
    <n v="14.56"/>
    <n v="3.5"/>
    <n v="771"/>
    <x v="1"/>
    <s v="Deborah Paul"/>
    <s v="Regular Air"/>
    <x v="2"/>
    <x v="0"/>
    <x v="15"/>
    <s v="Small Box"/>
    <x v="324"/>
    <n v="0.57999999999999996"/>
    <n v="-0.1909986565158979"/>
    <s v="United States"/>
    <x v="0"/>
    <x v="6"/>
    <s v="West Linn"/>
    <n v="97068"/>
    <x v="91"/>
    <x v="5"/>
    <s v="2015"/>
    <d v="2015-03-21T00:00:00"/>
    <n v="-8.5299999999999994"/>
    <n v="3"/>
    <n v="44.66"/>
    <n v="88667"/>
    <x v="0"/>
  </r>
  <r>
    <n v="18661"/>
    <s v="Critical"/>
    <n v="0"/>
    <n v="299.99"/>
    <n v="11.64"/>
    <n v="771"/>
    <x v="1"/>
    <s v="Deborah Paul"/>
    <s v="Regular Air"/>
    <x v="2"/>
    <x v="2"/>
    <x v="16"/>
    <s v="Large Box"/>
    <x v="325"/>
    <n v="0.5"/>
    <n v="0.17651779375906662"/>
    <s v="United States"/>
    <x v="0"/>
    <x v="6"/>
    <s v="West Linn"/>
    <n v="97068"/>
    <x v="91"/>
    <x v="5"/>
    <s v="2015"/>
    <d v="2015-03-21T00:00:00"/>
    <n v="285.95"/>
    <n v="5"/>
    <n v="1619.95"/>
    <n v="88667"/>
    <x v="0"/>
  </r>
  <r>
    <n v="22875"/>
    <s v="Critical"/>
    <n v="0.08"/>
    <n v="7.77"/>
    <n v="9.23"/>
    <n v="772"/>
    <x v="1"/>
    <s v="Jean Webster"/>
    <s v="Regular Air"/>
    <x v="2"/>
    <x v="0"/>
    <x v="15"/>
    <s v="Small Box"/>
    <x v="149"/>
    <n v="0.57999999999999996"/>
    <n v="-3.7074769666902907"/>
    <s v="United States"/>
    <x v="1"/>
    <x v="19"/>
    <s v="Allentown"/>
    <n v="18103"/>
    <x v="101"/>
    <x v="0"/>
    <s v="2015"/>
    <d v="2015-01-16T00:00:00"/>
    <n v="-209.25"/>
    <n v="7"/>
    <n v="56.44"/>
    <n v="88666"/>
    <x v="0"/>
  </r>
  <r>
    <n v="22877"/>
    <s v="Critical"/>
    <n v="0.1"/>
    <n v="18.97"/>
    <n v="9.5399999999999991"/>
    <n v="772"/>
    <x v="1"/>
    <s v="Jean Webster"/>
    <s v="Express Air"/>
    <x v="2"/>
    <x v="0"/>
    <x v="7"/>
    <s v="Small Box"/>
    <x v="62"/>
    <n v="0.37"/>
    <n v="-0.16153005464480874"/>
    <s v="United States"/>
    <x v="1"/>
    <x v="19"/>
    <s v="Allentown"/>
    <n v="18103"/>
    <x v="101"/>
    <x v="0"/>
    <s v="2015"/>
    <d v="2015-01-16T00:00:00"/>
    <n v="-9.1635999999999989"/>
    <n v="3"/>
    <n v="56.73"/>
    <n v="88666"/>
    <x v="0"/>
  </r>
  <r>
    <n v="20967"/>
    <s v="Low"/>
    <n v="0.02"/>
    <n v="4.0599999999999996"/>
    <n v="6.89"/>
    <n v="772"/>
    <x v="1"/>
    <s v="Jean Webster"/>
    <s v="Express Air"/>
    <x v="2"/>
    <x v="0"/>
    <x v="15"/>
    <s v="Small Box"/>
    <x v="326"/>
    <n v="0.6"/>
    <n v="0.19726750504580062"/>
    <s v="United States"/>
    <x v="1"/>
    <x v="19"/>
    <s v="Allentown"/>
    <n v="18103"/>
    <x v="28"/>
    <x v="3"/>
    <s v="2015"/>
    <d v="2015-05-21T00:00:00"/>
    <n v="12.706000000000017"/>
    <n v="12"/>
    <n v="64.41"/>
    <n v="88668"/>
    <x v="0"/>
  </r>
  <r>
    <n v="20968"/>
    <s v="Low"/>
    <n v="7.0000000000000007E-2"/>
    <n v="9.49"/>
    <n v="5.76"/>
    <n v="772"/>
    <x v="1"/>
    <s v="Jean Webster"/>
    <s v="Regular Air"/>
    <x v="2"/>
    <x v="2"/>
    <x v="6"/>
    <s v="Medium Box"/>
    <x v="327"/>
    <n v="0.39"/>
    <n v="2.2390689845314463E-2"/>
    <s v="United States"/>
    <x v="1"/>
    <x v="19"/>
    <s v="Allentown"/>
    <n v="18103"/>
    <x v="28"/>
    <x v="3"/>
    <s v="2015"/>
    <d v="2015-05-21T00:00:00"/>
    <n v="7.7151600000000045"/>
    <n v="37"/>
    <n v="344.57"/>
    <n v="88668"/>
    <x v="0"/>
  </r>
  <r>
    <n v="20434"/>
    <s v="High"/>
    <n v="0.04"/>
    <n v="34.76"/>
    <n v="5.49"/>
    <n v="782"/>
    <x v="0"/>
    <s v="Sarah N Becker"/>
    <s v="Regular Air"/>
    <x v="2"/>
    <x v="0"/>
    <x v="10"/>
    <s v="Small Box"/>
    <x v="328"/>
    <n v="0.6"/>
    <n v="0.69"/>
    <s v="United States"/>
    <x v="0"/>
    <x v="1"/>
    <s v="Whittier"/>
    <n v="90604"/>
    <x v="119"/>
    <x v="4"/>
    <s v="2015"/>
    <d v="2015-04-30T00:00:00"/>
    <n v="192.51689999999999"/>
    <n v="8"/>
    <n v="279.01"/>
    <n v="90962"/>
    <x v="0"/>
  </r>
  <r>
    <n v="24773"/>
    <s v="Low"/>
    <n v="0.02"/>
    <n v="100.98"/>
    <n v="35.840000000000003"/>
    <n v="783"/>
    <x v="0"/>
    <s v="Carlos Byrd"/>
    <s v="Delivery Truck"/>
    <x v="2"/>
    <x v="1"/>
    <x v="14"/>
    <s v="Jumbo Box"/>
    <x v="77"/>
    <n v="0.62"/>
    <n v="-0.2193726727263858"/>
    <s v="United States"/>
    <x v="1"/>
    <x v="18"/>
    <s v="Bristol"/>
    <n v="6010"/>
    <x v="61"/>
    <x v="0"/>
    <s v="2015"/>
    <d v="2015-01-06T00:00:00"/>
    <n v="-134.91200000000001"/>
    <n v="6"/>
    <n v="614.99"/>
    <n v="90961"/>
    <x v="0"/>
  </r>
  <r>
    <n v="22969"/>
    <s v="Medium"/>
    <n v="0"/>
    <n v="8.34"/>
    <n v="4.82"/>
    <n v="786"/>
    <x v="0"/>
    <s v="Jason Bray"/>
    <s v="Regular Air"/>
    <x v="1"/>
    <x v="0"/>
    <x v="7"/>
    <s v="Small Box"/>
    <x v="329"/>
    <n v="0.4"/>
    <n v="-6.6246884428702607E-2"/>
    <s v="United States"/>
    <x v="0"/>
    <x v="1"/>
    <s v="Mission Viejo"/>
    <n v="92691"/>
    <x v="34"/>
    <x v="4"/>
    <s v="2015"/>
    <d v="2015-04-07T00:00:00"/>
    <n v="-5.05"/>
    <n v="9"/>
    <n v="76.23"/>
    <n v="91513"/>
    <x v="0"/>
  </r>
  <r>
    <n v="24629"/>
    <s v="Not Specified"/>
    <n v="0.09"/>
    <n v="6.48"/>
    <n v="9.68"/>
    <n v="792"/>
    <x v="0"/>
    <s v="Holly Pate"/>
    <s v="Regular Air"/>
    <x v="0"/>
    <x v="0"/>
    <x v="7"/>
    <s v="Small Box"/>
    <x v="330"/>
    <n v="0.36"/>
    <n v="-2.0432345876701361"/>
    <s v="United States"/>
    <x v="2"/>
    <x v="23"/>
    <s v="Mustang"/>
    <n v="73064"/>
    <x v="123"/>
    <x v="1"/>
    <s v="2015"/>
    <d v="2015-06-22T00:00:00"/>
    <n v="-204.16"/>
    <n v="16"/>
    <n v="99.92"/>
    <n v="88753"/>
    <x v="0"/>
  </r>
  <r>
    <n v="18347"/>
    <s v="Not Specified"/>
    <n v="0.06"/>
    <n v="8.6"/>
    <n v="6.19"/>
    <n v="796"/>
    <x v="1"/>
    <s v="Amanda Conner"/>
    <s v="Regular Air"/>
    <x v="0"/>
    <x v="0"/>
    <x v="8"/>
    <s v="Small Box"/>
    <x v="331"/>
    <n v="0.38"/>
    <n v="-0.58079345088161205"/>
    <s v="United States"/>
    <x v="2"/>
    <x v="32"/>
    <s v="Papillion"/>
    <n v="68046"/>
    <x v="140"/>
    <x v="5"/>
    <s v="2015"/>
    <d v="2015-03-12T00:00:00"/>
    <n v="-46.115000000000002"/>
    <n v="9"/>
    <n v="79.400000000000006"/>
    <n v="86867"/>
    <x v="0"/>
  </r>
  <r>
    <n v="18184"/>
    <s v="Not Specified"/>
    <n v="0.1"/>
    <n v="14.42"/>
    <n v="6.75"/>
    <n v="796"/>
    <x v="1"/>
    <s v="Amanda Conner"/>
    <s v="Regular Air"/>
    <x v="0"/>
    <x v="0"/>
    <x v="15"/>
    <s v="Medium Box"/>
    <x v="194"/>
    <n v="0.52"/>
    <n v="-1.2978695932859909"/>
    <s v="United States"/>
    <x v="2"/>
    <x v="32"/>
    <s v="Papillion"/>
    <n v="68046"/>
    <x v="117"/>
    <x v="1"/>
    <s v="2015"/>
    <d v="2015-06-22T00:00:00"/>
    <n v="-20.103999999999999"/>
    <n v="1"/>
    <n v="15.49"/>
    <n v="86869"/>
    <x v="0"/>
  </r>
  <r>
    <n v="19011"/>
    <s v="Not Specified"/>
    <n v="0.04"/>
    <n v="9.11"/>
    <n v="2.25"/>
    <n v="797"/>
    <x v="1"/>
    <s v="Eileen Riddle"/>
    <s v="Regular Air"/>
    <x v="0"/>
    <x v="0"/>
    <x v="0"/>
    <s v="Wrap Bag"/>
    <x v="332"/>
    <n v="0.52"/>
    <n v="-0.18805809575040344"/>
    <s v="United States"/>
    <x v="0"/>
    <x v="17"/>
    <s v="Roy"/>
    <n v="84067"/>
    <x v="144"/>
    <x v="1"/>
    <s v="2015"/>
    <d v="2015-06-04T00:00:00"/>
    <n v="-3.496"/>
    <n v="2"/>
    <n v="18.59"/>
    <n v="86868"/>
    <x v="0"/>
  </r>
  <r>
    <n v="19012"/>
    <s v="Not Specified"/>
    <n v="7.0000000000000007E-2"/>
    <n v="64.650000000000006"/>
    <n v="35"/>
    <n v="797"/>
    <x v="1"/>
    <s v="Eileen Riddle"/>
    <s v="Regular Air"/>
    <x v="0"/>
    <x v="0"/>
    <x v="10"/>
    <s v="Large Box"/>
    <x v="333"/>
    <n v="0.8"/>
    <n v="-0.85971609437943597"/>
    <s v="United States"/>
    <x v="0"/>
    <x v="17"/>
    <s v="Roy"/>
    <n v="84067"/>
    <x v="144"/>
    <x v="1"/>
    <s v="2015"/>
    <d v="2015-06-03T00:00:00"/>
    <n v="-717.072"/>
    <n v="13"/>
    <n v="834.08"/>
    <n v="86868"/>
    <x v="0"/>
  </r>
  <r>
    <n v="24851"/>
    <s v="Low"/>
    <n v="0.09"/>
    <n v="6.48"/>
    <n v="6.86"/>
    <n v="797"/>
    <x v="1"/>
    <s v="Eileen Riddle"/>
    <s v="Regular Air"/>
    <x v="0"/>
    <x v="0"/>
    <x v="7"/>
    <s v="Small Box"/>
    <x v="334"/>
    <n v="0.37"/>
    <n v="-1.223073899371069"/>
    <s v="United States"/>
    <x v="0"/>
    <x v="17"/>
    <s v="Roy"/>
    <n v="84067"/>
    <x v="127"/>
    <x v="5"/>
    <s v="2015"/>
    <d v="2015-03-08T00:00:00"/>
    <n v="-62.23"/>
    <n v="8"/>
    <n v="50.88"/>
    <n v="86870"/>
    <x v="0"/>
  </r>
  <r>
    <n v="20001"/>
    <s v="Not Specified"/>
    <n v="0.01"/>
    <n v="150.97999999999999"/>
    <n v="30"/>
    <n v="799"/>
    <x v="1"/>
    <s v="Lee McKenna Gregory"/>
    <s v="Delivery Truck"/>
    <x v="3"/>
    <x v="1"/>
    <x v="1"/>
    <s v="Jumbo Drum"/>
    <x v="335"/>
    <n v="0.74"/>
    <n v="0.13707614297936271"/>
    <s v="United States"/>
    <x v="3"/>
    <x v="39"/>
    <s v="Hilton Head Island"/>
    <n v="29915"/>
    <x v="61"/>
    <x v="0"/>
    <s v="2015"/>
    <d v="2015-01-08T00:00:00"/>
    <n v="131.38200000000001"/>
    <n v="6"/>
    <n v="958.46"/>
    <n v="89909"/>
    <x v="0"/>
  </r>
  <r>
    <n v="20002"/>
    <s v="Not Specified"/>
    <n v="0.01"/>
    <n v="28.28"/>
    <n v="13.99"/>
    <n v="799"/>
    <x v="1"/>
    <s v="Lee McKenna Gregory"/>
    <s v="Express Air"/>
    <x v="3"/>
    <x v="0"/>
    <x v="10"/>
    <s v="Medium Box"/>
    <x v="336"/>
    <n v="0.57999999999999996"/>
    <n v="-0.2420887105520009"/>
    <s v="United States"/>
    <x v="3"/>
    <x v="39"/>
    <s v="Hilton Head Island"/>
    <n v="29915"/>
    <x v="61"/>
    <x v="0"/>
    <s v="2015"/>
    <d v="2015-01-08T00:00:00"/>
    <n v="-89.292000000000002"/>
    <n v="12"/>
    <n v="368.84"/>
    <n v="89909"/>
    <x v="0"/>
  </r>
  <r>
    <n v="20003"/>
    <s v="Not Specified"/>
    <n v="0.03"/>
    <n v="35.99"/>
    <n v="1.1000000000000001"/>
    <n v="799"/>
    <x v="1"/>
    <s v="Lee McKenna Gregory"/>
    <s v="Regular Air"/>
    <x v="3"/>
    <x v="2"/>
    <x v="5"/>
    <s v="Small Box"/>
    <x v="337"/>
    <n v="0.55000000000000004"/>
    <n v="-6.8384964355152302"/>
    <s v="United States"/>
    <x v="3"/>
    <x v="39"/>
    <s v="Hilton Head Island"/>
    <n v="29915"/>
    <x v="61"/>
    <x v="0"/>
    <s v="2015"/>
    <d v="2015-01-07T00:00:00"/>
    <n v="-211.036"/>
    <n v="1"/>
    <n v="30.86"/>
    <n v="89909"/>
    <x v="0"/>
  </r>
  <r>
    <n v="19265"/>
    <s v="Low"/>
    <n v="0.04"/>
    <n v="50.98"/>
    <n v="6.5"/>
    <n v="800"/>
    <x v="1"/>
    <s v="Cheryl Guthrie"/>
    <s v="Regular Air"/>
    <x v="3"/>
    <x v="2"/>
    <x v="13"/>
    <s v="Small Box"/>
    <x v="338"/>
    <n v="0.73"/>
    <n v="-2.3369995600527934E-2"/>
    <s v="United States"/>
    <x v="0"/>
    <x v="17"/>
    <s v="Roy"/>
    <n v="84067"/>
    <x v="145"/>
    <x v="5"/>
    <s v="2015"/>
    <d v="2015-04-03T00:00:00"/>
    <n v="-13.28"/>
    <n v="11"/>
    <n v="568.25"/>
    <n v="89910"/>
    <x v="0"/>
  </r>
  <r>
    <n v="19266"/>
    <s v="Low"/>
    <n v="0.02"/>
    <n v="6.48"/>
    <n v="5.14"/>
    <n v="800"/>
    <x v="1"/>
    <s v="Cheryl Guthrie"/>
    <s v="Regular Air"/>
    <x v="3"/>
    <x v="0"/>
    <x v="7"/>
    <s v="Small Box"/>
    <x v="339"/>
    <n v="0.37"/>
    <n v="-0.38433601768514131"/>
    <s v="United States"/>
    <x v="0"/>
    <x v="17"/>
    <s v="Roy"/>
    <n v="84067"/>
    <x v="145"/>
    <x v="5"/>
    <s v="2015"/>
    <d v="2015-03-30T00:00:00"/>
    <n v="-48.68"/>
    <n v="19"/>
    <n v="126.66"/>
    <n v="89910"/>
    <x v="0"/>
  </r>
  <r>
    <n v="22484"/>
    <s v="Medium"/>
    <n v="0.03"/>
    <n v="35.99"/>
    <n v="5"/>
    <n v="803"/>
    <x v="0"/>
    <s v="Marianne Goldstein"/>
    <s v="Regular Air"/>
    <x v="2"/>
    <x v="2"/>
    <x v="5"/>
    <s v="Small Box"/>
    <x v="252"/>
    <n v="0.85"/>
    <n v="-1.9670432743551483"/>
    <s v="United States"/>
    <x v="3"/>
    <x v="26"/>
    <s v="New Smyrna Beach"/>
    <n v="32168"/>
    <x v="119"/>
    <x v="4"/>
    <s v="2015"/>
    <d v="2015-04-30T00:00:00"/>
    <n v="-184.548"/>
    <n v="3"/>
    <n v="93.82"/>
    <n v="90048"/>
    <x v="0"/>
  </r>
  <r>
    <n v="5722"/>
    <s v="Critical"/>
    <n v="0.06"/>
    <n v="179.99"/>
    <n v="13.99"/>
    <n v="806"/>
    <x v="0"/>
    <s v="Judy Singer"/>
    <s v="Express Air"/>
    <x v="2"/>
    <x v="2"/>
    <x v="5"/>
    <s v="Medium Box"/>
    <x v="340"/>
    <n v="0.56999999999999995"/>
    <n v="0.14641197852850923"/>
    <s v="United States"/>
    <x v="3"/>
    <x v="26"/>
    <s v="Miami"/>
    <n v="33132"/>
    <x v="85"/>
    <x v="0"/>
    <s v="2015"/>
    <d v="2015-01-11T00:00:00"/>
    <n v="1220.03784"/>
    <n v="54"/>
    <n v="8332.91"/>
    <n v="40547"/>
    <x v="0"/>
  </r>
  <r>
    <n v="21942"/>
    <s v="Low"/>
    <n v="0.09"/>
    <n v="5.84"/>
    <n v="0.83"/>
    <n v="820"/>
    <x v="0"/>
    <s v="Catherine Mullins"/>
    <s v="Regular Air"/>
    <x v="2"/>
    <x v="0"/>
    <x v="0"/>
    <s v="Wrap Bag"/>
    <x v="341"/>
    <n v="0.49"/>
    <n v="-0.48644067796610169"/>
    <s v="United States"/>
    <x v="0"/>
    <x v="0"/>
    <s v="Walla Walla"/>
    <n v="99362"/>
    <x v="8"/>
    <x v="3"/>
    <s v="2015"/>
    <d v="2015-05-25T00:00:00"/>
    <n v="-2.87"/>
    <n v="1"/>
    <n v="5.9"/>
    <n v="90244"/>
    <x v="0"/>
  </r>
  <r>
    <n v="20661"/>
    <s v="Low"/>
    <n v="0.04"/>
    <n v="6.24"/>
    <n v="5.22"/>
    <n v="823"/>
    <x v="0"/>
    <s v="Christian Albright"/>
    <s v="Regular Air"/>
    <x v="2"/>
    <x v="1"/>
    <x v="2"/>
    <s v="Small Box"/>
    <x v="342"/>
    <n v="0.6"/>
    <n v="5.4604262744609243E-2"/>
    <s v="United States"/>
    <x v="3"/>
    <x v="20"/>
    <s v="Smyrna"/>
    <n v="37167"/>
    <x v="38"/>
    <x v="0"/>
    <s v="2015"/>
    <d v="2015-01-17T00:00:00"/>
    <n v="4.3808999999999996"/>
    <n v="13"/>
    <n v="80.23"/>
    <n v="89257"/>
    <x v="0"/>
  </r>
  <r>
    <n v="20663"/>
    <s v="Low"/>
    <n v="0.09"/>
    <n v="260.98"/>
    <n v="41.91"/>
    <n v="824"/>
    <x v="0"/>
    <s v="Joann Moser"/>
    <s v="Delivery Truck"/>
    <x v="2"/>
    <x v="1"/>
    <x v="14"/>
    <s v="Jumbo Box"/>
    <x v="343"/>
    <n v="0.59"/>
    <n v="-4.9265978776468287E-2"/>
    <s v="United States"/>
    <x v="3"/>
    <x v="20"/>
    <s v="Spring Hill"/>
    <n v="37174"/>
    <x v="38"/>
    <x v="0"/>
    <s v="2015"/>
    <d v="2015-01-19T00:00:00"/>
    <n v="-100.744"/>
    <n v="8"/>
    <n v="2044.9"/>
    <n v="89257"/>
    <x v="0"/>
  </r>
  <r>
    <n v="21350"/>
    <s v="Critical"/>
    <n v="0"/>
    <n v="11.97"/>
    <n v="4.9800000000000004"/>
    <n v="825"/>
    <x v="0"/>
    <s v="Marvin Hunt"/>
    <s v="Regular Air"/>
    <x v="1"/>
    <x v="0"/>
    <x v="15"/>
    <s v="Small Box"/>
    <x v="197"/>
    <n v="0.57999999999999996"/>
    <n v="6.3489681050656735E-2"/>
    <s v="United States"/>
    <x v="2"/>
    <x v="7"/>
    <s v="Abilene"/>
    <n v="79605"/>
    <x v="8"/>
    <x v="3"/>
    <s v="2015"/>
    <d v="2015-05-24T00:00:00"/>
    <n v="3.3840000000000039"/>
    <n v="4"/>
    <n v="53.3"/>
    <n v="89258"/>
    <x v="0"/>
  </r>
  <r>
    <n v="24842"/>
    <s v="Medium"/>
    <n v="0.01"/>
    <n v="6.98"/>
    <n v="1.6"/>
    <n v="827"/>
    <x v="0"/>
    <s v="Sheryl Marsh"/>
    <s v="Regular Air"/>
    <x v="1"/>
    <x v="0"/>
    <x v="7"/>
    <s v="Wrap Bag"/>
    <x v="344"/>
    <n v="0.38"/>
    <n v="1.5777473780209762E-2"/>
    <s v="United States"/>
    <x v="2"/>
    <x v="7"/>
    <s v="Amarillo"/>
    <n v="79109"/>
    <x v="40"/>
    <x v="3"/>
    <s v="2015"/>
    <d v="2015-05-26T00:00:00"/>
    <n v="0.34600000000000009"/>
    <n v="3"/>
    <n v="21.93"/>
    <n v="89259"/>
    <x v="0"/>
  </r>
  <r>
    <n v="24236"/>
    <s v="Not Specified"/>
    <n v="0.01"/>
    <n v="5.18"/>
    <n v="2.04"/>
    <n v="829"/>
    <x v="0"/>
    <s v="Monica Law Thompson"/>
    <s v="Regular Air"/>
    <x v="0"/>
    <x v="0"/>
    <x v="7"/>
    <s v="Wrap Bag"/>
    <x v="43"/>
    <n v="0.36"/>
    <n v="-0.62030920590302174"/>
    <s v="United States"/>
    <x v="3"/>
    <x v="40"/>
    <s v="Texarkana"/>
    <n v="71854"/>
    <x v="11"/>
    <x v="2"/>
    <s v="2015"/>
    <d v="2015-02-24T00:00:00"/>
    <n v="-17.654"/>
    <n v="5"/>
    <n v="28.46"/>
    <n v="90271"/>
    <x v="0"/>
  </r>
  <r>
    <n v="20664"/>
    <s v="High"/>
    <n v="0.01"/>
    <n v="14.42"/>
    <n v="6.75"/>
    <n v="830"/>
    <x v="0"/>
    <s v="Douglas Sutton"/>
    <s v="Regular Air"/>
    <x v="0"/>
    <x v="0"/>
    <x v="15"/>
    <s v="Medium Box"/>
    <x v="194"/>
    <n v="0.52"/>
    <n v="-0.15377599822044269"/>
    <s v="United States"/>
    <x v="0"/>
    <x v="21"/>
    <s v="Wheat Ridge"/>
    <n v="80033"/>
    <x v="76"/>
    <x v="0"/>
    <s v="2015"/>
    <d v="2015-01-24T00:00:00"/>
    <n v="-13.826000000000001"/>
    <n v="6"/>
    <n v="89.91"/>
    <n v="90270"/>
    <x v="0"/>
  </r>
  <r>
    <n v="19173"/>
    <s v="High"/>
    <n v="0"/>
    <n v="11.66"/>
    <n v="8.99"/>
    <n v="833"/>
    <x v="0"/>
    <s v="Gerald Love"/>
    <s v="Express Air"/>
    <x v="0"/>
    <x v="0"/>
    <x v="0"/>
    <s v="Small Pack"/>
    <x v="345"/>
    <n v="0.59"/>
    <n v="-1.4704353476283303"/>
    <s v="United States"/>
    <x v="0"/>
    <x v="1"/>
    <s v="Gilroy"/>
    <n v="95020"/>
    <x v="85"/>
    <x v="0"/>
    <s v="2015"/>
    <d v="2015-01-11T00:00:00"/>
    <n v="-203.67000000000002"/>
    <n v="11"/>
    <n v="138.51"/>
    <n v="89770"/>
    <x v="0"/>
  </r>
  <r>
    <n v="19383"/>
    <s v="Not Specified"/>
    <n v="7.0000000000000007E-2"/>
    <n v="6.08"/>
    <n v="0.91"/>
    <n v="850"/>
    <x v="0"/>
    <s v="Jesse Hutchinson"/>
    <s v="Regular Air"/>
    <x v="0"/>
    <x v="0"/>
    <x v="0"/>
    <s v="Wrap Bag"/>
    <x v="346"/>
    <n v="0.51"/>
    <n v="0.46639656816015251"/>
    <s v="United States"/>
    <x v="0"/>
    <x v="1"/>
    <s v="Goleta"/>
    <n v="93117"/>
    <x v="146"/>
    <x v="5"/>
    <s v="2015"/>
    <d v="2015-03-08T00:00:00"/>
    <n v="19.57"/>
    <n v="7"/>
    <n v="41.96"/>
    <n v="88569"/>
    <x v="0"/>
  </r>
  <r>
    <n v="20604"/>
    <s v="Low"/>
    <n v="0.1"/>
    <n v="50.98"/>
    <n v="22.24"/>
    <n v="851"/>
    <x v="1"/>
    <s v="Helen H Heller"/>
    <s v="Regular Air"/>
    <x v="0"/>
    <x v="1"/>
    <x v="2"/>
    <s v="Large Box"/>
    <x v="347"/>
    <n v="0.55000000000000004"/>
    <n v="0.32638126600804979"/>
    <s v="United States"/>
    <x v="0"/>
    <x v="1"/>
    <s v="Hacienda Heights"/>
    <n v="91745"/>
    <x v="147"/>
    <x v="2"/>
    <s v="2015"/>
    <d v="2015-02-27T00:00:00"/>
    <n v="98.12"/>
    <n v="6"/>
    <n v="300.63"/>
    <n v="88568"/>
    <x v="0"/>
  </r>
  <r>
    <n v="19384"/>
    <s v="Not Specified"/>
    <n v="0.08"/>
    <n v="19.899999999999999"/>
    <n v="5.29"/>
    <n v="851"/>
    <x v="1"/>
    <s v="Helen H Heller"/>
    <s v="Regular Air"/>
    <x v="0"/>
    <x v="0"/>
    <x v="15"/>
    <s v="Medium Box"/>
    <x v="348"/>
    <n v="0.4"/>
    <n v="0.44543791067121347"/>
    <s v="United States"/>
    <x v="0"/>
    <x v="1"/>
    <s v="Hacienda Heights"/>
    <n v="91745"/>
    <x v="146"/>
    <x v="5"/>
    <s v="2015"/>
    <d v="2015-03-09T00:00:00"/>
    <n v="107.11"/>
    <n v="13"/>
    <n v="240.46"/>
    <n v="88569"/>
    <x v="0"/>
  </r>
  <r>
    <n v="19385"/>
    <s v="Not Specified"/>
    <n v="0.02"/>
    <n v="3.36"/>
    <n v="6.27"/>
    <n v="851"/>
    <x v="1"/>
    <s v="Helen H Heller"/>
    <s v="Regular Air"/>
    <x v="0"/>
    <x v="0"/>
    <x v="8"/>
    <s v="Small Box"/>
    <x v="198"/>
    <n v="0.4"/>
    <n v="-2.9178455723542118"/>
    <s v="United States"/>
    <x v="0"/>
    <x v="1"/>
    <s v="Hacienda Heights"/>
    <n v="91745"/>
    <x v="146"/>
    <x v="5"/>
    <s v="2015"/>
    <d v="2015-03-09T00:00:00"/>
    <n v="-216.154"/>
    <n v="21"/>
    <n v="74.08"/>
    <n v="88569"/>
    <x v="0"/>
  </r>
  <r>
    <n v="21353"/>
    <s v="Critical"/>
    <n v="0.06"/>
    <n v="1.26"/>
    <n v="0.7"/>
    <n v="851"/>
    <x v="1"/>
    <s v="Helen H Heller"/>
    <s v="Regular Air"/>
    <x v="0"/>
    <x v="0"/>
    <x v="3"/>
    <s v="Wrap Bag"/>
    <x v="349"/>
    <n v="0.81"/>
    <n v="-1.2518181818181817"/>
    <s v="United States"/>
    <x v="0"/>
    <x v="1"/>
    <s v="Hacienda Heights"/>
    <n v="91745"/>
    <x v="122"/>
    <x v="4"/>
    <s v="2015"/>
    <d v="2015-04-30T00:00:00"/>
    <n v="-6.6096000000000004"/>
    <n v="4"/>
    <n v="5.28"/>
    <n v="88571"/>
    <x v="0"/>
  </r>
  <r>
    <n v="26093"/>
    <s v="High"/>
    <n v="0.05"/>
    <n v="4.24"/>
    <n v="5.41"/>
    <n v="853"/>
    <x v="0"/>
    <s v="Leah Davenport"/>
    <s v="Regular Air"/>
    <x v="2"/>
    <x v="0"/>
    <x v="8"/>
    <s v="Small Box"/>
    <x v="21"/>
    <n v="0.35"/>
    <n v="-1.7552036199095022"/>
    <s v="United States"/>
    <x v="0"/>
    <x v="1"/>
    <s v="Hesperia"/>
    <n v="92345"/>
    <x v="44"/>
    <x v="5"/>
    <s v="2015"/>
    <d v="2015-03-18T00:00:00"/>
    <n v="-89.216999999999999"/>
    <n v="12"/>
    <n v="50.83"/>
    <n v="88570"/>
    <x v="0"/>
  </r>
  <r>
    <n v="21351"/>
    <s v="Critical"/>
    <n v="0.06"/>
    <n v="1.76"/>
    <n v="0.7"/>
    <n v="854"/>
    <x v="0"/>
    <s v="Karen Hendricks"/>
    <s v="Regular Air"/>
    <x v="0"/>
    <x v="0"/>
    <x v="0"/>
    <s v="Wrap Bag"/>
    <x v="28"/>
    <n v="0.56000000000000005"/>
    <n v="3.1166581762608253E-2"/>
    <s v="United States"/>
    <x v="1"/>
    <x v="18"/>
    <s v="Branford"/>
    <n v="6405"/>
    <x v="122"/>
    <x v="4"/>
    <s v="2015"/>
    <d v="2015-05-02T00:00:00"/>
    <n v="1.2236"/>
    <n v="22"/>
    <n v="39.26"/>
    <n v="88571"/>
    <x v="0"/>
  </r>
  <r>
    <n v="21352"/>
    <s v="Critical"/>
    <n v="0.02"/>
    <n v="24.98"/>
    <n v="8.7899999999999991"/>
    <n v="855"/>
    <x v="0"/>
    <s v="Jacob Lanier"/>
    <s v="Regular Air"/>
    <x v="0"/>
    <x v="0"/>
    <x v="10"/>
    <s v="Small Box"/>
    <x v="350"/>
    <n v="0.66"/>
    <n v="7.114144861585135E-3"/>
    <s v="United States"/>
    <x v="1"/>
    <x v="18"/>
    <s v="Danbury"/>
    <n v="6810"/>
    <x v="122"/>
    <x v="4"/>
    <s v="2015"/>
    <d v="2015-05-01T00:00:00"/>
    <n v="4.3148"/>
    <n v="23"/>
    <n v="606.51"/>
    <n v="88571"/>
    <x v="0"/>
  </r>
  <r>
    <n v="21354"/>
    <s v="Critical"/>
    <n v="0.05"/>
    <n v="35.99"/>
    <n v="5.99"/>
    <n v="858"/>
    <x v="0"/>
    <s v="Arthur Brady"/>
    <s v="Express Air"/>
    <x v="0"/>
    <x v="2"/>
    <x v="5"/>
    <s v="Wrap Bag"/>
    <x v="351"/>
    <n v="0.38"/>
    <n v="-1.9391733703190013"/>
    <s v="United States"/>
    <x v="1"/>
    <x v="14"/>
    <s v="Lewiston"/>
    <n v="4240"/>
    <x v="122"/>
    <x v="4"/>
    <s v="2015"/>
    <d v="2015-05-02T00:00:00"/>
    <n v="-125.83296"/>
    <n v="2"/>
    <n v="64.89"/>
    <n v="88571"/>
    <x v="0"/>
  </r>
  <r>
    <n v="21214"/>
    <s v="Critical"/>
    <n v="0.03"/>
    <n v="14.2"/>
    <n v="5.3"/>
    <n v="865"/>
    <x v="1"/>
    <s v="Dana Burgess"/>
    <s v="Regular Air"/>
    <x v="0"/>
    <x v="1"/>
    <x v="2"/>
    <s v="Wrap Bag"/>
    <x v="257"/>
    <n v="0.46"/>
    <n v="0.45737275449101794"/>
    <s v="United States"/>
    <x v="2"/>
    <x v="38"/>
    <s v="East Chicago"/>
    <n v="46312"/>
    <x v="87"/>
    <x v="3"/>
    <s v="2015"/>
    <d v="2015-05-28T00:00:00"/>
    <n v="122.21"/>
    <n v="18"/>
    <n v="267.2"/>
    <n v="90674"/>
    <x v="0"/>
  </r>
  <r>
    <n v="19947"/>
    <s v="Low"/>
    <n v="0.04"/>
    <n v="6.48"/>
    <n v="5.16"/>
    <n v="865"/>
    <x v="1"/>
    <s v="Dana Burgess"/>
    <s v="Express Air"/>
    <x v="0"/>
    <x v="0"/>
    <x v="7"/>
    <s v="Small Box"/>
    <x v="352"/>
    <n v="0.37"/>
    <n v="-0.1282774513192764"/>
    <s v="United States"/>
    <x v="2"/>
    <x v="38"/>
    <s v="East Chicago"/>
    <n v="46312"/>
    <x v="115"/>
    <x v="2"/>
    <s v="2015"/>
    <d v="2015-03-02T00:00:00"/>
    <n v="-11.1332"/>
    <n v="12"/>
    <n v="86.79"/>
    <n v="90675"/>
    <x v="0"/>
  </r>
  <r>
    <n v="24774"/>
    <s v="Not Specified"/>
    <n v="0.04"/>
    <n v="29.18"/>
    <n v="8.5500000000000007"/>
    <n v="868"/>
    <x v="1"/>
    <s v="Sharon Ellis"/>
    <s v="Express Air"/>
    <x v="0"/>
    <x v="1"/>
    <x v="2"/>
    <s v="Small Box"/>
    <x v="353"/>
    <n v="0.42"/>
    <n v="0.69"/>
    <s v="United States"/>
    <x v="2"/>
    <x v="3"/>
    <s v="Shoreview"/>
    <n v="55126"/>
    <x v="147"/>
    <x v="2"/>
    <s v="2015"/>
    <d v="2015-02-27T00:00:00"/>
    <n v="201.7353"/>
    <n v="10"/>
    <n v="292.37"/>
    <n v="91194"/>
    <x v="0"/>
  </r>
  <r>
    <n v="24775"/>
    <s v="Not Specified"/>
    <n v="0"/>
    <n v="80.98"/>
    <n v="35"/>
    <n v="868"/>
    <x v="1"/>
    <s v="Sharon Ellis"/>
    <s v="Regular Air"/>
    <x v="0"/>
    <x v="0"/>
    <x v="10"/>
    <s v="Large Box"/>
    <x v="354"/>
    <n v="0.83"/>
    <n v="-1.0029145125148289"/>
    <s v="United States"/>
    <x v="2"/>
    <x v="3"/>
    <s v="Shoreview"/>
    <n v="55126"/>
    <x v="147"/>
    <x v="2"/>
    <s v="2015"/>
    <d v="2015-02-27T00:00:00"/>
    <n v="-684.78"/>
    <n v="8"/>
    <n v="682.79"/>
    <n v="91194"/>
    <x v="0"/>
  </r>
  <r>
    <n v="24763"/>
    <s v="Critical"/>
    <n v="0.06"/>
    <n v="6.48"/>
    <n v="8.8800000000000008"/>
    <n v="868"/>
    <x v="1"/>
    <s v="Sharon Ellis"/>
    <s v="Regular Air"/>
    <x v="0"/>
    <x v="0"/>
    <x v="7"/>
    <s v="Small Box"/>
    <x v="355"/>
    <n v="0.37"/>
    <n v="-1.8881291245925103"/>
    <s v="United States"/>
    <x v="2"/>
    <x v="3"/>
    <s v="Shoreview"/>
    <n v="55126"/>
    <x v="127"/>
    <x v="5"/>
    <s v="2015"/>
    <d v="2015-03-07T00:00:00"/>
    <n v="-237.47"/>
    <n v="20"/>
    <n v="125.77"/>
    <n v="91195"/>
    <x v="0"/>
  </r>
  <r>
    <n v="24764"/>
    <s v="Critical"/>
    <n v="0.09"/>
    <n v="349.45"/>
    <n v="60"/>
    <n v="868"/>
    <x v="1"/>
    <s v="Sharon Ellis"/>
    <s v="Delivery Truck"/>
    <x v="0"/>
    <x v="1"/>
    <x v="11"/>
    <s v="Jumbo Drum"/>
    <x v="356"/>
    <m/>
    <n v="-0.75173922806444526"/>
    <s v="United States"/>
    <x v="2"/>
    <x v="3"/>
    <s v="Shoreview"/>
    <n v="55126"/>
    <x v="127"/>
    <x v="5"/>
    <s v="2015"/>
    <d v="2015-03-07T00:00:00"/>
    <n v="-2946.0509999999999"/>
    <n v="12"/>
    <n v="3918.98"/>
    <n v="91195"/>
    <x v="0"/>
  </r>
  <r>
    <n v="25507"/>
    <s v="Not Specified"/>
    <n v="0.03"/>
    <n v="14.2"/>
    <n v="5.3"/>
    <n v="871"/>
    <x v="1"/>
    <s v="Sandy Ellington"/>
    <s v="Regular Air"/>
    <x v="1"/>
    <x v="1"/>
    <x v="2"/>
    <s v="Wrap Bag"/>
    <x v="257"/>
    <n v="0.46"/>
    <n v="0.69"/>
    <s v="United States"/>
    <x v="0"/>
    <x v="34"/>
    <s v="Reno"/>
    <n v="89502"/>
    <x v="24"/>
    <x v="5"/>
    <s v="2015"/>
    <d v="2015-03-17T00:00:00"/>
    <n v="21.555599999999998"/>
    <n v="2"/>
    <n v="31.24"/>
    <n v="90577"/>
    <x v="0"/>
  </r>
  <r>
    <n v="22547"/>
    <s v="Not Specified"/>
    <n v="0.01"/>
    <n v="5.94"/>
    <n v="9.92"/>
    <n v="871"/>
    <x v="1"/>
    <s v="Sandy Ellington"/>
    <s v="Regular Air"/>
    <x v="1"/>
    <x v="0"/>
    <x v="8"/>
    <s v="Small Box"/>
    <x v="113"/>
    <n v="0.38"/>
    <n v="-3.2006820917480274"/>
    <s v="United States"/>
    <x v="0"/>
    <x v="34"/>
    <s v="Reno"/>
    <n v="89502"/>
    <x v="135"/>
    <x v="3"/>
    <s v="2015"/>
    <d v="2015-05-23T00:00:00"/>
    <n v="-239.315"/>
    <n v="12"/>
    <n v="74.77"/>
    <n v="90578"/>
    <x v="0"/>
  </r>
  <r>
    <n v="22548"/>
    <s v="Not Specified"/>
    <n v="0"/>
    <n v="6.48"/>
    <n v="5.1100000000000003"/>
    <n v="871"/>
    <x v="1"/>
    <s v="Sandy Ellington"/>
    <s v="Regular Air"/>
    <x v="1"/>
    <x v="0"/>
    <x v="7"/>
    <s v="Small Box"/>
    <x v="357"/>
    <n v="0.37"/>
    <n v="-0.26062123464517645"/>
    <s v="United States"/>
    <x v="0"/>
    <x v="34"/>
    <s v="Reno"/>
    <n v="89502"/>
    <x v="135"/>
    <x v="3"/>
    <s v="2015"/>
    <d v="2015-05-22T00:00:00"/>
    <n v="-33.31"/>
    <n v="18"/>
    <n v="127.81"/>
    <n v="90578"/>
    <x v="0"/>
  </r>
  <r>
    <n v="19262"/>
    <s v="High"/>
    <n v="0.04"/>
    <n v="4.37"/>
    <n v="5.15"/>
    <n v="875"/>
    <x v="1"/>
    <s v="Erika Fink"/>
    <s v="Regular Air"/>
    <x v="2"/>
    <x v="0"/>
    <x v="15"/>
    <s v="Small Box"/>
    <x v="358"/>
    <n v="0.59"/>
    <n v="-0.94769818043008003"/>
    <s v="United States"/>
    <x v="0"/>
    <x v="17"/>
    <s v="Salt Lake City"/>
    <n v="84106"/>
    <x v="54"/>
    <x v="2"/>
    <s v="2015"/>
    <d v="2015-02-22T00:00:00"/>
    <n v="-74.479599999999991"/>
    <n v="18"/>
    <n v="78.59"/>
    <n v="89059"/>
    <x v="0"/>
  </r>
  <r>
    <n v="19263"/>
    <s v="High"/>
    <n v="0.09"/>
    <n v="155.99"/>
    <n v="8.99"/>
    <n v="875"/>
    <x v="1"/>
    <s v="Erika Fink"/>
    <s v="Regular Air"/>
    <x v="2"/>
    <x v="2"/>
    <x v="5"/>
    <s v="Small Box"/>
    <x v="359"/>
    <n v="0.57999999999999996"/>
    <n v="-0.46714119611353627"/>
    <s v="United States"/>
    <x v="0"/>
    <x v="17"/>
    <s v="Salt Lake City"/>
    <n v="84106"/>
    <x v="54"/>
    <x v="2"/>
    <s v="2015"/>
    <d v="2015-02-23T00:00:00"/>
    <n v="-232.22056000000003"/>
    <n v="4"/>
    <n v="497.11"/>
    <n v="89059"/>
    <x v="0"/>
  </r>
  <r>
    <n v="18054"/>
    <s v="Critical"/>
    <n v="7.0000000000000007E-2"/>
    <n v="5.68"/>
    <n v="1.39"/>
    <n v="880"/>
    <x v="1"/>
    <s v="Ellen Beck"/>
    <s v="Regular Air"/>
    <x v="2"/>
    <x v="0"/>
    <x v="4"/>
    <s v="Small Box"/>
    <x v="360"/>
    <n v="0.38"/>
    <n v="0.69"/>
    <s v="United States"/>
    <x v="0"/>
    <x v="28"/>
    <s v="Scottsdale"/>
    <n v="85254"/>
    <x v="78"/>
    <x v="5"/>
    <s v="2015"/>
    <d v="2015-03-27T00:00:00"/>
    <n v="18.643799999999999"/>
    <n v="5"/>
    <n v="27.02"/>
    <n v="86153"/>
    <x v="0"/>
  </r>
  <r>
    <n v="18055"/>
    <s v="Critical"/>
    <n v="0.06"/>
    <n v="22.84"/>
    <n v="11.54"/>
    <n v="880"/>
    <x v="1"/>
    <s v="Ellen Beck"/>
    <s v="Regular Air"/>
    <x v="2"/>
    <x v="0"/>
    <x v="7"/>
    <s v="Small Box"/>
    <x v="64"/>
    <n v="0.39"/>
    <n v="-1.1290205999277194"/>
    <s v="United States"/>
    <x v="0"/>
    <x v="28"/>
    <s v="Scottsdale"/>
    <n v="85254"/>
    <x v="78"/>
    <x v="5"/>
    <s v="2015"/>
    <d v="2015-03-27T00:00:00"/>
    <n v="-31.24"/>
    <n v="1"/>
    <n v="27.67"/>
    <n v="86153"/>
    <x v="0"/>
  </r>
  <r>
    <n v="19401"/>
    <s v="Critical"/>
    <n v="0.06"/>
    <n v="25.98"/>
    <n v="14.36"/>
    <n v="885"/>
    <x v="0"/>
    <s v="Malcolm Robertson"/>
    <s v="Delivery Truck"/>
    <x v="0"/>
    <x v="1"/>
    <x v="1"/>
    <s v="Jumbo Drum"/>
    <x v="361"/>
    <n v="0.6"/>
    <n v="5.4073300050311579E-2"/>
    <s v="United States"/>
    <x v="2"/>
    <x v="7"/>
    <s v="Amarillo"/>
    <n v="79109"/>
    <x v="84"/>
    <x v="3"/>
    <s v="2015"/>
    <d v="2015-05-25T00:00:00"/>
    <n v="55.888000000000034"/>
    <n v="41"/>
    <n v="1033.56"/>
    <n v="89537"/>
    <x v="0"/>
  </r>
  <r>
    <n v="26011"/>
    <s v="Critical"/>
    <n v="0.08"/>
    <n v="1.81"/>
    <n v="0.75"/>
    <n v="890"/>
    <x v="1"/>
    <s v="Billie Fowler"/>
    <s v="Regular Air"/>
    <x v="3"/>
    <x v="1"/>
    <x v="1"/>
    <s v="Jumbo Drum"/>
    <x v="362"/>
    <n v="0.57999999999999996"/>
    <n v="6.6219328993490242E-2"/>
    <s v="United States"/>
    <x v="2"/>
    <x v="7"/>
    <s v="Bedford"/>
    <n v="76021"/>
    <x v="99"/>
    <x v="0"/>
    <s v="2015"/>
    <d v="2015-01-06T00:00:00"/>
    <n v="1.3224"/>
    <n v="11"/>
    <n v="19.97"/>
    <n v="89536"/>
    <x v="0"/>
  </r>
  <r>
    <n v="26015"/>
    <s v="Critical"/>
    <n v="0.04"/>
    <n v="125.99"/>
    <n v="5.26"/>
    <n v="890"/>
    <x v="1"/>
    <s v="Billie Fowler"/>
    <s v="Regular Air"/>
    <x v="3"/>
    <x v="2"/>
    <x v="5"/>
    <s v="Small Box"/>
    <x v="363"/>
    <n v="0.55000000000000004"/>
    <n v="0.69"/>
    <s v="United States"/>
    <x v="2"/>
    <x v="7"/>
    <s v="Bedford"/>
    <n v="76021"/>
    <x v="99"/>
    <x v="0"/>
    <s v="2015"/>
    <d v="2015-01-05T00:00:00"/>
    <n v="455.42069999999995"/>
    <n v="6"/>
    <n v="660.03"/>
    <n v="89536"/>
    <x v="0"/>
  </r>
  <r>
    <n v="2045"/>
    <s v="Critical"/>
    <n v="0.01"/>
    <n v="8.34"/>
    <n v="0.96"/>
    <n v="894"/>
    <x v="1"/>
    <s v="Gail Rankin Cole"/>
    <s v="Regular Air"/>
    <x v="0"/>
    <x v="1"/>
    <x v="2"/>
    <s v="Wrap Bag"/>
    <x v="364"/>
    <n v="0.43"/>
    <n v="0.14730815588589796"/>
    <s v="United States"/>
    <x v="1"/>
    <x v="41"/>
    <s v="Washington"/>
    <n v="20024"/>
    <x v="56"/>
    <x v="0"/>
    <s v="2015"/>
    <d v="2015-01-12T00:00:00"/>
    <n v="29.332000000000001"/>
    <n v="24"/>
    <n v="199.12"/>
    <n v="14596"/>
    <x v="0"/>
  </r>
  <r>
    <n v="2046"/>
    <s v="Critical"/>
    <n v="0.06"/>
    <n v="3.28"/>
    <n v="3.97"/>
    <n v="894"/>
    <x v="1"/>
    <s v="Gail Rankin Cole"/>
    <s v="Regular Air"/>
    <x v="0"/>
    <x v="0"/>
    <x v="0"/>
    <s v="Wrap Bag"/>
    <x v="365"/>
    <n v="0.56000000000000005"/>
    <n v="-1.3620525815647766"/>
    <s v="United States"/>
    <x v="1"/>
    <x v="41"/>
    <s v="Washington"/>
    <n v="20024"/>
    <x v="56"/>
    <x v="0"/>
    <s v="2015"/>
    <d v="2015-01-11T00:00:00"/>
    <n v="-86"/>
    <n v="19"/>
    <n v="63.14"/>
    <n v="14596"/>
    <x v="0"/>
  </r>
  <r>
    <n v="5421"/>
    <s v="Low"/>
    <n v="0.02"/>
    <n v="1.1399999999999999"/>
    <n v="0.7"/>
    <n v="894"/>
    <x v="1"/>
    <s v="Gail Rankin Cole"/>
    <s v="Regular Air"/>
    <x v="0"/>
    <x v="0"/>
    <x v="3"/>
    <s v="Wrap Bag"/>
    <x v="366"/>
    <n v="0.38"/>
    <n v="-1.092530657748049E-2"/>
    <s v="United States"/>
    <x v="1"/>
    <x v="41"/>
    <s v="Washington"/>
    <n v="20024"/>
    <x v="23"/>
    <x v="2"/>
    <s v="2015"/>
    <d v="2015-02-02T00:00:00"/>
    <n v="-0.49"/>
    <n v="38"/>
    <n v="44.85"/>
    <n v="38529"/>
    <x v="0"/>
  </r>
  <r>
    <n v="20045"/>
    <s v="Critical"/>
    <n v="0.01"/>
    <n v="8.34"/>
    <n v="0.96"/>
    <n v="896"/>
    <x v="1"/>
    <s v="Jennifer Siegel"/>
    <s v="Regular Air"/>
    <x v="0"/>
    <x v="1"/>
    <x v="2"/>
    <s v="Wrap Bag"/>
    <x v="364"/>
    <n v="0.43"/>
    <n v="0.69"/>
    <s v="United States"/>
    <x v="2"/>
    <x v="7"/>
    <s v="Denton"/>
    <n v="76201"/>
    <x v="56"/>
    <x v="0"/>
    <s v="2015"/>
    <d v="2015-01-12T00:00:00"/>
    <n v="34.348199999999999"/>
    <n v="6"/>
    <n v="49.78"/>
    <n v="90166"/>
    <x v="0"/>
  </r>
  <r>
    <n v="20046"/>
    <s v="Critical"/>
    <n v="0.06"/>
    <n v="3.28"/>
    <n v="3.97"/>
    <n v="896"/>
    <x v="1"/>
    <s v="Jennifer Siegel"/>
    <s v="Regular Air"/>
    <x v="0"/>
    <x v="0"/>
    <x v="0"/>
    <s v="Wrap Bag"/>
    <x v="365"/>
    <n v="0.56000000000000005"/>
    <n v="-4.0102286401925396"/>
    <s v="United States"/>
    <x v="2"/>
    <x v="7"/>
    <s v="Denton"/>
    <n v="76201"/>
    <x v="56"/>
    <x v="0"/>
    <s v="2015"/>
    <d v="2015-01-11T00:00:00"/>
    <n v="-66.650000000000006"/>
    <n v="5"/>
    <n v="16.62"/>
    <n v="90166"/>
    <x v="0"/>
  </r>
  <r>
    <n v="19470"/>
    <s v="Critical"/>
    <n v="0.06"/>
    <n v="47.98"/>
    <n v="3.61"/>
    <n v="896"/>
    <x v="1"/>
    <s v="Jennifer Siegel"/>
    <s v="Regular Air"/>
    <x v="0"/>
    <x v="2"/>
    <x v="13"/>
    <s v="Small Pack"/>
    <x v="367"/>
    <n v="0.71"/>
    <n v="6.9454102920723224E-2"/>
    <s v="United States"/>
    <x v="2"/>
    <x v="7"/>
    <s v="Denton"/>
    <n v="76201"/>
    <x v="105"/>
    <x v="1"/>
    <s v="2015"/>
    <d v="2015-06-22T00:00:00"/>
    <n v="35.954999999999998"/>
    <n v="11"/>
    <n v="517.67999999999995"/>
    <n v="90167"/>
    <x v="0"/>
  </r>
  <r>
    <n v="4724"/>
    <s v="High"/>
    <n v="0.04"/>
    <n v="90.97"/>
    <n v="28"/>
    <n v="898"/>
    <x v="1"/>
    <s v="Harriet Hodges"/>
    <s v="Delivery Truck"/>
    <x v="2"/>
    <x v="2"/>
    <x v="6"/>
    <s v="Jumbo Drum"/>
    <x v="368"/>
    <n v="0.38"/>
    <n v="-0.30192252010256238"/>
    <s v="United States"/>
    <x v="1"/>
    <x v="4"/>
    <s v="New York City"/>
    <n v="10039"/>
    <x v="38"/>
    <x v="0"/>
    <s v="2015"/>
    <d v="2015-01-13T00:00:00"/>
    <n v="-173.09520000000001"/>
    <n v="6"/>
    <n v="573.30999999999995"/>
    <n v="33635"/>
    <x v="0"/>
  </r>
  <r>
    <n v="4725"/>
    <s v="High"/>
    <n v="7.0000000000000007E-2"/>
    <n v="20.34"/>
    <n v="35"/>
    <n v="898"/>
    <x v="1"/>
    <s v="Harriet Hodges"/>
    <s v="Regular Air"/>
    <x v="2"/>
    <x v="0"/>
    <x v="10"/>
    <s v="Large Box"/>
    <x v="126"/>
    <n v="0.84"/>
    <n v="-0.68573058546673327"/>
    <s v="United States"/>
    <x v="1"/>
    <x v="4"/>
    <s v="New York City"/>
    <n v="10039"/>
    <x v="38"/>
    <x v="0"/>
    <s v="2015"/>
    <d v="2015-01-13T00:00:00"/>
    <n v="-96.16"/>
    <n v="5"/>
    <n v="140.22999999999999"/>
    <n v="33635"/>
    <x v="0"/>
  </r>
  <r>
    <n v="1311"/>
    <s v="Not Specified"/>
    <n v="0.02"/>
    <n v="12.53"/>
    <n v="0.49"/>
    <n v="898"/>
    <x v="1"/>
    <s v="Harriet Hodges"/>
    <s v="Regular Air"/>
    <x v="2"/>
    <x v="0"/>
    <x v="9"/>
    <s v="Small Box"/>
    <x v="369"/>
    <n v="0.38"/>
    <n v="0.44310611668124611"/>
    <s v="United States"/>
    <x v="1"/>
    <x v="4"/>
    <s v="New York City"/>
    <n v="10039"/>
    <x v="39"/>
    <x v="0"/>
    <s v="2015"/>
    <d v="2015-01-27T00:00:00"/>
    <n v="263.39999999999998"/>
    <n v="47"/>
    <n v="594.44000000000005"/>
    <n v="9606"/>
    <x v="0"/>
  </r>
  <r>
    <n v="1312"/>
    <s v="Not Specified"/>
    <n v="7.0000000000000007E-2"/>
    <n v="5.18"/>
    <n v="2.04"/>
    <n v="898"/>
    <x v="1"/>
    <s v="Harriet Hodges"/>
    <s v="Express Air"/>
    <x v="2"/>
    <x v="0"/>
    <x v="7"/>
    <s v="Wrap Bag"/>
    <x v="43"/>
    <n v="0.36"/>
    <n v="0.16328227571115975"/>
    <s v="United States"/>
    <x v="1"/>
    <x v="4"/>
    <s v="New York City"/>
    <n v="10039"/>
    <x v="39"/>
    <x v="0"/>
    <s v="2015"/>
    <d v="2015-01-29T00:00:00"/>
    <n v="37.31"/>
    <n v="44"/>
    <n v="228.5"/>
    <n v="9606"/>
    <x v="0"/>
  </r>
  <r>
    <n v="22724"/>
    <s v="High"/>
    <n v="0.04"/>
    <n v="90.97"/>
    <n v="28"/>
    <n v="899"/>
    <x v="1"/>
    <s v="Jordan Berry"/>
    <s v="Delivery Truck"/>
    <x v="2"/>
    <x v="2"/>
    <x v="6"/>
    <s v="Jumbo Drum"/>
    <x v="368"/>
    <n v="0.38"/>
    <n v="-0.90578335949764521"/>
    <s v="United States"/>
    <x v="1"/>
    <x v="19"/>
    <s v="Altoona"/>
    <n v="16602"/>
    <x v="38"/>
    <x v="0"/>
    <s v="2015"/>
    <d v="2015-01-13T00:00:00"/>
    <n v="-173.09520000000001"/>
    <n v="2"/>
    <n v="191.1"/>
    <n v="86263"/>
    <x v="0"/>
  </r>
  <r>
    <n v="22725"/>
    <s v="High"/>
    <n v="7.0000000000000007E-2"/>
    <n v="20.34"/>
    <n v="35"/>
    <n v="899"/>
    <x v="1"/>
    <s v="Jordan Berry"/>
    <s v="Regular Air"/>
    <x v="2"/>
    <x v="0"/>
    <x v="10"/>
    <s v="Large Box"/>
    <x v="126"/>
    <n v="0.84"/>
    <n v="-3.4281639928698748"/>
    <s v="United States"/>
    <x v="1"/>
    <x v="19"/>
    <s v="Altoona"/>
    <n v="16602"/>
    <x v="38"/>
    <x v="0"/>
    <s v="2015"/>
    <d v="2015-01-13T00:00:00"/>
    <n v="-96.16"/>
    <n v="1"/>
    <n v="28.05"/>
    <n v="86263"/>
    <x v="0"/>
  </r>
  <r>
    <n v="19311"/>
    <s v="Not Specified"/>
    <n v="0.02"/>
    <n v="12.53"/>
    <n v="0.49"/>
    <n v="899"/>
    <x v="1"/>
    <s v="Jordan Berry"/>
    <s v="Regular Air"/>
    <x v="2"/>
    <x v="0"/>
    <x v="9"/>
    <s v="Small Box"/>
    <x v="369"/>
    <n v="0.38"/>
    <n v="0.69"/>
    <s v="United States"/>
    <x v="1"/>
    <x v="19"/>
    <s v="Altoona"/>
    <n v="16602"/>
    <x v="39"/>
    <x v="0"/>
    <s v="2015"/>
    <d v="2015-01-27T00:00:00"/>
    <n v="104.7213"/>
    <n v="12"/>
    <n v="151.77000000000001"/>
    <n v="86264"/>
    <x v="0"/>
  </r>
  <r>
    <n v="19312"/>
    <s v="Not Specified"/>
    <n v="7.0000000000000007E-2"/>
    <n v="5.18"/>
    <n v="2.04"/>
    <n v="899"/>
    <x v="1"/>
    <s v="Jordan Berry"/>
    <s v="Express Air"/>
    <x v="2"/>
    <x v="0"/>
    <x v="7"/>
    <s v="Wrap Bag"/>
    <x v="43"/>
    <n v="0.36"/>
    <n v="0.65307194118676704"/>
    <s v="United States"/>
    <x v="1"/>
    <x v="19"/>
    <s v="Altoona"/>
    <n v="16602"/>
    <x v="39"/>
    <x v="0"/>
    <s v="2015"/>
    <d v="2015-01-29T00:00:00"/>
    <n v="37.31"/>
    <n v="11"/>
    <n v="57.13"/>
    <n v="86264"/>
    <x v="0"/>
  </r>
  <r>
    <n v="24981"/>
    <s v="Not Specified"/>
    <n v="0"/>
    <n v="5.98"/>
    <n v="1.49"/>
    <n v="903"/>
    <x v="0"/>
    <s v="Francis Spivey"/>
    <s v="Regular Air"/>
    <x v="3"/>
    <x v="0"/>
    <x v="8"/>
    <s v="Small Box"/>
    <x v="370"/>
    <n v="0.39"/>
    <n v="0.69"/>
    <s v="United States"/>
    <x v="1"/>
    <x v="15"/>
    <s v="Wilmington"/>
    <n v="1887"/>
    <x v="14"/>
    <x v="5"/>
    <s v="2015"/>
    <d v="2015-03-14T00:00:00"/>
    <n v="80.674799999999991"/>
    <n v="18"/>
    <n v="116.92"/>
    <n v="90806"/>
    <x v="0"/>
  </r>
  <r>
    <n v="22288"/>
    <s v="Critical"/>
    <n v="0.09"/>
    <n v="35.99"/>
    <n v="5.99"/>
    <n v="907"/>
    <x v="1"/>
    <s v="Rachel Casey"/>
    <s v="Regular Air"/>
    <x v="1"/>
    <x v="2"/>
    <x v="5"/>
    <s v="Wrap Bag"/>
    <x v="351"/>
    <n v="0.38"/>
    <n v="0.75406662269129299"/>
    <s v="United States"/>
    <x v="3"/>
    <x v="35"/>
    <s v="Henderson"/>
    <n v="42420"/>
    <x v="115"/>
    <x v="2"/>
    <s v="2015"/>
    <d v="2015-02-27T00:00:00"/>
    <n v="114.3165"/>
    <n v="5"/>
    <n v="151.6"/>
    <n v="86459"/>
    <x v="0"/>
  </r>
  <r>
    <n v="21345"/>
    <s v="Medium"/>
    <n v="0.09"/>
    <n v="2.6"/>
    <n v="2.4"/>
    <n v="907"/>
    <x v="1"/>
    <s v="Rachel Casey"/>
    <s v="Regular Air"/>
    <x v="1"/>
    <x v="0"/>
    <x v="0"/>
    <s v="Wrap Bag"/>
    <x v="371"/>
    <n v="0.57999999999999996"/>
    <n v="34.900976993381654"/>
    <s v="United States"/>
    <x v="3"/>
    <x v="35"/>
    <s v="Henderson"/>
    <n v="42420"/>
    <x v="77"/>
    <x v="1"/>
    <s v="2015"/>
    <d v="2015-06-19T00:00:00"/>
    <n v="1107.4079999999999"/>
    <n v="12"/>
    <n v="31.73"/>
    <n v="86460"/>
    <x v="0"/>
  </r>
  <r>
    <n v="19480"/>
    <s v="Critical"/>
    <n v="0"/>
    <n v="5.28"/>
    <n v="5.61"/>
    <n v="910"/>
    <x v="0"/>
    <s v="Carla Hauser"/>
    <s v="Regular Air"/>
    <x v="0"/>
    <x v="0"/>
    <x v="7"/>
    <s v="Small Box"/>
    <x v="297"/>
    <n v="0.4"/>
    <n v="-1.7500821018062396"/>
    <s v="United States"/>
    <x v="3"/>
    <x v="40"/>
    <s v="Texarkana"/>
    <n v="71854"/>
    <x v="50"/>
    <x v="3"/>
    <s v="2015"/>
    <d v="2015-05-14T00:00:00"/>
    <n v="-149.21199999999999"/>
    <n v="15"/>
    <n v="85.26"/>
    <n v="90187"/>
    <x v="0"/>
  </r>
  <r>
    <n v="25356"/>
    <s v="Not Specified"/>
    <n v="0.05"/>
    <n v="7.64"/>
    <n v="5.83"/>
    <n v="911"/>
    <x v="1"/>
    <s v="Marsha P Joyner"/>
    <s v="Regular Air"/>
    <x v="0"/>
    <x v="0"/>
    <x v="7"/>
    <s v="Wrap Bag"/>
    <x v="372"/>
    <n v="0.36"/>
    <n v="-1.266144578313253"/>
    <s v="United States"/>
    <x v="1"/>
    <x v="36"/>
    <s v="Wheeling"/>
    <n v="26003"/>
    <x v="70"/>
    <x v="0"/>
    <s v="2015"/>
    <d v="2015-02-02T00:00:00"/>
    <n v="-21.018000000000001"/>
    <n v="2"/>
    <n v="16.600000000000001"/>
    <n v="90185"/>
    <x v="0"/>
  </r>
  <r>
    <n v="25357"/>
    <s v="Not Specified"/>
    <n v="0.04"/>
    <n v="218.75"/>
    <n v="69.64"/>
    <n v="911"/>
    <x v="1"/>
    <s v="Marsha P Joyner"/>
    <s v="Delivery Truck"/>
    <x v="0"/>
    <x v="1"/>
    <x v="11"/>
    <s v="Jumbo Box"/>
    <x v="228"/>
    <n v="0.72"/>
    <n v="-0.28683250488971351"/>
    <s v="United States"/>
    <x v="1"/>
    <x v="36"/>
    <s v="Wheeling"/>
    <n v="26003"/>
    <x v="70"/>
    <x v="0"/>
    <s v="2015"/>
    <d v="2015-02-01T00:00:00"/>
    <n v="-655.52987500000006"/>
    <n v="10"/>
    <n v="2285.41"/>
    <n v="90185"/>
    <x v="0"/>
  </r>
  <r>
    <n v="24028"/>
    <s v="High"/>
    <n v="0.01"/>
    <n v="59.76"/>
    <n v="9.7100000000000009"/>
    <n v="911"/>
    <x v="1"/>
    <s v="Marsha P Joyner"/>
    <s v="Regular Air"/>
    <x v="0"/>
    <x v="0"/>
    <x v="10"/>
    <s v="Small Box"/>
    <x v="373"/>
    <n v="0.56999999999999995"/>
    <n v="0.69"/>
    <s v="United States"/>
    <x v="1"/>
    <x v="36"/>
    <s v="Wheeling"/>
    <n v="26003"/>
    <x v="36"/>
    <x v="4"/>
    <s v="2015"/>
    <d v="2015-04-06T00:00:00"/>
    <n v="354.32879999999994"/>
    <n v="8"/>
    <n v="513.52"/>
    <n v="90186"/>
    <x v="0"/>
  </r>
  <r>
    <n v="24953"/>
    <s v="High"/>
    <n v="0.06"/>
    <n v="350.98"/>
    <n v="30"/>
    <n v="915"/>
    <x v="0"/>
    <s v="Carol Sherrill"/>
    <s v="Delivery Truck"/>
    <x v="1"/>
    <x v="1"/>
    <x v="1"/>
    <s v="Jumbo Drum"/>
    <x v="309"/>
    <n v="0.61"/>
    <n v="-1.4123733117857555"/>
    <s v="United States"/>
    <x v="2"/>
    <x v="7"/>
    <s v="Bryan"/>
    <n v="77803"/>
    <x v="148"/>
    <x v="0"/>
    <s v="2015"/>
    <d v="2015-01-05T00:00:00"/>
    <n v="-489.41559999999998"/>
    <n v="1"/>
    <n v="346.52"/>
    <n v="86356"/>
    <x v="0"/>
  </r>
  <r>
    <n v="25833"/>
    <s v="Low"/>
    <n v="0.05"/>
    <n v="161.55000000000001"/>
    <n v="19.989999999999998"/>
    <n v="916"/>
    <x v="0"/>
    <s v="Marion Wilcox"/>
    <s v="Regular Air"/>
    <x v="0"/>
    <x v="0"/>
    <x v="10"/>
    <s v="Small Box"/>
    <x v="40"/>
    <n v="0.66"/>
    <n v="7.0717590274578926E-2"/>
    <s v="United States"/>
    <x v="2"/>
    <x v="7"/>
    <s v="Burleson"/>
    <n v="76028"/>
    <x v="148"/>
    <x v="0"/>
    <s v="2015"/>
    <d v="2015-01-11T00:00:00"/>
    <n v="35.31"/>
    <n v="3"/>
    <n v="499.31"/>
    <n v="86357"/>
    <x v="0"/>
  </r>
  <r>
    <n v="25676"/>
    <s v="High"/>
    <n v="0.05"/>
    <n v="35.51"/>
    <n v="6.31"/>
    <n v="918"/>
    <x v="1"/>
    <s v="Kerry Jernigan"/>
    <s v="Regular Air"/>
    <x v="3"/>
    <x v="0"/>
    <x v="10"/>
    <s v="Small Box"/>
    <x v="374"/>
    <n v="0.57999999999999996"/>
    <n v="8.358413132694939E-2"/>
    <s v="United States"/>
    <x v="0"/>
    <x v="1"/>
    <s v="Rancho Cucamonga"/>
    <n v="91730"/>
    <x v="142"/>
    <x v="4"/>
    <s v="2015"/>
    <d v="2015-04-14T00:00:00"/>
    <n v="6.11"/>
    <n v="2"/>
    <n v="73.099999999999994"/>
    <n v="90492"/>
    <x v="0"/>
  </r>
  <r>
    <n v="19772"/>
    <s v="Critical"/>
    <n v="0.09"/>
    <n v="58.14"/>
    <n v="36.61"/>
    <n v="918"/>
    <x v="1"/>
    <s v="Kerry Jernigan"/>
    <s v="Delivery Truck"/>
    <x v="0"/>
    <x v="1"/>
    <x v="14"/>
    <s v="Jumbo Box"/>
    <x v="375"/>
    <n v="0.61"/>
    <n v="8.8608360992123283E-2"/>
    <s v="United States"/>
    <x v="0"/>
    <x v="1"/>
    <s v="Rancho Cucamonga"/>
    <n v="91730"/>
    <x v="135"/>
    <x v="3"/>
    <s v="2015"/>
    <d v="2015-05-21T00:00:00"/>
    <n v="187.41200000000026"/>
    <n v="39"/>
    <n v="2115.06"/>
    <n v="90493"/>
    <x v="0"/>
  </r>
  <r>
    <n v="25677"/>
    <s v="High"/>
    <n v="0.1"/>
    <n v="8.34"/>
    <n v="2.64"/>
    <n v="919"/>
    <x v="0"/>
    <s v="Tracy Livingston"/>
    <s v="Regular Air"/>
    <x v="3"/>
    <x v="0"/>
    <x v="12"/>
    <s v="Small Pack"/>
    <x v="120"/>
    <n v="0.59"/>
    <n v="-0.1322210636079249"/>
    <s v="United States"/>
    <x v="0"/>
    <x v="1"/>
    <s v="Redding"/>
    <n v="96003"/>
    <x v="142"/>
    <x v="4"/>
    <s v="2015"/>
    <d v="2015-04-12T00:00:00"/>
    <n v="-6.34"/>
    <n v="6"/>
    <n v="47.95"/>
    <n v="90492"/>
    <x v="0"/>
  </r>
  <r>
    <n v="21970"/>
    <s v="Low"/>
    <n v="0.1"/>
    <n v="15.98"/>
    <n v="4"/>
    <n v="920"/>
    <x v="1"/>
    <s v="Jessie Kelly"/>
    <s v="Regular Air"/>
    <x v="0"/>
    <x v="2"/>
    <x v="13"/>
    <s v="Small Box"/>
    <x v="174"/>
    <n v="0.37"/>
    <n v="0.69"/>
    <s v="United States"/>
    <x v="0"/>
    <x v="1"/>
    <s v="Redlands"/>
    <n v="92374"/>
    <x v="12"/>
    <x v="5"/>
    <s v="2015"/>
    <d v="2015-04-01T00:00:00"/>
    <n v="92.722199999999987"/>
    <n v="9"/>
    <n v="134.38"/>
    <n v="90491"/>
    <x v="0"/>
  </r>
  <r>
    <n v="25678"/>
    <s v="High"/>
    <n v="0.03"/>
    <n v="8.0399999999999991"/>
    <n v="8.94"/>
    <n v="920"/>
    <x v="1"/>
    <s v="Jessie Kelly"/>
    <s v="Regular Air"/>
    <x v="3"/>
    <x v="0"/>
    <x v="8"/>
    <s v="Small Box"/>
    <x v="376"/>
    <n v="0.4"/>
    <n v="-2.0877360948287094"/>
    <s v="United States"/>
    <x v="0"/>
    <x v="1"/>
    <s v="Redlands"/>
    <n v="92374"/>
    <x v="142"/>
    <x v="4"/>
    <s v="2015"/>
    <d v="2015-04-14T00:00:00"/>
    <n v="-160.27549999999999"/>
    <n v="9"/>
    <n v="76.77"/>
    <n v="90492"/>
    <x v="0"/>
  </r>
  <r>
    <n v="18395"/>
    <s v="Not Specified"/>
    <n v="0.01"/>
    <n v="65.989999999999995"/>
    <n v="8.99"/>
    <n v="922"/>
    <x v="0"/>
    <s v="Dolores Abrams"/>
    <s v="Express Air"/>
    <x v="2"/>
    <x v="2"/>
    <x v="5"/>
    <s v="Small Box"/>
    <x v="377"/>
    <n v="0.56000000000000005"/>
    <n v="0.50763682864450121"/>
    <s v="United States"/>
    <x v="0"/>
    <x v="1"/>
    <s v="Rancho Cucamonga"/>
    <n v="91730"/>
    <x v="135"/>
    <x v="3"/>
    <s v="2015"/>
    <d v="2015-05-21T00:00:00"/>
    <n v="396.97199999999998"/>
    <n v="14"/>
    <n v="782"/>
    <n v="87135"/>
    <x v="0"/>
  </r>
  <r>
    <n v="19973"/>
    <s v="Critical"/>
    <n v="0.03"/>
    <n v="2.1800000000000002"/>
    <n v="1.38"/>
    <n v="925"/>
    <x v="0"/>
    <s v="Ruth Dudley"/>
    <s v="Regular Air"/>
    <x v="2"/>
    <x v="0"/>
    <x v="3"/>
    <s v="Wrap Bag"/>
    <x v="378"/>
    <n v="0.44"/>
    <n v="-0.44755244755244755"/>
    <s v="United States"/>
    <x v="1"/>
    <x v="14"/>
    <s v="Augusta"/>
    <n v="4330"/>
    <x v="34"/>
    <x v="4"/>
    <s v="2015"/>
    <d v="2015-04-06T00:00:00"/>
    <n v="-7.04"/>
    <n v="7"/>
    <n v="15.73"/>
    <n v="87134"/>
    <x v="0"/>
  </r>
  <r>
    <n v="19974"/>
    <s v="Critical"/>
    <n v="0.01"/>
    <n v="170.98"/>
    <n v="35.89"/>
    <n v="929"/>
    <x v="0"/>
    <s v="Calvin Conway"/>
    <s v="Delivery Truck"/>
    <x v="2"/>
    <x v="1"/>
    <x v="14"/>
    <s v="Jumbo Box"/>
    <x v="379"/>
    <n v="0.66"/>
    <n v="0.31326240350887397"/>
    <s v="United States"/>
    <x v="1"/>
    <x v="2"/>
    <s v="Old Bridge"/>
    <n v="8857"/>
    <x v="34"/>
    <x v="4"/>
    <s v="2015"/>
    <d v="2015-04-08T00:00:00"/>
    <n v="538.52"/>
    <n v="10"/>
    <n v="1719.07"/>
    <n v="87134"/>
    <x v="0"/>
  </r>
  <r>
    <n v="21077"/>
    <s v="Critical"/>
    <n v="0.05"/>
    <n v="6.04"/>
    <n v="2.14"/>
    <n v="936"/>
    <x v="1"/>
    <s v="Robyn Garner"/>
    <s v="Express Air"/>
    <x v="0"/>
    <x v="0"/>
    <x v="7"/>
    <s v="Wrap Bag"/>
    <x v="380"/>
    <n v="0.38"/>
    <n v="-0.4922711058263971"/>
    <s v="United States"/>
    <x v="0"/>
    <x v="1"/>
    <s v="Redlands"/>
    <n v="92374"/>
    <x v="149"/>
    <x v="2"/>
    <s v="2015"/>
    <d v="2015-02-19T00:00:00"/>
    <n v="-4.1399999999999997"/>
    <n v="1"/>
    <n v="8.41"/>
    <n v="90588"/>
    <x v="0"/>
  </r>
  <r>
    <n v="23716"/>
    <s v="Not Specified"/>
    <n v="0.05"/>
    <n v="5.98"/>
    <n v="5.46"/>
    <n v="936"/>
    <x v="1"/>
    <s v="Robyn Garner"/>
    <s v="Regular Air"/>
    <x v="0"/>
    <x v="0"/>
    <x v="7"/>
    <s v="Small Box"/>
    <x v="381"/>
    <n v="0.36"/>
    <n v="-0.30381133873272986"/>
    <s v="United States"/>
    <x v="0"/>
    <x v="1"/>
    <s v="Redlands"/>
    <n v="92374"/>
    <x v="150"/>
    <x v="1"/>
    <s v="2015"/>
    <d v="2015-06-27T00:00:00"/>
    <n v="-31.885000000000002"/>
    <n v="17"/>
    <n v="104.95"/>
    <n v="90589"/>
    <x v="0"/>
  </r>
  <r>
    <n v="23717"/>
    <s v="Not Specified"/>
    <n v="0.01"/>
    <n v="65.989999999999995"/>
    <n v="3.99"/>
    <n v="937"/>
    <x v="0"/>
    <s v="Kelly Shaw"/>
    <s v="Regular Air"/>
    <x v="0"/>
    <x v="2"/>
    <x v="5"/>
    <s v="Small Box"/>
    <x v="382"/>
    <n v="0.59"/>
    <n v="-0.57152590191488084"/>
    <s v="United States"/>
    <x v="0"/>
    <x v="1"/>
    <s v="Redondo Beach"/>
    <n v="90278"/>
    <x v="150"/>
    <x v="1"/>
    <s v="2015"/>
    <d v="2015-06-28T00:00:00"/>
    <n v="-95.21050000000001"/>
    <n v="3"/>
    <n v="166.59"/>
    <n v="90589"/>
    <x v="0"/>
  </r>
  <r>
    <n v="22638"/>
    <s v="Low"/>
    <n v="0.09"/>
    <n v="100.98"/>
    <n v="35.840000000000003"/>
    <n v="940"/>
    <x v="0"/>
    <s v="Albert Maxwell"/>
    <s v="Delivery Truck"/>
    <x v="1"/>
    <x v="1"/>
    <x v="14"/>
    <s v="Jumbo Box"/>
    <x v="77"/>
    <n v="0.62"/>
    <n v="-0.4886039526489816"/>
    <s v="United States"/>
    <x v="1"/>
    <x v="18"/>
    <s v="New Milford"/>
    <n v="6776"/>
    <x v="81"/>
    <x v="4"/>
    <s v="2015"/>
    <d v="2015-04-19T00:00:00"/>
    <n v="-193.58"/>
    <n v="4"/>
    <n v="396.19"/>
    <n v="90844"/>
    <x v="0"/>
  </r>
  <r>
    <n v="23479"/>
    <s v="Not Specified"/>
    <n v="0.03"/>
    <n v="31.74"/>
    <n v="12.62"/>
    <n v="945"/>
    <x v="0"/>
    <s v="Stephanie Sun Perry"/>
    <s v="Regular Air"/>
    <x v="1"/>
    <x v="0"/>
    <x v="8"/>
    <s v="Small Box"/>
    <x v="383"/>
    <n v="0.37"/>
    <n v="-4.3576494427558198E-2"/>
    <s v="United States"/>
    <x v="0"/>
    <x v="1"/>
    <s v="Saratoga"/>
    <n v="95070"/>
    <x v="127"/>
    <x v="5"/>
    <s v="2015"/>
    <d v="2015-03-06T00:00:00"/>
    <n v="-4.3009999999999939"/>
    <n v="3"/>
    <n v="98.7"/>
    <n v="86567"/>
    <x v="0"/>
  </r>
  <r>
    <n v="24459"/>
    <s v="Critical"/>
    <n v="0.09"/>
    <n v="90.98"/>
    <n v="56.2"/>
    <n v="946"/>
    <x v="0"/>
    <s v="Denise Parks"/>
    <s v="Express Air"/>
    <x v="1"/>
    <x v="1"/>
    <x v="2"/>
    <s v="Medium Box"/>
    <x v="384"/>
    <n v="0.74"/>
    <n v="-0.8809945916833104"/>
    <s v="United States"/>
    <x v="1"/>
    <x v="14"/>
    <s v="Auburn"/>
    <n v="4210"/>
    <x v="151"/>
    <x v="5"/>
    <s v="2015"/>
    <d v="2015-03-02T00:00:00"/>
    <n v="-1570.32"/>
    <n v="20"/>
    <n v="1782.44"/>
    <n v="86566"/>
    <x v="0"/>
  </r>
  <r>
    <n v="24693"/>
    <s v="Critical"/>
    <n v="0.08"/>
    <n v="14.2"/>
    <n v="5.3"/>
    <n v="947"/>
    <x v="0"/>
    <s v="Dorothy Buchanan"/>
    <s v="Express Air"/>
    <x v="1"/>
    <x v="1"/>
    <x v="2"/>
    <s v="Wrap Bag"/>
    <x v="257"/>
    <n v="0.46"/>
    <n v="0.37761752877548194"/>
    <s v="United States"/>
    <x v="1"/>
    <x v="2"/>
    <s v="Bayonne"/>
    <n v="7002"/>
    <x v="52"/>
    <x v="0"/>
    <s v="2015"/>
    <d v="2015-01-13T00:00:00"/>
    <n v="27.23"/>
    <n v="5"/>
    <n v="72.11"/>
    <n v="86565"/>
    <x v="0"/>
  </r>
  <r>
    <n v="1279"/>
    <s v="Critical "/>
    <n v="0.06"/>
    <n v="40.98"/>
    <n v="2.99"/>
    <n v="949"/>
    <x v="1"/>
    <s v="Ernest Oh"/>
    <s v="Regular Air"/>
    <x v="3"/>
    <x v="0"/>
    <x v="8"/>
    <s v="Small Box"/>
    <x v="385"/>
    <n v="0.36"/>
    <n v="-0.15302619982373208"/>
    <s v="United States"/>
    <x v="0"/>
    <x v="1"/>
    <s v="Los Angeles"/>
    <n v="90049"/>
    <x v="22"/>
    <x v="0"/>
    <s v="2015"/>
    <d v="2015-01-04T00:00:00"/>
    <n v="-19.099200000000003"/>
    <n v="3"/>
    <n v="124.81"/>
    <n v="9285"/>
    <x v="0"/>
  </r>
  <r>
    <n v="1128"/>
    <s v="Low"/>
    <n v="0.02"/>
    <n v="48.04"/>
    <n v="5.09"/>
    <n v="949"/>
    <x v="1"/>
    <s v="Ernest Oh"/>
    <s v="Regular Air"/>
    <x v="3"/>
    <x v="0"/>
    <x v="7"/>
    <s v="Small Box"/>
    <x v="213"/>
    <n v="0.37"/>
    <n v="0.42398901647528708"/>
    <s v="United States"/>
    <x v="0"/>
    <x v="1"/>
    <s v="Los Angeles"/>
    <n v="90049"/>
    <x v="27"/>
    <x v="5"/>
    <s v="2015"/>
    <d v="2015-03-26T00:00:00"/>
    <n v="373.67"/>
    <n v="18"/>
    <n v="881.32"/>
    <n v="8257"/>
    <x v="0"/>
  </r>
  <r>
    <n v="19279"/>
    <s v="Critical"/>
    <n v="0.06"/>
    <n v="40.98"/>
    <n v="2.99"/>
    <n v="950"/>
    <x v="1"/>
    <s v="Jane Shah"/>
    <s v="Regular Air"/>
    <x v="3"/>
    <x v="0"/>
    <x v="8"/>
    <s v="Small Box"/>
    <x v="385"/>
    <n v="0.36"/>
    <n v="-0.35581442307692307"/>
    <s v="United States"/>
    <x v="2"/>
    <x v="3"/>
    <s v="Prior Lake"/>
    <n v="55372"/>
    <x v="22"/>
    <x v="0"/>
    <s v="2015"/>
    <d v="2015-01-04T00:00:00"/>
    <n v="-14.801880000000001"/>
    <n v="1"/>
    <n v="41.6"/>
    <n v="89083"/>
    <x v="0"/>
  </r>
  <r>
    <n v="19127"/>
    <s v="Low"/>
    <n v="0.05"/>
    <n v="1500.97"/>
    <n v="29.7"/>
    <n v="950"/>
    <x v="1"/>
    <s v="Jane Shah"/>
    <s v="Delivery Truck"/>
    <x v="3"/>
    <x v="2"/>
    <x v="6"/>
    <s v="Jumbo Drum"/>
    <x v="386"/>
    <n v="0.56999999999999995"/>
    <n v="-1.7107195335354857"/>
    <s v="United States"/>
    <x v="2"/>
    <x v="3"/>
    <s v="Prior Lake"/>
    <n v="55372"/>
    <x v="27"/>
    <x v="5"/>
    <s v="2015"/>
    <d v="2015-03-22T00:00:00"/>
    <n v="-2561.3235"/>
    <n v="1"/>
    <n v="1497.22"/>
    <n v="89084"/>
    <x v="0"/>
  </r>
  <r>
    <n v="19128"/>
    <s v="Low"/>
    <n v="0.02"/>
    <n v="48.04"/>
    <n v="5.09"/>
    <n v="950"/>
    <x v="1"/>
    <s v="Jane Shah"/>
    <s v="Regular Air"/>
    <x v="3"/>
    <x v="0"/>
    <x v="7"/>
    <s v="Small Box"/>
    <x v="213"/>
    <n v="0.37"/>
    <n v="0.69"/>
    <s v="United States"/>
    <x v="2"/>
    <x v="3"/>
    <s v="Prior Lake"/>
    <n v="55372"/>
    <x v="27"/>
    <x v="5"/>
    <s v="2015"/>
    <d v="2015-03-26T00:00:00"/>
    <n v="168.91889999999998"/>
    <n v="5"/>
    <n v="244.81"/>
    <n v="89084"/>
    <x v="0"/>
  </r>
  <r>
    <n v="19129"/>
    <s v="Low"/>
    <n v="0.03"/>
    <n v="4.28"/>
    <n v="1.6"/>
    <n v="950"/>
    <x v="1"/>
    <s v="Jane Shah"/>
    <s v="Regular Air"/>
    <x v="3"/>
    <x v="0"/>
    <x v="0"/>
    <s v="Wrap Bag"/>
    <x v="387"/>
    <n v="0.57999999999999996"/>
    <n v="-1.3626373626373627"/>
    <s v="United States"/>
    <x v="2"/>
    <x v="3"/>
    <s v="Prior Lake"/>
    <n v="55372"/>
    <x v="27"/>
    <x v="5"/>
    <s v="2015"/>
    <d v="2015-03-29T00:00:00"/>
    <n v="-6.2"/>
    <n v="1"/>
    <n v="4.55"/>
    <n v="89084"/>
    <x v="0"/>
  </r>
  <r>
    <n v="20073"/>
    <s v="Low"/>
    <n v="0.1"/>
    <n v="7.31"/>
    <n v="0.49"/>
    <n v="954"/>
    <x v="1"/>
    <s v="Tony Chandler"/>
    <s v="Regular Air"/>
    <x v="2"/>
    <x v="0"/>
    <x v="9"/>
    <s v="Small Box"/>
    <x v="388"/>
    <n v="0.38"/>
    <n v="0.69"/>
    <s v="United States"/>
    <x v="2"/>
    <x v="7"/>
    <s v="Highland Village"/>
    <n v="75067"/>
    <x v="6"/>
    <x v="2"/>
    <s v="2015"/>
    <d v="2015-02-21T00:00:00"/>
    <n v="19.064699999999998"/>
    <n v="4"/>
    <n v="27.63"/>
    <n v="90771"/>
    <x v="0"/>
  </r>
  <r>
    <n v="20074"/>
    <s v="Low"/>
    <n v="0.08"/>
    <n v="6.7"/>
    <n v="1.56"/>
    <n v="954"/>
    <x v="1"/>
    <s v="Tony Chandler"/>
    <s v="Regular Air"/>
    <x v="2"/>
    <x v="0"/>
    <x v="0"/>
    <s v="Wrap Bag"/>
    <x v="389"/>
    <n v="0.52"/>
    <n v="0.33835309195770585"/>
    <s v="United States"/>
    <x v="2"/>
    <x v="7"/>
    <s v="Highland Village"/>
    <n v="75067"/>
    <x v="6"/>
    <x v="2"/>
    <s v="2015"/>
    <d v="2015-02-12T00:00:00"/>
    <n v="10.56"/>
    <n v="5"/>
    <n v="31.21"/>
    <n v="90771"/>
    <x v="0"/>
  </r>
  <r>
    <n v="25795"/>
    <s v="Not Specified"/>
    <n v="0.01"/>
    <n v="145.44999999999999"/>
    <n v="17.850000000000001"/>
    <n v="959"/>
    <x v="0"/>
    <s v="Sally House"/>
    <s v="Delivery Truck"/>
    <x v="0"/>
    <x v="2"/>
    <x v="6"/>
    <s v="Jumbo Drum"/>
    <x v="390"/>
    <n v="0.56000000000000005"/>
    <n v="0.69"/>
    <s v="United States"/>
    <x v="2"/>
    <x v="7"/>
    <s v="Burleson"/>
    <n v="76028"/>
    <x v="27"/>
    <x v="5"/>
    <s v="2015"/>
    <d v="2015-03-23T00:00:00"/>
    <n v="837.68069999999989"/>
    <n v="8"/>
    <n v="1214.03"/>
    <n v="91581"/>
    <x v="0"/>
  </r>
  <r>
    <n v="20428"/>
    <s v="Low"/>
    <n v="0.03"/>
    <n v="2.94"/>
    <n v="0.96"/>
    <n v="960"/>
    <x v="0"/>
    <s v="Phillip Chappell"/>
    <s v="Regular Air"/>
    <x v="1"/>
    <x v="0"/>
    <x v="0"/>
    <s v="Wrap Bag"/>
    <x v="202"/>
    <n v="0.57999999999999996"/>
    <n v="-1.1965811965811968"/>
    <s v="United States"/>
    <x v="0"/>
    <x v="1"/>
    <s v="Redondo Beach"/>
    <n v="90278"/>
    <x v="128"/>
    <x v="2"/>
    <s v="2015"/>
    <d v="2015-02-08T00:00:00"/>
    <n v="-4.2"/>
    <n v="1"/>
    <n v="3.51"/>
    <n v="89401"/>
    <x v="0"/>
  </r>
  <r>
    <n v="20685"/>
    <s v="Not Specified"/>
    <n v="0.05"/>
    <n v="124.49"/>
    <n v="51.94"/>
    <n v="961"/>
    <x v="0"/>
    <s v="Benjamin Chan"/>
    <s v="Delivery Truck"/>
    <x v="1"/>
    <x v="1"/>
    <x v="11"/>
    <s v="Jumbo Box"/>
    <x v="156"/>
    <n v="0.63"/>
    <n v="-0.36766233766233769"/>
    <s v="United States"/>
    <x v="0"/>
    <x v="1"/>
    <s v="Redwood City"/>
    <n v="94061"/>
    <x v="152"/>
    <x v="2"/>
    <s v="2015"/>
    <d v="2015-02-24T00:00:00"/>
    <n v="-44.163600000000002"/>
    <n v="1"/>
    <n v="120.12"/>
    <n v="89402"/>
    <x v="0"/>
  </r>
  <r>
    <n v="2428"/>
    <s v="Low"/>
    <n v="0.03"/>
    <n v="2.94"/>
    <n v="0.96"/>
    <n v="962"/>
    <x v="0"/>
    <s v="Yvonne Clarke"/>
    <s v="Regular Air"/>
    <x v="1"/>
    <x v="0"/>
    <x v="0"/>
    <s v="Wrap Bag"/>
    <x v="202"/>
    <n v="0.57999999999999996"/>
    <n v="-0.59914407988587737"/>
    <s v="United States"/>
    <x v="2"/>
    <x v="12"/>
    <s v="Chicago"/>
    <n v="60610"/>
    <x v="128"/>
    <x v="2"/>
    <s v="2015"/>
    <d v="2015-02-08T00:00:00"/>
    <n v="-4.2"/>
    <n v="2"/>
    <n v="7.01"/>
    <n v="17636"/>
    <x v="0"/>
  </r>
  <r>
    <n v="25093"/>
    <s v="Medium"/>
    <n v="0"/>
    <n v="170.98"/>
    <n v="35.89"/>
    <n v="970"/>
    <x v="0"/>
    <s v="Lynn Payne"/>
    <s v="Delivery Truck"/>
    <x v="3"/>
    <x v="1"/>
    <x v="14"/>
    <s v="Jumbo Box"/>
    <x v="379"/>
    <n v="0.66"/>
    <n v="-7.0695092894820205E-2"/>
    <s v="United States"/>
    <x v="3"/>
    <x v="8"/>
    <s v="Rose Hill"/>
    <n v="24281"/>
    <x v="18"/>
    <x v="4"/>
    <s v="2015"/>
    <d v="2015-04-21T00:00:00"/>
    <n v="-102.66200000000001"/>
    <n v="8"/>
    <n v="1452.18"/>
    <n v="86173"/>
    <x v="0"/>
  </r>
  <r>
    <n v="20536"/>
    <s v="Low"/>
    <n v="0.03"/>
    <n v="284.98"/>
    <n v="69.55"/>
    <n v="972"/>
    <x v="1"/>
    <s v="Gregory Holden"/>
    <s v="Delivery Truck"/>
    <x v="0"/>
    <x v="1"/>
    <x v="1"/>
    <s v="Jumbo Drum"/>
    <x v="391"/>
    <n v="0.6"/>
    <n v="-0.18822693661403339"/>
    <s v="United States"/>
    <x v="0"/>
    <x v="1"/>
    <s v="Riverside"/>
    <n v="92503"/>
    <x v="136"/>
    <x v="2"/>
    <s v="2015"/>
    <d v="2015-03-05T00:00:00"/>
    <n v="-116.584"/>
    <n v="2"/>
    <n v="619.38"/>
    <n v="87259"/>
    <x v="0"/>
  </r>
  <r>
    <n v="20537"/>
    <s v="Low"/>
    <n v="0"/>
    <n v="12.99"/>
    <n v="14.37"/>
    <n v="972"/>
    <x v="1"/>
    <s v="Gregory Holden"/>
    <s v="Regular Air"/>
    <x v="0"/>
    <x v="1"/>
    <x v="2"/>
    <s v="Large Box"/>
    <x v="193"/>
    <n v="0.73"/>
    <n v="0.69"/>
    <s v="United States"/>
    <x v="0"/>
    <x v="1"/>
    <s v="Riverside"/>
    <n v="92503"/>
    <x v="136"/>
    <x v="2"/>
    <s v="2015"/>
    <d v="2015-02-28T00:00:00"/>
    <n v="12.896100000000001"/>
    <n v="1"/>
    <n v="18.690000000000001"/>
    <n v="87259"/>
    <x v="0"/>
  </r>
  <r>
    <n v="24298"/>
    <s v="Low"/>
    <n v="0.1"/>
    <n v="2.2200000000000002"/>
    <n v="5"/>
    <n v="975"/>
    <x v="0"/>
    <s v="Francis Evans"/>
    <s v="Regular Air"/>
    <x v="0"/>
    <x v="0"/>
    <x v="15"/>
    <s v="Small Box"/>
    <x v="392"/>
    <n v="0.55000000000000004"/>
    <n v="-2.4226363636363635"/>
    <s v="United States"/>
    <x v="1"/>
    <x v="15"/>
    <s v="Boston"/>
    <n v="2108"/>
    <x v="36"/>
    <x v="4"/>
    <s v="2015"/>
    <d v="2015-04-09T00:00:00"/>
    <n v="-21.319199999999999"/>
    <n v="3"/>
    <n v="8.8000000000000007"/>
    <n v="87260"/>
    <x v="0"/>
  </r>
  <r>
    <n v="22646"/>
    <s v="Medium"/>
    <n v="0"/>
    <n v="37.76"/>
    <n v="12.9"/>
    <n v="980"/>
    <x v="0"/>
    <s v="Howard Burnett"/>
    <s v="Regular Air"/>
    <x v="0"/>
    <x v="0"/>
    <x v="10"/>
    <s v="Small Box"/>
    <x v="393"/>
    <n v="0.56999999999999995"/>
    <n v="0.19666135792120704"/>
    <s v="United States"/>
    <x v="1"/>
    <x v="9"/>
    <s v="South Burlington"/>
    <n v="5403"/>
    <x v="64"/>
    <x v="2"/>
    <s v="2015"/>
    <d v="2015-02-06T00:00:00"/>
    <n v="93.846800000000002"/>
    <n v="12"/>
    <n v="477.2"/>
    <n v="87258"/>
    <x v="0"/>
  </r>
  <r>
    <n v="20010"/>
    <s v="Low"/>
    <n v="0.09"/>
    <n v="300.97000000000003"/>
    <n v="7.18"/>
    <n v="983"/>
    <x v="0"/>
    <s v="Sue Drake"/>
    <s v="Regular Air"/>
    <x v="0"/>
    <x v="2"/>
    <x v="13"/>
    <s v="Small Box"/>
    <x v="394"/>
    <n v="0.48"/>
    <n v="6.2393360436458611E-3"/>
    <s v="United States"/>
    <x v="3"/>
    <x v="40"/>
    <s v="Searcy"/>
    <n v="72143"/>
    <x v="58"/>
    <x v="4"/>
    <s v="2015"/>
    <d v="2015-04-27T00:00:00"/>
    <n v="17.771999999999998"/>
    <n v="10"/>
    <n v="2848.38"/>
    <n v="90201"/>
    <x v="0"/>
  </r>
  <r>
    <n v="25895"/>
    <s v="High"/>
    <n v="0.05"/>
    <n v="4.28"/>
    <n v="5.17"/>
    <n v="993"/>
    <x v="0"/>
    <s v="Gail Currin"/>
    <s v="Regular Air"/>
    <x v="2"/>
    <x v="0"/>
    <x v="7"/>
    <s v="Small Box"/>
    <x v="162"/>
    <n v="0.4"/>
    <n v="-2.7104717470191808"/>
    <s v="United States"/>
    <x v="0"/>
    <x v="1"/>
    <s v="Oxnard"/>
    <n v="93030"/>
    <x v="153"/>
    <x v="2"/>
    <s v="2015"/>
    <d v="2015-02-19T00:00:00"/>
    <n v="-104.57"/>
    <n v="9"/>
    <n v="38.58"/>
    <n v="89432"/>
    <x v="0"/>
  </r>
  <r>
    <n v="19004"/>
    <s v="High"/>
    <n v="0.1"/>
    <n v="400.98"/>
    <n v="76.37"/>
    <n v="994"/>
    <x v="0"/>
    <s v="Neal Weber"/>
    <s v="Delivery Truck"/>
    <x v="2"/>
    <x v="1"/>
    <x v="11"/>
    <s v="Jumbo Box"/>
    <x v="395"/>
    <n v="0.6"/>
    <n v="-1.1956622280898739"/>
    <s v="United States"/>
    <x v="1"/>
    <x v="14"/>
    <s v="Sanford"/>
    <n v="4073"/>
    <x v="88"/>
    <x v="5"/>
    <s v="2015"/>
    <d v="2015-03-15T00:00:00"/>
    <n v="-969.0483660000001"/>
    <n v="2"/>
    <n v="810.47"/>
    <n v="89433"/>
    <x v="0"/>
  </r>
  <r>
    <n v="23840"/>
    <s v="Low"/>
    <n v="0.09"/>
    <n v="7.64"/>
    <n v="5.83"/>
    <n v="995"/>
    <x v="0"/>
    <s v="Lloyd Spencer"/>
    <s v="Regular Air"/>
    <x v="2"/>
    <x v="0"/>
    <x v="7"/>
    <s v="Wrap Bag"/>
    <x v="372"/>
    <n v="0.36"/>
    <n v="5.5361801455444233E-2"/>
    <s v="United States"/>
    <x v="1"/>
    <x v="14"/>
    <s v="West Scarborough"/>
    <n v="4070"/>
    <x v="16"/>
    <x v="3"/>
    <s v="2015"/>
    <d v="2015-05-15T00:00:00"/>
    <n v="4.0320000000000036"/>
    <n v="9"/>
    <n v="72.83"/>
    <n v="89434"/>
    <x v="0"/>
  </r>
  <r>
    <n v="22639"/>
    <s v="Low"/>
    <n v="0.08"/>
    <n v="67.84"/>
    <n v="0.99"/>
    <n v="997"/>
    <x v="0"/>
    <s v="Phillip Pollard"/>
    <s v="Regular Air"/>
    <x v="2"/>
    <x v="0"/>
    <x v="15"/>
    <s v="Small Box"/>
    <x v="396"/>
    <n v="0.57999999999999996"/>
    <n v="-0.37125981778196671"/>
    <s v="United States"/>
    <x v="1"/>
    <x v="2"/>
    <s v="Bayonne"/>
    <n v="7002"/>
    <x v="76"/>
    <x v="0"/>
    <s v="2015"/>
    <d v="2015-01-29T00:00:00"/>
    <n v="-23.634399999999999"/>
    <n v="1"/>
    <n v="63.66"/>
    <n v="89431"/>
    <x v="0"/>
  </r>
  <r>
    <n v="19003"/>
    <s v="High"/>
    <n v="0.08"/>
    <n v="45.19"/>
    <n v="1.99"/>
    <n v="999"/>
    <x v="0"/>
    <s v="Rita Barton"/>
    <s v="Regular Air"/>
    <x v="2"/>
    <x v="2"/>
    <x v="13"/>
    <s v="Small Pack"/>
    <x v="397"/>
    <n v="0.55000000000000004"/>
    <n v="-0.56461248231410155"/>
    <s v="United States"/>
    <x v="1"/>
    <x v="2"/>
    <s v="Ridgewood"/>
    <n v="7450"/>
    <x v="88"/>
    <x v="5"/>
    <s v="2015"/>
    <d v="2015-03-15T00:00:00"/>
    <n v="-71.83"/>
    <n v="3"/>
    <n v="127.22"/>
    <n v="89433"/>
    <x v="0"/>
  </r>
  <r>
    <n v="19002"/>
    <s v="High"/>
    <n v="0.03"/>
    <n v="33.979999999999997"/>
    <n v="19.989999999999998"/>
    <n v="1000"/>
    <x v="0"/>
    <s v="Lynn Bell"/>
    <s v="Regular Air"/>
    <x v="2"/>
    <x v="1"/>
    <x v="2"/>
    <s v="Small Box"/>
    <x v="398"/>
    <n v="0.55000000000000004"/>
    <n v="-1.7112200536490822E-3"/>
    <s v="United States"/>
    <x v="1"/>
    <x v="9"/>
    <s v="Bennington"/>
    <n v="5201"/>
    <x v="88"/>
    <x v="5"/>
    <s v="2015"/>
    <d v="2015-03-15T00:00:00"/>
    <n v="-0.74000000000000909"/>
    <n v="12"/>
    <n v="432.44"/>
    <n v="89433"/>
    <x v="0"/>
  </r>
  <r>
    <n v="19380"/>
    <s v="Low"/>
    <n v="0.06"/>
    <n v="10.14"/>
    <n v="2.27"/>
    <n v="1005"/>
    <x v="1"/>
    <s v="Lloyd Dickson"/>
    <s v="Regular Air"/>
    <x v="2"/>
    <x v="0"/>
    <x v="7"/>
    <s v="Wrap Bag"/>
    <x v="82"/>
    <n v="0.36"/>
    <n v="-0.31855500821018062"/>
    <s v="United States"/>
    <x v="2"/>
    <x v="12"/>
    <s v="Buffalo Grove"/>
    <n v="60089"/>
    <x v="30"/>
    <x v="5"/>
    <s v="2015"/>
    <d v="2015-03-04T00:00:00"/>
    <n v="-3.88"/>
    <n v="1"/>
    <n v="12.18"/>
    <n v="90043"/>
    <x v="0"/>
  </r>
  <r>
    <n v="20167"/>
    <s v="High"/>
    <n v="0.02"/>
    <n v="40.99"/>
    <n v="17.48"/>
    <n v="1005"/>
    <x v="1"/>
    <s v="Lloyd Dickson"/>
    <s v="Regular Air"/>
    <x v="2"/>
    <x v="0"/>
    <x v="7"/>
    <s v="Small Box"/>
    <x v="399"/>
    <n v="0.36"/>
    <n v="0.57983523247372248"/>
    <s v="United States"/>
    <x v="2"/>
    <x v="12"/>
    <s v="Buffalo Grove"/>
    <n v="60089"/>
    <x v="139"/>
    <x v="2"/>
    <s v="2015"/>
    <d v="2015-02-28T00:00:00"/>
    <n v="551.09280000000001"/>
    <n v="23"/>
    <n v="950.43"/>
    <n v="90044"/>
    <x v="0"/>
  </r>
  <r>
    <n v="18529"/>
    <s v="High"/>
    <n v="0.01"/>
    <n v="3.15"/>
    <n v="0.49"/>
    <n v="1008"/>
    <x v="0"/>
    <s v="Priscilla Frank"/>
    <s v="Regular Air"/>
    <x v="1"/>
    <x v="0"/>
    <x v="9"/>
    <s v="Small Box"/>
    <x v="400"/>
    <n v="0.37"/>
    <n v="0.69"/>
    <s v="United States"/>
    <x v="1"/>
    <x v="14"/>
    <s v="Gorham"/>
    <n v="4038"/>
    <x v="40"/>
    <x v="3"/>
    <s v="2015"/>
    <d v="2015-05-27T00:00:00"/>
    <n v="17.505299999999998"/>
    <n v="8"/>
    <n v="25.37"/>
    <n v="88371"/>
    <x v="0"/>
  </r>
  <r>
    <n v="18886"/>
    <s v="High"/>
    <n v="0.1"/>
    <n v="550.98"/>
    <n v="45.7"/>
    <n v="1009"/>
    <x v="0"/>
    <s v="Kristin George"/>
    <s v="Delivery Truck"/>
    <x v="0"/>
    <x v="1"/>
    <x v="11"/>
    <s v="Jumbo Box"/>
    <x v="401"/>
    <n v="0.71"/>
    <n v="0.11754522758832626"/>
    <s v="United States"/>
    <x v="1"/>
    <x v="14"/>
    <s v="Saco"/>
    <n v="4072"/>
    <x v="117"/>
    <x v="1"/>
    <s v="2015"/>
    <d v="2015-06-21T00:00:00"/>
    <n v="818.54617499999995"/>
    <n v="14"/>
    <n v="6963.67"/>
    <n v="88372"/>
    <x v="0"/>
  </r>
  <r>
    <n v="21184"/>
    <s v="Critical"/>
    <n v="0.09"/>
    <n v="28.48"/>
    <n v="1.99"/>
    <n v="1014"/>
    <x v="1"/>
    <s v="Theresa Winters"/>
    <s v="Regular Air"/>
    <x v="1"/>
    <x v="2"/>
    <x v="13"/>
    <s v="Small Pack"/>
    <x v="137"/>
    <n v="0.4"/>
    <n v="-0.1070737341574577"/>
    <s v="United States"/>
    <x v="3"/>
    <x v="40"/>
    <s v="Bryant"/>
    <n v="72022"/>
    <x v="151"/>
    <x v="5"/>
    <s v="2015"/>
    <d v="2015-03-02T00:00:00"/>
    <n v="-17.149999999999999"/>
    <n v="6"/>
    <n v="160.16999999999999"/>
    <n v="88387"/>
    <x v="0"/>
  </r>
  <r>
    <n v="21185"/>
    <s v="Critical"/>
    <n v="0"/>
    <n v="2.08"/>
    <n v="5.33"/>
    <n v="1014"/>
    <x v="1"/>
    <s v="Theresa Winters"/>
    <s v="Regular Air"/>
    <x v="1"/>
    <x v="1"/>
    <x v="2"/>
    <s v="Small Box"/>
    <x v="261"/>
    <n v="0.43"/>
    <n v="-3.954484605087015"/>
    <s v="United States"/>
    <x v="3"/>
    <x v="40"/>
    <s v="Bryant"/>
    <n v="72022"/>
    <x v="151"/>
    <x v="5"/>
    <s v="2015"/>
    <d v="2015-03-03T00:00:00"/>
    <n v="-29.540000000000003"/>
    <n v="3"/>
    <n v="7.47"/>
    <n v="88387"/>
    <x v="0"/>
  </r>
  <r>
    <n v="21186"/>
    <s v="Critical"/>
    <n v="0.06"/>
    <n v="45.99"/>
    <n v="4.99"/>
    <n v="1014"/>
    <x v="1"/>
    <s v="Theresa Winters"/>
    <s v="Express Air"/>
    <x v="1"/>
    <x v="2"/>
    <x v="5"/>
    <s v="Small Box"/>
    <x v="402"/>
    <n v="0.56000000000000005"/>
    <n v="-0.88936112834065961"/>
    <s v="United States"/>
    <x v="3"/>
    <x v="40"/>
    <s v="Bryant"/>
    <n v="72022"/>
    <x v="151"/>
    <x v="5"/>
    <s v="2015"/>
    <d v="2015-03-02T00:00:00"/>
    <n v="-329.78399999999999"/>
    <n v="10"/>
    <n v="370.81"/>
    <n v="88387"/>
    <x v="0"/>
  </r>
  <r>
    <n v="20880"/>
    <s v="Not Specified"/>
    <n v="0.08"/>
    <n v="10.91"/>
    <n v="2.99"/>
    <n v="1014"/>
    <x v="1"/>
    <s v="Theresa Winters"/>
    <s v="Regular Air"/>
    <x v="1"/>
    <x v="0"/>
    <x v="8"/>
    <s v="Small Box"/>
    <x v="403"/>
    <n v="0.38"/>
    <n v="-1.7501458454871242E-2"/>
    <s v="United States"/>
    <x v="3"/>
    <x v="40"/>
    <s v="Bryant"/>
    <n v="72022"/>
    <x v="93"/>
    <x v="5"/>
    <s v="2015"/>
    <d v="2015-03-06T00:00:00"/>
    <n v="-2.1"/>
    <n v="11"/>
    <n v="119.99"/>
    <n v="88388"/>
    <x v="0"/>
  </r>
  <r>
    <n v="20531"/>
    <s v="Medium"/>
    <n v="0"/>
    <n v="43.98"/>
    <n v="8.99"/>
    <n v="1015"/>
    <x v="0"/>
    <s v="Beverly Cameron"/>
    <s v="Regular Air"/>
    <x v="1"/>
    <x v="0"/>
    <x v="0"/>
    <s v="Small Pack"/>
    <x v="404"/>
    <n v="0.57999999999999996"/>
    <n v="1.2747302904564315"/>
    <s v="United States"/>
    <x v="3"/>
    <x v="24"/>
    <s v="Apex"/>
    <n v="27502"/>
    <x v="103"/>
    <x v="5"/>
    <s v="2015"/>
    <d v="2015-03-18T00:00:00"/>
    <n v="829.46699999999998"/>
    <n v="14"/>
    <n v="650.70000000000005"/>
    <n v="88390"/>
    <x v="0"/>
  </r>
  <r>
    <n v="24752"/>
    <s v="High"/>
    <n v="0.02"/>
    <n v="6.48"/>
    <n v="7.86"/>
    <n v="1016"/>
    <x v="0"/>
    <s v="Francis Sherrill"/>
    <s v="Express Air"/>
    <x v="1"/>
    <x v="0"/>
    <x v="7"/>
    <s v="Small Box"/>
    <x v="405"/>
    <n v="0.37"/>
    <n v="9.7477651183172647"/>
    <s v="United States"/>
    <x v="3"/>
    <x v="24"/>
    <s v="Asheville"/>
    <n v="28806"/>
    <x v="20"/>
    <x v="1"/>
    <s v="2015"/>
    <d v="2015-06-13T00:00:00"/>
    <n v="111.22199999999999"/>
    <n v="1"/>
    <n v="11.41"/>
    <n v="88389"/>
    <x v="0"/>
  </r>
  <r>
    <n v="25027"/>
    <s v="Medium"/>
    <n v="0.05"/>
    <n v="35.89"/>
    <n v="14.72"/>
    <n v="1018"/>
    <x v="1"/>
    <s v="Meredith Humphrey"/>
    <s v="Regular Air"/>
    <x v="1"/>
    <x v="0"/>
    <x v="4"/>
    <s v="Small Box"/>
    <x v="406"/>
    <n v="0.4"/>
    <n v="3.3607195872955214E-2"/>
    <s v="United States"/>
    <x v="3"/>
    <x v="24"/>
    <s v="Cary"/>
    <n v="27511"/>
    <x v="4"/>
    <x v="4"/>
    <s v="2015"/>
    <d v="2015-04-09T00:00:00"/>
    <n v="22.866"/>
    <n v="19"/>
    <n v="680.39"/>
    <n v="88391"/>
    <x v="0"/>
  </r>
  <r>
    <n v="25028"/>
    <s v="Medium"/>
    <n v="0"/>
    <n v="11.48"/>
    <n v="5.43"/>
    <n v="1018"/>
    <x v="1"/>
    <s v="Meredith Humphrey"/>
    <s v="Regular Air"/>
    <x v="1"/>
    <x v="0"/>
    <x v="7"/>
    <s v="Small Box"/>
    <x v="407"/>
    <n v="0.36"/>
    <n v="1.5324152542372882"/>
    <s v="United States"/>
    <x v="3"/>
    <x v="24"/>
    <s v="Cary"/>
    <n v="27511"/>
    <x v="4"/>
    <x v="4"/>
    <s v="2015"/>
    <d v="2015-04-08T00:00:00"/>
    <n v="115.72799999999999"/>
    <n v="6"/>
    <n v="75.52"/>
    <n v="88391"/>
    <x v="0"/>
  </r>
  <r>
    <n v="24926"/>
    <s v="Critical"/>
    <n v="0.09"/>
    <n v="517.48"/>
    <n v="16.63"/>
    <n v="1020"/>
    <x v="1"/>
    <s v="Julie Porter"/>
    <s v="Delivery Truck"/>
    <x v="2"/>
    <x v="2"/>
    <x v="6"/>
    <s v="Jumbo Box"/>
    <x v="408"/>
    <n v="0.59"/>
    <n v="0.38621556652254796"/>
    <s v="United States"/>
    <x v="2"/>
    <x v="13"/>
    <s v="Pittsburg"/>
    <n v="66762"/>
    <x v="146"/>
    <x v="5"/>
    <s v="2015"/>
    <d v="2015-03-07T00:00:00"/>
    <n v="909.36"/>
    <n v="5"/>
    <n v="2354.54"/>
    <n v="88632"/>
    <x v="0"/>
  </r>
  <r>
    <n v="23562"/>
    <s v="Critical"/>
    <n v="7.0000000000000007E-2"/>
    <n v="4.13"/>
    <n v="5.04"/>
    <n v="1020"/>
    <x v="1"/>
    <s v="Julie Porter"/>
    <s v="Regular Air"/>
    <x v="2"/>
    <x v="0"/>
    <x v="8"/>
    <s v="Small Box"/>
    <x v="237"/>
    <n v="0.38"/>
    <n v="-0.96666329370098658"/>
    <s v="United States"/>
    <x v="2"/>
    <x v="13"/>
    <s v="Pittsburg"/>
    <n v="66762"/>
    <x v="92"/>
    <x v="2"/>
    <s v="2015"/>
    <d v="2015-02-07T00:00:00"/>
    <n v="-76.424400000000006"/>
    <n v="20"/>
    <n v="79.06"/>
    <n v="88634"/>
    <x v="0"/>
  </r>
  <r>
    <n v="23563"/>
    <s v="Critical"/>
    <n v="0"/>
    <n v="4.4800000000000004"/>
    <n v="2.5"/>
    <n v="1020"/>
    <x v="1"/>
    <s v="Julie Porter"/>
    <s v="Regular Air"/>
    <x v="2"/>
    <x v="0"/>
    <x v="4"/>
    <s v="Small Box"/>
    <x v="409"/>
    <n v="0.37"/>
    <n v="0.13404973902364137"/>
    <s v="United States"/>
    <x v="2"/>
    <x v="13"/>
    <s v="Pittsburg"/>
    <n v="66762"/>
    <x v="92"/>
    <x v="2"/>
    <s v="2015"/>
    <d v="2015-02-08T00:00:00"/>
    <n v="8.7319999999999993"/>
    <n v="14"/>
    <n v="65.14"/>
    <n v="88634"/>
    <x v="0"/>
  </r>
  <r>
    <n v="18921"/>
    <s v="Critical"/>
    <n v="0.02"/>
    <n v="39.06"/>
    <n v="10.55"/>
    <n v="1023"/>
    <x v="1"/>
    <s v="Glen Newman"/>
    <s v="Regular Air"/>
    <x v="2"/>
    <x v="0"/>
    <x v="8"/>
    <s v="Small Box"/>
    <x v="410"/>
    <n v="0.37"/>
    <n v="0.69"/>
    <s v="United States"/>
    <x v="1"/>
    <x v="19"/>
    <s v="Wilkinsburg"/>
    <n v="15221"/>
    <x v="7"/>
    <x v="3"/>
    <s v="2015"/>
    <d v="2015-05-15T00:00:00"/>
    <n v="442.0899"/>
    <n v="16"/>
    <n v="640.71"/>
    <n v="88633"/>
    <x v="0"/>
  </r>
  <r>
    <n v="18922"/>
    <s v="Critical"/>
    <n v="0.1"/>
    <n v="37.700000000000003"/>
    <n v="2.99"/>
    <n v="1023"/>
    <x v="1"/>
    <s v="Glen Newman"/>
    <s v="Regular Air"/>
    <x v="2"/>
    <x v="0"/>
    <x v="8"/>
    <s v="Small Box"/>
    <x v="188"/>
    <n v="0.35"/>
    <n v="0.69"/>
    <s v="United States"/>
    <x v="1"/>
    <x v="19"/>
    <s v="Wilkinsburg"/>
    <n v="15221"/>
    <x v="7"/>
    <x v="3"/>
    <s v="2015"/>
    <d v="2015-05-16T00:00:00"/>
    <n v="455.12399999999997"/>
    <n v="18"/>
    <n v="659.6"/>
    <n v="88633"/>
    <x v="0"/>
  </r>
  <r>
    <n v="21402"/>
    <s v="Not Specified"/>
    <n v="0.08"/>
    <n v="65.989999999999995"/>
    <n v="5.92"/>
    <n v="1026"/>
    <x v="1"/>
    <s v="Eugene Kerr"/>
    <s v="Regular Air"/>
    <x v="2"/>
    <x v="2"/>
    <x v="5"/>
    <s v="Small Box"/>
    <x v="411"/>
    <n v="0.57999999999999996"/>
    <n v="0.54887626582278481"/>
    <s v="United States"/>
    <x v="1"/>
    <x v="4"/>
    <s v="Central Islip"/>
    <n v="11722"/>
    <x v="131"/>
    <x v="2"/>
    <s v="2015"/>
    <d v="2015-02-07T00:00:00"/>
    <n v="624.40163999999993"/>
    <n v="22"/>
    <n v="1137.5999999999999"/>
    <n v="89005"/>
    <x v="0"/>
  </r>
  <r>
    <n v="20872"/>
    <s v="High"/>
    <n v="0.1"/>
    <n v="5.98"/>
    <n v="3.85"/>
    <n v="1026"/>
    <x v="1"/>
    <s v="Eugene Kerr"/>
    <s v="Regular Air"/>
    <x v="2"/>
    <x v="2"/>
    <x v="13"/>
    <s v="Small Pack"/>
    <x v="412"/>
    <n v="0.68"/>
    <n v="0.12485648300890802"/>
    <s v="United States"/>
    <x v="1"/>
    <x v="4"/>
    <s v="Central Islip"/>
    <n v="11722"/>
    <x v="124"/>
    <x v="3"/>
    <s v="2015"/>
    <d v="2015-05-30T00:00:00"/>
    <n v="18.922000000000011"/>
    <n v="26"/>
    <n v="151.55000000000001"/>
    <n v="89008"/>
    <x v="0"/>
  </r>
  <r>
    <n v="20873"/>
    <s v="High"/>
    <n v="7.0000000000000007E-2"/>
    <n v="2.61"/>
    <n v="0.5"/>
    <n v="1026"/>
    <x v="1"/>
    <s v="Eugene Kerr"/>
    <s v="Regular Air"/>
    <x v="2"/>
    <x v="0"/>
    <x v="9"/>
    <s v="Small Box"/>
    <x v="413"/>
    <n v="0.39"/>
    <n v="0.69"/>
    <s v="United States"/>
    <x v="1"/>
    <x v="4"/>
    <s v="Central Islip"/>
    <n v="11722"/>
    <x v="124"/>
    <x v="3"/>
    <s v="2015"/>
    <d v="2015-06-01T00:00:00"/>
    <n v="39.350699999999996"/>
    <n v="22"/>
    <n v="57.03"/>
    <n v="89008"/>
    <x v="0"/>
  </r>
  <r>
    <n v="22662"/>
    <s v="High"/>
    <n v="0.1"/>
    <n v="73.98"/>
    <n v="4"/>
    <n v="1027"/>
    <x v="1"/>
    <s v="Brian Bennett"/>
    <s v="Regular Air"/>
    <x v="2"/>
    <x v="2"/>
    <x v="13"/>
    <s v="Small Box"/>
    <x v="414"/>
    <n v="0.79"/>
    <n v="-0.66201077095873051"/>
    <s v="United States"/>
    <x v="1"/>
    <x v="4"/>
    <s v="Cheektowaga"/>
    <n v="14225"/>
    <x v="14"/>
    <x v="5"/>
    <s v="2015"/>
    <d v="2015-03-13T00:00:00"/>
    <n v="-229.87"/>
    <n v="5"/>
    <n v="347.23"/>
    <n v="89004"/>
    <x v="0"/>
  </r>
  <r>
    <n v="22663"/>
    <s v="High"/>
    <n v="0.05"/>
    <n v="51.98"/>
    <n v="10.17"/>
    <n v="1027"/>
    <x v="1"/>
    <s v="Brian Bennett"/>
    <s v="Regular Air"/>
    <x v="2"/>
    <x v="2"/>
    <x v="6"/>
    <s v="Medium Box"/>
    <x v="415"/>
    <n v="0.37"/>
    <n v="0.69"/>
    <s v="United States"/>
    <x v="1"/>
    <x v="4"/>
    <s v="Cheektowaga"/>
    <n v="14225"/>
    <x v="14"/>
    <x v="5"/>
    <s v="2015"/>
    <d v="2015-03-13T00:00:00"/>
    <n v="329.9787"/>
    <n v="9"/>
    <n v="478.23"/>
    <n v="89004"/>
    <x v="0"/>
  </r>
  <r>
    <n v="24325"/>
    <s v="Medium"/>
    <n v="7.0000000000000007E-2"/>
    <n v="7.08"/>
    <n v="2.35"/>
    <n v="1028"/>
    <x v="1"/>
    <s v="Marguerite Rodgers"/>
    <s v="Express Air"/>
    <x v="2"/>
    <x v="0"/>
    <x v="0"/>
    <s v="Wrap Bag"/>
    <x v="416"/>
    <n v="0.47"/>
    <n v="0.32498401193775317"/>
    <s v="United States"/>
    <x v="1"/>
    <x v="4"/>
    <s v="Commack"/>
    <n v="11725"/>
    <x v="48"/>
    <x v="5"/>
    <s v="2015"/>
    <d v="2015-03-30T00:00:00"/>
    <n v="30.49"/>
    <n v="13"/>
    <n v="93.82"/>
    <n v="89006"/>
    <x v="0"/>
  </r>
  <r>
    <n v="23398"/>
    <s v="Not Specified"/>
    <n v="0.05"/>
    <n v="83.1"/>
    <n v="6.13"/>
    <n v="1028"/>
    <x v="1"/>
    <s v="Marguerite Rodgers"/>
    <s v="Express Air"/>
    <x v="2"/>
    <x v="2"/>
    <x v="13"/>
    <s v="Small Box"/>
    <x v="417"/>
    <n v="0.45"/>
    <n v="0.69"/>
    <s v="United States"/>
    <x v="1"/>
    <x v="4"/>
    <s v="Commack"/>
    <n v="11725"/>
    <x v="100"/>
    <x v="3"/>
    <s v="2015"/>
    <d v="2015-05-09T00:00:00"/>
    <n v="1152.5276999999999"/>
    <n v="20"/>
    <n v="1670.33"/>
    <n v="89007"/>
    <x v="0"/>
  </r>
  <r>
    <n v="21959"/>
    <s v="Critical"/>
    <n v="7.0000000000000007E-2"/>
    <n v="125.99"/>
    <n v="2.5"/>
    <n v="1035"/>
    <x v="0"/>
    <s v="Kent Burton"/>
    <s v="Regular Air"/>
    <x v="1"/>
    <x v="2"/>
    <x v="5"/>
    <s v="Small Box"/>
    <x v="418"/>
    <n v="0.6"/>
    <n v="-6.00860920568645"/>
    <s v="United States"/>
    <x v="1"/>
    <x v="10"/>
    <s v="Delaware"/>
    <n v="43015"/>
    <x v="114"/>
    <x v="5"/>
    <s v="2015"/>
    <d v="2015-03-13T00:00:00"/>
    <n v="-604.40600000000006"/>
    <n v="1"/>
    <n v="100.59"/>
    <n v="90710"/>
    <x v="0"/>
  </r>
  <r>
    <n v="21960"/>
    <s v="Critical"/>
    <n v="0.03"/>
    <n v="99.99"/>
    <n v="19.989999999999998"/>
    <n v="1036"/>
    <x v="0"/>
    <s v="Jessica Huffman"/>
    <s v="Regular Air"/>
    <x v="1"/>
    <x v="2"/>
    <x v="13"/>
    <s v="Small Box"/>
    <x v="419"/>
    <n v="0.52"/>
    <n v="0.49075838096193058"/>
    <s v="United States"/>
    <x v="1"/>
    <x v="10"/>
    <s v="Dublin"/>
    <n v="43017"/>
    <x v="114"/>
    <x v="5"/>
    <s v="2015"/>
    <d v="2015-03-14T00:00:00"/>
    <n v="293.66000000000003"/>
    <n v="6"/>
    <n v="598.38"/>
    <n v="90710"/>
    <x v="0"/>
  </r>
  <r>
    <n v="20669"/>
    <s v="Critical"/>
    <n v="0.1"/>
    <n v="7.64"/>
    <n v="5.83"/>
    <n v="1038"/>
    <x v="0"/>
    <s v="Jon Hale"/>
    <s v="Regular Air"/>
    <x v="0"/>
    <x v="0"/>
    <x v="7"/>
    <s v="Wrap Bag"/>
    <x v="372"/>
    <n v="0.36"/>
    <n v="-10.243582317073169"/>
    <s v="United States"/>
    <x v="3"/>
    <x v="26"/>
    <s v="Belle Glade"/>
    <n v="33430"/>
    <x v="154"/>
    <x v="1"/>
    <s v="2015"/>
    <d v="2015-06-17T00:00:00"/>
    <n v="-403.18739999999997"/>
    <n v="5"/>
    <n v="39.36"/>
    <n v="90641"/>
    <x v="0"/>
  </r>
  <r>
    <n v="18404"/>
    <s v="Critical"/>
    <n v="0.06"/>
    <n v="55.94"/>
    <n v="4"/>
    <n v="1041"/>
    <x v="1"/>
    <s v="Mildred Chase"/>
    <s v="Regular Air"/>
    <x v="2"/>
    <x v="2"/>
    <x v="13"/>
    <s v="Small Box"/>
    <x v="420"/>
    <n v="0.74"/>
    <n v="-4.266195743098801E-2"/>
    <s v="United States"/>
    <x v="0"/>
    <x v="1"/>
    <s v="Woodland"/>
    <n v="95695"/>
    <x v="89"/>
    <x v="4"/>
    <s v="2015"/>
    <d v="2015-04-18T00:00:00"/>
    <n v="-13.77"/>
    <n v="6"/>
    <n v="322.77"/>
    <n v="87846"/>
    <x v="0"/>
  </r>
  <r>
    <n v="18405"/>
    <s v="Critical"/>
    <n v="7.0000000000000007E-2"/>
    <n v="6.3"/>
    <n v="0.5"/>
    <n v="1041"/>
    <x v="1"/>
    <s v="Mildred Chase"/>
    <s v="Regular Air"/>
    <x v="2"/>
    <x v="0"/>
    <x v="9"/>
    <s v="Small Box"/>
    <x v="421"/>
    <n v="0.39"/>
    <n v="0.69"/>
    <s v="United States"/>
    <x v="0"/>
    <x v="1"/>
    <s v="Woodland"/>
    <n v="95695"/>
    <x v="89"/>
    <x v="4"/>
    <s v="2015"/>
    <d v="2015-04-17T00:00:00"/>
    <n v="44.912100000000002"/>
    <n v="11"/>
    <n v="65.09"/>
    <n v="87846"/>
    <x v="0"/>
  </r>
  <r>
    <n v="20937"/>
    <s v="Critical"/>
    <n v="0"/>
    <n v="14.42"/>
    <n v="6.75"/>
    <n v="1042"/>
    <x v="0"/>
    <s v="Jerome Burch"/>
    <s v="Express Air"/>
    <x v="2"/>
    <x v="0"/>
    <x v="15"/>
    <s v="Medium Box"/>
    <x v="194"/>
    <n v="0.52"/>
    <n v="9.4280517380759904E-2"/>
    <s v="United States"/>
    <x v="0"/>
    <x v="1"/>
    <s v="Yuba City"/>
    <n v="95991"/>
    <x v="41"/>
    <x v="3"/>
    <s v="2015"/>
    <d v="2015-05-17T00:00:00"/>
    <n v="9.33"/>
    <n v="6"/>
    <n v="98.96"/>
    <n v="87847"/>
    <x v="0"/>
  </r>
  <r>
    <n v="3926"/>
    <s v="Critical"/>
    <n v="0.02"/>
    <n v="209.84"/>
    <n v="21.21"/>
    <n v="1044"/>
    <x v="1"/>
    <s v="Erin Ballard"/>
    <s v="Regular Air"/>
    <x v="1"/>
    <x v="1"/>
    <x v="2"/>
    <s v="Large Box"/>
    <x v="422"/>
    <n v="0.59"/>
    <n v="0.19141887393020118"/>
    <s v="United States"/>
    <x v="0"/>
    <x v="1"/>
    <s v="Los Angeles"/>
    <n v="90004"/>
    <x v="110"/>
    <x v="1"/>
    <s v="2015"/>
    <d v="2015-06-14T00:00:00"/>
    <n v="2593.14"/>
    <n v="62"/>
    <n v="13546.94"/>
    <n v="28001"/>
    <x v="0"/>
  </r>
  <r>
    <n v="3927"/>
    <s v="Critical"/>
    <n v="0.01"/>
    <n v="194.3"/>
    <n v="11.54"/>
    <n v="1044"/>
    <x v="1"/>
    <s v="Erin Ballard"/>
    <s v="Regular Air"/>
    <x v="1"/>
    <x v="1"/>
    <x v="2"/>
    <s v="Large Box"/>
    <x v="423"/>
    <n v="0.59"/>
    <n v="0.18163442237548133"/>
    <s v="United States"/>
    <x v="0"/>
    <x v="1"/>
    <s v="Los Angeles"/>
    <n v="90004"/>
    <x v="110"/>
    <x v="1"/>
    <s v="2015"/>
    <d v="2015-06-16T00:00:00"/>
    <n v="1162.76"/>
    <n v="32"/>
    <n v="6401.65"/>
    <n v="28001"/>
    <x v="0"/>
  </r>
  <r>
    <n v="6711"/>
    <s v="High"/>
    <n v="0"/>
    <n v="6.68"/>
    <n v="5.66"/>
    <n v="1044"/>
    <x v="1"/>
    <s v="Erin Ballard"/>
    <s v="Regular Air"/>
    <x v="1"/>
    <x v="0"/>
    <x v="7"/>
    <s v="Small Box"/>
    <x v="424"/>
    <n v="0.37"/>
    <n v="-0.12461937155814706"/>
    <s v="United States"/>
    <x v="0"/>
    <x v="1"/>
    <s v="Los Angeles"/>
    <n v="90004"/>
    <x v="139"/>
    <x v="2"/>
    <s v="2015"/>
    <d v="2015-02-28T00:00:00"/>
    <n v="-76.94"/>
    <n v="90"/>
    <n v="617.4"/>
    <n v="47813"/>
    <x v="1"/>
  </r>
  <r>
    <n v="24711"/>
    <s v="High"/>
    <n v="0"/>
    <n v="6.68"/>
    <n v="5.66"/>
    <n v="1047"/>
    <x v="0"/>
    <s v="Gayle Pearson"/>
    <s v="Regular Air"/>
    <x v="1"/>
    <x v="0"/>
    <x v="7"/>
    <s v="Small Box"/>
    <x v="424"/>
    <n v="0.37"/>
    <n v="-0.25357332995309928"/>
    <s v="United States"/>
    <x v="1"/>
    <x v="15"/>
    <s v="Boston"/>
    <n v="2109"/>
    <x v="139"/>
    <x v="2"/>
    <s v="2015"/>
    <d v="2015-02-28T00:00:00"/>
    <n v="-40.008800000000001"/>
    <n v="23"/>
    <n v="157.78"/>
    <n v="89389"/>
    <x v="0"/>
  </r>
  <r>
    <n v="26259"/>
    <s v="Not Specified"/>
    <n v="0.03"/>
    <n v="5.44"/>
    <n v="7.46"/>
    <n v="1054"/>
    <x v="1"/>
    <s v="Keith R Atkinson"/>
    <s v="Express Air"/>
    <x v="0"/>
    <x v="0"/>
    <x v="8"/>
    <s v="Small Box"/>
    <x v="425"/>
    <n v="0.36"/>
    <n v="-1.9651843405549223"/>
    <s v="United States"/>
    <x v="0"/>
    <x v="28"/>
    <s v="Surprise"/>
    <n v="85374"/>
    <x v="40"/>
    <x v="3"/>
    <s v="2015"/>
    <d v="2015-05-27T00:00:00"/>
    <n v="-51.704000000000001"/>
    <n v="4"/>
    <n v="26.31"/>
    <n v="90069"/>
    <x v="0"/>
  </r>
  <r>
    <n v="26260"/>
    <s v="Not Specified"/>
    <n v="0.08"/>
    <n v="26.38"/>
    <n v="5.58"/>
    <n v="1054"/>
    <x v="1"/>
    <s v="Keith R Atkinson"/>
    <s v="Regular Air"/>
    <x v="0"/>
    <x v="0"/>
    <x v="7"/>
    <s v="Small Box"/>
    <x v="426"/>
    <n v="0.39"/>
    <n v="0.69"/>
    <s v="United States"/>
    <x v="0"/>
    <x v="28"/>
    <s v="Surprise"/>
    <n v="85374"/>
    <x v="40"/>
    <x v="3"/>
    <s v="2015"/>
    <d v="2015-05-26T00:00:00"/>
    <n v="144.7482"/>
    <n v="8"/>
    <n v="209.78"/>
    <n v="90069"/>
    <x v="0"/>
  </r>
  <r>
    <n v="26261"/>
    <s v="Not Specified"/>
    <n v="0.06"/>
    <n v="20.99"/>
    <n v="2.5"/>
    <n v="1054"/>
    <x v="1"/>
    <s v="Keith R Atkinson"/>
    <s v="Regular Air"/>
    <x v="0"/>
    <x v="2"/>
    <x v="5"/>
    <s v="Wrap Bag"/>
    <x v="427"/>
    <n v="0.81"/>
    <n v="-6.2921480650588899"/>
    <s v="United States"/>
    <x v="0"/>
    <x v="28"/>
    <s v="Surprise"/>
    <n v="85374"/>
    <x v="40"/>
    <x v="3"/>
    <s v="2015"/>
    <d v="2015-05-27T00:00:00"/>
    <n v="-112.18899999999999"/>
    <n v="1"/>
    <n v="17.829999999999998"/>
    <n v="90069"/>
    <x v="0"/>
  </r>
  <r>
    <n v="8200"/>
    <s v="Medium"/>
    <n v="0.09"/>
    <n v="138.75"/>
    <n v="52.42"/>
    <n v="1060"/>
    <x v="1"/>
    <s v="Gene Gilliam"/>
    <s v="Delivery Truck"/>
    <x v="2"/>
    <x v="1"/>
    <x v="11"/>
    <s v="Jumbo Box"/>
    <x v="428"/>
    <n v="0.74"/>
    <n v="-0.17642754194375326"/>
    <s v="United States"/>
    <x v="3"/>
    <x v="29"/>
    <s v="Atlanta"/>
    <n v="30318"/>
    <x v="120"/>
    <x v="5"/>
    <s v="2015"/>
    <d v="2015-03-25T00:00:00"/>
    <n v="-445.97177625000006"/>
    <n v="23"/>
    <n v="2527.79"/>
    <n v="58628"/>
    <x v="0"/>
  </r>
  <r>
    <n v="7980"/>
    <s v="Low"/>
    <n v="7.0000000000000007E-2"/>
    <n v="6.3"/>
    <n v="0.5"/>
    <n v="1060"/>
    <x v="1"/>
    <s v="Gene Gilliam"/>
    <s v="Regular Air"/>
    <x v="2"/>
    <x v="0"/>
    <x v="9"/>
    <s v="Small Box"/>
    <x v="57"/>
    <n v="0.39"/>
    <n v="3.4195454172478865E-2"/>
    <s v="United States"/>
    <x v="3"/>
    <x v="29"/>
    <s v="Atlanta"/>
    <n v="30318"/>
    <x v="155"/>
    <x v="3"/>
    <s v="2015"/>
    <d v="2015-05-30T00:00:00"/>
    <n v="4.1673999999999998"/>
    <n v="20"/>
    <n v="121.87"/>
    <n v="57061"/>
    <x v="0"/>
  </r>
  <r>
    <n v="26200"/>
    <s v="Medium"/>
    <n v="0.09"/>
    <n v="138.75"/>
    <n v="52.42"/>
    <n v="1062"/>
    <x v="1"/>
    <s v="Willie Robinson"/>
    <s v="Delivery Truck"/>
    <x v="2"/>
    <x v="1"/>
    <x v="11"/>
    <s v="Jumbo Box"/>
    <x v="428"/>
    <n v="0.74"/>
    <n v="-0.50850311637499634"/>
    <s v="United States"/>
    <x v="1"/>
    <x v="4"/>
    <s v="Coram"/>
    <n v="11727"/>
    <x v="120"/>
    <x v="5"/>
    <s v="2015"/>
    <d v="2015-03-25T00:00:00"/>
    <n v="-335.31712500000003"/>
    <n v="6"/>
    <n v="659.42"/>
    <n v="91354"/>
    <x v="0"/>
  </r>
  <r>
    <n v="25979"/>
    <s v="Low"/>
    <n v="0.04"/>
    <n v="22.38"/>
    <n v="15.1"/>
    <n v="1062"/>
    <x v="1"/>
    <s v="Willie Robinson"/>
    <s v="Regular Air"/>
    <x v="2"/>
    <x v="0"/>
    <x v="8"/>
    <s v="Small Box"/>
    <x v="429"/>
    <n v="0.38"/>
    <n v="3.9704111218496804E-2"/>
    <s v="United States"/>
    <x v="1"/>
    <x v="4"/>
    <s v="Coram"/>
    <n v="11727"/>
    <x v="155"/>
    <x v="3"/>
    <s v="2015"/>
    <d v="2015-06-07T00:00:00"/>
    <n v="16.021800000000013"/>
    <n v="18"/>
    <n v="403.53"/>
    <n v="91355"/>
    <x v="0"/>
  </r>
  <r>
    <n v="25981"/>
    <s v="Low"/>
    <n v="0.06"/>
    <n v="17.78"/>
    <n v="5.03"/>
    <n v="1062"/>
    <x v="1"/>
    <s v="Willie Robinson"/>
    <s v="Regular Air"/>
    <x v="2"/>
    <x v="1"/>
    <x v="2"/>
    <s v="Small Box"/>
    <x v="430"/>
    <n v="0.54"/>
    <n v="0.69"/>
    <s v="United States"/>
    <x v="1"/>
    <x v="4"/>
    <s v="Coram"/>
    <n v="11727"/>
    <x v="155"/>
    <x v="3"/>
    <s v="2015"/>
    <d v="2015-06-02T00:00:00"/>
    <n v="38.067299999999996"/>
    <n v="3"/>
    <n v="55.17"/>
    <n v="91355"/>
    <x v="0"/>
  </r>
  <r>
    <n v="19445"/>
    <s v="Critical"/>
    <n v="0.01"/>
    <n v="15.99"/>
    <n v="13.18"/>
    <n v="1065"/>
    <x v="0"/>
    <s v="Vicki Bond"/>
    <s v="Regular Air"/>
    <x v="0"/>
    <x v="0"/>
    <x v="8"/>
    <s v="Small Box"/>
    <x v="222"/>
    <n v="0.37"/>
    <n v="-0.26344701144552779"/>
    <s v="United States"/>
    <x v="2"/>
    <x v="12"/>
    <s v="Burbank"/>
    <n v="60459"/>
    <x v="29"/>
    <x v="2"/>
    <s v="2015"/>
    <d v="2015-02-20T00:00:00"/>
    <n v="-99.435440000000014"/>
    <n v="23"/>
    <n v="377.44"/>
    <n v="88899"/>
    <x v="0"/>
  </r>
  <r>
    <n v="20445"/>
    <s v="Low"/>
    <n v="0.04"/>
    <n v="22.84"/>
    <n v="16.87"/>
    <n v="1068"/>
    <x v="0"/>
    <s v="Erik Barr"/>
    <s v="Regular Air"/>
    <x v="1"/>
    <x v="0"/>
    <x v="7"/>
    <s v="Small Box"/>
    <x v="431"/>
    <n v="0.39"/>
    <n v="-0.33966480446927377"/>
    <s v="United States"/>
    <x v="2"/>
    <x v="12"/>
    <s v="Calumet City"/>
    <n v="60409"/>
    <x v="44"/>
    <x v="5"/>
    <s v="2015"/>
    <d v="2015-03-16T00:00:00"/>
    <n v="-97.28"/>
    <n v="12"/>
    <n v="286.39999999999998"/>
    <n v="87109"/>
    <x v="0"/>
  </r>
  <r>
    <n v="24737"/>
    <s v="Medium"/>
    <n v="0.02"/>
    <n v="15.94"/>
    <n v="5.45"/>
    <n v="1069"/>
    <x v="0"/>
    <s v="Pam Bennett"/>
    <s v="Regular Air"/>
    <x v="1"/>
    <x v="0"/>
    <x v="0"/>
    <s v="Small Pack"/>
    <x v="432"/>
    <n v="0.55000000000000004"/>
    <n v="0.21015142848541413"/>
    <s v="United States"/>
    <x v="2"/>
    <x v="12"/>
    <s v="Carbondale"/>
    <n v="62901"/>
    <x v="50"/>
    <x v="3"/>
    <s v="2015"/>
    <d v="2015-05-15T00:00:00"/>
    <n v="139.61200000000002"/>
    <n v="41"/>
    <n v="664.34"/>
    <n v="87110"/>
    <x v="0"/>
  </r>
  <r>
    <n v="22685"/>
    <s v="Not Specified"/>
    <n v="0.01"/>
    <n v="150.88999999999999"/>
    <n v="60.2"/>
    <n v="1072"/>
    <x v="0"/>
    <s v="Marion Owens"/>
    <s v="Delivery Truck"/>
    <x v="0"/>
    <x v="1"/>
    <x v="1"/>
    <s v="Jumbo Drum"/>
    <x v="433"/>
    <n v="0.77"/>
    <n v="-1.0680632694866219"/>
    <s v="United States"/>
    <x v="1"/>
    <x v="19"/>
    <s v="Bethlehem"/>
    <n v="18018"/>
    <x v="12"/>
    <x v="5"/>
    <s v="2015"/>
    <d v="2015-03-30T00:00:00"/>
    <n v="-505.76"/>
    <n v="3"/>
    <n v="473.53"/>
    <n v="89631"/>
    <x v="0"/>
  </r>
  <r>
    <n v="26176"/>
    <s v="High"/>
    <n v="0.04"/>
    <n v="19.23"/>
    <n v="6.15"/>
    <n v="1075"/>
    <x v="0"/>
    <s v="Theodore Tyson"/>
    <s v="Regular Air"/>
    <x v="1"/>
    <x v="1"/>
    <x v="2"/>
    <s v="Small Pack"/>
    <x v="159"/>
    <n v="0.44"/>
    <n v="0.68999999999999984"/>
    <s v="United States"/>
    <x v="2"/>
    <x v="12"/>
    <s v="Romeoville"/>
    <n v="60441"/>
    <x v="156"/>
    <x v="5"/>
    <s v="2015"/>
    <d v="2015-03-10T00:00:00"/>
    <n v="152.43479999999997"/>
    <n v="11"/>
    <n v="220.92"/>
    <n v="86422"/>
    <x v="0"/>
  </r>
  <r>
    <n v="23312"/>
    <s v="Not Specified"/>
    <n v="0.08"/>
    <n v="13.9"/>
    <n v="7.59"/>
    <n v="1080"/>
    <x v="0"/>
    <s v="Colleen Fletcher"/>
    <s v="Regular Air"/>
    <x v="0"/>
    <x v="0"/>
    <x v="12"/>
    <s v="Small Pack"/>
    <x v="243"/>
    <n v="0.56000000000000005"/>
    <n v="5.021129270403752E-2"/>
    <s v="United States"/>
    <x v="2"/>
    <x v="12"/>
    <s v="Saint Charles"/>
    <n v="60174"/>
    <x v="100"/>
    <x v="3"/>
    <s v="2015"/>
    <d v="2015-05-09T00:00:00"/>
    <n v="9.862000000000009"/>
    <n v="14"/>
    <n v="196.41"/>
    <n v="88461"/>
    <x v="0"/>
  </r>
  <r>
    <n v="24324"/>
    <s v="Not Specified"/>
    <n v="7.0000000000000007E-2"/>
    <n v="55.99"/>
    <n v="5"/>
    <n v="1083"/>
    <x v="0"/>
    <s v="Hazel Dale"/>
    <s v="Express Air"/>
    <x v="0"/>
    <x v="2"/>
    <x v="5"/>
    <s v="Small Pack"/>
    <x v="134"/>
    <n v="0.83"/>
    <n v="-4.3082655325443788"/>
    <s v="United States"/>
    <x v="2"/>
    <x v="12"/>
    <s v="Springfield"/>
    <n v="62701"/>
    <x v="157"/>
    <x v="5"/>
    <s v="2015"/>
    <d v="2015-04-02T00:00:00"/>
    <n v="-232.99100000000001"/>
    <n v="1"/>
    <n v="54.08"/>
    <n v="88460"/>
    <x v="0"/>
  </r>
  <r>
    <n v="18047"/>
    <s v="Not Specified"/>
    <n v="0.05"/>
    <n v="7.64"/>
    <n v="5.83"/>
    <n v="1085"/>
    <x v="1"/>
    <s v="Ted Dunlap"/>
    <s v="Regular Air"/>
    <x v="1"/>
    <x v="0"/>
    <x v="7"/>
    <s v="Wrap Bag"/>
    <x v="372"/>
    <n v="0.36"/>
    <n v="-0.85364985163204743"/>
    <s v="United States"/>
    <x v="1"/>
    <x v="4"/>
    <s v="Deer Park"/>
    <n v="11729"/>
    <x v="99"/>
    <x v="0"/>
    <s v="2015"/>
    <d v="2015-01-06T00:00:00"/>
    <n v="-40.275199999999998"/>
    <n v="6"/>
    <n v="47.18"/>
    <n v="86122"/>
    <x v="0"/>
  </r>
  <r>
    <n v="25279"/>
    <s v="High"/>
    <n v="0.04"/>
    <n v="9.06"/>
    <n v="9.86"/>
    <n v="1085"/>
    <x v="1"/>
    <s v="Ted Dunlap"/>
    <s v="Regular Air"/>
    <x v="1"/>
    <x v="0"/>
    <x v="7"/>
    <s v="Small Box"/>
    <x v="204"/>
    <n v="0.4"/>
    <n v="-1.7249757045675413"/>
    <s v="United States"/>
    <x v="1"/>
    <x v="4"/>
    <s v="Deer Park"/>
    <n v="11729"/>
    <x v="158"/>
    <x v="4"/>
    <s v="2015"/>
    <d v="2015-04-25T00:00:00"/>
    <n v="-53.25"/>
    <n v="3"/>
    <n v="30.87"/>
    <n v="86123"/>
    <x v="0"/>
  </r>
  <r>
    <n v="23104"/>
    <s v="Not Specified"/>
    <n v="0.06"/>
    <n v="30.42"/>
    <n v="8.65"/>
    <n v="1085"/>
    <x v="1"/>
    <s v="Ted Dunlap"/>
    <s v="Regular Air"/>
    <x v="0"/>
    <x v="2"/>
    <x v="13"/>
    <s v="Small Box"/>
    <x v="434"/>
    <n v="0.74"/>
    <n v="-0.51528878822197055"/>
    <s v="United States"/>
    <x v="1"/>
    <x v="4"/>
    <s v="Deer Park"/>
    <n v="11729"/>
    <x v="116"/>
    <x v="3"/>
    <s v="2015"/>
    <d v="2015-05-15T00:00:00"/>
    <n v="-159.25"/>
    <n v="10"/>
    <n v="309.05"/>
    <n v="86124"/>
    <x v="0"/>
  </r>
  <r>
    <n v="23105"/>
    <s v="Not Specified"/>
    <n v="0.02"/>
    <n v="37.94"/>
    <n v="5.08"/>
    <n v="1085"/>
    <x v="1"/>
    <s v="Ted Dunlap"/>
    <s v="Regular Air"/>
    <x v="0"/>
    <x v="0"/>
    <x v="7"/>
    <s v="Wrap Bag"/>
    <x v="320"/>
    <n v="0.38"/>
    <n v="0.69"/>
    <s v="United States"/>
    <x v="1"/>
    <x v="4"/>
    <s v="Deer Park"/>
    <n v="11729"/>
    <x v="116"/>
    <x v="3"/>
    <s v="2015"/>
    <d v="2015-05-14T00:00:00"/>
    <n v="206.517"/>
    <n v="8"/>
    <n v="299.3"/>
    <n v="86124"/>
    <x v="0"/>
  </r>
  <r>
    <n v="25280"/>
    <s v="High"/>
    <n v="0.04"/>
    <n v="14.27"/>
    <n v="7.27"/>
    <n v="1086"/>
    <x v="0"/>
    <s v="Leon Peele"/>
    <s v="Regular Air"/>
    <x v="1"/>
    <x v="0"/>
    <x v="8"/>
    <s v="Small Box"/>
    <x v="435"/>
    <n v="0.38"/>
    <n v="4.6971706454465072E-2"/>
    <s v="United States"/>
    <x v="1"/>
    <x v="4"/>
    <s v="Dix Hills"/>
    <n v="11746"/>
    <x v="158"/>
    <x v="4"/>
    <s v="2015"/>
    <d v="2015-04-25T00:00:00"/>
    <n v="2.125"/>
    <n v="3"/>
    <n v="45.24"/>
    <n v="86123"/>
    <x v="0"/>
  </r>
  <r>
    <n v="22537"/>
    <s v="Medium"/>
    <n v="0.02"/>
    <n v="15.14"/>
    <n v="4.53"/>
    <n v="1101"/>
    <x v="0"/>
    <s v="Kimberly McCarthy"/>
    <s v="Regular Air"/>
    <x v="2"/>
    <x v="0"/>
    <x v="10"/>
    <s v="Small Box"/>
    <x v="436"/>
    <n v="0.81"/>
    <n v="0.11532732261858109"/>
    <s v="United States"/>
    <x v="0"/>
    <x v="1"/>
    <s v="Oxnard"/>
    <n v="93030"/>
    <x v="130"/>
    <x v="3"/>
    <s v="2015"/>
    <d v="2015-05-06T00:00:00"/>
    <n v="5.8840000000000074"/>
    <n v="3"/>
    <n v="51.02"/>
    <n v="91488"/>
    <x v="0"/>
  </r>
  <r>
    <n v="21847"/>
    <s v="Not Specified"/>
    <n v="0.05"/>
    <n v="328.14"/>
    <n v="91.05"/>
    <n v="1103"/>
    <x v="0"/>
    <s v="Sidney Bowling"/>
    <s v="Delivery Truck"/>
    <x v="1"/>
    <x v="0"/>
    <x v="15"/>
    <s v="Jumbo Drum"/>
    <x v="158"/>
    <n v="0.56999999999999995"/>
    <n v="0.33693085856183363"/>
    <s v="United States"/>
    <x v="2"/>
    <x v="32"/>
    <s v="Omaha"/>
    <n v="68046"/>
    <x v="98"/>
    <x v="4"/>
    <s v="2015"/>
    <d v="2015-04-11T00:00:00"/>
    <n v="772.04"/>
    <n v="7"/>
    <n v="2291.39"/>
    <n v="90977"/>
    <x v="0"/>
  </r>
  <r>
    <n v="3847"/>
    <s v="Not Specified"/>
    <n v="0.05"/>
    <n v="328.14"/>
    <n v="91.05"/>
    <n v="1104"/>
    <x v="0"/>
    <s v="Timothy Ross"/>
    <s v="Delivery Truck"/>
    <x v="1"/>
    <x v="0"/>
    <x v="15"/>
    <s v="Jumbo Drum"/>
    <x v="158"/>
    <n v="0.56999999999999995"/>
    <n v="8.1327979167632292E-2"/>
    <s v="United States"/>
    <x v="1"/>
    <x v="4"/>
    <s v="New York City"/>
    <n v="10282"/>
    <x v="98"/>
    <x v="4"/>
    <s v="2015"/>
    <d v="2015-04-11T00:00:00"/>
    <n v="772.04"/>
    <n v="29"/>
    <n v="9492.92"/>
    <n v="27456"/>
    <x v="0"/>
  </r>
  <r>
    <n v="2808"/>
    <s v="Medium"/>
    <n v="0.04"/>
    <n v="6.35"/>
    <n v="1.02"/>
    <n v="1106"/>
    <x v="1"/>
    <s v="Maxine Collier Grady"/>
    <s v="Regular Air"/>
    <x v="2"/>
    <x v="0"/>
    <x v="7"/>
    <s v="Wrap Bag"/>
    <x v="318"/>
    <n v="0.39"/>
    <n v="0.25719848023361697"/>
    <s v="United States"/>
    <x v="2"/>
    <x v="7"/>
    <s v="Dallas"/>
    <n v="75220"/>
    <x v="135"/>
    <x v="3"/>
    <s v="2015"/>
    <d v="2015-05-23T00:00:00"/>
    <n v="81.91"/>
    <n v="52"/>
    <n v="318.47000000000003"/>
    <n v="20261"/>
    <x v="0"/>
  </r>
  <r>
    <n v="106"/>
    <s v="High"/>
    <n v="0.01"/>
    <n v="9.31"/>
    <n v="3.98"/>
    <n v="1106"/>
    <x v="1"/>
    <s v="Maxine Collier Grady"/>
    <s v="Regular Air"/>
    <x v="2"/>
    <x v="0"/>
    <x v="12"/>
    <s v="Small Pack"/>
    <x v="437"/>
    <n v="0.56000000000000005"/>
    <n v="-1.8570260324383261E-2"/>
    <s v="United States"/>
    <x v="2"/>
    <x v="7"/>
    <s v="Dallas"/>
    <n v="75220"/>
    <x v="8"/>
    <x v="3"/>
    <s v="2015"/>
    <d v="2015-05-22T00:00:00"/>
    <n v="-10.9"/>
    <n v="61"/>
    <n v="586.96"/>
    <n v="646"/>
    <x v="0"/>
  </r>
  <r>
    <n v="6443"/>
    <s v="Not Specified"/>
    <n v="0.08"/>
    <n v="140.81"/>
    <n v="24.49"/>
    <n v="1106"/>
    <x v="1"/>
    <s v="Maxine Collier Grady"/>
    <s v="Regular Air"/>
    <x v="3"/>
    <x v="1"/>
    <x v="1"/>
    <s v="Large Box"/>
    <x v="438"/>
    <n v="0.56999999999999995"/>
    <n v="0.10935998871617179"/>
    <s v="United States"/>
    <x v="2"/>
    <x v="7"/>
    <s v="Dallas"/>
    <n v="75220"/>
    <x v="132"/>
    <x v="1"/>
    <s v="2015"/>
    <d v="2015-06-08T00:00:00"/>
    <n v="1232.79"/>
    <n v="81"/>
    <n v="11272.77"/>
    <n v="45824"/>
    <x v="0"/>
  </r>
  <r>
    <n v="18106"/>
    <s v="High"/>
    <n v="0.01"/>
    <n v="9.31"/>
    <n v="3.98"/>
    <n v="1107"/>
    <x v="0"/>
    <s v="Joanna Keith"/>
    <s v="Regular Air"/>
    <x v="2"/>
    <x v="0"/>
    <x v="12"/>
    <s v="Small Pack"/>
    <x v="437"/>
    <n v="0.56000000000000005"/>
    <n v="1.510427492551792E-2"/>
    <s v="United States"/>
    <x v="2"/>
    <x v="7"/>
    <s v="Lake Jackson"/>
    <n v="77566"/>
    <x v="8"/>
    <x v="3"/>
    <s v="2015"/>
    <d v="2015-05-22T00:00:00"/>
    <n v="2.1800000000000015"/>
    <n v="15"/>
    <n v="144.33000000000001"/>
    <n v="86411"/>
    <x v="0"/>
  </r>
  <r>
    <n v="20807"/>
    <s v="Medium"/>
    <n v="0.09"/>
    <n v="31.74"/>
    <n v="12.62"/>
    <n v="1108"/>
    <x v="1"/>
    <s v="Dwight Bishop"/>
    <s v="Express Air"/>
    <x v="2"/>
    <x v="0"/>
    <x v="8"/>
    <s v="Small Box"/>
    <x v="383"/>
    <n v="0.37"/>
    <n v="0.24804102753649973"/>
    <s v="United States"/>
    <x v="2"/>
    <x v="7"/>
    <s v="Lancaster"/>
    <n v="75146"/>
    <x v="135"/>
    <x v="3"/>
    <s v="2015"/>
    <d v="2015-05-20T00:00:00"/>
    <n v="67.107500000000002"/>
    <n v="9"/>
    <n v="270.55"/>
    <n v="86409"/>
    <x v="0"/>
  </r>
  <r>
    <n v="20808"/>
    <s v="Medium"/>
    <n v="0.04"/>
    <n v="6.35"/>
    <n v="1.02"/>
    <n v="1108"/>
    <x v="1"/>
    <s v="Dwight Bishop"/>
    <s v="Regular Air"/>
    <x v="2"/>
    <x v="0"/>
    <x v="7"/>
    <s v="Wrap Bag"/>
    <x v="318"/>
    <n v="0.39"/>
    <n v="0.69"/>
    <s v="United States"/>
    <x v="2"/>
    <x v="7"/>
    <s v="Lancaster"/>
    <n v="75146"/>
    <x v="135"/>
    <x v="3"/>
    <s v="2015"/>
    <d v="2015-05-23T00:00:00"/>
    <n v="54.937799999999996"/>
    <n v="13"/>
    <n v="79.62"/>
    <n v="86409"/>
    <x v="0"/>
  </r>
  <r>
    <n v="20809"/>
    <s v="Medium"/>
    <n v="0.02"/>
    <n v="65.989999999999995"/>
    <n v="8.99"/>
    <n v="1108"/>
    <x v="1"/>
    <s v="Dwight Bishop"/>
    <s v="Express Air"/>
    <x v="2"/>
    <x v="2"/>
    <x v="5"/>
    <s v="Small Box"/>
    <x v="210"/>
    <n v="0.56000000000000005"/>
    <n v="0.35064715813168257"/>
    <s v="United States"/>
    <x v="2"/>
    <x v="7"/>
    <s v="Lancaster"/>
    <n v="75146"/>
    <x v="135"/>
    <x v="3"/>
    <s v="2015"/>
    <d v="2015-05-21T00:00:00"/>
    <n v="168.23699999999999"/>
    <n v="8"/>
    <n v="479.79"/>
    <n v="86409"/>
    <x v="0"/>
  </r>
  <r>
    <n v="22480"/>
    <s v="Medium"/>
    <n v="0.08"/>
    <n v="8.3699999999999992"/>
    <n v="10.16"/>
    <n v="1109"/>
    <x v="0"/>
    <s v="Dennis Welch"/>
    <s v="Regular Air"/>
    <x v="3"/>
    <x v="1"/>
    <x v="2"/>
    <s v="Large Box"/>
    <x v="439"/>
    <n v="0.59"/>
    <n v="-1.5527296082209379"/>
    <s v="United States"/>
    <x v="2"/>
    <x v="7"/>
    <s v="Laredo"/>
    <n v="78041"/>
    <x v="159"/>
    <x v="1"/>
    <s v="2015"/>
    <d v="2015-06-29T00:00:00"/>
    <n v="-169.232"/>
    <n v="13"/>
    <n v="108.99"/>
    <n v="86410"/>
    <x v="0"/>
  </r>
  <r>
    <n v="20176"/>
    <s v="Not Specified"/>
    <n v="0.03"/>
    <n v="300.98"/>
    <n v="54.92"/>
    <n v="1112"/>
    <x v="1"/>
    <s v="Luis Kerr"/>
    <s v="Delivery Truck"/>
    <x v="0"/>
    <x v="1"/>
    <x v="14"/>
    <s v="Jumbo Box"/>
    <x v="52"/>
    <n v="0.55000000000000004"/>
    <n v="0.36072724798884293"/>
    <s v="United States"/>
    <x v="0"/>
    <x v="1"/>
    <s v="Yucaipa"/>
    <n v="92399"/>
    <x v="57"/>
    <x v="4"/>
    <s v="2015"/>
    <d v="2015-04-04T00:00:00"/>
    <n v="1272.5808"/>
    <n v="12"/>
    <n v="3527.82"/>
    <n v="90832"/>
    <x v="0"/>
  </r>
  <r>
    <n v="20177"/>
    <s v="Not Specified"/>
    <n v="0.02"/>
    <n v="2550.14"/>
    <n v="29.7"/>
    <n v="1112"/>
    <x v="1"/>
    <s v="Luis Kerr"/>
    <s v="Delivery Truck"/>
    <x v="0"/>
    <x v="2"/>
    <x v="6"/>
    <s v="Jumbo Drum"/>
    <x v="440"/>
    <n v="0.56999999999999995"/>
    <n v="-1.1474027112453467"/>
    <s v="United States"/>
    <x v="0"/>
    <x v="1"/>
    <s v="Yucaipa"/>
    <n v="92399"/>
    <x v="57"/>
    <x v="4"/>
    <s v="2015"/>
    <d v="2015-04-04T00:00:00"/>
    <n v="-5390.7388920000003"/>
    <n v="2"/>
    <n v="4698.21"/>
    <n v="90832"/>
    <x v="0"/>
  </r>
  <r>
    <n v="26060"/>
    <s v="Critical"/>
    <n v="0.01"/>
    <n v="2.89"/>
    <n v="0.5"/>
    <n v="1113"/>
    <x v="1"/>
    <s v="Julia Reynolds"/>
    <s v="Regular Air"/>
    <x v="0"/>
    <x v="0"/>
    <x v="9"/>
    <s v="Small Box"/>
    <x v="277"/>
    <n v="0.38"/>
    <n v="0.69"/>
    <s v="United States"/>
    <x v="0"/>
    <x v="21"/>
    <s v="Arvada"/>
    <n v="80004"/>
    <x v="34"/>
    <x v="4"/>
    <s v="2015"/>
    <d v="2015-04-07T00:00:00"/>
    <n v="29.725199999999997"/>
    <n v="14"/>
    <n v="43.08"/>
    <n v="90833"/>
    <x v="0"/>
  </r>
  <r>
    <n v="26061"/>
    <s v="Critical"/>
    <n v="0"/>
    <n v="55.99"/>
    <n v="5"/>
    <n v="1113"/>
    <x v="1"/>
    <s v="Julia Reynolds"/>
    <s v="Regular Air"/>
    <x v="0"/>
    <x v="2"/>
    <x v="5"/>
    <s v="Small Pack"/>
    <x v="241"/>
    <n v="0.8"/>
    <n v="-0.72262773722627738"/>
    <s v="United States"/>
    <x v="0"/>
    <x v="21"/>
    <s v="Arvada"/>
    <n v="80004"/>
    <x v="34"/>
    <x v="4"/>
    <s v="2015"/>
    <d v="2015-04-08T00:00:00"/>
    <n v="-187.11"/>
    <n v="5"/>
    <n v="258.93"/>
    <n v="90833"/>
    <x v="0"/>
  </r>
  <r>
    <n v="21579"/>
    <s v="Not Specified"/>
    <n v="0.06"/>
    <n v="64.650000000000006"/>
    <n v="35"/>
    <n v="1117"/>
    <x v="0"/>
    <s v="Samantha Koch"/>
    <s v="Regular Air"/>
    <x v="1"/>
    <x v="0"/>
    <x v="10"/>
    <s v="Large Box"/>
    <x v="333"/>
    <n v="0.8"/>
    <n v="-0.50175504322766573"/>
    <s v="United States"/>
    <x v="0"/>
    <x v="28"/>
    <s v="Tucson"/>
    <n v="85705"/>
    <x v="64"/>
    <x v="2"/>
    <s v="2015"/>
    <d v="2015-02-06T00:00:00"/>
    <n v="-139.28720000000001"/>
    <n v="4"/>
    <n v="277.60000000000002"/>
    <n v="86768"/>
    <x v="0"/>
  </r>
  <r>
    <n v="21329"/>
    <s v="Low"/>
    <n v="0.04"/>
    <n v="19.98"/>
    <n v="8.68"/>
    <n v="1121"/>
    <x v="1"/>
    <s v="Tonya Proctor"/>
    <s v="Regular Air"/>
    <x v="3"/>
    <x v="0"/>
    <x v="7"/>
    <s v="Small Box"/>
    <x v="441"/>
    <n v="0.37"/>
    <n v="0.64270411806712691"/>
    <s v="United States"/>
    <x v="0"/>
    <x v="1"/>
    <s v="Temecula"/>
    <n v="92592"/>
    <x v="131"/>
    <x v="2"/>
    <s v="2015"/>
    <d v="2015-02-14T00:00:00"/>
    <n v="108"/>
    <n v="8"/>
    <n v="168.04"/>
    <n v="86767"/>
    <x v="0"/>
  </r>
  <r>
    <n v="21330"/>
    <s v="Low"/>
    <n v="0.08"/>
    <n v="125.99"/>
    <n v="7.69"/>
    <n v="1121"/>
    <x v="1"/>
    <s v="Tonya Proctor"/>
    <s v="Regular Air"/>
    <x v="3"/>
    <x v="2"/>
    <x v="5"/>
    <s v="Small Box"/>
    <x v="442"/>
    <n v="0.57999999999999996"/>
    <n v="0.53614135842833988"/>
    <s v="United States"/>
    <x v="0"/>
    <x v="1"/>
    <s v="Temecula"/>
    <n v="92592"/>
    <x v="131"/>
    <x v="2"/>
    <s v="2015"/>
    <d v="2015-02-09T00:00:00"/>
    <n v="377.154"/>
    <n v="7"/>
    <n v="703.46"/>
    <n v="86767"/>
    <x v="0"/>
  </r>
  <r>
    <n v="20612"/>
    <s v="High"/>
    <n v="0.03"/>
    <n v="7.3"/>
    <n v="7.72"/>
    <n v="1123"/>
    <x v="1"/>
    <s v="Peggy Lanier"/>
    <s v="Regular Air"/>
    <x v="2"/>
    <x v="0"/>
    <x v="8"/>
    <s v="Small Box"/>
    <x v="443"/>
    <n v="0.38"/>
    <n v="-1.2262522922497829"/>
    <s v="United States"/>
    <x v="0"/>
    <x v="1"/>
    <s v="Roseville"/>
    <n v="95661"/>
    <x v="24"/>
    <x v="5"/>
    <s v="2015"/>
    <d v="2015-03-18T00:00:00"/>
    <n v="-127.05200000000001"/>
    <n v="14"/>
    <n v="103.61"/>
    <n v="87015"/>
    <x v="0"/>
  </r>
  <r>
    <n v="18212"/>
    <s v="High"/>
    <n v="0.09"/>
    <n v="175.99"/>
    <n v="4.99"/>
    <n v="1123"/>
    <x v="1"/>
    <s v="Peggy Lanier"/>
    <s v="Regular Air"/>
    <x v="2"/>
    <x v="2"/>
    <x v="5"/>
    <s v="Small Box"/>
    <x v="32"/>
    <n v="0.59"/>
    <n v="0.69000000000000006"/>
    <s v="United States"/>
    <x v="0"/>
    <x v="1"/>
    <s v="Roseville"/>
    <n v="95661"/>
    <x v="105"/>
    <x v="1"/>
    <s v="2015"/>
    <d v="2015-06-22T00:00:00"/>
    <n v="2169.7464"/>
    <n v="22"/>
    <n v="3144.56"/>
    <n v="87016"/>
    <x v="0"/>
  </r>
  <r>
    <n v="18211"/>
    <s v="High"/>
    <n v="0.09"/>
    <n v="160.97999999999999"/>
    <n v="35.020000000000003"/>
    <n v="1124"/>
    <x v="0"/>
    <s v="Randy Jiang"/>
    <s v="Delivery Truck"/>
    <x v="2"/>
    <x v="1"/>
    <x v="14"/>
    <s v="Jumbo Box"/>
    <x v="263"/>
    <n v="0.72"/>
    <n v="-8.6667269752960782E-2"/>
    <s v="United States"/>
    <x v="1"/>
    <x v="18"/>
    <s v="Norwich"/>
    <n v="6360"/>
    <x v="105"/>
    <x v="1"/>
    <s v="2015"/>
    <d v="2015-06-21T00:00:00"/>
    <n v="-229.93"/>
    <n v="18"/>
    <n v="2653.02"/>
    <n v="87016"/>
    <x v="0"/>
  </r>
  <r>
    <n v="22052"/>
    <s v="Medium"/>
    <n v="0.02"/>
    <n v="4.0599999999999996"/>
    <n v="6.89"/>
    <n v="1127"/>
    <x v="1"/>
    <s v="Ray Grady"/>
    <s v="Regular Air"/>
    <x v="3"/>
    <x v="0"/>
    <x v="15"/>
    <s v="Small Box"/>
    <x v="326"/>
    <n v="0.6"/>
    <n v="-1.4030115252207751"/>
    <s v="United States"/>
    <x v="2"/>
    <x v="7"/>
    <s v="Eagle Pass"/>
    <n v="78852"/>
    <x v="152"/>
    <x v="2"/>
    <s v="2015"/>
    <d v="2015-02-26T00:00:00"/>
    <n v="-93.735199999999992"/>
    <n v="16"/>
    <n v="66.81"/>
    <n v="87221"/>
    <x v="0"/>
  </r>
  <r>
    <n v="26377"/>
    <s v="Low"/>
    <n v="0.04"/>
    <n v="4.71"/>
    <n v="0.7"/>
    <n v="1127"/>
    <x v="1"/>
    <s v="Ray Grady"/>
    <s v="Regular Air"/>
    <x v="3"/>
    <x v="0"/>
    <x v="3"/>
    <s v="Wrap Bag"/>
    <x v="444"/>
    <n v="0.8"/>
    <n v="5.0044189129474156E-2"/>
    <s v="United States"/>
    <x v="2"/>
    <x v="7"/>
    <s v="Eagle Pass"/>
    <n v="78852"/>
    <x v="33"/>
    <x v="1"/>
    <s v="2015"/>
    <d v="2015-06-26T00:00:00"/>
    <n v="4.53"/>
    <n v="19"/>
    <n v="90.52"/>
    <n v="87222"/>
    <x v="0"/>
  </r>
  <r>
    <n v="26378"/>
    <s v="Low"/>
    <n v="0.06"/>
    <n v="4.2"/>
    <n v="2.2599999999999998"/>
    <n v="1128"/>
    <x v="0"/>
    <s v="Kurt O'Connor"/>
    <s v="Regular Air"/>
    <x v="3"/>
    <x v="0"/>
    <x v="7"/>
    <s v="Wrap Bag"/>
    <x v="445"/>
    <n v="0.36"/>
    <n v="0.17473646596390924"/>
    <s v="United States"/>
    <x v="2"/>
    <x v="7"/>
    <s v="Edinburg"/>
    <n v="78539"/>
    <x v="33"/>
    <x v="1"/>
    <s v="2015"/>
    <d v="2015-06-27T00:00:00"/>
    <n v="9.7799999999999994"/>
    <n v="13"/>
    <n v="55.97"/>
    <n v="87222"/>
    <x v="0"/>
  </r>
  <r>
    <n v="4501"/>
    <s v="Low"/>
    <n v="0.04"/>
    <n v="8.6"/>
    <n v="6.19"/>
    <n v="1129"/>
    <x v="1"/>
    <s v="Pam Patton"/>
    <s v="Regular Air"/>
    <x v="1"/>
    <x v="0"/>
    <x v="8"/>
    <s v="Small Box"/>
    <x v="331"/>
    <n v="0.38"/>
    <n v="-0.20475357761663351"/>
    <s v="United States"/>
    <x v="1"/>
    <x v="15"/>
    <s v="Boston"/>
    <n v="2118"/>
    <x v="160"/>
    <x v="2"/>
    <s v="2015"/>
    <d v="2015-02-23T00:00:00"/>
    <n v="-63.813500000000005"/>
    <n v="37"/>
    <n v="311.66000000000003"/>
    <n v="32037"/>
    <x v="0"/>
  </r>
  <r>
    <n v="4502"/>
    <s v="Low"/>
    <n v="7.0000000000000007E-2"/>
    <n v="699.99"/>
    <n v="24.49"/>
    <n v="1129"/>
    <x v="1"/>
    <s v="Pam Patton"/>
    <s v="Regular Air"/>
    <x v="1"/>
    <x v="2"/>
    <x v="16"/>
    <s v="Large Box"/>
    <x v="446"/>
    <n v="0.54"/>
    <n v="3.2982476063395626E-2"/>
    <s v="United States"/>
    <x v="1"/>
    <x v="15"/>
    <s v="Boston"/>
    <n v="2118"/>
    <x v="160"/>
    <x v="2"/>
    <s v="2015"/>
    <d v="2015-02-20T00:00:00"/>
    <n v="325.29000000000002"/>
    <n v="15"/>
    <n v="9862.51"/>
    <n v="32037"/>
    <x v="0"/>
  </r>
  <r>
    <n v="6891"/>
    <s v="Not Specified"/>
    <n v="0.05"/>
    <n v="5.78"/>
    <n v="7.64"/>
    <n v="1129"/>
    <x v="1"/>
    <s v="Pam Patton"/>
    <s v="Express Air"/>
    <x v="0"/>
    <x v="0"/>
    <x v="7"/>
    <s v="Small Box"/>
    <x v="447"/>
    <n v="0.36"/>
    <n v="-0.65413449072769292"/>
    <s v="United States"/>
    <x v="1"/>
    <x v="15"/>
    <s v="Boston"/>
    <n v="2118"/>
    <x v="48"/>
    <x v="5"/>
    <s v="2015"/>
    <d v="2015-03-31T00:00:00"/>
    <n v="-116.05"/>
    <n v="29"/>
    <n v="177.41"/>
    <n v="49125"/>
    <x v="0"/>
  </r>
  <r>
    <n v="1917"/>
    <s v="Medium"/>
    <n v="0.02"/>
    <n v="7.64"/>
    <n v="1.39"/>
    <n v="1129"/>
    <x v="1"/>
    <s v="Pam Patton"/>
    <s v="Regular Air"/>
    <x v="1"/>
    <x v="0"/>
    <x v="4"/>
    <s v="Small Box"/>
    <x v="448"/>
    <n v="0.36"/>
    <n v="0.2884667371163156"/>
    <s v="United States"/>
    <x v="1"/>
    <x v="15"/>
    <s v="Boston"/>
    <n v="2118"/>
    <x v="8"/>
    <x v="3"/>
    <s v="2015"/>
    <d v="2015-05-23T00:00:00"/>
    <n v="117.38"/>
    <n v="52"/>
    <n v="406.91"/>
    <n v="13735"/>
    <x v="0"/>
  </r>
  <r>
    <n v="5568"/>
    <s v="Low"/>
    <n v="0.03"/>
    <n v="30.98"/>
    <n v="6.5"/>
    <n v="1129"/>
    <x v="1"/>
    <s v="Pam Patton"/>
    <s v="Regular Air"/>
    <x v="0"/>
    <x v="2"/>
    <x v="13"/>
    <s v="Small Box"/>
    <x v="449"/>
    <n v="0.79"/>
    <n v="-0.10825094400528493"/>
    <s v="United States"/>
    <x v="1"/>
    <x v="15"/>
    <s v="Boston"/>
    <n v="2118"/>
    <x v="1"/>
    <x v="1"/>
    <s v="2015"/>
    <d v="2015-06-17T00:00:00"/>
    <n v="-144.19999999999999"/>
    <n v="44"/>
    <n v="1332.09"/>
    <n v="39430"/>
    <x v="0"/>
  </r>
  <r>
    <n v="8099"/>
    <s v="Low"/>
    <n v="0.02"/>
    <n v="4.9800000000000004"/>
    <n v="6.07"/>
    <n v="1129"/>
    <x v="1"/>
    <s v="Pam Patton"/>
    <s v="Regular Air"/>
    <x v="1"/>
    <x v="0"/>
    <x v="7"/>
    <s v="Small Box"/>
    <x v="46"/>
    <n v="0.36"/>
    <n v="-0.44473933649289099"/>
    <s v="United States"/>
    <x v="1"/>
    <x v="15"/>
    <s v="Boston"/>
    <n v="2118"/>
    <x v="161"/>
    <x v="0"/>
    <s v="2015"/>
    <d v="2015-01-28T00:00:00"/>
    <n v="-46.92"/>
    <n v="19"/>
    <n v="105.5"/>
    <n v="57794"/>
    <x v="0"/>
  </r>
  <r>
    <n v="19917"/>
    <s v="Medium"/>
    <n v="0.02"/>
    <n v="7.64"/>
    <n v="1.39"/>
    <n v="1131"/>
    <x v="0"/>
    <s v="Benjamin Strauss"/>
    <s v="Regular Air"/>
    <x v="1"/>
    <x v="0"/>
    <x v="4"/>
    <s v="Small Box"/>
    <x v="448"/>
    <n v="0.36"/>
    <n v="0.69"/>
    <s v="United States"/>
    <x v="2"/>
    <x v="7"/>
    <s v="El Paso"/>
    <n v="79907"/>
    <x v="8"/>
    <x v="3"/>
    <s v="2015"/>
    <d v="2015-05-23T00:00:00"/>
    <n v="70.193699999999993"/>
    <n v="13"/>
    <n v="101.73"/>
    <n v="88103"/>
    <x v="0"/>
  </r>
  <r>
    <n v="23860"/>
    <s v="Medium"/>
    <n v="0.06"/>
    <n v="6.37"/>
    <n v="5.19"/>
    <n v="1132"/>
    <x v="1"/>
    <s v="Michael Robbins"/>
    <s v="Regular Air"/>
    <x v="0"/>
    <x v="0"/>
    <x v="8"/>
    <s v="Small Box"/>
    <x v="214"/>
    <n v="0.38"/>
    <n v="-1.2790318302387267"/>
    <s v="United States"/>
    <x v="2"/>
    <x v="7"/>
    <s v="Euless"/>
    <n v="76039"/>
    <x v="104"/>
    <x v="2"/>
    <s v="2015"/>
    <d v="2015-02-11T00:00:00"/>
    <n v="-48.219499999999996"/>
    <n v="6"/>
    <n v="37.700000000000003"/>
    <n v="88101"/>
    <x v="0"/>
  </r>
  <r>
    <n v="22501"/>
    <s v="Low"/>
    <n v="0.04"/>
    <n v="8.6"/>
    <n v="6.19"/>
    <n v="1132"/>
    <x v="1"/>
    <s v="Michael Robbins"/>
    <s v="Regular Air"/>
    <x v="1"/>
    <x v="0"/>
    <x v="8"/>
    <s v="Small Box"/>
    <x v="331"/>
    <n v="0.38"/>
    <n v="-0.84175570505210395"/>
    <s v="United States"/>
    <x v="2"/>
    <x v="7"/>
    <s v="Euless"/>
    <n v="76039"/>
    <x v="160"/>
    <x v="2"/>
    <s v="2015"/>
    <d v="2015-02-23T00:00:00"/>
    <n v="-63.813500000000005"/>
    <n v="9"/>
    <n v="75.81"/>
    <n v="88102"/>
    <x v="0"/>
  </r>
  <r>
    <n v="22502"/>
    <s v="Low"/>
    <n v="7.0000000000000007E-2"/>
    <n v="699.99"/>
    <n v="24.49"/>
    <n v="1132"/>
    <x v="1"/>
    <s v="Michael Robbins"/>
    <s v="Regular Air"/>
    <x v="1"/>
    <x v="2"/>
    <x v="16"/>
    <s v="Large Box"/>
    <x v="446"/>
    <n v="0.54"/>
    <n v="0.12368441064638784"/>
    <s v="United States"/>
    <x v="2"/>
    <x v="7"/>
    <s v="Euless"/>
    <n v="76039"/>
    <x v="160"/>
    <x v="2"/>
    <s v="2015"/>
    <d v="2015-02-20T00:00:00"/>
    <n v="325.29000000000002"/>
    <n v="4"/>
    <n v="2630"/>
    <n v="88102"/>
    <x v="0"/>
  </r>
  <r>
    <n v="23568"/>
    <s v="Low"/>
    <n v="0.03"/>
    <n v="30.98"/>
    <n v="6.5"/>
    <n v="1132"/>
    <x v="1"/>
    <s v="Michael Robbins"/>
    <s v="Regular Air"/>
    <x v="0"/>
    <x v="2"/>
    <x v="13"/>
    <s v="Small Box"/>
    <x v="449"/>
    <n v="0.79"/>
    <n v="-0.34640562128400693"/>
    <s v="United States"/>
    <x v="2"/>
    <x v="7"/>
    <s v="Euless"/>
    <n v="76039"/>
    <x v="1"/>
    <x v="1"/>
    <s v="2015"/>
    <d v="2015-06-17T00:00:00"/>
    <n v="-115.35999999999999"/>
    <n v="11"/>
    <n v="333.02"/>
    <n v="88104"/>
    <x v="0"/>
  </r>
  <r>
    <n v="26099"/>
    <s v="Low"/>
    <n v="0.02"/>
    <n v="4.9800000000000004"/>
    <n v="6.07"/>
    <n v="1133"/>
    <x v="0"/>
    <s v="Marjorie Owens"/>
    <s v="Regular Air"/>
    <x v="1"/>
    <x v="0"/>
    <x v="7"/>
    <s v="Small Box"/>
    <x v="46"/>
    <n v="0.36"/>
    <n v="-1.6902017291066282"/>
    <s v="United States"/>
    <x v="2"/>
    <x v="7"/>
    <s v="Farmers Branch"/>
    <n v="75234"/>
    <x v="161"/>
    <x v="0"/>
    <s v="2015"/>
    <d v="2015-01-28T00:00:00"/>
    <n v="-46.92"/>
    <n v="5"/>
    <n v="27.76"/>
    <n v="88105"/>
    <x v="0"/>
  </r>
  <r>
    <n v="22119"/>
    <s v="High"/>
    <n v="0.09"/>
    <n v="270.97000000000003"/>
    <n v="28.06"/>
    <n v="1136"/>
    <x v="0"/>
    <s v="Carmen McPherson"/>
    <s v="Delivery Truck"/>
    <x v="3"/>
    <x v="2"/>
    <x v="6"/>
    <s v="Jumbo Drum"/>
    <x v="450"/>
    <n v="0.56000000000000005"/>
    <n v="0.69"/>
    <s v="United States"/>
    <x v="2"/>
    <x v="12"/>
    <s v="Carol Stream"/>
    <n v="60188"/>
    <x v="22"/>
    <x v="0"/>
    <s v="2015"/>
    <d v="2015-01-04T00:00:00"/>
    <n v="2660.1432"/>
    <n v="15"/>
    <n v="3855.28"/>
    <n v="87940"/>
    <x v="0"/>
  </r>
  <r>
    <n v="19357"/>
    <s v="Medium"/>
    <n v="0.02"/>
    <n v="160.97999999999999"/>
    <n v="30"/>
    <n v="1138"/>
    <x v="0"/>
    <s v="Malcolm Floyd"/>
    <s v="Delivery Truck"/>
    <x v="1"/>
    <x v="1"/>
    <x v="1"/>
    <s v="Jumbo Drum"/>
    <x v="48"/>
    <n v="0.62"/>
    <n v="-0.26555145721855677"/>
    <s v="United States"/>
    <x v="2"/>
    <x v="7"/>
    <s v="The Colony"/>
    <n v="75056"/>
    <x v="160"/>
    <x v="2"/>
    <s v="2015"/>
    <d v="2015-02-19T00:00:00"/>
    <n v="-51.116"/>
    <n v="1"/>
    <n v="192.49"/>
    <n v="86574"/>
    <x v="0"/>
  </r>
  <r>
    <n v="25467"/>
    <s v="Medium"/>
    <n v="0.05"/>
    <n v="363.25"/>
    <n v="19.989999999999998"/>
    <n v="1142"/>
    <x v="1"/>
    <s v="Russell Chan"/>
    <s v="Regular Air"/>
    <x v="1"/>
    <x v="0"/>
    <x v="15"/>
    <s v="Small Box"/>
    <x v="451"/>
    <n v="0.56999999999999995"/>
    <n v="0.69"/>
    <s v="United States"/>
    <x v="2"/>
    <x v="7"/>
    <s v="Waco"/>
    <n v="76706"/>
    <x v="148"/>
    <x v="0"/>
    <s v="2015"/>
    <d v="2015-01-06T00:00:00"/>
    <n v="1766.7795000000001"/>
    <n v="7"/>
    <n v="2560.5500000000002"/>
    <n v="86573"/>
    <x v="0"/>
  </r>
  <r>
    <n v="24539"/>
    <s v="Medium"/>
    <n v="0.01"/>
    <n v="18.97"/>
    <n v="9.5399999999999991"/>
    <n v="1142"/>
    <x v="1"/>
    <s v="Russell Chan"/>
    <s v="Regular Air"/>
    <x v="1"/>
    <x v="0"/>
    <x v="7"/>
    <s v="Small Box"/>
    <x v="62"/>
    <n v="0.37"/>
    <n v="0.37719067070760315"/>
    <s v="United States"/>
    <x v="2"/>
    <x v="7"/>
    <s v="Waco"/>
    <n v="76706"/>
    <x v="132"/>
    <x v="1"/>
    <s v="2015"/>
    <d v="2015-06-09T00:00:00"/>
    <n v="85.875"/>
    <n v="11"/>
    <n v="227.67"/>
    <n v="86575"/>
    <x v="0"/>
  </r>
  <r>
    <n v="25179"/>
    <s v="Low"/>
    <n v="0.05"/>
    <n v="7.59"/>
    <n v="4"/>
    <n v="1151"/>
    <x v="0"/>
    <s v="Edna Huang"/>
    <s v="Regular Air"/>
    <x v="0"/>
    <x v="1"/>
    <x v="2"/>
    <s v="Wrap Bag"/>
    <x v="150"/>
    <n v="0.42"/>
    <n v="0.69"/>
    <s v="United States"/>
    <x v="1"/>
    <x v="15"/>
    <s v="South Hadley"/>
    <n v="1075"/>
    <x v="62"/>
    <x v="1"/>
    <s v="2015"/>
    <d v="2015-06-09T00:00:00"/>
    <n v="6.0926999999999998"/>
    <n v="1"/>
    <n v="8.83"/>
    <n v="91344"/>
    <x v="0"/>
  </r>
  <r>
    <n v="24224"/>
    <s v="Critical"/>
    <n v="0.09"/>
    <n v="9.11"/>
    <n v="2.15"/>
    <n v="1155"/>
    <x v="1"/>
    <s v="Alex Nicholson"/>
    <s v="Express Air"/>
    <x v="3"/>
    <x v="0"/>
    <x v="7"/>
    <s v="Wrap Bag"/>
    <x v="452"/>
    <n v="0.4"/>
    <n v="0.58993315896541709"/>
    <s v="United States"/>
    <x v="0"/>
    <x v="1"/>
    <s v="Montebello"/>
    <n v="90640"/>
    <x v="22"/>
    <x v="0"/>
    <s v="2015"/>
    <d v="2015-01-04T00:00:00"/>
    <n v="20.299600000000002"/>
    <n v="4"/>
    <n v="34.409999999999997"/>
    <n v="90853"/>
    <x v="0"/>
  </r>
  <r>
    <n v="24225"/>
    <s v="Critical"/>
    <n v="0.08"/>
    <n v="15.04"/>
    <n v="1.97"/>
    <n v="1155"/>
    <x v="1"/>
    <s v="Alex Nicholson"/>
    <s v="Regular Air"/>
    <x v="3"/>
    <x v="0"/>
    <x v="7"/>
    <s v="Wrap Bag"/>
    <x v="231"/>
    <n v="0.39"/>
    <n v="0.69"/>
    <s v="United States"/>
    <x v="0"/>
    <x v="1"/>
    <s v="Montebello"/>
    <n v="90640"/>
    <x v="22"/>
    <x v="0"/>
    <s v="2015"/>
    <d v="2015-01-02T00:00:00"/>
    <n v="108.5163"/>
    <n v="11"/>
    <n v="157.27000000000001"/>
    <n v="90853"/>
    <x v="0"/>
  </r>
  <r>
    <n v="20212"/>
    <s v="High"/>
    <n v="0.06"/>
    <n v="175.99"/>
    <n v="8.99"/>
    <n v="1156"/>
    <x v="0"/>
    <s v="Edith Forbes"/>
    <s v="Regular Air"/>
    <x v="3"/>
    <x v="2"/>
    <x v="5"/>
    <s v="Small Box"/>
    <x v="44"/>
    <n v="0.56999999999999995"/>
    <n v="4.7809792472184962E-2"/>
    <s v="United States"/>
    <x v="1"/>
    <x v="15"/>
    <s v="Tewksbury"/>
    <n v="1876"/>
    <x v="79"/>
    <x v="2"/>
    <s v="2015"/>
    <d v="2015-02-15T00:00:00"/>
    <n v="48.47148"/>
    <n v="7"/>
    <n v="1013.84"/>
    <n v="90855"/>
    <x v="0"/>
  </r>
  <r>
    <n v="20897"/>
    <s v="High"/>
    <n v="0.04"/>
    <n v="100.98"/>
    <n v="35.840000000000003"/>
    <n v="1159"/>
    <x v="0"/>
    <s v="Arlene Weeks"/>
    <s v="Delivery Truck"/>
    <x v="3"/>
    <x v="1"/>
    <x v="14"/>
    <s v="Jumbo Box"/>
    <x v="77"/>
    <n v="0.62"/>
    <n v="-1.3793227990970653"/>
    <s v="United States"/>
    <x v="1"/>
    <x v="2"/>
    <s v="Union City"/>
    <n v="7086"/>
    <x v="135"/>
    <x v="3"/>
    <s v="2015"/>
    <d v="2015-05-21T00:00:00"/>
    <n v="-152.76"/>
    <n v="1"/>
    <n v="110.75"/>
    <n v="90854"/>
    <x v="0"/>
  </r>
  <r>
    <n v="18860"/>
    <s v="Not Specified"/>
    <n v="0.09"/>
    <n v="9.7799999999999994"/>
    <n v="1.39"/>
    <n v="1170"/>
    <x v="1"/>
    <s v="Jessie Houston"/>
    <s v="Regular Air"/>
    <x v="3"/>
    <x v="0"/>
    <x v="4"/>
    <s v="Small Box"/>
    <x v="453"/>
    <n v="0.39"/>
    <n v="0.69"/>
    <s v="United States"/>
    <x v="1"/>
    <x v="42"/>
    <s v="Newark"/>
    <n v="19711"/>
    <x v="42"/>
    <x v="1"/>
    <s v="2015"/>
    <d v="2015-06-03T00:00:00"/>
    <n v="125.20739999999999"/>
    <n v="19"/>
    <n v="181.46"/>
    <n v="87520"/>
    <x v="0"/>
  </r>
  <r>
    <n v="18861"/>
    <s v="Not Specified"/>
    <n v="0"/>
    <n v="200.99"/>
    <n v="8.08"/>
    <n v="1170"/>
    <x v="1"/>
    <s v="Jessie Houston"/>
    <s v="Regular Air"/>
    <x v="3"/>
    <x v="2"/>
    <x v="5"/>
    <s v="Small Box"/>
    <x v="454"/>
    <n v="0.59"/>
    <n v="0.26157614048127847"/>
    <s v="United States"/>
    <x v="1"/>
    <x v="42"/>
    <s v="Newark"/>
    <n v="19711"/>
    <x v="42"/>
    <x v="1"/>
    <s v="2015"/>
    <d v="2015-06-04T00:00:00"/>
    <n v="281.53440000000001"/>
    <n v="6"/>
    <n v="1076.3"/>
    <n v="87520"/>
    <x v="0"/>
  </r>
  <r>
    <n v="19182"/>
    <s v="High"/>
    <n v="0.03"/>
    <n v="4.4800000000000004"/>
    <n v="49"/>
    <n v="1178"/>
    <x v="1"/>
    <s v="Sandy Hunt"/>
    <s v="Regular Air"/>
    <x v="3"/>
    <x v="0"/>
    <x v="15"/>
    <s v="Large Box"/>
    <x v="238"/>
    <n v="0.6"/>
    <n v="2.9946877912395147"/>
    <s v="United States"/>
    <x v="3"/>
    <x v="26"/>
    <s v="Altamonte Springs"/>
    <n v="32701"/>
    <x v="37"/>
    <x v="4"/>
    <s v="2015"/>
    <d v="2015-04-11T00:00:00"/>
    <n v="64.265999999999991"/>
    <n v="2"/>
    <n v="21.46"/>
    <n v="89787"/>
    <x v="0"/>
  </r>
  <r>
    <n v="19183"/>
    <s v="High"/>
    <n v="0.06"/>
    <n v="350.99"/>
    <n v="39"/>
    <n v="1178"/>
    <x v="1"/>
    <s v="Sandy Hunt"/>
    <s v="Delivery Truck"/>
    <x v="3"/>
    <x v="1"/>
    <x v="1"/>
    <s v="Jumbo Drum"/>
    <x v="455"/>
    <n v="0.55000000000000004"/>
    <n v="-8.6294435350948717E-2"/>
    <s v="United States"/>
    <x v="3"/>
    <x v="26"/>
    <s v="Altamonte Springs"/>
    <n v="32701"/>
    <x v="37"/>
    <x v="4"/>
    <s v="2015"/>
    <d v="2015-04-11T00:00:00"/>
    <n v="-302.61559999999997"/>
    <n v="10"/>
    <n v="3506.78"/>
    <n v="89787"/>
    <x v="0"/>
  </r>
  <r>
    <n v="19184"/>
    <s v="High"/>
    <n v="0.09"/>
    <n v="40.98"/>
    <n v="6.5"/>
    <n v="1178"/>
    <x v="1"/>
    <s v="Sandy Hunt"/>
    <s v="Express Air"/>
    <x v="3"/>
    <x v="2"/>
    <x v="13"/>
    <s v="Small Box"/>
    <x v="456"/>
    <n v="0.74"/>
    <n v="2.1261907430236468E-2"/>
    <s v="United States"/>
    <x v="3"/>
    <x v="26"/>
    <s v="Altamonte Springs"/>
    <n v="32701"/>
    <x v="37"/>
    <x v="4"/>
    <s v="2015"/>
    <d v="2015-04-11T00:00:00"/>
    <n v="5.6916000000000002"/>
    <n v="7"/>
    <n v="267.69"/>
    <n v="89787"/>
    <x v="0"/>
  </r>
  <r>
    <n v="19185"/>
    <s v="High"/>
    <n v="0.09"/>
    <n v="349.45"/>
    <n v="60"/>
    <n v="1178"/>
    <x v="1"/>
    <s v="Sandy Hunt"/>
    <s v="Delivery Truck"/>
    <x v="3"/>
    <x v="1"/>
    <x v="11"/>
    <s v="Jumbo Drum"/>
    <x v="356"/>
    <m/>
    <n v="-0.15997763581044178"/>
    <s v="United States"/>
    <x v="3"/>
    <x v="26"/>
    <s v="Altamonte Springs"/>
    <n v="32701"/>
    <x v="37"/>
    <x v="4"/>
    <s v="2015"/>
    <d v="2015-04-10T00:00:00"/>
    <n v="-369.10999999999996"/>
    <n v="7"/>
    <n v="2307.2600000000002"/>
    <n v="89787"/>
    <x v="0"/>
  </r>
  <r>
    <n v="19484"/>
    <s v="High"/>
    <n v="7.0000000000000007E-2"/>
    <n v="2.61"/>
    <n v="0.5"/>
    <n v="1182"/>
    <x v="0"/>
    <s v="Jesse Williamson"/>
    <s v="Regular Air"/>
    <x v="1"/>
    <x v="0"/>
    <x v="9"/>
    <s v="Small Box"/>
    <x v="413"/>
    <n v="0.39"/>
    <n v="0.69"/>
    <s v="United States"/>
    <x v="0"/>
    <x v="17"/>
    <s v="Spanish Fork"/>
    <n v="84660"/>
    <x v="94"/>
    <x v="3"/>
    <s v="2015"/>
    <d v="2015-05-23T00:00:00"/>
    <n v="27.013499999999997"/>
    <n v="15"/>
    <n v="39.15"/>
    <n v="86913"/>
    <x v="0"/>
  </r>
  <r>
    <n v="21522"/>
    <s v="Not Specified"/>
    <n v="0.04"/>
    <n v="35.99"/>
    <n v="3.3"/>
    <n v="1183"/>
    <x v="0"/>
    <s v="Becky O'Brien"/>
    <s v="Regular Air"/>
    <x v="1"/>
    <x v="2"/>
    <x v="5"/>
    <s v="Small Pack"/>
    <x v="457"/>
    <n v="0.39"/>
    <n v="0.69"/>
    <s v="United States"/>
    <x v="0"/>
    <x v="17"/>
    <s v="Springville"/>
    <n v="84663"/>
    <x v="159"/>
    <x v="1"/>
    <s v="2015"/>
    <d v="2015-06-29T00:00:00"/>
    <n v="184.19549999999998"/>
    <n v="9"/>
    <n v="266.95"/>
    <n v="86914"/>
    <x v="0"/>
  </r>
  <r>
    <n v="22190"/>
    <s v="Medium"/>
    <n v="0"/>
    <n v="6783.02"/>
    <n v="24.49"/>
    <n v="1185"/>
    <x v="1"/>
    <s v="Lee Xu"/>
    <s v="Regular Air"/>
    <x v="3"/>
    <x v="2"/>
    <x v="6"/>
    <s v="Large Box"/>
    <x v="458"/>
    <n v="0.39"/>
    <n v="1.9997518556091578E-4"/>
    <s v="United States"/>
    <x v="3"/>
    <x v="43"/>
    <s v="Madison"/>
    <n v="35756"/>
    <x v="68"/>
    <x v="5"/>
    <s v="2015"/>
    <d v="2015-03-22T00:00:00"/>
    <n v="4.1099999999999994"/>
    <n v="3"/>
    <n v="20552.55"/>
    <n v="85938"/>
    <x v="0"/>
  </r>
  <r>
    <n v="20764"/>
    <s v="Not Specified"/>
    <n v="0.08"/>
    <n v="11.7"/>
    <n v="6.96"/>
    <n v="1185"/>
    <x v="1"/>
    <s v="Lee Xu"/>
    <s v="Regular Air"/>
    <x v="3"/>
    <x v="0"/>
    <x v="15"/>
    <s v="Medium Box"/>
    <x v="459"/>
    <n v="0.5"/>
    <n v="0.32535307517084283"/>
    <s v="United States"/>
    <x v="3"/>
    <x v="43"/>
    <s v="Madison"/>
    <n v="35756"/>
    <x v="98"/>
    <x v="4"/>
    <s v="2015"/>
    <d v="2015-04-13T00:00:00"/>
    <n v="28.565999999999999"/>
    <n v="8"/>
    <n v="87.8"/>
    <n v="85940"/>
    <x v="0"/>
  </r>
  <r>
    <n v="24358"/>
    <s v="Critical"/>
    <n v="7.0000000000000007E-2"/>
    <n v="400.97"/>
    <n v="48.26"/>
    <n v="1186"/>
    <x v="0"/>
    <s v="Glenda Herbert"/>
    <s v="Delivery Truck"/>
    <x v="3"/>
    <x v="2"/>
    <x v="6"/>
    <s v="Jumbo Box"/>
    <x v="460"/>
    <n v="0.36"/>
    <n v="0.68999999999999984"/>
    <s v="United States"/>
    <x v="0"/>
    <x v="1"/>
    <s v="Huntington Beach"/>
    <n v="92646"/>
    <x v="37"/>
    <x v="4"/>
    <s v="2015"/>
    <d v="2015-04-10T00:00:00"/>
    <n v="2581.5590999999995"/>
    <n v="10"/>
    <n v="3741.39"/>
    <n v="85939"/>
    <x v="0"/>
  </r>
  <r>
    <n v="18829"/>
    <s v="Low"/>
    <n v="0.06"/>
    <n v="10.89"/>
    <n v="4.5"/>
    <n v="1189"/>
    <x v="1"/>
    <s v="Dwight Stephenson"/>
    <s v="Regular Air"/>
    <x v="3"/>
    <x v="0"/>
    <x v="15"/>
    <s v="Small Box"/>
    <x v="76"/>
    <n v="0.59"/>
    <n v="-0.16817572997589073"/>
    <s v="United States"/>
    <x v="0"/>
    <x v="1"/>
    <s v="Huntington Beach"/>
    <n v="92646"/>
    <x v="77"/>
    <x v="1"/>
    <s v="2015"/>
    <d v="2015-06-22T00:00:00"/>
    <n v="-25.112000000000002"/>
    <n v="14"/>
    <n v="149.32"/>
    <n v="87584"/>
    <x v="0"/>
  </r>
  <r>
    <n v="18830"/>
    <s v="Low"/>
    <n v="0.03"/>
    <n v="10.64"/>
    <n v="5.16"/>
    <n v="1189"/>
    <x v="1"/>
    <s v="Dwight Stephenson"/>
    <s v="Regular Air"/>
    <x v="3"/>
    <x v="1"/>
    <x v="2"/>
    <s v="Small Box"/>
    <x v="304"/>
    <n v="0.56999999999999995"/>
    <n v="9.8163945539800027E-2"/>
    <s v="United States"/>
    <x v="0"/>
    <x v="1"/>
    <s v="Huntington Beach"/>
    <n v="92646"/>
    <x v="77"/>
    <x v="1"/>
    <s v="2015"/>
    <d v="2015-06-22T00:00:00"/>
    <n v="17.376000000000001"/>
    <n v="16"/>
    <n v="177.01"/>
    <n v="87584"/>
    <x v="0"/>
  </r>
  <r>
    <n v="18831"/>
    <s v="Low"/>
    <n v="0.03"/>
    <n v="7.96"/>
    <n v="4.95"/>
    <n v="1189"/>
    <x v="1"/>
    <s v="Dwight Stephenson"/>
    <s v="Regular Air"/>
    <x v="3"/>
    <x v="1"/>
    <x v="2"/>
    <s v="Small Box"/>
    <x v="461"/>
    <n v="0.41"/>
    <n v="0.69"/>
    <s v="United States"/>
    <x v="0"/>
    <x v="1"/>
    <s v="Huntington Beach"/>
    <n v="92646"/>
    <x v="77"/>
    <x v="1"/>
    <s v="2015"/>
    <d v="2015-06-19T00:00:00"/>
    <n v="24.260399999999997"/>
    <n v="4"/>
    <n v="35.159999999999997"/>
    <n v="87584"/>
    <x v="0"/>
  </r>
  <r>
    <n v="19553"/>
    <s v="Low"/>
    <n v="0.03"/>
    <n v="28.53"/>
    <n v="1.49"/>
    <n v="1191"/>
    <x v="0"/>
    <s v="John Morse"/>
    <s v="Regular Air"/>
    <x v="2"/>
    <x v="0"/>
    <x v="8"/>
    <s v="Small Box"/>
    <x v="107"/>
    <n v="0.38"/>
    <n v="0.66907361548851862"/>
    <s v="United States"/>
    <x v="1"/>
    <x v="18"/>
    <s v="New Britain"/>
    <n v="6050"/>
    <x v="162"/>
    <x v="1"/>
    <s v="2015"/>
    <d v="2015-07-01T00:00:00"/>
    <n v="59.440499999999993"/>
    <n v="3"/>
    <n v="88.84"/>
    <n v="87587"/>
    <x v="0"/>
  </r>
  <r>
    <n v="830"/>
    <s v="Low"/>
    <n v="0.03"/>
    <n v="10.64"/>
    <n v="5.16"/>
    <n v="1193"/>
    <x v="1"/>
    <s v="Louis Parrish"/>
    <s v="Regular Air"/>
    <x v="3"/>
    <x v="1"/>
    <x v="2"/>
    <s v="Small Box"/>
    <x v="304"/>
    <n v="0.56999999999999995"/>
    <n v="2.0775941230486684E-2"/>
    <s v="United States"/>
    <x v="1"/>
    <x v="41"/>
    <s v="Washington"/>
    <n v="20016"/>
    <x v="77"/>
    <x v="1"/>
    <s v="2015"/>
    <d v="2015-06-22T00:00:00"/>
    <n v="14.48"/>
    <n v="63"/>
    <n v="696.96"/>
    <n v="5984"/>
    <x v="0"/>
  </r>
  <r>
    <n v="831"/>
    <s v="Low"/>
    <n v="0.03"/>
    <n v="7.96"/>
    <n v="4.95"/>
    <n v="1193"/>
    <x v="1"/>
    <s v="Louis Parrish"/>
    <s v="Regular Air"/>
    <x v="3"/>
    <x v="1"/>
    <x v="2"/>
    <s v="Small Box"/>
    <x v="461"/>
    <n v="0.41"/>
    <n v="0.14891908172143767"/>
    <s v="United States"/>
    <x v="1"/>
    <x v="41"/>
    <s v="Washington"/>
    <n v="20016"/>
    <x v="77"/>
    <x v="1"/>
    <s v="2015"/>
    <d v="2015-06-19T00:00:00"/>
    <n v="22.25"/>
    <n v="17"/>
    <n v="149.41"/>
    <n v="5984"/>
    <x v="0"/>
  </r>
  <r>
    <n v="4131"/>
    <s v="High"/>
    <n v="0.05"/>
    <n v="52.4"/>
    <n v="16.11"/>
    <n v="1193"/>
    <x v="1"/>
    <s v="Louis Parrish"/>
    <s v="Regular Air"/>
    <x v="3"/>
    <x v="0"/>
    <x v="8"/>
    <s v="Small Box"/>
    <x v="462"/>
    <n v="0.39"/>
    <n v="0.13003612318753113"/>
    <s v="United States"/>
    <x v="1"/>
    <x v="41"/>
    <s v="Washington"/>
    <n v="20016"/>
    <x v="147"/>
    <x v="2"/>
    <s v="2015"/>
    <d v="2015-02-27T00:00:00"/>
    <n v="592.52650000000006"/>
    <n v="85"/>
    <n v="4556.63"/>
    <n v="29350"/>
    <x v="0"/>
  </r>
  <r>
    <n v="4133"/>
    <s v="High"/>
    <n v="0.05"/>
    <n v="36.549999999999997"/>
    <n v="13.89"/>
    <n v="1193"/>
    <x v="1"/>
    <s v="Louis Parrish"/>
    <s v="Express Air"/>
    <x v="3"/>
    <x v="0"/>
    <x v="0"/>
    <s v="Wrap Bag"/>
    <x v="463"/>
    <n v="0.41"/>
    <n v="7.8952455563808033E-2"/>
    <s v="United States"/>
    <x v="1"/>
    <x v="41"/>
    <s v="Washington"/>
    <n v="20016"/>
    <x v="147"/>
    <x v="2"/>
    <s v="2015"/>
    <d v="2015-02-26T00:00:00"/>
    <n v="232.8"/>
    <n v="83"/>
    <n v="2948.61"/>
    <n v="29350"/>
    <x v="0"/>
  </r>
  <r>
    <n v="5468"/>
    <s v="Not Specified"/>
    <n v="0.03"/>
    <n v="5.98"/>
    <n v="1.49"/>
    <n v="1193"/>
    <x v="1"/>
    <s v="Louis Parrish"/>
    <s v="Regular Air"/>
    <x v="2"/>
    <x v="0"/>
    <x v="8"/>
    <s v="Small Box"/>
    <x v="370"/>
    <n v="0.39"/>
    <n v="7.3534807376653466E-2"/>
    <s v="United States"/>
    <x v="1"/>
    <x v="41"/>
    <s v="Washington"/>
    <n v="20016"/>
    <x v="90"/>
    <x v="3"/>
    <s v="2015"/>
    <d v="2015-05-03T00:00:00"/>
    <n v="38.08"/>
    <n v="85"/>
    <n v="517.85"/>
    <n v="38852"/>
    <x v="0"/>
  </r>
  <r>
    <n v="1552"/>
    <s v="Low"/>
    <n v="0.09"/>
    <n v="49.99"/>
    <n v="19.989999999999998"/>
    <n v="1193"/>
    <x v="1"/>
    <s v="Louis Parrish"/>
    <s v="Regular Air"/>
    <x v="2"/>
    <x v="2"/>
    <x v="13"/>
    <s v="Small Box"/>
    <x v="84"/>
    <n v="0.41"/>
    <n v="-7.1756021101242141E-3"/>
    <s v="United States"/>
    <x v="1"/>
    <x v="41"/>
    <s v="Washington"/>
    <n v="20016"/>
    <x v="162"/>
    <x v="1"/>
    <s v="2015"/>
    <d v="2015-06-30T00:00:00"/>
    <n v="-17.03"/>
    <n v="48"/>
    <n v="2373.3200000000002"/>
    <n v="11206"/>
    <x v="0"/>
  </r>
  <r>
    <n v="1553"/>
    <s v="Low"/>
    <n v="0.03"/>
    <n v="28.53"/>
    <n v="1.49"/>
    <n v="1193"/>
    <x v="1"/>
    <s v="Louis Parrish"/>
    <s v="Regular Air"/>
    <x v="2"/>
    <x v="0"/>
    <x v="8"/>
    <s v="Small Box"/>
    <x v="107"/>
    <n v="0.38"/>
    <n v="0.12165597273815734"/>
    <s v="United States"/>
    <x v="1"/>
    <x v="41"/>
    <s v="Washington"/>
    <n v="20016"/>
    <x v="162"/>
    <x v="1"/>
    <s v="2015"/>
    <d v="2015-07-01T00:00:00"/>
    <n v="39.626999999999995"/>
    <n v="11"/>
    <n v="325.73"/>
    <n v="11206"/>
    <x v="0"/>
  </r>
  <r>
    <n v="23468"/>
    <s v="Not Specified"/>
    <n v="0.03"/>
    <n v="5.98"/>
    <n v="1.49"/>
    <n v="1194"/>
    <x v="0"/>
    <s v="Sidney Brewer"/>
    <s v="Regular Air"/>
    <x v="2"/>
    <x v="0"/>
    <x v="8"/>
    <s v="Small Box"/>
    <x v="370"/>
    <n v="0.39"/>
    <n v="0.16020009379396588"/>
    <s v="United States"/>
    <x v="3"/>
    <x v="26"/>
    <s v="Immokalee"/>
    <n v="34142"/>
    <x v="90"/>
    <x v="3"/>
    <s v="2015"/>
    <d v="2015-05-03T00:00:00"/>
    <n v="20.495999999999995"/>
    <n v="21"/>
    <n v="127.94"/>
    <n v="87586"/>
    <x v="0"/>
  </r>
  <r>
    <n v="19358"/>
    <s v="High"/>
    <n v="0.08"/>
    <n v="355.98"/>
    <n v="58.92"/>
    <n v="1197"/>
    <x v="0"/>
    <s v="Grace McNeill Hunt"/>
    <s v="Delivery Truck"/>
    <x v="2"/>
    <x v="1"/>
    <x v="1"/>
    <s v="Jumbo Drum"/>
    <x v="464"/>
    <n v="0.64"/>
    <n v="7.6857595452055602E-2"/>
    <s v="United States"/>
    <x v="1"/>
    <x v="15"/>
    <s v="Sudbury"/>
    <n v="1776"/>
    <x v="103"/>
    <x v="5"/>
    <s v="2015"/>
    <d v="2015-03-20T00:00:00"/>
    <n v="103.83"/>
    <n v="4"/>
    <n v="1350.94"/>
    <n v="87583"/>
    <x v="0"/>
  </r>
  <r>
    <n v="22132"/>
    <s v="High"/>
    <n v="0.1"/>
    <n v="15.14"/>
    <n v="4.53"/>
    <n v="1199"/>
    <x v="0"/>
    <s v="Edward Lamm"/>
    <s v="Regular Air"/>
    <x v="3"/>
    <x v="0"/>
    <x v="10"/>
    <s v="Small Box"/>
    <x v="436"/>
    <n v="0.81"/>
    <n v="-0.33121724092058002"/>
    <s v="United States"/>
    <x v="1"/>
    <x v="16"/>
    <s v="Nashua"/>
    <n v="3060"/>
    <x v="147"/>
    <x v="2"/>
    <s v="2015"/>
    <d v="2015-02-28T00:00:00"/>
    <n v="-24.897600000000001"/>
    <n v="5"/>
    <n v="75.17"/>
    <n v="87585"/>
    <x v="0"/>
  </r>
  <r>
    <n v="22131"/>
    <s v="High"/>
    <n v="0.05"/>
    <n v="52.4"/>
    <n v="16.11"/>
    <n v="1200"/>
    <x v="0"/>
    <s v="Beth English"/>
    <s v="Regular Air"/>
    <x v="3"/>
    <x v="0"/>
    <x v="8"/>
    <s v="Small Box"/>
    <x v="462"/>
    <n v="0.39"/>
    <n v="0.69"/>
    <s v="United States"/>
    <x v="1"/>
    <x v="2"/>
    <s v="Elmwood Park"/>
    <n v="7407"/>
    <x v="147"/>
    <x v="2"/>
    <s v="2015"/>
    <d v="2015-02-27T00:00:00"/>
    <n v="776.7743999999999"/>
    <n v="21"/>
    <n v="1125.76"/>
    <n v="87585"/>
    <x v="0"/>
  </r>
  <r>
    <n v="22133"/>
    <s v="High"/>
    <n v="0.05"/>
    <n v="36.549999999999997"/>
    <n v="13.89"/>
    <n v="1202"/>
    <x v="0"/>
    <s v="Faye Wolf"/>
    <s v="Express Air"/>
    <x v="3"/>
    <x v="0"/>
    <x v="0"/>
    <s v="Wrap Bag"/>
    <x v="463"/>
    <n v="0.41"/>
    <n v="0.46183665536238488"/>
    <s v="United States"/>
    <x v="1"/>
    <x v="2"/>
    <s v="South Orange"/>
    <n v="7079"/>
    <x v="147"/>
    <x v="2"/>
    <s v="2015"/>
    <d v="2015-02-26T00:00:00"/>
    <n v="344.54399999999998"/>
    <n v="21"/>
    <n v="746.03"/>
    <n v="87585"/>
    <x v="0"/>
  </r>
  <r>
    <n v="19552"/>
    <s v="Low"/>
    <n v="0.09"/>
    <n v="49.99"/>
    <n v="19.989999999999998"/>
    <n v="1203"/>
    <x v="0"/>
    <s v="Judy Merritt"/>
    <s v="Regular Air"/>
    <x v="2"/>
    <x v="2"/>
    <x v="13"/>
    <s v="Small Box"/>
    <x v="84"/>
    <n v="0.41"/>
    <n v="-1.4351204220248428E-2"/>
    <s v="United States"/>
    <x v="1"/>
    <x v="31"/>
    <s v="Cranston"/>
    <n v="2920"/>
    <x v="162"/>
    <x v="1"/>
    <s v="2015"/>
    <d v="2015-06-30T00:00:00"/>
    <n v="-8.5150000000000006"/>
    <n v="12"/>
    <n v="593.33000000000004"/>
    <n v="87587"/>
    <x v="0"/>
  </r>
  <r>
    <n v="18636"/>
    <s v="Low"/>
    <n v="0.01"/>
    <n v="3.08"/>
    <n v="0.5"/>
    <n v="1211"/>
    <x v="0"/>
    <s v="Debra Proctor"/>
    <s v="Regular Air"/>
    <x v="0"/>
    <x v="0"/>
    <x v="9"/>
    <s v="Small Box"/>
    <x v="465"/>
    <n v="0.37"/>
    <n v="0.69"/>
    <s v="United States"/>
    <x v="2"/>
    <x v="38"/>
    <s v="Fort Wayne"/>
    <n v="46806"/>
    <x v="108"/>
    <x v="2"/>
    <s v="2015"/>
    <d v="2015-02-06T00:00:00"/>
    <n v="9.0045000000000002"/>
    <n v="4"/>
    <n v="13.05"/>
    <n v="88598"/>
    <x v="0"/>
  </r>
  <r>
    <n v="22528"/>
    <s v="High"/>
    <n v="0.08"/>
    <n v="4.91"/>
    <n v="4.97"/>
    <n v="1212"/>
    <x v="1"/>
    <s v="Eileen Fletcher"/>
    <s v="Regular Air"/>
    <x v="0"/>
    <x v="0"/>
    <x v="8"/>
    <s v="Small Box"/>
    <x v="466"/>
    <n v="0.38"/>
    <n v="-1.6923240033927056"/>
    <s v="United States"/>
    <x v="2"/>
    <x v="38"/>
    <s v="Gary"/>
    <n v="46404"/>
    <x v="43"/>
    <x v="0"/>
    <s v="2015"/>
    <d v="2015-01-16T00:00:00"/>
    <n v="-99.762500000000003"/>
    <n v="12"/>
    <n v="58.95"/>
    <n v="88600"/>
    <x v="0"/>
  </r>
  <r>
    <n v="22529"/>
    <s v="High"/>
    <n v="0.01"/>
    <n v="3499.99"/>
    <n v="24.49"/>
    <n v="1212"/>
    <x v="1"/>
    <s v="Eileen Fletcher"/>
    <s v="Regular Air"/>
    <x v="0"/>
    <x v="2"/>
    <x v="16"/>
    <s v="Large Box"/>
    <x v="467"/>
    <n v="0.37"/>
    <n v="-0.83362692593570742"/>
    <s v="United States"/>
    <x v="2"/>
    <x v="38"/>
    <s v="Gary"/>
    <n v="46404"/>
    <x v="43"/>
    <x v="0"/>
    <s v="2015"/>
    <d v="2015-01-16T00:00:00"/>
    <n v="-3061.82"/>
    <n v="1"/>
    <n v="3672.89"/>
    <n v="88600"/>
    <x v="0"/>
  </r>
  <r>
    <n v="24270"/>
    <s v="Low"/>
    <n v="7.0000000000000007E-2"/>
    <n v="29.89"/>
    <n v="1.99"/>
    <n v="1213"/>
    <x v="1"/>
    <s v="Jeremy Pratt"/>
    <s v="Express Air"/>
    <x v="0"/>
    <x v="2"/>
    <x v="13"/>
    <s v="Small Pack"/>
    <x v="468"/>
    <n v="0.5"/>
    <n v="0.69"/>
    <s v="United States"/>
    <x v="2"/>
    <x v="38"/>
    <s v="Granger"/>
    <n v="46530"/>
    <x v="128"/>
    <x v="2"/>
    <s v="2015"/>
    <d v="2015-02-09T00:00:00"/>
    <n v="258.6189"/>
    <n v="13"/>
    <n v="374.81"/>
    <n v="88599"/>
    <x v="0"/>
  </r>
  <r>
    <n v="24271"/>
    <s v="Low"/>
    <n v="0.03"/>
    <n v="8.34"/>
    <n v="4.82"/>
    <n v="1213"/>
    <x v="1"/>
    <s v="Jeremy Pratt"/>
    <s v="Regular Air"/>
    <x v="0"/>
    <x v="0"/>
    <x v="7"/>
    <s v="Small Box"/>
    <x v="329"/>
    <n v="0.4"/>
    <n v="-0.15507279870580076"/>
    <s v="United States"/>
    <x v="2"/>
    <x v="38"/>
    <s v="Granger"/>
    <n v="46530"/>
    <x v="128"/>
    <x v="2"/>
    <s v="2015"/>
    <d v="2015-02-08T00:00:00"/>
    <n v="-6.71"/>
    <n v="5"/>
    <n v="43.27"/>
    <n v="88599"/>
    <x v="0"/>
  </r>
  <r>
    <n v="22530"/>
    <s v="High"/>
    <n v="0.03"/>
    <n v="5.84"/>
    <n v="1.2"/>
    <n v="1213"/>
    <x v="1"/>
    <s v="Jeremy Pratt"/>
    <s v="Regular Air"/>
    <x v="0"/>
    <x v="0"/>
    <x v="0"/>
    <s v="Wrap Bag"/>
    <x v="469"/>
    <n v="0.55000000000000004"/>
    <n v="-8.5178875638839747E-4"/>
    <s v="United States"/>
    <x v="2"/>
    <x v="38"/>
    <s v="Granger"/>
    <n v="46530"/>
    <x v="43"/>
    <x v="0"/>
    <s v="2015"/>
    <d v="2015-01-17T00:00:00"/>
    <n v="-9.9999999999997868E-3"/>
    <n v="2"/>
    <n v="11.74"/>
    <n v="88600"/>
    <x v="0"/>
  </r>
  <r>
    <n v="7632"/>
    <s v="Medium"/>
    <n v="0.09"/>
    <n v="130.97999999999999"/>
    <n v="30"/>
    <n v="1217"/>
    <x v="0"/>
    <s v="Billy Perry Browning"/>
    <s v="Delivery Truck"/>
    <x v="2"/>
    <x v="1"/>
    <x v="1"/>
    <s v="Jumbo Drum"/>
    <x v="185"/>
    <n v="0.78"/>
    <n v="-8.0198671215111789E-2"/>
    <s v="United States"/>
    <x v="1"/>
    <x v="15"/>
    <s v="Boston"/>
    <n v="2112"/>
    <x v="65"/>
    <x v="4"/>
    <s v="2015"/>
    <d v="2015-05-01T00:00:00"/>
    <n v="-421.76"/>
    <n v="41"/>
    <n v="5258.94"/>
    <n v="54595"/>
    <x v="1"/>
  </r>
  <r>
    <n v="25631"/>
    <s v="Medium"/>
    <n v="0.02"/>
    <n v="8.34"/>
    <n v="2.64"/>
    <n v="1226"/>
    <x v="0"/>
    <s v="Ken Cash"/>
    <s v="Regular Air"/>
    <x v="2"/>
    <x v="0"/>
    <x v="12"/>
    <s v="Small Pack"/>
    <x v="120"/>
    <n v="0.59"/>
    <n v="0.10173808810308661"/>
    <s v="United States"/>
    <x v="1"/>
    <x v="31"/>
    <s v="Pawtucket"/>
    <n v="2861"/>
    <x v="65"/>
    <x v="4"/>
    <s v="2015"/>
    <d v="2015-04-30T00:00:00"/>
    <n v="6.79"/>
    <n v="8"/>
    <n v="66.739999999999995"/>
    <n v="90800"/>
    <x v="0"/>
  </r>
  <r>
    <n v="25632"/>
    <s v="Medium"/>
    <n v="0.09"/>
    <n v="130.97999999999999"/>
    <n v="30"/>
    <n v="1227"/>
    <x v="0"/>
    <s v="Elsie Hwang"/>
    <s v="Delivery Truck"/>
    <x v="2"/>
    <x v="1"/>
    <x v="1"/>
    <s v="Jumbo Drum"/>
    <x v="185"/>
    <n v="0.78"/>
    <n v="-0.32881411430843471"/>
    <s v="United States"/>
    <x v="1"/>
    <x v="9"/>
    <s v="South Burlington"/>
    <n v="5403"/>
    <x v="65"/>
    <x v="4"/>
    <s v="2015"/>
    <d v="2015-05-01T00:00:00"/>
    <n v="-421.76"/>
    <n v="10"/>
    <n v="1282.67"/>
    <n v="90800"/>
    <x v="0"/>
  </r>
  <r>
    <n v="7810"/>
    <s v="Medium"/>
    <n v="0"/>
    <n v="7.1"/>
    <n v="6.05"/>
    <n v="1228"/>
    <x v="1"/>
    <s v="Hazel Jennings"/>
    <s v="Regular Air"/>
    <x v="2"/>
    <x v="0"/>
    <x v="8"/>
    <s v="Small Box"/>
    <x v="227"/>
    <n v="0.39"/>
    <n v="-0.28800938562467077"/>
    <s v="United States"/>
    <x v="1"/>
    <x v="19"/>
    <s v="Philadelphia"/>
    <n v="19140"/>
    <x v="160"/>
    <x v="2"/>
    <s v="2015"/>
    <d v="2015-02-17T00:00:00"/>
    <n v="-60.145000000000003"/>
    <n v="28"/>
    <n v="208.83"/>
    <n v="55874"/>
    <x v="1"/>
  </r>
  <r>
    <n v="7811"/>
    <s v="Medium"/>
    <n v="0.01"/>
    <n v="4.9800000000000004"/>
    <n v="4.62"/>
    <n v="1228"/>
    <x v="1"/>
    <s v="Hazel Jennings"/>
    <s v="Express Air"/>
    <x v="2"/>
    <x v="2"/>
    <x v="13"/>
    <s v="Small Pack"/>
    <x v="139"/>
    <n v="0.64"/>
    <n v="-0.48935611038107751"/>
    <s v="United States"/>
    <x v="1"/>
    <x v="19"/>
    <s v="Philadelphia"/>
    <n v="19140"/>
    <x v="160"/>
    <x v="2"/>
    <s v="2015"/>
    <d v="2015-02-18T00:00:00"/>
    <n v="-111.72"/>
    <n v="41"/>
    <n v="228.3"/>
    <n v="55874"/>
    <x v="1"/>
  </r>
  <r>
    <n v="7812"/>
    <s v="Medium"/>
    <n v="0.06"/>
    <n v="5.68"/>
    <n v="1.39"/>
    <n v="1228"/>
    <x v="1"/>
    <s v="Hazel Jennings"/>
    <s v="Regular Air"/>
    <x v="2"/>
    <x v="0"/>
    <x v="4"/>
    <s v="Small Box"/>
    <x v="360"/>
    <n v="0.38"/>
    <n v="0.25484443758202729"/>
    <s v="United States"/>
    <x v="1"/>
    <x v="19"/>
    <s v="Philadelphia"/>
    <n v="19140"/>
    <x v="160"/>
    <x v="2"/>
    <s v="2015"/>
    <d v="2015-02-16T00:00:00"/>
    <n v="33.01"/>
    <n v="24"/>
    <n v="129.53"/>
    <n v="55874"/>
    <x v="1"/>
  </r>
  <r>
    <n v="25811"/>
    <s v="Medium"/>
    <n v="0.01"/>
    <n v="4.9800000000000004"/>
    <n v="4.62"/>
    <n v="1229"/>
    <x v="0"/>
    <s v="Patrick Byrne"/>
    <s v="Express Air"/>
    <x v="2"/>
    <x v="2"/>
    <x v="13"/>
    <s v="Small Pack"/>
    <x v="139"/>
    <n v="0.64"/>
    <n v="-2.0064655172413794"/>
    <s v="United States"/>
    <x v="2"/>
    <x v="7"/>
    <s v="Sulphur Springs"/>
    <n v="75482"/>
    <x v="160"/>
    <x v="2"/>
    <s v="2015"/>
    <d v="2015-02-18T00:00:00"/>
    <n v="-111.72"/>
    <n v="10"/>
    <n v="55.68"/>
    <n v="90378"/>
    <x v="0"/>
  </r>
  <r>
    <n v="21206"/>
    <s v="Critical"/>
    <n v="0.1"/>
    <n v="120.98"/>
    <n v="9.07"/>
    <n v="1233"/>
    <x v="1"/>
    <s v="Gary Hester"/>
    <s v="Express Air"/>
    <x v="3"/>
    <x v="0"/>
    <x v="8"/>
    <s v="Small Box"/>
    <x v="470"/>
    <n v="0.35"/>
    <n v="0.52347099816978737"/>
    <s v="United States"/>
    <x v="2"/>
    <x v="7"/>
    <s v="Flower Mound"/>
    <n v="75028"/>
    <x v="37"/>
    <x v="4"/>
    <s v="2015"/>
    <d v="2015-04-11T00:00:00"/>
    <n v="297.45715999999999"/>
    <n v="5"/>
    <n v="568.24"/>
    <n v="89375"/>
    <x v="0"/>
  </r>
  <r>
    <n v="21207"/>
    <s v="Critical"/>
    <n v="0.02"/>
    <n v="152.47999999999999"/>
    <n v="6.5"/>
    <n v="1233"/>
    <x v="1"/>
    <s v="Gary Hester"/>
    <s v="Express Air"/>
    <x v="3"/>
    <x v="2"/>
    <x v="13"/>
    <s v="Small Box"/>
    <x v="208"/>
    <n v="0.74"/>
    <n v="-3.4657319992633968"/>
    <s v="United States"/>
    <x v="2"/>
    <x v="7"/>
    <s v="Flower Mound"/>
    <n v="75028"/>
    <x v="37"/>
    <x v="4"/>
    <s v="2015"/>
    <d v="2015-04-11T00:00:00"/>
    <n v="-564.60239999999999"/>
    <n v="1"/>
    <n v="162.91"/>
    <n v="89375"/>
    <x v="0"/>
  </r>
  <r>
    <n v="19874"/>
    <s v="High"/>
    <n v="0.09"/>
    <n v="99.99"/>
    <n v="19.989999999999998"/>
    <n v="1233"/>
    <x v="1"/>
    <s v="Gary Hester"/>
    <s v="Regular Air"/>
    <x v="3"/>
    <x v="2"/>
    <x v="13"/>
    <s v="Small Box"/>
    <x v="419"/>
    <n v="0.52"/>
    <n v="-1.6536098310291858"/>
    <s v="United States"/>
    <x v="2"/>
    <x v="7"/>
    <s v="Flower Mound"/>
    <n v="75028"/>
    <x v="141"/>
    <x v="1"/>
    <s v="2015"/>
    <d v="2015-06-06T00:00:00"/>
    <n v="-161.47499999999999"/>
    <n v="1"/>
    <n v="97.65"/>
    <n v="89376"/>
    <x v="0"/>
  </r>
  <r>
    <n v="19875"/>
    <s v="High"/>
    <n v="0.04"/>
    <n v="205.99"/>
    <n v="5.26"/>
    <n v="1233"/>
    <x v="1"/>
    <s v="Gary Hester"/>
    <s v="Regular Air"/>
    <x v="3"/>
    <x v="2"/>
    <x v="5"/>
    <s v="Small Box"/>
    <x v="291"/>
    <n v="0.56000000000000005"/>
    <n v="-7.9912822375591253E-4"/>
    <s v="United States"/>
    <x v="2"/>
    <x v="7"/>
    <s v="Flower Mound"/>
    <n v="75028"/>
    <x v="141"/>
    <x v="1"/>
    <s v="2015"/>
    <d v="2015-06-05T00:00:00"/>
    <n v="-0.81400000000001005"/>
    <n v="6"/>
    <n v="1018.61"/>
    <n v="89376"/>
    <x v="0"/>
  </r>
  <r>
    <n v="20592"/>
    <s v="Medium"/>
    <n v="0.03"/>
    <n v="128.24"/>
    <n v="12.65"/>
    <n v="1237"/>
    <x v="1"/>
    <s v="Eva Simpson"/>
    <s v="Regular Air"/>
    <x v="0"/>
    <x v="1"/>
    <x v="1"/>
    <s v="Medium Box"/>
    <x v="212"/>
    <m/>
    <n v="0.69"/>
    <s v="United States"/>
    <x v="2"/>
    <x v="7"/>
    <s v="Carrollton"/>
    <n v="75007"/>
    <x v="70"/>
    <x v="0"/>
    <s v="2015"/>
    <d v="2015-02-02T00:00:00"/>
    <n v="790.46399999999983"/>
    <n v="9"/>
    <n v="1145.5999999999999"/>
    <n v="86075"/>
    <x v="0"/>
  </r>
  <r>
    <n v="18625"/>
    <s v="Not Specified"/>
    <n v="0.02"/>
    <n v="7.38"/>
    <n v="5.21"/>
    <n v="1237"/>
    <x v="1"/>
    <s v="Eva Simpson"/>
    <s v="Regular Air"/>
    <x v="0"/>
    <x v="1"/>
    <x v="2"/>
    <s v="Small Box"/>
    <x v="143"/>
    <n v="0.56000000000000005"/>
    <n v="0.31566068515497553"/>
    <s v="United States"/>
    <x v="2"/>
    <x v="7"/>
    <s v="Carrollton"/>
    <n v="75007"/>
    <x v="48"/>
    <x v="5"/>
    <s v="2015"/>
    <d v="2015-03-30T00:00:00"/>
    <n v="7.74"/>
    <n v="3"/>
    <n v="24.52"/>
    <n v="86076"/>
    <x v="0"/>
  </r>
  <r>
    <n v="20432"/>
    <s v="Medium"/>
    <n v="0.05"/>
    <n v="300.98"/>
    <n v="13.99"/>
    <n v="1237"/>
    <x v="1"/>
    <s v="Eva Simpson"/>
    <s v="Regular Air"/>
    <x v="0"/>
    <x v="2"/>
    <x v="6"/>
    <s v="Medium Box"/>
    <x v="471"/>
    <n v="0.39"/>
    <n v="0.69"/>
    <s v="United States"/>
    <x v="2"/>
    <x v="7"/>
    <s v="Carrollton"/>
    <n v="75007"/>
    <x v="40"/>
    <x v="3"/>
    <s v="2015"/>
    <d v="2015-05-26T00:00:00"/>
    <n v="3985.3089"/>
    <n v="20"/>
    <n v="5775.81"/>
    <n v="86077"/>
    <x v="0"/>
  </r>
  <r>
    <n v="20433"/>
    <s v="Medium"/>
    <n v="0.04"/>
    <n v="205.99"/>
    <n v="5"/>
    <n v="1237"/>
    <x v="1"/>
    <s v="Eva Simpson"/>
    <s v="Express Air"/>
    <x v="0"/>
    <x v="2"/>
    <x v="5"/>
    <s v="Small Box"/>
    <x v="472"/>
    <n v="0.59"/>
    <n v="7.4307862679955788E-3"/>
    <s v="United States"/>
    <x v="2"/>
    <x v="7"/>
    <s v="Carrollton"/>
    <n v="75007"/>
    <x v="40"/>
    <x v="3"/>
    <s v="2015"/>
    <d v="2015-05-26T00:00:00"/>
    <n v="13.956800000000015"/>
    <n v="11"/>
    <n v="1878.24"/>
    <n v="86077"/>
    <x v="0"/>
  </r>
  <r>
    <n v="20593"/>
    <s v="Medium"/>
    <n v="0.01"/>
    <n v="160.97999999999999"/>
    <n v="30"/>
    <n v="1238"/>
    <x v="0"/>
    <s v="April Bowers"/>
    <s v="Delivery Truck"/>
    <x v="0"/>
    <x v="1"/>
    <x v="1"/>
    <s v="Jumbo Drum"/>
    <x v="48"/>
    <n v="0.62"/>
    <n v="0.48253775991484515"/>
    <s v="United States"/>
    <x v="2"/>
    <x v="7"/>
    <s v="Cedar Hill"/>
    <n v="75104"/>
    <x v="70"/>
    <x v="0"/>
    <s v="2015"/>
    <d v="2015-02-02T00:00:00"/>
    <n v="788.79"/>
    <n v="10"/>
    <n v="1634.67"/>
    <n v="86075"/>
    <x v="0"/>
  </r>
  <r>
    <n v="20920"/>
    <s v="Not Specified"/>
    <n v="0"/>
    <n v="387.99"/>
    <n v="19.989999999999998"/>
    <n v="1241"/>
    <x v="1"/>
    <s v="Bradley Schroeder"/>
    <s v="Regular Air"/>
    <x v="0"/>
    <x v="0"/>
    <x v="8"/>
    <s v="Small Box"/>
    <x v="473"/>
    <n v="0.38"/>
    <n v="-7.557603289399961E-3"/>
    <s v="United States"/>
    <x v="3"/>
    <x v="43"/>
    <s v="Auburn"/>
    <n v="36830"/>
    <x v="44"/>
    <x v="5"/>
    <s v="2015"/>
    <d v="2015-03-17T00:00:00"/>
    <n v="-70.14"/>
    <n v="23"/>
    <n v="9280.7199999999993"/>
    <n v="90880"/>
    <x v="0"/>
  </r>
  <r>
    <n v="20233"/>
    <s v="Critical"/>
    <n v="0.06"/>
    <n v="200.97"/>
    <n v="15.59"/>
    <n v="1241"/>
    <x v="1"/>
    <s v="Bradley Schroeder"/>
    <s v="Delivery Truck"/>
    <x v="2"/>
    <x v="2"/>
    <x v="6"/>
    <s v="Jumbo Drum"/>
    <x v="474"/>
    <n v="0.36"/>
    <n v="0.39413269277818552"/>
    <s v="United States"/>
    <x v="3"/>
    <x v="43"/>
    <s v="Auburn"/>
    <n v="36830"/>
    <x v="78"/>
    <x v="5"/>
    <s v="2015"/>
    <d v="2015-03-25T00:00:00"/>
    <n v="531.61799999999994"/>
    <n v="7"/>
    <n v="1348.83"/>
    <n v="90881"/>
    <x v="0"/>
  </r>
  <r>
    <n v="5117"/>
    <s v="High"/>
    <n v="0.1"/>
    <n v="22.38"/>
    <n v="15.1"/>
    <n v="1246"/>
    <x v="1"/>
    <s v="Lois Hansen"/>
    <s v="Regular Air"/>
    <x v="1"/>
    <x v="0"/>
    <x v="8"/>
    <s v="Small Box"/>
    <x v="429"/>
    <n v="0.38"/>
    <n v="-0.19029611667669649"/>
    <s v="United States"/>
    <x v="1"/>
    <x v="4"/>
    <s v="New York City"/>
    <n v="10009"/>
    <x v="121"/>
    <x v="4"/>
    <s v="2015"/>
    <d v="2015-04-06T00:00:00"/>
    <n v="-107.51349999999999"/>
    <n v="26"/>
    <n v="564.98"/>
    <n v="36452"/>
    <x v="0"/>
  </r>
  <r>
    <n v="5118"/>
    <s v="High"/>
    <n v="0.04"/>
    <n v="6.98"/>
    <n v="2.83"/>
    <n v="1246"/>
    <x v="1"/>
    <s v="Lois Hansen"/>
    <s v="Regular Air"/>
    <x v="1"/>
    <x v="1"/>
    <x v="2"/>
    <s v="Small Pack"/>
    <x v="475"/>
    <n v="0.37"/>
    <n v="0.35534445474204512"/>
    <s v="United States"/>
    <x v="1"/>
    <x v="4"/>
    <s v="New York City"/>
    <n v="10009"/>
    <x v="121"/>
    <x v="4"/>
    <s v="2015"/>
    <d v="2015-04-07T00:00:00"/>
    <n v="46.01"/>
    <n v="18"/>
    <n v="129.47999999999999"/>
    <n v="36452"/>
    <x v="0"/>
  </r>
  <r>
    <n v="6581"/>
    <s v="Low"/>
    <n v="0.03"/>
    <n v="256.99"/>
    <n v="11.25"/>
    <n v="1246"/>
    <x v="1"/>
    <s v="Lois Hansen"/>
    <s v="Regular Air"/>
    <x v="1"/>
    <x v="2"/>
    <x v="13"/>
    <s v="Small Box"/>
    <x v="476"/>
    <n v="0.51"/>
    <n v="0.18132293446669293"/>
    <s v="United States"/>
    <x v="1"/>
    <x v="4"/>
    <s v="New York City"/>
    <n v="10009"/>
    <x v="55"/>
    <x v="3"/>
    <s v="2015"/>
    <d v="2015-05-22T00:00:00"/>
    <n v="1489.8"/>
    <n v="32"/>
    <n v="8216.2800000000007"/>
    <n v="46853"/>
    <x v="0"/>
  </r>
  <r>
    <n v="23117"/>
    <s v="High"/>
    <n v="0.1"/>
    <n v="22.38"/>
    <n v="15.1"/>
    <n v="1247"/>
    <x v="1"/>
    <s v="Henry O'Connell"/>
    <s v="Regular Air"/>
    <x v="1"/>
    <x v="0"/>
    <x v="8"/>
    <s v="Small Box"/>
    <x v="429"/>
    <n v="0.38"/>
    <n v="-0.70681414765630124"/>
    <s v="United States"/>
    <x v="2"/>
    <x v="7"/>
    <s v="Leander"/>
    <n v="78641"/>
    <x v="121"/>
    <x v="4"/>
    <s v="2015"/>
    <d v="2015-04-06T00:00:00"/>
    <n v="-107.51349999999999"/>
    <n v="7"/>
    <n v="152.11000000000001"/>
    <n v="91555"/>
    <x v="0"/>
  </r>
  <r>
    <n v="23118"/>
    <s v="High"/>
    <n v="0.04"/>
    <n v="6.98"/>
    <n v="2.83"/>
    <n v="1247"/>
    <x v="1"/>
    <s v="Henry O'Connell"/>
    <s v="Regular Air"/>
    <x v="1"/>
    <x v="1"/>
    <x v="2"/>
    <s v="Small Pack"/>
    <x v="475"/>
    <n v="0.37"/>
    <n v="0.69"/>
    <s v="United States"/>
    <x v="2"/>
    <x v="7"/>
    <s v="Leander"/>
    <n v="78641"/>
    <x v="121"/>
    <x v="4"/>
    <s v="2015"/>
    <d v="2015-04-07T00:00:00"/>
    <n v="24.819299999999998"/>
    <n v="5"/>
    <n v="35.97"/>
    <n v="91555"/>
    <x v="0"/>
  </r>
  <r>
    <n v="18413"/>
    <s v="High"/>
    <n v="0"/>
    <n v="3.89"/>
    <n v="7.01"/>
    <n v="1250"/>
    <x v="1"/>
    <s v="Kara Patton"/>
    <s v="Regular Air"/>
    <x v="0"/>
    <x v="0"/>
    <x v="8"/>
    <s v="Small Box"/>
    <x v="477"/>
    <n v="0.37"/>
    <n v="-2.9795527790751986"/>
    <s v="United States"/>
    <x v="2"/>
    <x v="12"/>
    <s v="Carpentersville"/>
    <n v="60110"/>
    <x v="37"/>
    <x v="4"/>
    <s v="2015"/>
    <d v="2015-04-09T00:00:00"/>
    <n v="-255.16890000000001"/>
    <n v="21"/>
    <n v="85.64"/>
    <n v="87877"/>
    <x v="0"/>
  </r>
  <r>
    <n v="18414"/>
    <s v="High"/>
    <n v="0.09"/>
    <n v="120.98"/>
    <n v="30"/>
    <n v="1250"/>
    <x v="1"/>
    <s v="Kara Patton"/>
    <s v="Delivery Truck"/>
    <x v="0"/>
    <x v="1"/>
    <x v="1"/>
    <s v="Jumbo Drum"/>
    <x v="478"/>
    <n v="0.64"/>
    <n v="2.9505731315910132E-2"/>
    <s v="United States"/>
    <x v="2"/>
    <x v="12"/>
    <s v="Carpentersville"/>
    <n v="60110"/>
    <x v="37"/>
    <x v="4"/>
    <s v="2015"/>
    <d v="2015-04-11T00:00:00"/>
    <n v="74.004800000000003"/>
    <n v="22"/>
    <n v="2508.15"/>
    <n v="87877"/>
    <x v="0"/>
  </r>
  <r>
    <n v="18415"/>
    <s v="High"/>
    <n v="0.1"/>
    <n v="30.98"/>
    <n v="5.76"/>
    <n v="1250"/>
    <x v="1"/>
    <s v="Kara Patton"/>
    <s v="Regular Air"/>
    <x v="0"/>
    <x v="0"/>
    <x v="7"/>
    <s v="Small Box"/>
    <x v="479"/>
    <n v="0.4"/>
    <n v="0.48499601099193329"/>
    <s v="United States"/>
    <x v="2"/>
    <x v="12"/>
    <s v="Carpentersville"/>
    <n v="60110"/>
    <x v="37"/>
    <x v="4"/>
    <s v="2015"/>
    <d v="2015-04-10T00:00:00"/>
    <n v="109.42479999999999"/>
    <n v="8"/>
    <n v="225.62"/>
    <n v="87877"/>
    <x v="0"/>
  </r>
  <r>
    <n v="19322"/>
    <s v="Low"/>
    <n v="0.02"/>
    <n v="46.89"/>
    <n v="5.0999999999999996"/>
    <n v="1253"/>
    <x v="1"/>
    <s v="Vickie Coates"/>
    <s v="Regular Air"/>
    <x v="1"/>
    <x v="0"/>
    <x v="15"/>
    <s v="Medium Box"/>
    <x v="480"/>
    <n v="0.46"/>
    <n v="0.69"/>
    <s v="United States"/>
    <x v="2"/>
    <x v="7"/>
    <s v="Cedar Park"/>
    <n v="78613"/>
    <x v="45"/>
    <x v="4"/>
    <s v="2015"/>
    <d v="2015-04-23T00:00:00"/>
    <n v="421.34849999999994"/>
    <n v="13"/>
    <n v="610.65"/>
    <n v="89981"/>
    <x v="0"/>
  </r>
  <r>
    <n v="19323"/>
    <s v="Low"/>
    <n v="0.05"/>
    <n v="140.97999999999999"/>
    <n v="36.090000000000003"/>
    <n v="1253"/>
    <x v="1"/>
    <s v="Vickie Coates"/>
    <s v="Delivery Truck"/>
    <x v="1"/>
    <x v="1"/>
    <x v="14"/>
    <s v="Jumbo Box"/>
    <x v="481"/>
    <n v="0.77"/>
    <n v="-0.53356501344316687"/>
    <s v="United States"/>
    <x v="2"/>
    <x v="7"/>
    <s v="Cedar Park"/>
    <n v="78613"/>
    <x v="45"/>
    <x v="4"/>
    <s v="2015"/>
    <d v="2015-04-25T00:00:00"/>
    <n v="-373.09"/>
    <n v="5"/>
    <n v="699.24"/>
    <n v="89981"/>
    <x v="0"/>
  </r>
  <r>
    <n v="19324"/>
    <s v="Low"/>
    <n v="0.1"/>
    <n v="212.6"/>
    <n v="110.2"/>
    <n v="1253"/>
    <x v="1"/>
    <s v="Vickie Coates"/>
    <s v="Delivery Truck"/>
    <x v="1"/>
    <x v="1"/>
    <x v="11"/>
    <s v="Jumbo Box"/>
    <x v="482"/>
    <n v="0.73"/>
    <n v="-1.4769939003337553"/>
    <s v="United States"/>
    <x v="2"/>
    <x v="7"/>
    <s v="Cedar Park"/>
    <n v="78613"/>
    <x v="45"/>
    <x v="4"/>
    <s v="2015"/>
    <d v="2015-04-25T00:00:00"/>
    <n v="-3465.0720000000001"/>
    <n v="12"/>
    <n v="2346.0300000000002"/>
    <n v="89981"/>
    <x v="0"/>
  </r>
  <r>
    <n v="23455"/>
    <s v="Medium"/>
    <n v="0.04"/>
    <n v="2.08"/>
    <n v="1.49"/>
    <n v="1254"/>
    <x v="1"/>
    <s v="Anne Bland"/>
    <s v="Regular Air"/>
    <x v="1"/>
    <x v="0"/>
    <x v="8"/>
    <s v="Small Box"/>
    <x v="483"/>
    <n v="0.36"/>
    <n v="-0.33406870002961209"/>
    <s v="United States"/>
    <x v="2"/>
    <x v="7"/>
    <s v="Channelview"/>
    <n v="77530"/>
    <x v="8"/>
    <x v="3"/>
    <s v="2015"/>
    <d v="2015-05-23T00:00:00"/>
    <n v="-11.281500000000001"/>
    <n v="16"/>
    <n v="33.770000000000003"/>
    <n v="89982"/>
    <x v="0"/>
  </r>
  <r>
    <n v="23815"/>
    <s v="Critical"/>
    <n v="0.06"/>
    <n v="80.98"/>
    <n v="35"/>
    <n v="1254"/>
    <x v="1"/>
    <s v="Anne Bland"/>
    <s v="Regular Air"/>
    <x v="1"/>
    <x v="0"/>
    <x v="10"/>
    <s v="Large Box"/>
    <x v="484"/>
    <n v="0.81"/>
    <n v="-1.2661033624631057"/>
    <s v="United States"/>
    <x v="2"/>
    <x v="7"/>
    <s v="Channelview"/>
    <n v="77530"/>
    <x v="14"/>
    <x v="5"/>
    <s v="2015"/>
    <d v="2015-03-13T00:00:00"/>
    <n v="-218.77"/>
    <n v="2"/>
    <n v="172.79"/>
    <n v="89983"/>
    <x v="0"/>
  </r>
  <r>
    <n v="23926"/>
    <s v="Medium"/>
    <n v="0.06"/>
    <n v="3.95"/>
    <n v="2"/>
    <n v="1254"/>
    <x v="1"/>
    <s v="Anne Bland"/>
    <s v="Regular Air"/>
    <x v="1"/>
    <x v="0"/>
    <x v="3"/>
    <s v="Wrap Bag"/>
    <x v="485"/>
    <n v="0.53"/>
    <n v="-0.49237029501525942"/>
    <s v="United States"/>
    <x v="2"/>
    <x v="7"/>
    <s v="Channelview"/>
    <n v="77530"/>
    <x v="120"/>
    <x v="5"/>
    <s v="2015"/>
    <d v="2015-03-25T00:00:00"/>
    <n v="-9.68"/>
    <n v="5"/>
    <n v="19.66"/>
    <n v="89984"/>
    <x v="0"/>
  </r>
  <r>
    <n v="18131"/>
    <s v="Medium"/>
    <n v="0.01"/>
    <n v="115.99"/>
    <n v="56.14"/>
    <n v="1257"/>
    <x v="1"/>
    <s v="Ryan Foster"/>
    <s v="Delivery Truck"/>
    <x v="1"/>
    <x v="2"/>
    <x v="6"/>
    <s v="Jumbo Drum"/>
    <x v="486"/>
    <n v="0.4"/>
    <n v="-0.27201985604368334"/>
    <s v="United States"/>
    <x v="0"/>
    <x v="21"/>
    <s v="Aurora"/>
    <n v="80013"/>
    <x v="55"/>
    <x v="3"/>
    <s v="2015"/>
    <d v="2015-05-23T00:00:00"/>
    <n v="-164.39520000000002"/>
    <n v="5"/>
    <n v="604.35"/>
    <n v="86535"/>
    <x v="0"/>
  </r>
  <r>
    <n v="18693"/>
    <s v="Critical"/>
    <n v="0.04"/>
    <n v="2.52"/>
    <n v="1.92"/>
    <n v="1257"/>
    <x v="1"/>
    <s v="Ryan Foster"/>
    <s v="Regular Air"/>
    <x v="1"/>
    <x v="0"/>
    <x v="12"/>
    <s v="Wrap Bag"/>
    <x v="487"/>
    <n v="0.82"/>
    <n v="-2.6223642172523962"/>
    <s v="United States"/>
    <x v="0"/>
    <x v="21"/>
    <s v="Aurora"/>
    <n v="80013"/>
    <x v="158"/>
    <x v="4"/>
    <s v="2015"/>
    <d v="2015-04-24T00:00:00"/>
    <n v="-8.2080000000000002"/>
    <n v="1"/>
    <n v="3.13"/>
    <n v="86536"/>
    <x v="0"/>
  </r>
  <r>
    <n v="24939"/>
    <s v="High"/>
    <n v="0.03"/>
    <n v="3.69"/>
    <n v="2.5"/>
    <n v="1259"/>
    <x v="0"/>
    <s v="Keith Hobbs"/>
    <s v="Express Air"/>
    <x v="1"/>
    <x v="0"/>
    <x v="4"/>
    <s v="Small Box"/>
    <x v="488"/>
    <n v="0.39"/>
    <n v="-56.835291073738688"/>
    <s v="United States"/>
    <x v="3"/>
    <x v="35"/>
    <s v="Danville"/>
    <n v="40422"/>
    <x v="18"/>
    <x v="4"/>
    <s v="2015"/>
    <d v="2015-04-20T00:00:00"/>
    <n v="-2196.6840000000002"/>
    <n v="9"/>
    <n v="38.65"/>
    <n v="86534"/>
    <x v="0"/>
  </r>
  <r>
    <n v="21771"/>
    <s v="Critical"/>
    <n v="0.02"/>
    <n v="73.98"/>
    <n v="14.52"/>
    <n v="1261"/>
    <x v="0"/>
    <s v="Vickie Gonzalez"/>
    <s v="Regular Air"/>
    <x v="1"/>
    <x v="2"/>
    <x v="13"/>
    <s v="Small Box"/>
    <x v="414"/>
    <n v="0.65"/>
    <n v="0.11510985379266586"/>
    <s v="United States"/>
    <x v="0"/>
    <x v="21"/>
    <s v="Broomfield"/>
    <n v="80020"/>
    <x v="163"/>
    <x v="3"/>
    <s v="2015"/>
    <d v="2015-05-10T00:00:00"/>
    <n v="43.538000000000011"/>
    <n v="5"/>
    <n v="378.23"/>
    <n v="89730"/>
    <x v="0"/>
  </r>
  <r>
    <n v="24559"/>
    <s v="Critical"/>
    <n v="0.05"/>
    <n v="5.28"/>
    <n v="6.26"/>
    <n v="1265"/>
    <x v="0"/>
    <s v="Danielle Kramer"/>
    <s v="Regular Air"/>
    <x v="1"/>
    <x v="0"/>
    <x v="7"/>
    <s v="Small Box"/>
    <x v="489"/>
    <n v="0.4"/>
    <n v="-1.5910489510489512"/>
    <s v="United States"/>
    <x v="2"/>
    <x v="23"/>
    <s v="Altus"/>
    <n v="73521"/>
    <x v="164"/>
    <x v="1"/>
    <s v="2015"/>
    <d v="2015-06-12T00:00:00"/>
    <n v="-11.376000000000001"/>
    <n v="1"/>
    <n v="7.15"/>
    <n v="89729"/>
    <x v="0"/>
  </r>
  <r>
    <n v="22363"/>
    <s v="Critical"/>
    <n v="0.01"/>
    <n v="13.99"/>
    <n v="7.51"/>
    <n v="1267"/>
    <x v="1"/>
    <s v="Rosemary Branch"/>
    <s v="Regular Air"/>
    <x v="0"/>
    <x v="2"/>
    <x v="6"/>
    <s v="Medium Box"/>
    <x v="490"/>
    <n v="0.39"/>
    <n v="17.880804020100502"/>
    <s v="United States"/>
    <x v="3"/>
    <x v="26"/>
    <s v="Boca Raton"/>
    <n v="33433"/>
    <x v="104"/>
    <x v="2"/>
    <s v="2015"/>
    <d v="2015-02-11T00:00:00"/>
    <n v="533.74199999999996"/>
    <n v="2"/>
    <n v="29.85"/>
    <n v="89514"/>
    <x v="0"/>
  </r>
  <r>
    <n v="21848"/>
    <s v="Not Specified"/>
    <n v="0.08"/>
    <n v="128.24"/>
    <n v="12.65"/>
    <n v="1267"/>
    <x v="1"/>
    <s v="Rosemary Branch"/>
    <s v="Regular Air"/>
    <x v="0"/>
    <x v="1"/>
    <x v="1"/>
    <s v="Medium Box"/>
    <x v="212"/>
    <m/>
    <n v="-1.0352144962340355"/>
    <s v="United States"/>
    <x v="3"/>
    <x v="26"/>
    <s v="Boca Raton"/>
    <n v="33433"/>
    <x v="3"/>
    <x v="3"/>
    <s v="2015"/>
    <d v="2015-05-13T00:00:00"/>
    <n v="-379.34399999999999"/>
    <n v="3"/>
    <n v="366.44"/>
    <n v="89515"/>
    <x v="0"/>
  </r>
  <r>
    <n v="21849"/>
    <s v="Not Specified"/>
    <n v="0.04"/>
    <n v="5.98"/>
    <n v="4.38"/>
    <n v="1267"/>
    <x v="1"/>
    <s v="Rosemary Branch"/>
    <s v="Regular Air"/>
    <x v="0"/>
    <x v="2"/>
    <x v="13"/>
    <s v="Small Pack"/>
    <x v="491"/>
    <n v="0.75"/>
    <n v="-21.825146953405017"/>
    <s v="United States"/>
    <x v="3"/>
    <x v="26"/>
    <s v="Boca Raton"/>
    <n v="33433"/>
    <x v="3"/>
    <x v="3"/>
    <s v="2015"/>
    <d v="2015-05-14T00:00:00"/>
    <n v="-1522.3039999999999"/>
    <n v="11"/>
    <n v="69.75"/>
    <n v="89515"/>
    <x v="0"/>
  </r>
  <r>
    <n v="19550"/>
    <s v="Medium"/>
    <n v="7.0000000000000007E-2"/>
    <n v="125.99"/>
    <n v="7.69"/>
    <n v="1271"/>
    <x v="1"/>
    <s v="Joanne Church"/>
    <s v="Regular Air"/>
    <x v="0"/>
    <x v="2"/>
    <x v="5"/>
    <s v="Small Box"/>
    <x v="19"/>
    <n v="0.59"/>
    <n v="0.69"/>
    <s v="United States"/>
    <x v="0"/>
    <x v="1"/>
    <s v="La Mesa"/>
    <n v="91941"/>
    <x v="37"/>
    <x v="4"/>
    <s v="2015"/>
    <d v="2015-04-10T00:00:00"/>
    <n v="588.24569999999994"/>
    <n v="8"/>
    <n v="852.53"/>
    <n v="88410"/>
    <x v="0"/>
  </r>
  <r>
    <n v="19398"/>
    <s v="Low"/>
    <n v="0.1"/>
    <n v="34.229999999999997"/>
    <n v="5.0199999999999996"/>
    <n v="1271"/>
    <x v="1"/>
    <s v="Joanne Church"/>
    <s v="Regular Air"/>
    <x v="0"/>
    <x v="1"/>
    <x v="2"/>
    <s v="Small Box"/>
    <x v="492"/>
    <n v="0.55000000000000004"/>
    <n v="0.69"/>
    <s v="United States"/>
    <x v="0"/>
    <x v="1"/>
    <s v="La Mesa"/>
    <n v="91941"/>
    <x v="90"/>
    <x v="3"/>
    <s v="2015"/>
    <d v="2015-05-06T00:00:00"/>
    <n v="151.56539999999998"/>
    <n v="7"/>
    <n v="219.66"/>
    <n v="88411"/>
    <x v="0"/>
  </r>
  <r>
    <n v="20628"/>
    <s v="Critical"/>
    <n v="7.0000000000000007E-2"/>
    <n v="40.98"/>
    <n v="7.47"/>
    <n v="1279"/>
    <x v="1"/>
    <s v="Josephine Rao"/>
    <s v="Regular Air"/>
    <x v="0"/>
    <x v="0"/>
    <x v="8"/>
    <s v="Small Box"/>
    <x v="493"/>
    <n v="0.37"/>
    <n v="0.67034798534798534"/>
    <s v="United States"/>
    <x v="2"/>
    <x v="38"/>
    <s v="Hammond"/>
    <n v="46324"/>
    <x v="151"/>
    <x v="5"/>
    <s v="2015"/>
    <d v="2015-03-02T00:00:00"/>
    <n v="54.901500000000006"/>
    <n v="2"/>
    <n v="81.900000000000006"/>
    <n v="90114"/>
    <x v="0"/>
  </r>
  <r>
    <n v="25005"/>
    <s v="Not Specified"/>
    <n v="0"/>
    <n v="442.14"/>
    <n v="14.7"/>
    <n v="1279"/>
    <x v="1"/>
    <s v="Josephine Rao"/>
    <s v="Delivery Truck"/>
    <x v="0"/>
    <x v="2"/>
    <x v="6"/>
    <s v="Jumbo Drum"/>
    <x v="110"/>
    <n v="0.56000000000000005"/>
    <n v="0.21401503836404448"/>
    <s v="United States"/>
    <x v="2"/>
    <x v="38"/>
    <s v="Hammond"/>
    <n v="46324"/>
    <x v="93"/>
    <x v="5"/>
    <s v="2015"/>
    <d v="2015-03-05T00:00:00"/>
    <n v="501.51"/>
    <n v="5"/>
    <n v="2343.34"/>
    <n v="90115"/>
    <x v="0"/>
  </r>
  <r>
    <n v="2628"/>
    <s v="Critical"/>
    <n v="7.0000000000000007E-2"/>
    <n v="40.98"/>
    <n v="7.47"/>
    <n v="1280"/>
    <x v="0"/>
    <s v="Harold Albright"/>
    <s v="Regular Air"/>
    <x v="0"/>
    <x v="0"/>
    <x v="8"/>
    <s v="Small Box"/>
    <x v="493"/>
    <n v="0.37"/>
    <n v="0.16758188089496659"/>
    <s v="United States"/>
    <x v="0"/>
    <x v="0"/>
    <s v="Seattle"/>
    <n v="98119"/>
    <x v="151"/>
    <x v="5"/>
    <s v="2015"/>
    <d v="2015-03-02T00:00:00"/>
    <n v="54.901500000000006"/>
    <n v="8"/>
    <n v="327.61"/>
    <n v="19042"/>
    <x v="0"/>
  </r>
  <r>
    <n v="22125"/>
    <s v="Low"/>
    <n v="0.1"/>
    <n v="238.4"/>
    <n v="24.49"/>
    <n v="1281"/>
    <x v="1"/>
    <s v="Pauline Denton"/>
    <s v="Regular Air"/>
    <x v="2"/>
    <x v="1"/>
    <x v="1"/>
    <s v="Large Box"/>
    <x v="494"/>
    <m/>
    <n v="0.49325691744153283"/>
    <s v="United States"/>
    <x v="2"/>
    <x v="38"/>
    <s v="Vincennes"/>
    <n v="47591"/>
    <x v="76"/>
    <x v="0"/>
    <s v="2015"/>
    <d v="2015-01-26T00:00:00"/>
    <n v="875.28440000000001"/>
    <n v="8"/>
    <n v="1774.5"/>
    <n v="89112"/>
    <x v="0"/>
  </r>
  <r>
    <n v="22126"/>
    <s v="Low"/>
    <n v="0.03"/>
    <n v="199.99"/>
    <n v="24.49"/>
    <n v="1281"/>
    <x v="1"/>
    <s v="Pauline Denton"/>
    <s v="Express Air"/>
    <x v="2"/>
    <x v="2"/>
    <x v="16"/>
    <s v="Large Box"/>
    <x v="495"/>
    <n v="0.46"/>
    <n v="0.69"/>
    <s v="United States"/>
    <x v="2"/>
    <x v="38"/>
    <s v="Vincennes"/>
    <n v="47591"/>
    <x v="76"/>
    <x v="0"/>
    <s v="2015"/>
    <d v="2015-01-26T00:00:00"/>
    <n v="727.73609999999996"/>
    <n v="5"/>
    <n v="1054.69"/>
    <n v="89112"/>
    <x v="0"/>
  </r>
  <r>
    <n v="4125"/>
    <s v="Low"/>
    <n v="0.1"/>
    <n v="238.4"/>
    <n v="24.49"/>
    <n v="1282"/>
    <x v="1"/>
    <s v="Dana Sharpe"/>
    <s v="Regular Air"/>
    <x v="2"/>
    <x v="1"/>
    <x v="1"/>
    <s v="Large Box"/>
    <x v="494"/>
    <m/>
    <n v="6.9228884991712245E-2"/>
    <s v="United States"/>
    <x v="1"/>
    <x v="19"/>
    <s v="Philadelphia"/>
    <n v="19134"/>
    <x v="76"/>
    <x v="0"/>
    <s v="2015"/>
    <d v="2015-01-26T00:00:00"/>
    <n v="460.67600000000004"/>
    <n v="30"/>
    <n v="6654.39"/>
    <n v="29319"/>
    <x v="0"/>
  </r>
  <r>
    <n v="4126"/>
    <s v="Low"/>
    <n v="0.03"/>
    <n v="199.99"/>
    <n v="24.49"/>
    <n v="1282"/>
    <x v="1"/>
    <s v="Dana Sharpe"/>
    <s v="Express Air"/>
    <x v="2"/>
    <x v="2"/>
    <x v="16"/>
    <s v="Large Box"/>
    <x v="495"/>
    <n v="0.46"/>
    <n v="8.8814341409895498E-2"/>
    <s v="United States"/>
    <x v="1"/>
    <x v="19"/>
    <s v="Philadelphia"/>
    <n v="19134"/>
    <x v="76"/>
    <x v="0"/>
    <s v="2015"/>
    <d v="2015-01-26T00:00:00"/>
    <n v="393.41999999999996"/>
    <n v="21"/>
    <n v="4429.6899999999996"/>
    <n v="29319"/>
    <x v="0"/>
  </r>
  <r>
    <n v="19990"/>
    <s v="Not Specified"/>
    <n v="0.04"/>
    <n v="150.97999999999999"/>
    <n v="13.99"/>
    <n v="1298"/>
    <x v="1"/>
    <s v="Herbert Beard"/>
    <s v="Regular Air"/>
    <x v="1"/>
    <x v="2"/>
    <x v="6"/>
    <s v="Medium Box"/>
    <x v="216"/>
    <n v="0.38"/>
    <n v="0.69"/>
    <s v="United States"/>
    <x v="2"/>
    <x v="7"/>
    <s v="Sulphur Springs"/>
    <n v="75482"/>
    <x v="6"/>
    <x v="2"/>
    <s v="2015"/>
    <d v="2015-02-15T00:00:00"/>
    <n v="606.05459999999994"/>
    <n v="6"/>
    <n v="878.34"/>
    <n v="90662"/>
    <x v="0"/>
  </r>
  <r>
    <n v="19991"/>
    <s v="Not Specified"/>
    <n v="0.04"/>
    <n v="176.19"/>
    <n v="11.87"/>
    <n v="1298"/>
    <x v="1"/>
    <s v="Herbert Beard"/>
    <s v="Regular Air"/>
    <x v="1"/>
    <x v="0"/>
    <x v="10"/>
    <s v="Small Box"/>
    <x v="496"/>
    <n v="0.62"/>
    <n v="0.47312177601726357"/>
    <s v="United States"/>
    <x v="2"/>
    <x v="7"/>
    <s v="Sulphur Springs"/>
    <n v="75482"/>
    <x v="6"/>
    <x v="2"/>
    <s v="2015"/>
    <d v="2015-02-14T00:00:00"/>
    <n v="320.10000000000002"/>
    <n v="4"/>
    <n v="676.57"/>
    <n v="90662"/>
    <x v="0"/>
  </r>
  <r>
    <n v="23120"/>
    <s v="High"/>
    <n v="0.03"/>
    <n v="39.479999999999997"/>
    <n v="1.99"/>
    <n v="1303"/>
    <x v="1"/>
    <s v="Cindy Harvey"/>
    <s v="Regular Air"/>
    <x v="3"/>
    <x v="2"/>
    <x v="13"/>
    <s v="Small Pack"/>
    <x v="246"/>
    <n v="0.54"/>
    <n v="0.69"/>
    <s v="United States"/>
    <x v="0"/>
    <x v="17"/>
    <s v="Tooele"/>
    <n v="84074"/>
    <x v="153"/>
    <x v="2"/>
    <s v="2015"/>
    <d v="2015-02-21T00:00:00"/>
    <n v="317.08949999999999"/>
    <n v="12"/>
    <n v="459.55"/>
    <n v="87003"/>
    <x v="0"/>
  </r>
  <r>
    <n v="20652"/>
    <s v="Low"/>
    <n v="0.01"/>
    <n v="65.989999999999995"/>
    <n v="5.31"/>
    <n v="1303"/>
    <x v="1"/>
    <s v="Cindy Harvey"/>
    <s v="Regular Air"/>
    <x v="3"/>
    <x v="2"/>
    <x v="5"/>
    <s v="Small Box"/>
    <x v="497"/>
    <n v="0.56999999999999995"/>
    <n v="0.46631164090147148"/>
    <s v="United States"/>
    <x v="0"/>
    <x v="17"/>
    <s v="Tooele"/>
    <n v="84074"/>
    <x v="153"/>
    <x v="2"/>
    <s v="2015"/>
    <d v="2015-02-26T00:00:00"/>
    <n v="250.36272000000002"/>
    <n v="9"/>
    <n v="536.9"/>
    <n v="87005"/>
    <x v="0"/>
  </r>
  <r>
    <n v="25092"/>
    <s v="Medium"/>
    <n v="0.08"/>
    <n v="2.88"/>
    <n v="0.5"/>
    <n v="1304"/>
    <x v="0"/>
    <s v="Sherri McIntosh"/>
    <s v="Regular Air"/>
    <x v="3"/>
    <x v="0"/>
    <x v="9"/>
    <s v="Small Box"/>
    <x v="498"/>
    <n v="0.39"/>
    <n v="0.69"/>
    <s v="United States"/>
    <x v="0"/>
    <x v="17"/>
    <s v="West Jordan"/>
    <n v="84084"/>
    <x v="45"/>
    <x v="4"/>
    <s v="2015"/>
    <d v="2015-04-24T00:00:00"/>
    <n v="6.0305999999999997"/>
    <n v="3"/>
    <n v="8.74"/>
    <n v="87004"/>
    <x v="0"/>
  </r>
  <r>
    <n v="26274"/>
    <s v="High"/>
    <n v="0.04"/>
    <n v="62.18"/>
    <n v="10.84"/>
    <n v="1305"/>
    <x v="0"/>
    <s v="Chris Pritchard"/>
    <s v="Regular Air"/>
    <x v="3"/>
    <x v="1"/>
    <x v="2"/>
    <s v="Medium Box"/>
    <x v="499"/>
    <n v="0.63"/>
    <n v="0.69"/>
    <s v="United States"/>
    <x v="0"/>
    <x v="17"/>
    <s v="West Valley City"/>
    <n v="84120"/>
    <x v="149"/>
    <x v="2"/>
    <s v="2015"/>
    <d v="2015-02-19T00:00:00"/>
    <n v="125.8077"/>
    <n v="3"/>
    <n v="182.33"/>
    <n v="87002"/>
    <x v="0"/>
  </r>
  <r>
    <n v="22832"/>
    <s v="Low"/>
    <n v="0.04"/>
    <n v="8.33"/>
    <n v="1.99"/>
    <n v="1307"/>
    <x v="0"/>
    <s v="Teresa Hill"/>
    <s v="Regular Air"/>
    <x v="2"/>
    <x v="2"/>
    <x v="13"/>
    <s v="Small Pack"/>
    <x v="140"/>
    <n v="0.52"/>
    <n v="0.34200822794453756"/>
    <s v="United States"/>
    <x v="0"/>
    <x v="6"/>
    <s v="Coos Bay"/>
    <n v="97420"/>
    <x v="133"/>
    <x v="1"/>
    <s v="2015"/>
    <d v="2015-07-07T00:00:00"/>
    <n v="44.891999999999996"/>
    <n v="16"/>
    <n v="131.26"/>
    <n v="91451"/>
    <x v="0"/>
  </r>
  <r>
    <n v="3167"/>
    <s v="Medium"/>
    <n v="0.04"/>
    <n v="5.34"/>
    <n v="2.99"/>
    <n v="1314"/>
    <x v="1"/>
    <s v="Keith Marsh"/>
    <s v="Regular Air"/>
    <x v="1"/>
    <x v="0"/>
    <x v="8"/>
    <s v="Small Box"/>
    <x v="289"/>
    <n v="0.38"/>
    <n v="1.4343308395677472E-2"/>
    <s v="United States"/>
    <x v="0"/>
    <x v="1"/>
    <s v="Los Angeles"/>
    <n v="90058"/>
    <x v="25"/>
    <x v="5"/>
    <s v="2015"/>
    <d v="2015-04-01T00:00:00"/>
    <n v="3.4509999999999996"/>
    <n v="45"/>
    <n v="240.6"/>
    <n v="22755"/>
    <x v="0"/>
  </r>
  <r>
    <n v="3168"/>
    <s v="Medium"/>
    <n v="0.06"/>
    <n v="55.99"/>
    <n v="5"/>
    <n v="1314"/>
    <x v="1"/>
    <s v="Keith Marsh"/>
    <s v="Regular Air"/>
    <x v="1"/>
    <x v="2"/>
    <x v="5"/>
    <s v="Small Pack"/>
    <x v="241"/>
    <n v="0.8"/>
    <n v="-1.1619934143870314"/>
    <s v="United States"/>
    <x v="0"/>
    <x v="1"/>
    <s v="Los Angeles"/>
    <n v="90058"/>
    <x v="25"/>
    <x v="5"/>
    <s v="2015"/>
    <d v="2015-04-01T00:00:00"/>
    <n v="-275.25299999999999"/>
    <n v="5"/>
    <n v="236.88"/>
    <n v="22755"/>
    <x v="0"/>
  </r>
  <r>
    <n v="3791"/>
    <s v="Low"/>
    <n v="0.05"/>
    <n v="80.98"/>
    <n v="35"/>
    <n v="1314"/>
    <x v="1"/>
    <s v="Keith Marsh"/>
    <s v="Regular Air"/>
    <x v="1"/>
    <x v="0"/>
    <x v="10"/>
    <s v="Large Box"/>
    <x v="484"/>
    <n v="0.81"/>
    <n v="-0.27539135279121335"/>
    <s v="United States"/>
    <x v="0"/>
    <x v="1"/>
    <s v="Los Angeles"/>
    <n v="90058"/>
    <x v="99"/>
    <x v="0"/>
    <s v="2015"/>
    <d v="2015-01-09T00:00:00"/>
    <n v="-746.44"/>
    <n v="34"/>
    <n v="2710.47"/>
    <n v="27013"/>
    <x v="0"/>
  </r>
  <r>
    <n v="3792"/>
    <s v="Low"/>
    <n v="0.05"/>
    <n v="279.48"/>
    <n v="35"/>
    <n v="1314"/>
    <x v="1"/>
    <s v="Keith Marsh"/>
    <s v="Regular Air"/>
    <x v="1"/>
    <x v="0"/>
    <x v="10"/>
    <s v="Large Box"/>
    <x v="284"/>
    <n v="0.8"/>
    <n v="-3.2909501563784825E-2"/>
    <s v="United States"/>
    <x v="0"/>
    <x v="1"/>
    <s v="Los Angeles"/>
    <n v="90058"/>
    <x v="99"/>
    <x v="0"/>
    <s v="2015"/>
    <d v="2015-01-05T00:00:00"/>
    <n v="-274.95"/>
    <n v="31"/>
    <n v="8354.73"/>
    <n v="27013"/>
    <x v="0"/>
  </r>
  <r>
    <n v="21166"/>
    <s v="Medium"/>
    <n v="0"/>
    <n v="4.91"/>
    <n v="5.68"/>
    <n v="1315"/>
    <x v="0"/>
    <s v="Adam Saunders Gray"/>
    <s v="Regular Air"/>
    <x v="1"/>
    <x v="0"/>
    <x v="8"/>
    <s v="Small Box"/>
    <x v="500"/>
    <n v="0.36"/>
    <n v="-1.967857142857143"/>
    <s v="United States"/>
    <x v="0"/>
    <x v="21"/>
    <s v="Colorado Springs"/>
    <n v="80906"/>
    <x v="25"/>
    <x v="5"/>
    <s v="2015"/>
    <d v="2015-03-31T00:00:00"/>
    <n v="-95.047499999999999"/>
    <n v="9"/>
    <n v="48.3"/>
    <n v="87602"/>
    <x v="0"/>
  </r>
  <r>
    <n v="21167"/>
    <s v="Medium"/>
    <n v="0.04"/>
    <n v="5.34"/>
    <n v="2.99"/>
    <n v="1316"/>
    <x v="1"/>
    <s v="Marion Lindsey"/>
    <s v="Regular Air"/>
    <x v="1"/>
    <x v="0"/>
    <x v="8"/>
    <s v="Small Box"/>
    <x v="289"/>
    <n v="0.38"/>
    <n v="5.8680496514198259E-2"/>
    <s v="United States"/>
    <x v="0"/>
    <x v="21"/>
    <s v="Commerce City"/>
    <n v="80022"/>
    <x v="25"/>
    <x v="5"/>
    <s v="2015"/>
    <d v="2015-04-01T00:00:00"/>
    <n v="3.4509999999999996"/>
    <n v="11"/>
    <n v="58.81"/>
    <n v="87602"/>
    <x v="0"/>
  </r>
  <r>
    <n v="21168"/>
    <s v="Medium"/>
    <n v="0.06"/>
    <n v="55.99"/>
    <n v="5"/>
    <n v="1316"/>
    <x v="1"/>
    <s v="Marion Lindsey"/>
    <s v="Regular Air"/>
    <x v="1"/>
    <x v="2"/>
    <x v="5"/>
    <s v="Small Pack"/>
    <x v="241"/>
    <n v="0.8"/>
    <n v="-5.8094765723934145"/>
    <s v="United States"/>
    <x v="0"/>
    <x v="21"/>
    <s v="Commerce City"/>
    <n v="80022"/>
    <x v="25"/>
    <x v="5"/>
    <s v="2015"/>
    <d v="2015-04-01T00:00:00"/>
    <n v="-275.25299999999999"/>
    <n v="1"/>
    <n v="47.38"/>
    <n v="87602"/>
    <x v="0"/>
  </r>
  <r>
    <n v="21791"/>
    <s v="Low"/>
    <n v="0.05"/>
    <n v="80.98"/>
    <n v="35"/>
    <n v="1316"/>
    <x v="1"/>
    <s v="Marion Lindsey"/>
    <s v="Regular Air"/>
    <x v="1"/>
    <x v="0"/>
    <x v="10"/>
    <s v="Large Box"/>
    <x v="484"/>
    <n v="0.81"/>
    <n v="-1.1704089312594079"/>
    <s v="United States"/>
    <x v="0"/>
    <x v="21"/>
    <s v="Commerce City"/>
    <n v="80022"/>
    <x v="99"/>
    <x v="0"/>
    <s v="2015"/>
    <d v="2015-01-09T00:00:00"/>
    <n v="-746.44"/>
    <n v="8"/>
    <n v="637.76"/>
    <n v="87603"/>
    <x v="0"/>
  </r>
  <r>
    <n v="21792"/>
    <s v="Low"/>
    <n v="0.05"/>
    <n v="279.48"/>
    <n v="35"/>
    <n v="1316"/>
    <x v="1"/>
    <s v="Marion Lindsey"/>
    <s v="Regular Air"/>
    <x v="1"/>
    <x v="0"/>
    <x v="10"/>
    <s v="Large Box"/>
    <x v="284"/>
    <n v="0.8"/>
    <n v="-0.1275242804003599"/>
    <s v="United States"/>
    <x v="0"/>
    <x v="21"/>
    <s v="Commerce City"/>
    <n v="80022"/>
    <x v="99"/>
    <x v="0"/>
    <s v="2015"/>
    <d v="2015-01-05T00:00:00"/>
    <n v="-274.95"/>
    <n v="8"/>
    <n v="2156.06"/>
    <n v="87603"/>
    <x v="0"/>
  </r>
  <r>
    <n v="21006"/>
    <s v="Low"/>
    <n v="0.02"/>
    <n v="55.99"/>
    <n v="3.3"/>
    <n v="1338"/>
    <x v="0"/>
    <s v="Denise McIntosh"/>
    <s v="Regular Air"/>
    <x v="1"/>
    <x v="2"/>
    <x v="5"/>
    <s v="Small Pack"/>
    <x v="501"/>
    <n v="0.59"/>
    <n v="0.69"/>
    <s v="United States"/>
    <x v="2"/>
    <x v="12"/>
    <s v="Chicago"/>
    <n v="60623"/>
    <x v="104"/>
    <x v="2"/>
    <s v="2015"/>
    <d v="2015-02-10T00:00:00"/>
    <n v="525.20039999999995"/>
    <n v="16"/>
    <n v="761.16"/>
    <n v="91244"/>
    <x v="0"/>
  </r>
  <r>
    <n v="3004"/>
    <s v="Low"/>
    <n v="0"/>
    <n v="22.38"/>
    <n v="15.1"/>
    <n v="1340"/>
    <x v="1"/>
    <s v="Marie Bass"/>
    <s v="Express Air"/>
    <x v="1"/>
    <x v="0"/>
    <x v="8"/>
    <s v="Small Box"/>
    <x v="429"/>
    <n v="0.38"/>
    <n v="-7.7118122692916152E-2"/>
    <s v="United States"/>
    <x v="1"/>
    <x v="4"/>
    <s v="New York City"/>
    <n v="10170"/>
    <x v="104"/>
    <x v="2"/>
    <s v="2015"/>
    <d v="2015-02-17T00:00:00"/>
    <n v="-52.646999999999998"/>
    <n v="29"/>
    <n v="682.68"/>
    <n v="21636"/>
    <x v="0"/>
  </r>
  <r>
    <n v="3005"/>
    <s v="Low"/>
    <n v="7.0000000000000007E-2"/>
    <n v="5.98"/>
    <n v="4.6900000000000004"/>
    <n v="1340"/>
    <x v="1"/>
    <s v="Marie Bass"/>
    <s v="Regular Air"/>
    <x v="1"/>
    <x v="0"/>
    <x v="10"/>
    <s v="Small Box"/>
    <x v="502"/>
    <n v="0.68"/>
    <n v="-0.33278867102396514"/>
    <s v="United States"/>
    <x v="1"/>
    <x v="4"/>
    <s v="New York City"/>
    <n v="10170"/>
    <x v="104"/>
    <x v="2"/>
    <s v="2015"/>
    <d v="2015-02-15T00:00:00"/>
    <n v="-24.44"/>
    <n v="11"/>
    <n v="73.44"/>
    <n v="21636"/>
    <x v="0"/>
  </r>
  <r>
    <n v="3006"/>
    <s v="Low"/>
    <n v="0.02"/>
    <n v="55.99"/>
    <n v="3.3"/>
    <n v="1340"/>
    <x v="1"/>
    <s v="Marie Bass"/>
    <s v="Regular Air"/>
    <x v="1"/>
    <x v="2"/>
    <x v="5"/>
    <s v="Small Pack"/>
    <x v="501"/>
    <n v="0.59"/>
    <n v="0.12228843503822066"/>
    <s v="United States"/>
    <x v="1"/>
    <x v="4"/>
    <s v="New York City"/>
    <n v="10170"/>
    <x v="104"/>
    <x v="2"/>
    <s v="2015"/>
    <d v="2015-02-10T00:00:00"/>
    <n v="366.50700000000001"/>
    <n v="63"/>
    <n v="2997.07"/>
    <n v="21636"/>
    <x v="0"/>
  </r>
  <r>
    <n v="3431"/>
    <s v="Not Specified"/>
    <n v="7.0000000000000007E-2"/>
    <n v="3.98"/>
    <n v="0.83"/>
    <n v="1340"/>
    <x v="1"/>
    <s v="Marie Bass"/>
    <s v="Regular Air"/>
    <x v="1"/>
    <x v="0"/>
    <x v="0"/>
    <s v="Wrap Bag"/>
    <x v="503"/>
    <n v="0.51"/>
    <n v="9.6800424253137687E-2"/>
    <s v="United States"/>
    <x v="1"/>
    <x v="4"/>
    <s v="New York City"/>
    <n v="10170"/>
    <x v="132"/>
    <x v="1"/>
    <s v="2015"/>
    <d v="2015-06-09T00:00:00"/>
    <n v="27.38"/>
    <n v="76"/>
    <n v="282.85000000000002"/>
    <n v="24455"/>
    <x v="0"/>
  </r>
  <r>
    <n v="21005"/>
    <s v="Low"/>
    <n v="7.0000000000000007E-2"/>
    <n v="5.98"/>
    <n v="4.6900000000000004"/>
    <n v="1341"/>
    <x v="1"/>
    <s v="Edward Bynum"/>
    <s v="Regular Air"/>
    <x v="1"/>
    <x v="0"/>
    <x v="10"/>
    <s v="Small Box"/>
    <x v="502"/>
    <n v="0.68"/>
    <n v="-0.63448826759860211"/>
    <s v="United States"/>
    <x v="1"/>
    <x v="19"/>
    <s v="Chambersburg"/>
    <n v="17201"/>
    <x v="104"/>
    <x v="2"/>
    <s v="2015"/>
    <d v="2015-02-15T00:00:00"/>
    <n v="-12.708800000000002"/>
    <n v="3"/>
    <n v="20.03"/>
    <n v="91244"/>
    <x v="0"/>
  </r>
  <r>
    <n v="21430"/>
    <s v="Not Specified"/>
    <n v="0"/>
    <n v="20.89"/>
    <n v="1.99"/>
    <n v="1341"/>
    <x v="1"/>
    <s v="Edward Bynum"/>
    <s v="Regular Air"/>
    <x v="1"/>
    <x v="2"/>
    <x v="13"/>
    <s v="Small Pack"/>
    <x v="504"/>
    <n v="0.48"/>
    <n v="-6.2618259224219486E-2"/>
    <s v="United States"/>
    <x v="1"/>
    <x v="19"/>
    <s v="Chambersburg"/>
    <n v="17201"/>
    <x v="132"/>
    <x v="1"/>
    <s v="2015"/>
    <d v="2015-06-08T00:00:00"/>
    <n v="-5.2949999999999999"/>
    <n v="4"/>
    <n v="84.56"/>
    <n v="91245"/>
    <x v="0"/>
  </r>
  <r>
    <n v="21431"/>
    <s v="Not Specified"/>
    <n v="7.0000000000000007E-2"/>
    <n v="3.98"/>
    <n v="0.83"/>
    <n v="1341"/>
    <x v="1"/>
    <s v="Edward Bynum"/>
    <s v="Regular Air"/>
    <x v="1"/>
    <x v="0"/>
    <x v="0"/>
    <s v="Wrap Bag"/>
    <x v="503"/>
    <n v="0.51"/>
    <n v="0.58082308018667805"/>
    <s v="United States"/>
    <x v="1"/>
    <x v="19"/>
    <s v="Chambersburg"/>
    <n v="17201"/>
    <x v="132"/>
    <x v="1"/>
    <s v="2015"/>
    <d v="2015-06-09T00:00:00"/>
    <n v="41.07"/>
    <n v="19"/>
    <n v="70.709999999999994"/>
    <n v="91245"/>
    <x v="0"/>
  </r>
  <r>
    <n v="20804"/>
    <s v="Low"/>
    <n v="0.1"/>
    <n v="2.62"/>
    <n v="0.8"/>
    <n v="1347"/>
    <x v="0"/>
    <s v="Vivian Goldstein"/>
    <s v="Regular Air"/>
    <x v="1"/>
    <x v="0"/>
    <x v="3"/>
    <s v="Wrap Bag"/>
    <x v="505"/>
    <n v="0.39"/>
    <n v="-1.8220381797146161"/>
    <s v="United States"/>
    <x v="3"/>
    <x v="26"/>
    <s v="Brandon"/>
    <n v="33511"/>
    <x v="122"/>
    <x v="4"/>
    <s v="2015"/>
    <d v="2015-05-06T00:00:00"/>
    <n v="-94.490899999999996"/>
    <n v="21"/>
    <n v="51.86"/>
    <n v="89686"/>
    <x v="0"/>
  </r>
  <r>
    <n v="22414"/>
    <s v="High"/>
    <n v="0"/>
    <n v="12.2"/>
    <n v="6.02"/>
    <n v="1350"/>
    <x v="0"/>
    <s v="Jackie Burke"/>
    <s v="Express Air"/>
    <x v="1"/>
    <x v="1"/>
    <x v="2"/>
    <s v="Small Pack"/>
    <x v="506"/>
    <n v="0.43"/>
    <n v="-3.0636201991465151"/>
    <s v="United States"/>
    <x v="3"/>
    <x v="26"/>
    <s v="Carol City"/>
    <n v="33055"/>
    <x v="89"/>
    <x v="4"/>
    <s v="2015"/>
    <d v="2015-04-18T00:00:00"/>
    <n v="-172.298"/>
    <n v="4"/>
    <n v="56.24"/>
    <n v="88233"/>
    <x v="0"/>
  </r>
  <r>
    <n v="18499"/>
    <s v="Not Specified"/>
    <n v="0.1"/>
    <n v="110.99"/>
    <n v="8.99"/>
    <n v="1351"/>
    <x v="0"/>
    <s v="Janet McCullough"/>
    <s v="Express Air"/>
    <x v="1"/>
    <x v="2"/>
    <x v="5"/>
    <s v="Small Box"/>
    <x v="507"/>
    <n v="0.56999999999999995"/>
    <n v="5.2334894389754378"/>
    <s v="United States"/>
    <x v="3"/>
    <x v="26"/>
    <s v="Coconut Creek"/>
    <n v="33063"/>
    <x v="39"/>
    <x v="0"/>
    <s v="2015"/>
    <d v="2015-01-29T00:00:00"/>
    <n v="3285.48"/>
    <n v="7"/>
    <n v="627.78"/>
    <n v="88232"/>
    <x v="0"/>
  </r>
  <r>
    <n v="24232"/>
    <s v="High"/>
    <n v="0.05"/>
    <n v="17.670000000000002"/>
    <n v="8.99"/>
    <n v="1352"/>
    <x v="0"/>
    <s v="Vivian Clarke"/>
    <s v="Regular Air"/>
    <x v="1"/>
    <x v="1"/>
    <x v="2"/>
    <s v="Small Pack"/>
    <x v="283"/>
    <n v="0.47"/>
    <n v="0.1624216765453006"/>
    <s v="United States"/>
    <x v="1"/>
    <x v="30"/>
    <s v="Camp Springs"/>
    <n v="20746"/>
    <x v="122"/>
    <x v="4"/>
    <s v="2015"/>
    <d v="2015-05-01T00:00:00"/>
    <n v="46.036799999999999"/>
    <n v="16"/>
    <n v="283.44"/>
    <n v="88234"/>
    <x v="0"/>
  </r>
  <r>
    <n v="20870"/>
    <s v="High"/>
    <n v="0.1"/>
    <n v="4.13"/>
    <n v="0.99"/>
    <n v="1354"/>
    <x v="1"/>
    <s v="Aaron Dillon"/>
    <s v="Regular Air"/>
    <x v="3"/>
    <x v="0"/>
    <x v="9"/>
    <s v="Small Box"/>
    <x v="508"/>
    <n v="0.39"/>
    <n v="-0.12906024096385543"/>
    <s v="United States"/>
    <x v="2"/>
    <x v="7"/>
    <s v="Weatherford"/>
    <n v="76086"/>
    <x v="143"/>
    <x v="2"/>
    <s v="2015"/>
    <d v="2015-02-11T00:00:00"/>
    <n v="-1.0712000000000002"/>
    <n v="2"/>
    <n v="8.3000000000000007"/>
    <n v="91209"/>
    <x v="0"/>
  </r>
  <r>
    <n v="20871"/>
    <s v="High"/>
    <n v="0.04"/>
    <n v="4.9800000000000004"/>
    <n v="0.49"/>
    <n v="1354"/>
    <x v="1"/>
    <s v="Aaron Dillon"/>
    <s v="Regular Air"/>
    <x v="3"/>
    <x v="0"/>
    <x v="9"/>
    <s v="Small Box"/>
    <x v="509"/>
    <n v="0.39"/>
    <n v="0.43928286852589649"/>
    <s v="United States"/>
    <x v="2"/>
    <x v="7"/>
    <s v="Weatherford"/>
    <n v="76086"/>
    <x v="143"/>
    <x v="2"/>
    <s v="2015"/>
    <d v="2015-02-13T00:00:00"/>
    <n v="4.4104000000000001"/>
    <n v="2"/>
    <n v="10.039999999999999"/>
    <n v="91209"/>
    <x v="0"/>
  </r>
  <r>
    <n v="18733"/>
    <s v="Medium"/>
    <n v="0.03"/>
    <n v="125.99"/>
    <n v="7.69"/>
    <n v="1357"/>
    <x v="1"/>
    <s v="Marguerite Yu"/>
    <s v="Regular Air"/>
    <x v="1"/>
    <x v="2"/>
    <x v="5"/>
    <s v="Small Box"/>
    <x v="442"/>
    <n v="0.57999999999999996"/>
    <n v="0.51032241633983599"/>
    <s v="United States"/>
    <x v="2"/>
    <x v="7"/>
    <s v="Weslaco"/>
    <n v="78596"/>
    <x v="26"/>
    <x v="1"/>
    <s v="2015"/>
    <d v="2015-06-05T00:00:00"/>
    <n v="500.95799999999997"/>
    <n v="9"/>
    <n v="981.65"/>
    <n v="88184"/>
    <x v="0"/>
  </r>
  <r>
    <n v="18645"/>
    <s v="High"/>
    <n v="7.0000000000000007E-2"/>
    <n v="119.99"/>
    <n v="16.8"/>
    <n v="1357"/>
    <x v="1"/>
    <s v="Marguerite Yu"/>
    <s v="Delivery Truck"/>
    <x v="1"/>
    <x v="2"/>
    <x v="6"/>
    <s v="Jumbo Box"/>
    <x v="510"/>
    <n v="0.35"/>
    <n v="0.69"/>
    <s v="United States"/>
    <x v="2"/>
    <x v="7"/>
    <s v="Weslaco"/>
    <n v="78596"/>
    <x v="162"/>
    <x v="1"/>
    <s v="2015"/>
    <d v="2015-06-30T00:00:00"/>
    <n v="1206.5961"/>
    <n v="15"/>
    <n v="1748.69"/>
    <n v="88185"/>
    <x v="0"/>
  </r>
  <r>
    <n v="20830"/>
    <s v="High"/>
    <n v="0.03"/>
    <n v="14.34"/>
    <n v="5"/>
    <n v="1360"/>
    <x v="0"/>
    <s v="Arlene Gibbons"/>
    <s v="Regular Air"/>
    <x v="3"/>
    <x v="1"/>
    <x v="2"/>
    <s v="Small Pack"/>
    <x v="511"/>
    <n v="0.49"/>
    <n v="0.69"/>
    <s v="United States"/>
    <x v="2"/>
    <x v="25"/>
    <s v="Muscatine"/>
    <n v="52761"/>
    <x v="161"/>
    <x v="0"/>
    <s v="2015"/>
    <d v="2015-01-27T00:00:00"/>
    <n v="82.310099999999991"/>
    <n v="8"/>
    <n v="119.29"/>
    <n v="89595"/>
    <x v="0"/>
  </r>
  <r>
    <n v="20829"/>
    <s v="High"/>
    <n v="0.01"/>
    <n v="2.89"/>
    <n v="0.5"/>
    <n v="1361"/>
    <x v="1"/>
    <s v="Kristina Collier"/>
    <s v="Regular Air"/>
    <x v="3"/>
    <x v="0"/>
    <x v="9"/>
    <s v="Small Box"/>
    <x v="277"/>
    <n v="0.38"/>
    <n v="0.39727272727272728"/>
    <s v="United States"/>
    <x v="2"/>
    <x v="22"/>
    <s v="Allen Park"/>
    <n v="48101"/>
    <x v="161"/>
    <x v="0"/>
    <s v="2015"/>
    <d v="2015-01-28T00:00:00"/>
    <n v="1.2236"/>
    <n v="1"/>
    <n v="3.08"/>
    <n v="89595"/>
    <x v="0"/>
  </r>
  <r>
    <n v="24432"/>
    <s v="Critical"/>
    <n v="0.01"/>
    <n v="6.48"/>
    <n v="6.22"/>
    <n v="1361"/>
    <x v="1"/>
    <s v="Kristina Collier"/>
    <s v="Express Air"/>
    <x v="3"/>
    <x v="0"/>
    <x v="7"/>
    <s v="Small Box"/>
    <x v="512"/>
    <n v="0.37"/>
    <n v="-0.22503887129283043"/>
    <s v="United States"/>
    <x v="2"/>
    <x v="22"/>
    <s v="Allen Park"/>
    <n v="48101"/>
    <x v="104"/>
    <x v="2"/>
    <s v="2015"/>
    <d v="2015-02-11T00:00:00"/>
    <n v="-15.6312"/>
    <n v="9"/>
    <n v="69.459999999999994"/>
    <n v="89596"/>
    <x v="0"/>
  </r>
  <r>
    <n v="24433"/>
    <s v="Critical"/>
    <n v="0.03"/>
    <n v="85.99"/>
    <n v="3.3"/>
    <n v="1361"/>
    <x v="1"/>
    <s v="Kristina Collier"/>
    <s v="Regular Air"/>
    <x v="3"/>
    <x v="2"/>
    <x v="5"/>
    <s v="Small Pack"/>
    <x v="181"/>
    <n v="0.37"/>
    <n v="0.69"/>
    <s v="United States"/>
    <x v="2"/>
    <x v="22"/>
    <s v="Allen Park"/>
    <n v="48101"/>
    <x v="104"/>
    <x v="2"/>
    <s v="2015"/>
    <d v="2015-02-12T00:00:00"/>
    <n v="790.54679999999996"/>
    <n v="16"/>
    <n v="1145.72"/>
    <n v="89596"/>
    <x v="0"/>
  </r>
  <r>
    <n v="23011"/>
    <s v="Medium"/>
    <n v="0.05"/>
    <n v="12.97"/>
    <n v="1.49"/>
    <n v="1363"/>
    <x v="1"/>
    <s v="Earl Roy"/>
    <s v="Regular Air"/>
    <x v="3"/>
    <x v="0"/>
    <x v="8"/>
    <s v="Small Box"/>
    <x v="513"/>
    <n v="0.35"/>
    <n v="0.20728100113765641"/>
    <s v="United States"/>
    <x v="3"/>
    <x v="26"/>
    <s v="Casselberry"/>
    <n v="32707"/>
    <x v="128"/>
    <x v="2"/>
    <s v="2015"/>
    <d v="2015-02-06T00:00:00"/>
    <n v="5.4659999999999993"/>
    <n v="2"/>
    <n v="26.37"/>
    <n v="89993"/>
    <x v="0"/>
  </r>
  <r>
    <n v="23012"/>
    <s v="Medium"/>
    <n v="0.06"/>
    <n v="5.81"/>
    <n v="3.37"/>
    <n v="1363"/>
    <x v="1"/>
    <s v="Earl Roy"/>
    <s v="Regular Air"/>
    <x v="3"/>
    <x v="0"/>
    <x v="3"/>
    <s v="Wrap Bag"/>
    <x v="514"/>
    <n v="0.54"/>
    <n v="-2.7903854790419165"/>
    <s v="United States"/>
    <x v="3"/>
    <x v="26"/>
    <s v="Casselberry"/>
    <n v="32707"/>
    <x v="128"/>
    <x v="2"/>
    <s v="2015"/>
    <d v="2015-02-06T00:00:00"/>
    <n v="-149.1182"/>
    <n v="9"/>
    <n v="53.44"/>
    <n v="89993"/>
    <x v="0"/>
  </r>
  <r>
    <n v="19333"/>
    <s v="Not Specified"/>
    <n v="0.1"/>
    <n v="5.98"/>
    <n v="5.35"/>
    <n v="1364"/>
    <x v="0"/>
    <s v="Chris Ford"/>
    <s v="Regular Air"/>
    <x v="1"/>
    <x v="0"/>
    <x v="7"/>
    <s v="Small Box"/>
    <x v="515"/>
    <n v="0.4"/>
    <n v="-1.5741192884548307"/>
    <s v="United States"/>
    <x v="1"/>
    <x v="30"/>
    <s v="Camp Springs"/>
    <n v="20746"/>
    <x v="83"/>
    <x v="5"/>
    <s v="2015"/>
    <d v="2015-03-17T00:00:00"/>
    <n v="-90.26"/>
    <n v="10"/>
    <n v="57.34"/>
    <n v="89994"/>
    <x v="0"/>
  </r>
  <r>
    <n v="20539"/>
    <s v="Medium"/>
    <n v="0.03"/>
    <n v="73.98"/>
    <n v="14.52"/>
    <n v="1367"/>
    <x v="0"/>
    <s v="James Hunter"/>
    <s v="Regular Air"/>
    <x v="3"/>
    <x v="2"/>
    <x v="13"/>
    <s v="Small Box"/>
    <x v="414"/>
    <n v="0.65"/>
    <n v="-4.1284687420906092"/>
    <s v="United States"/>
    <x v="2"/>
    <x v="7"/>
    <s v="Lubbock"/>
    <n v="79424"/>
    <x v="0"/>
    <x v="0"/>
    <s v="2015"/>
    <d v="2015-01-10T00:00:00"/>
    <n v="-326.23159999999996"/>
    <n v="1"/>
    <n v="79.02"/>
    <n v="90513"/>
    <x v="0"/>
  </r>
  <r>
    <n v="26034"/>
    <s v="Medium"/>
    <n v="0.09"/>
    <n v="4.55"/>
    <n v="1.49"/>
    <n v="1368"/>
    <x v="0"/>
    <s v="Patsy Harmon"/>
    <s v="Regular Air"/>
    <x v="3"/>
    <x v="0"/>
    <x v="8"/>
    <s v="Small Box"/>
    <x v="516"/>
    <n v="0.35"/>
    <n v="0.66396856581532415"/>
    <s v="United States"/>
    <x v="2"/>
    <x v="7"/>
    <s v="Lufkin"/>
    <n v="75901"/>
    <x v="165"/>
    <x v="5"/>
    <s v="2015"/>
    <d v="2015-03-25T00:00:00"/>
    <n v="16.898"/>
    <n v="6"/>
    <n v="25.45"/>
    <n v="90514"/>
    <x v="0"/>
  </r>
  <r>
    <n v="26035"/>
    <s v="Medium"/>
    <n v="7.0000000000000007E-2"/>
    <n v="9.7799999999999994"/>
    <n v="5.76"/>
    <n v="1369"/>
    <x v="0"/>
    <s v="Joe D Dean"/>
    <s v="Express Air"/>
    <x v="3"/>
    <x v="0"/>
    <x v="4"/>
    <s v="Small Box"/>
    <x v="453"/>
    <n v="0.35"/>
    <n v="0.18190028901734104"/>
    <s v="United States"/>
    <x v="2"/>
    <x v="7"/>
    <s v="Mansfield"/>
    <n v="76063"/>
    <x v="165"/>
    <x v="5"/>
    <s v="2015"/>
    <d v="2015-03-25T00:00:00"/>
    <n v="20.14"/>
    <n v="11"/>
    <n v="110.72"/>
    <n v="90514"/>
    <x v="0"/>
  </r>
  <r>
    <n v="24534"/>
    <s v="Critical"/>
    <n v="0.06"/>
    <n v="44.01"/>
    <n v="3.5"/>
    <n v="1374"/>
    <x v="0"/>
    <s v="Earl Buck"/>
    <s v="Regular Air"/>
    <x v="1"/>
    <x v="0"/>
    <x v="15"/>
    <s v="Small Box"/>
    <x v="517"/>
    <n v="0.59"/>
    <n v="-0.45232211333617384"/>
    <s v="United States"/>
    <x v="0"/>
    <x v="1"/>
    <s v="Stockton"/>
    <n v="95207"/>
    <x v="31"/>
    <x v="1"/>
    <s v="2015"/>
    <d v="2015-06-08T00:00:00"/>
    <n v="-21.231999999999999"/>
    <n v="1"/>
    <n v="46.94"/>
    <n v="88212"/>
    <x v="0"/>
  </r>
  <r>
    <n v="19932"/>
    <s v="Low"/>
    <n v="0.05"/>
    <n v="2.89"/>
    <n v="0.5"/>
    <n v="1380"/>
    <x v="0"/>
    <s v="Jeanne Walker"/>
    <s v="Regular Air"/>
    <x v="1"/>
    <x v="0"/>
    <x v="9"/>
    <s v="Small Box"/>
    <x v="277"/>
    <n v="0.38"/>
    <n v="0.69"/>
    <s v="United States"/>
    <x v="1"/>
    <x v="16"/>
    <s v="Portsmouth"/>
    <n v="3801"/>
    <x v="150"/>
    <x v="1"/>
    <s v="2015"/>
    <d v="2015-07-03T00:00:00"/>
    <n v="18.0642"/>
    <n v="9"/>
    <n v="26.18"/>
    <n v="88213"/>
    <x v="0"/>
  </r>
  <r>
    <n v="19018"/>
    <s v="Medium"/>
    <n v="0.03"/>
    <n v="2.23"/>
    <n v="4.57"/>
    <n v="1383"/>
    <x v="0"/>
    <s v="Christina Hanna"/>
    <s v="Regular Air"/>
    <x v="3"/>
    <x v="1"/>
    <x v="2"/>
    <s v="Small Pack"/>
    <x v="518"/>
    <n v="0.41"/>
    <n v="-3.2536636427076062"/>
    <s v="United States"/>
    <x v="0"/>
    <x v="17"/>
    <s v="West Valley City"/>
    <n v="84120"/>
    <x v="90"/>
    <x v="3"/>
    <s v="2015"/>
    <d v="2015-05-02T00:00:00"/>
    <n v="-93.25"/>
    <n v="12"/>
    <n v="28.66"/>
    <n v="89406"/>
    <x v="0"/>
  </r>
  <r>
    <n v="25790"/>
    <s v="Not Specified"/>
    <n v="7.0000000000000007E-2"/>
    <n v="11.29"/>
    <n v="5.03"/>
    <n v="1384"/>
    <x v="1"/>
    <s v="George McLamb"/>
    <s v="Regular Air"/>
    <x v="3"/>
    <x v="0"/>
    <x v="10"/>
    <s v="Small Box"/>
    <x v="519"/>
    <n v="0.59"/>
    <n v="-1.3235103101152783"/>
    <s v="United States"/>
    <x v="3"/>
    <x v="8"/>
    <s v="Alexandria"/>
    <n v="22304"/>
    <x v="133"/>
    <x v="1"/>
    <s v="2015"/>
    <d v="2015-07-02T00:00:00"/>
    <n v="-163.03"/>
    <n v="11"/>
    <n v="123.18"/>
    <n v="89407"/>
    <x v="0"/>
  </r>
  <r>
    <n v="22984"/>
    <s v="Low"/>
    <n v="0.02"/>
    <n v="70.97"/>
    <n v="3.5"/>
    <n v="1384"/>
    <x v="1"/>
    <s v="George McLamb"/>
    <s v="Regular Air"/>
    <x v="3"/>
    <x v="0"/>
    <x v="15"/>
    <s v="Small Box"/>
    <x v="235"/>
    <n v="0.59"/>
    <n v="1.5399161444714657E-2"/>
    <s v="United States"/>
    <x v="3"/>
    <x v="8"/>
    <s v="Alexandria"/>
    <n v="22304"/>
    <x v="31"/>
    <x v="1"/>
    <s v="2015"/>
    <d v="2015-06-14T00:00:00"/>
    <n v="23.61599999999995"/>
    <n v="21"/>
    <n v="1533.59"/>
    <n v="89408"/>
    <x v="0"/>
  </r>
  <r>
    <n v="18970"/>
    <s v="Critical"/>
    <n v="0.06"/>
    <n v="1.74"/>
    <n v="4.08"/>
    <n v="1389"/>
    <x v="1"/>
    <s v="Jean Khan"/>
    <s v="Regular Air"/>
    <x v="0"/>
    <x v="1"/>
    <x v="2"/>
    <s v="Small Pack"/>
    <x v="60"/>
    <n v="0.53"/>
    <n v="-3.9975451263537907"/>
    <s v="United States"/>
    <x v="0"/>
    <x v="1"/>
    <s v="Menlo Park"/>
    <n v="94025"/>
    <x v="51"/>
    <x v="0"/>
    <s v="2015"/>
    <d v="2015-01-26T00:00:00"/>
    <n v="-11.0732"/>
    <n v="1"/>
    <n v="2.77"/>
    <n v="88726"/>
    <x v="0"/>
  </r>
  <r>
    <n v="19852"/>
    <s v="High"/>
    <n v="0.08"/>
    <n v="2.62"/>
    <n v="0.8"/>
    <n v="1389"/>
    <x v="1"/>
    <s v="Jean Khan"/>
    <s v="Express Air"/>
    <x v="2"/>
    <x v="0"/>
    <x v="3"/>
    <s v="Wrap Bag"/>
    <x v="505"/>
    <n v="0.39"/>
    <n v="0.69"/>
    <s v="United States"/>
    <x v="0"/>
    <x v="1"/>
    <s v="Menlo Park"/>
    <n v="94025"/>
    <x v="116"/>
    <x v="3"/>
    <s v="2015"/>
    <d v="2015-05-15T00:00:00"/>
    <n v="21.769499999999997"/>
    <n v="12"/>
    <n v="31.55"/>
    <n v="88728"/>
    <x v="0"/>
  </r>
  <r>
    <n v="19111"/>
    <s v="High"/>
    <n v="0.09"/>
    <n v="2.61"/>
    <n v="0.5"/>
    <n v="1389"/>
    <x v="1"/>
    <s v="Jean Khan"/>
    <s v="Regular Air"/>
    <x v="3"/>
    <x v="0"/>
    <x v="9"/>
    <s v="Small Box"/>
    <x v="413"/>
    <n v="0.39"/>
    <n v="0.69"/>
    <s v="United States"/>
    <x v="0"/>
    <x v="1"/>
    <s v="Menlo Park"/>
    <n v="94025"/>
    <x v="26"/>
    <x v="1"/>
    <s v="2015"/>
    <d v="2015-06-05T00:00:00"/>
    <n v="29.380199999999995"/>
    <n v="17"/>
    <n v="42.58"/>
    <n v="88729"/>
    <x v="0"/>
  </r>
  <r>
    <n v="18702"/>
    <s v="Critical"/>
    <n v="0.1"/>
    <n v="8.17"/>
    <n v="1.69"/>
    <n v="1390"/>
    <x v="1"/>
    <s v="Hazel Jones"/>
    <s v="Regular Air"/>
    <x v="0"/>
    <x v="0"/>
    <x v="7"/>
    <s v="Wrap Bag"/>
    <x v="520"/>
    <n v="0.38"/>
    <n v="0.69"/>
    <s v="United States"/>
    <x v="0"/>
    <x v="1"/>
    <s v="Stockton"/>
    <n v="95207"/>
    <x v="41"/>
    <x v="3"/>
    <s v="2015"/>
    <d v="2015-05-16T00:00:00"/>
    <n v="100.2984"/>
    <n v="19"/>
    <n v="145.36000000000001"/>
    <n v="88731"/>
    <x v="0"/>
  </r>
  <r>
    <n v="18703"/>
    <s v="Critical"/>
    <n v="0.03"/>
    <n v="110.99"/>
    <n v="2.5"/>
    <n v="1390"/>
    <x v="1"/>
    <s v="Hazel Jones"/>
    <s v="Regular Air"/>
    <x v="0"/>
    <x v="2"/>
    <x v="5"/>
    <s v="Small Box"/>
    <x v="170"/>
    <n v="0.56999999999999995"/>
    <n v="0.69"/>
    <s v="United States"/>
    <x v="0"/>
    <x v="1"/>
    <s v="Stockton"/>
    <n v="95207"/>
    <x v="41"/>
    <x v="3"/>
    <s v="2015"/>
    <d v="2015-05-18T00:00:00"/>
    <n v="2495.3987999999999"/>
    <n v="38"/>
    <n v="3616.52"/>
    <n v="88731"/>
    <x v="0"/>
  </r>
  <r>
    <n v="20523"/>
    <s v="Not Specified"/>
    <n v="0"/>
    <n v="2.88"/>
    <n v="0.7"/>
    <n v="1391"/>
    <x v="1"/>
    <s v="Carolyn Greer"/>
    <s v="Express Air"/>
    <x v="3"/>
    <x v="0"/>
    <x v="0"/>
    <s v="Wrap Bag"/>
    <x v="122"/>
    <n v="0.56000000000000005"/>
    <n v="-1.3819095477386863E-2"/>
    <s v="United States"/>
    <x v="0"/>
    <x v="1"/>
    <s v="Sunnyvale"/>
    <n v="94086"/>
    <x v="158"/>
    <x v="4"/>
    <s v="2015"/>
    <d v="2015-04-24T00:00:00"/>
    <n v="-0.10999999999999943"/>
    <n v="1"/>
    <n v="7.96"/>
    <n v="88727"/>
    <x v="0"/>
  </r>
  <r>
    <n v="20163"/>
    <s v="Low"/>
    <n v="7.0000000000000007E-2"/>
    <n v="12.28"/>
    <n v="6.13"/>
    <n v="1391"/>
    <x v="1"/>
    <s v="Carolyn Greer"/>
    <s v="Regular Air"/>
    <x v="2"/>
    <x v="0"/>
    <x v="10"/>
    <s v="Small Box"/>
    <x v="521"/>
    <n v="0.56999999999999995"/>
    <n v="3.9107779973818681E-2"/>
    <s v="United States"/>
    <x v="0"/>
    <x v="1"/>
    <s v="Sunnyvale"/>
    <n v="94086"/>
    <x v="32"/>
    <x v="3"/>
    <s v="2015"/>
    <d v="2015-05-10T00:00:00"/>
    <n v="15.236000000000018"/>
    <n v="33"/>
    <n v="389.59"/>
    <n v="88730"/>
    <x v="0"/>
  </r>
  <r>
    <n v="5297"/>
    <s v="Not Specified"/>
    <n v="0"/>
    <n v="8.6"/>
    <n v="6.19"/>
    <n v="1402"/>
    <x v="1"/>
    <s v="Wesley Tate"/>
    <s v="Regular Air"/>
    <x v="0"/>
    <x v="0"/>
    <x v="8"/>
    <s v="Small Box"/>
    <x v="331"/>
    <n v="0.38"/>
    <n v="-9.5678849717564587E-2"/>
    <s v="United States"/>
    <x v="2"/>
    <x v="12"/>
    <s v="Chicago"/>
    <n v="60653"/>
    <x v="43"/>
    <x v="0"/>
    <s v="2015"/>
    <d v="2015-01-15T00:00:00"/>
    <n v="-42.8536"/>
    <n v="48"/>
    <n v="447.89"/>
    <n v="37729"/>
    <x v="0"/>
  </r>
  <r>
    <n v="6080"/>
    <s v="Medium"/>
    <n v="0.04"/>
    <n v="30.73"/>
    <n v="4"/>
    <n v="1402"/>
    <x v="1"/>
    <s v="Wesley Tate"/>
    <s v="Regular Air"/>
    <x v="1"/>
    <x v="2"/>
    <x v="13"/>
    <s v="Small Box"/>
    <x v="88"/>
    <n v="0.75"/>
    <n v="-1.4632189409081951E-2"/>
    <s v="United States"/>
    <x v="2"/>
    <x v="12"/>
    <s v="Chicago"/>
    <n v="60653"/>
    <x v="72"/>
    <x v="0"/>
    <s v="2015"/>
    <d v="2015-01-22T00:00:00"/>
    <n v="-20.79"/>
    <n v="48"/>
    <n v="1420.84"/>
    <n v="43079"/>
    <x v="0"/>
  </r>
  <r>
    <n v="23297"/>
    <s v="Not Specified"/>
    <n v="0"/>
    <n v="8.6"/>
    <n v="6.19"/>
    <n v="1405"/>
    <x v="1"/>
    <s v="Crystal Floyd"/>
    <s v="Regular Air"/>
    <x v="0"/>
    <x v="0"/>
    <x v="8"/>
    <s v="Small Box"/>
    <x v="331"/>
    <n v="0.38"/>
    <n v="-0.29661105653299991"/>
    <s v="United States"/>
    <x v="2"/>
    <x v="22"/>
    <s v="Battle Creek"/>
    <n v="49017"/>
    <x v="43"/>
    <x v="0"/>
    <s v="2015"/>
    <d v="2015-01-15T00:00:00"/>
    <n v="-33.211539999999999"/>
    <n v="12"/>
    <n v="111.97"/>
    <n v="86144"/>
    <x v="0"/>
  </r>
  <r>
    <n v="24080"/>
    <s v="Medium"/>
    <n v="0.04"/>
    <n v="30.73"/>
    <n v="4"/>
    <n v="1405"/>
    <x v="1"/>
    <s v="Crystal Floyd"/>
    <s v="Regular Air"/>
    <x v="1"/>
    <x v="2"/>
    <x v="13"/>
    <s v="Small Box"/>
    <x v="88"/>
    <n v="0.75"/>
    <n v="-5.8528757636327804E-2"/>
    <s v="United States"/>
    <x v="2"/>
    <x v="22"/>
    <s v="Battle Creek"/>
    <n v="49017"/>
    <x v="72"/>
    <x v="0"/>
    <s v="2015"/>
    <d v="2015-01-22T00:00:00"/>
    <n v="-20.79"/>
    <n v="12"/>
    <n v="355.21"/>
    <n v="86145"/>
    <x v="0"/>
  </r>
  <r>
    <n v="19417"/>
    <s v="Medium"/>
    <n v="0"/>
    <n v="65.989999999999995"/>
    <n v="5.26"/>
    <n v="1410"/>
    <x v="0"/>
    <s v="Charles Ward"/>
    <s v="Regular Air"/>
    <x v="0"/>
    <x v="2"/>
    <x v="5"/>
    <s v="Small Box"/>
    <x v="522"/>
    <n v="0.59"/>
    <n v="0.69"/>
    <s v="United States"/>
    <x v="0"/>
    <x v="1"/>
    <s v="Moreno Valley"/>
    <n v="92553"/>
    <x v="74"/>
    <x v="4"/>
    <s v="2015"/>
    <d v="2015-04-08T00:00:00"/>
    <n v="369.99869999999999"/>
    <n v="9"/>
    <n v="536.23"/>
    <n v="87086"/>
    <x v="0"/>
  </r>
  <r>
    <n v="24407"/>
    <s v="Not Specified"/>
    <n v="0.08"/>
    <n v="3.38"/>
    <n v="0.85"/>
    <n v="1412"/>
    <x v="0"/>
    <s v="Marc Ray"/>
    <s v="Regular Air"/>
    <x v="0"/>
    <x v="0"/>
    <x v="0"/>
    <s v="Wrap Bag"/>
    <x v="523"/>
    <n v="0.48"/>
    <n v="0.52701880958515845"/>
    <s v="United States"/>
    <x v="0"/>
    <x v="1"/>
    <s v="Mountain View"/>
    <n v="94043"/>
    <x v="23"/>
    <x v="2"/>
    <s v="2015"/>
    <d v="2015-02-04T00:00:00"/>
    <n v="20.453600000000002"/>
    <n v="12"/>
    <n v="38.81"/>
    <n v="87087"/>
    <x v="0"/>
  </r>
  <r>
    <n v="1417"/>
    <s v="Medium"/>
    <n v="0"/>
    <n v="65.989999999999995"/>
    <n v="5.26"/>
    <n v="1413"/>
    <x v="1"/>
    <s v="Pamela Wiley"/>
    <s v="Regular Air"/>
    <x v="0"/>
    <x v="2"/>
    <x v="5"/>
    <s v="Small Box"/>
    <x v="522"/>
    <n v="0.59"/>
    <n v="0.25280663148275928"/>
    <s v="United States"/>
    <x v="1"/>
    <x v="15"/>
    <s v="Boston"/>
    <n v="2113"/>
    <x v="74"/>
    <x v="4"/>
    <s v="2015"/>
    <d v="2015-04-08T00:00:00"/>
    <n v="542.25"/>
    <n v="36"/>
    <n v="2144.92"/>
    <n v="10277"/>
    <x v="0"/>
  </r>
  <r>
    <n v="6406"/>
    <s v="Not Specified"/>
    <n v="0.02"/>
    <n v="16.48"/>
    <n v="1.99"/>
    <n v="1413"/>
    <x v="1"/>
    <s v="Pamela Wiley"/>
    <s v="Express Air"/>
    <x v="0"/>
    <x v="2"/>
    <x v="13"/>
    <s v="Small Pack"/>
    <x v="524"/>
    <n v="0.42"/>
    <n v="0.14365610037972593"/>
    <s v="United States"/>
    <x v="1"/>
    <x v="15"/>
    <s v="Boston"/>
    <n v="2113"/>
    <x v="23"/>
    <x v="2"/>
    <s v="2015"/>
    <d v="2015-02-04T00:00:00"/>
    <n v="69.61"/>
    <n v="27"/>
    <n v="484.56"/>
    <n v="45539"/>
    <x v="0"/>
  </r>
  <r>
    <n v="25129"/>
    <s v="Critical"/>
    <n v="0.02"/>
    <n v="417.4"/>
    <n v="75.23"/>
    <n v="1416"/>
    <x v="1"/>
    <s v="Betsy Gibson"/>
    <s v="Delivery Truck"/>
    <x v="2"/>
    <x v="1"/>
    <x v="11"/>
    <s v="Jumbo Box"/>
    <x v="249"/>
    <n v="0.79"/>
    <n v="-1.3473088431909341"/>
    <s v="United States"/>
    <x v="2"/>
    <x v="38"/>
    <s v="Indianapolis"/>
    <n v="46203"/>
    <x v="166"/>
    <x v="3"/>
    <s v="2015"/>
    <d v="2015-05-07T00:00:00"/>
    <n v="-634.86540000000002"/>
    <n v="1"/>
    <n v="471.21"/>
    <n v="90538"/>
    <x v="0"/>
  </r>
  <r>
    <n v="24722"/>
    <s v="High"/>
    <n v="0.04"/>
    <n v="46.89"/>
    <n v="5.0999999999999996"/>
    <n v="1416"/>
    <x v="1"/>
    <s v="Betsy Gibson"/>
    <s v="Regular Air"/>
    <x v="2"/>
    <x v="0"/>
    <x v="15"/>
    <s v="Medium Box"/>
    <x v="480"/>
    <n v="0.46"/>
    <n v="0.47708230655495315"/>
    <s v="United States"/>
    <x v="2"/>
    <x v="38"/>
    <s v="Indianapolis"/>
    <n v="46203"/>
    <x v="97"/>
    <x v="1"/>
    <s v="2015"/>
    <d v="2015-06-27T00:00:00"/>
    <n v="87.12"/>
    <n v="4"/>
    <n v="182.61"/>
    <n v="90540"/>
    <x v="0"/>
  </r>
  <r>
    <n v="22823"/>
    <s v="Low"/>
    <n v="7.0000000000000007E-2"/>
    <n v="4.84"/>
    <n v="0.71"/>
    <n v="1418"/>
    <x v="0"/>
    <s v="Rebecca Lindsey"/>
    <s v="Regular Air"/>
    <x v="2"/>
    <x v="0"/>
    <x v="0"/>
    <s v="Wrap Bag"/>
    <x v="525"/>
    <n v="0.52"/>
    <n v="0.69"/>
    <s v="United States"/>
    <x v="2"/>
    <x v="38"/>
    <s v="Kokomo"/>
    <n v="46901"/>
    <x v="167"/>
    <x v="0"/>
    <s v="2015"/>
    <d v="2015-01-03T00:00:00"/>
    <n v="25.240199999999998"/>
    <n v="8"/>
    <n v="36.58"/>
    <n v="90539"/>
    <x v="0"/>
  </r>
  <r>
    <n v="24295"/>
    <s v="Not Specified"/>
    <n v="0.01"/>
    <n v="124.49"/>
    <n v="51.94"/>
    <n v="1419"/>
    <x v="0"/>
    <s v="Brooke Lancaster"/>
    <s v="Delivery Truck"/>
    <x v="2"/>
    <x v="1"/>
    <x v="11"/>
    <s v="Jumbo Box"/>
    <x v="156"/>
    <n v="0.63"/>
    <n v="-3.9844218726326958E-2"/>
    <s v="United States"/>
    <x v="2"/>
    <x v="38"/>
    <s v="Lafayette"/>
    <n v="47905"/>
    <x v="97"/>
    <x v="1"/>
    <s v="2015"/>
    <d v="2015-06-26T00:00:00"/>
    <n v="-94.674644999999998"/>
    <n v="18"/>
    <n v="2376.12"/>
    <n v="90540"/>
    <x v="0"/>
  </r>
  <r>
    <n v="19024"/>
    <s v="Low"/>
    <n v="0.05"/>
    <n v="350.99"/>
    <n v="39"/>
    <n v="1424"/>
    <x v="1"/>
    <s v="Robyn Zhou"/>
    <s v="Delivery Truck"/>
    <x v="1"/>
    <x v="1"/>
    <x v="1"/>
    <s v="Jumbo Drum"/>
    <x v="455"/>
    <n v="0.55000000000000004"/>
    <n v="0.44239706689671393"/>
    <s v="United States"/>
    <x v="0"/>
    <x v="21"/>
    <s v="Englewood"/>
    <n v="80112"/>
    <x v="38"/>
    <x v="0"/>
    <s v="2015"/>
    <d v="2015-01-14T00:00:00"/>
    <n v="451.28039999999999"/>
    <n v="3"/>
    <n v="1020.08"/>
    <n v="89448"/>
    <x v="0"/>
  </r>
  <r>
    <n v="19025"/>
    <s v="Low"/>
    <n v="0"/>
    <n v="8.74"/>
    <n v="1.39"/>
    <n v="1424"/>
    <x v="1"/>
    <s v="Robyn Zhou"/>
    <s v="Regular Air"/>
    <x v="1"/>
    <x v="0"/>
    <x v="4"/>
    <s v="Small Box"/>
    <x v="526"/>
    <n v="0.38"/>
    <n v="0.69"/>
    <s v="United States"/>
    <x v="0"/>
    <x v="21"/>
    <s v="Englewood"/>
    <n v="80112"/>
    <x v="38"/>
    <x v="0"/>
    <s v="2015"/>
    <d v="2015-01-16T00:00:00"/>
    <n v="44.988"/>
    <n v="7"/>
    <n v="65.2"/>
    <n v="89448"/>
    <x v="0"/>
  </r>
  <r>
    <n v="19026"/>
    <s v="Low"/>
    <n v="0.02"/>
    <n v="1.98"/>
    <n v="0.7"/>
    <n v="1424"/>
    <x v="1"/>
    <s v="Robyn Zhou"/>
    <s v="Regular Air"/>
    <x v="1"/>
    <x v="0"/>
    <x v="3"/>
    <s v="Wrap Bag"/>
    <x v="133"/>
    <n v="0.83"/>
    <n v="-0.9177866312527666"/>
    <s v="United States"/>
    <x v="0"/>
    <x v="21"/>
    <s v="Englewood"/>
    <n v="80112"/>
    <x v="38"/>
    <x v="0"/>
    <s v="2015"/>
    <d v="2015-01-16T00:00:00"/>
    <n v="-20.732799999999997"/>
    <n v="11"/>
    <n v="22.59"/>
    <n v="89448"/>
    <x v="0"/>
  </r>
  <r>
    <n v="23620"/>
    <s v="Not Specified"/>
    <n v="0.05"/>
    <n v="8.0399999999999991"/>
    <n v="8.94"/>
    <n v="1424"/>
    <x v="1"/>
    <s v="Robyn Zhou"/>
    <s v="Regular Air"/>
    <x v="1"/>
    <x v="0"/>
    <x v="8"/>
    <s v="Small Box"/>
    <x v="376"/>
    <n v="0.4"/>
    <n v="-1.3546044825313115"/>
    <s v="United States"/>
    <x v="0"/>
    <x v="21"/>
    <s v="Englewood"/>
    <n v="80112"/>
    <x v="105"/>
    <x v="1"/>
    <s v="2015"/>
    <d v="2015-06-22T00:00:00"/>
    <n v="-164.39479999999998"/>
    <n v="15"/>
    <n v="121.36"/>
    <n v="89449"/>
    <x v="0"/>
  </r>
  <r>
    <n v="22824"/>
    <s v="Low"/>
    <n v="0.04"/>
    <n v="2036.48"/>
    <n v="14.7"/>
    <n v="1425"/>
    <x v="0"/>
    <s v="Gregory Crane"/>
    <s v="Delivery Truck"/>
    <x v="2"/>
    <x v="2"/>
    <x v="6"/>
    <s v="Jumbo Drum"/>
    <x v="220"/>
    <n v="0.55000000000000004"/>
    <n v="-2.3802331067155986"/>
    <s v="United States"/>
    <x v="0"/>
    <x v="21"/>
    <s v="Fort Collins"/>
    <n v="80525"/>
    <x v="167"/>
    <x v="0"/>
    <s v="2015"/>
    <d v="2015-01-06T00:00:00"/>
    <n v="-4793.0039999999999"/>
    <n v="1"/>
    <n v="2013.67"/>
    <n v="89450"/>
    <x v="0"/>
  </r>
  <r>
    <n v="22407"/>
    <s v="Low"/>
    <n v="0.09"/>
    <n v="125.99"/>
    <n v="2.5"/>
    <n v="1427"/>
    <x v="0"/>
    <s v="Stacy Gould"/>
    <s v="Regular Air"/>
    <x v="1"/>
    <x v="2"/>
    <x v="5"/>
    <s v="Small Box"/>
    <x v="418"/>
    <n v="0.6"/>
    <n v="0.69"/>
    <s v="United States"/>
    <x v="2"/>
    <x v="22"/>
    <s v="Bay City"/>
    <n v="48708"/>
    <x v="64"/>
    <x v="2"/>
    <s v="2015"/>
    <d v="2015-02-09T00:00:00"/>
    <n v="1258.7876999999999"/>
    <n v="18"/>
    <n v="1824.33"/>
    <n v="90905"/>
    <x v="0"/>
  </r>
  <r>
    <n v="19810"/>
    <s v="Not Specified"/>
    <n v="0.05"/>
    <n v="9.7799999999999994"/>
    <n v="1.39"/>
    <n v="1432"/>
    <x v="1"/>
    <s v="Kerry Green"/>
    <s v="Regular Air"/>
    <x v="0"/>
    <x v="0"/>
    <x v="4"/>
    <s v="Small Box"/>
    <x v="453"/>
    <n v="0.39"/>
    <n v="0.69"/>
    <s v="United States"/>
    <x v="2"/>
    <x v="38"/>
    <s v="Indianapolis"/>
    <n v="46203"/>
    <x v="93"/>
    <x v="5"/>
    <s v="2015"/>
    <d v="2015-03-06T00:00:00"/>
    <n v="74.278499999999994"/>
    <n v="11"/>
    <n v="107.65"/>
    <n v="86826"/>
    <x v="0"/>
  </r>
  <r>
    <n v="18762"/>
    <s v="Low"/>
    <n v="7.0000000000000007E-2"/>
    <n v="10.98"/>
    <n v="4.8"/>
    <n v="1432"/>
    <x v="1"/>
    <s v="Kerry Green"/>
    <s v="Regular Air"/>
    <x v="0"/>
    <x v="0"/>
    <x v="4"/>
    <s v="Small Box"/>
    <x v="182"/>
    <n v="0.36"/>
    <n v="0.32031959324496095"/>
    <s v="United States"/>
    <x v="2"/>
    <x v="38"/>
    <s v="Indianapolis"/>
    <n v="46203"/>
    <x v="105"/>
    <x v="1"/>
    <s v="2015"/>
    <d v="2015-06-27T00:00:00"/>
    <n v="52.92"/>
    <n v="16"/>
    <n v="165.21"/>
    <n v="86827"/>
    <x v="0"/>
  </r>
  <r>
    <n v="19811"/>
    <s v="Not Specified"/>
    <n v="0.02"/>
    <n v="3.28"/>
    <n v="3.97"/>
    <n v="1433"/>
    <x v="1"/>
    <s v="Frances Jackson"/>
    <s v="Express Air"/>
    <x v="0"/>
    <x v="0"/>
    <x v="0"/>
    <s v="Wrap Bag"/>
    <x v="365"/>
    <n v="0.56000000000000005"/>
    <n v="-2.6381709741550696"/>
    <s v="United States"/>
    <x v="2"/>
    <x v="38"/>
    <s v="Jeffersonville"/>
    <n v="47130"/>
    <x v="93"/>
    <x v="5"/>
    <s v="2015"/>
    <d v="2015-03-06T00:00:00"/>
    <n v="-66.349999999999994"/>
    <n v="7"/>
    <n v="25.15"/>
    <n v="86826"/>
    <x v="0"/>
  </r>
  <r>
    <n v="20124"/>
    <s v="High"/>
    <n v="7.0000000000000007E-2"/>
    <n v="300.98"/>
    <n v="64.73"/>
    <n v="1433"/>
    <x v="1"/>
    <s v="Frances Jackson"/>
    <s v="Delivery Truck"/>
    <x v="0"/>
    <x v="1"/>
    <x v="1"/>
    <s v="Jumbo Drum"/>
    <x v="527"/>
    <n v="0.56000000000000005"/>
    <n v="0.32659442406593309"/>
    <s v="United States"/>
    <x v="2"/>
    <x v="38"/>
    <s v="Jeffersonville"/>
    <n v="47130"/>
    <x v="168"/>
    <x v="3"/>
    <s v="2015"/>
    <d v="2015-05-21T00:00:00"/>
    <n v="1399.6400000000003"/>
    <n v="14"/>
    <n v="4285.5600000000004"/>
    <n v="86828"/>
    <x v="0"/>
  </r>
  <r>
    <n v="20125"/>
    <s v="High"/>
    <n v="0.01"/>
    <n v="20.98"/>
    <n v="45"/>
    <n v="1433"/>
    <x v="1"/>
    <s v="Frances Jackson"/>
    <s v="Delivery Truck"/>
    <x v="0"/>
    <x v="0"/>
    <x v="10"/>
    <s v="Jumbo Drum"/>
    <x v="528"/>
    <n v="0.61"/>
    <n v="0.36847173606601563"/>
    <s v="United States"/>
    <x v="2"/>
    <x v="38"/>
    <s v="Jeffersonville"/>
    <n v="47130"/>
    <x v="168"/>
    <x v="3"/>
    <s v="2015"/>
    <d v="2015-05-19T00:00:00"/>
    <n v="232.64200000000028"/>
    <n v="28"/>
    <n v="631.37"/>
    <n v="86828"/>
    <x v="0"/>
  </r>
  <r>
    <n v="21955"/>
    <s v="Critical"/>
    <n v="0.01"/>
    <n v="80.98"/>
    <n v="35"/>
    <n v="1438"/>
    <x v="0"/>
    <s v="Jean Weiss Diaz"/>
    <s v="Regular Air"/>
    <x v="0"/>
    <x v="0"/>
    <x v="10"/>
    <s v="Large Box"/>
    <x v="354"/>
    <n v="0.83"/>
    <n v="-1.528482992943285"/>
    <s v="United States"/>
    <x v="1"/>
    <x v="10"/>
    <s v="Elyria"/>
    <n v="44035"/>
    <x v="46"/>
    <x v="0"/>
    <s v="2015"/>
    <d v="2015-01-24T00:00:00"/>
    <n v="-409.37360000000001"/>
    <n v="3"/>
    <n v="267.83"/>
    <n v="90120"/>
    <x v="0"/>
  </r>
  <r>
    <n v="23415"/>
    <s v="Critical"/>
    <n v="0.05"/>
    <n v="6.48"/>
    <n v="6.22"/>
    <n v="1439"/>
    <x v="0"/>
    <s v="Kyle Kaufman"/>
    <s v="Regular Air"/>
    <x v="0"/>
    <x v="0"/>
    <x v="7"/>
    <s v="Small Box"/>
    <x v="512"/>
    <n v="0.37"/>
    <n v="-1.3546132339235788"/>
    <s v="United States"/>
    <x v="1"/>
    <x v="10"/>
    <s v="Euclid"/>
    <n v="44117"/>
    <x v="65"/>
    <x v="4"/>
    <s v="2015"/>
    <d v="2015-04-29T00:00:00"/>
    <n v="-29.07"/>
    <n v="3"/>
    <n v="21.46"/>
    <n v="90121"/>
    <x v="0"/>
  </r>
  <r>
    <n v="22672"/>
    <s v="Not Specified"/>
    <n v="0.04"/>
    <n v="177.98"/>
    <n v="0.99"/>
    <n v="1442"/>
    <x v="1"/>
    <s v="Rodney Field"/>
    <s v="Regular Air"/>
    <x v="0"/>
    <x v="0"/>
    <x v="15"/>
    <s v="Small Box"/>
    <x v="529"/>
    <n v="0.56000000000000005"/>
    <n v="0.69"/>
    <s v="United States"/>
    <x v="2"/>
    <x v="33"/>
    <s v="Springfield"/>
    <n v="65807"/>
    <x v="97"/>
    <x v="1"/>
    <s v="2015"/>
    <d v="2015-06-27T00:00:00"/>
    <n v="1909.8854999999996"/>
    <n v="15"/>
    <n v="2767.95"/>
    <n v="89076"/>
    <x v="0"/>
  </r>
  <r>
    <n v="21945"/>
    <s v="Low"/>
    <n v="0.02"/>
    <n v="15.99"/>
    <n v="13.18"/>
    <n v="1442"/>
    <x v="1"/>
    <s v="Rodney Field"/>
    <s v="Express Air"/>
    <x v="0"/>
    <x v="0"/>
    <x v="8"/>
    <s v="Small Box"/>
    <x v="222"/>
    <n v="0.37"/>
    <n v="-0.62580264976022115"/>
    <s v="United States"/>
    <x v="2"/>
    <x v="33"/>
    <s v="Springfield"/>
    <n v="65807"/>
    <x v="111"/>
    <x v="0"/>
    <s v="2015"/>
    <d v="2015-02-03T00:00:00"/>
    <n v="-76.992500000000007"/>
    <n v="7"/>
    <n v="123.03"/>
    <n v="89077"/>
    <x v="0"/>
  </r>
  <r>
    <n v="21946"/>
    <s v="Low"/>
    <n v="0.09"/>
    <n v="46.94"/>
    <n v="6.77"/>
    <n v="1442"/>
    <x v="1"/>
    <s v="Rodney Field"/>
    <s v="Express Air"/>
    <x v="0"/>
    <x v="1"/>
    <x v="2"/>
    <s v="Small Box"/>
    <x v="530"/>
    <n v="0.44"/>
    <n v="0.69"/>
    <s v="United States"/>
    <x v="2"/>
    <x v="33"/>
    <s v="Springfield"/>
    <n v="65807"/>
    <x v="111"/>
    <x v="0"/>
    <s v="2015"/>
    <d v="2015-01-30T00:00:00"/>
    <n v="297.96959999999996"/>
    <n v="10"/>
    <n v="431.84"/>
    <n v="89077"/>
    <x v="0"/>
  </r>
  <r>
    <n v="23793"/>
    <s v="Medium"/>
    <n v="0.1"/>
    <n v="218.08"/>
    <n v="18.059999999999999"/>
    <n v="1450"/>
    <x v="0"/>
    <s v="Veronica Peck"/>
    <s v="Express Air"/>
    <x v="3"/>
    <x v="1"/>
    <x v="1"/>
    <s v="Large Box"/>
    <x v="531"/>
    <n v="0.56999999999999995"/>
    <n v="0.55728900363826894"/>
    <s v="United States"/>
    <x v="0"/>
    <x v="1"/>
    <s v="South Lake Tahoe"/>
    <n v="96150"/>
    <x v="84"/>
    <x v="3"/>
    <s v="2015"/>
    <d v="2015-05-25T00:00:00"/>
    <n v="1318.83"/>
    <n v="12"/>
    <n v="2366.5100000000002"/>
    <n v="86735"/>
    <x v="0"/>
  </r>
  <r>
    <n v="25006"/>
    <s v="High"/>
    <n v="0.05"/>
    <n v="85.99"/>
    <n v="0.99"/>
    <n v="1459"/>
    <x v="0"/>
    <s v="Steve Raynor"/>
    <s v="Regular Air"/>
    <x v="3"/>
    <x v="2"/>
    <x v="5"/>
    <s v="Wrap Bag"/>
    <x v="141"/>
    <n v="0.55000000000000004"/>
    <n v="0.12418049650253736"/>
    <s v="United States"/>
    <x v="3"/>
    <x v="39"/>
    <s v="Taylors"/>
    <n v="29687"/>
    <x v="121"/>
    <x v="4"/>
    <s v="2015"/>
    <d v="2015-04-07T00:00:00"/>
    <n v="36.215999999999994"/>
    <n v="4"/>
    <n v="291.64"/>
    <n v="86734"/>
    <x v="0"/>
  </r>
  <r>
    <n v="18105"/>
    <s v="High"/>
    <n v="0.05"/>
    <n v="12.95"/>
    <n v="4.9800000000000004"/>
    <n v="1461"/>
    <x v="0"/>
    <s v="Norman Adams"/>
    <s v="Regular Air"/>
    <x v="3"/>
    <x v="0"/>
    <x v="8"/>
    <s v="Small Box"/>
    <x v="532"/>
    <n v="0.4"/>
    <n v="0.53165418449833568"/>
    <s v="United States"/>
    <x v="2"/>
    <x v="38"/>
    <s v="Lafayette"/>
    <n v="47905"/>
    <x v="42"/>
    <x v="1"/>
    <s v="2015"/>
    <d v="2015-06-04T00:00:00"/>
    <n v="134.16825"/>
    <n v="19"/>
    <n v="252.36"/>
    <n v="86397"/>
    <x v="0"/>
  </r>
  <r>
    <n v="23735"/>
    <s v="High"/>
    <n v="0"/>
    <n v="65.989999999999995"/>
    <n v="8.99"/>
    <n v="1466"/>
    <x v="1"/>
    <s v="Wesley Reid"/>
    <s v="Regular Air"/>
    <x v="2"/>
    <x v="2"/>
    <x v="5"/>
    <s v="Small Box"/>
    <x v="377"/>
    <n v="0.56000000000000005"/>
    <n v="0.44047368146486504"/>
    <s v="United States"/>
    <x v="2"/>
    <x v="32"/>
    <s v="Columbus"/>
    <n v="68601"/>
    <x v="164"/>
    <x v="1"/>
    <s v="2015"/>
    <d v="2015-06-13T00:00:00"/>
    <n v="253.30319999999998"/>
    <n v="10"/>
    <n v="575.07000000000005"/>
    <n v="91115"/>
    <x v="0"/>
  </r>
  <r>
    <n v="25917"/>
    <s v="Low"/>
    <n v="0.04"/>
    <n v="130.97999999999999"/>
    <n v="54.74"/>
    <n v="1466"/>
    <x v="1"/>
    <s v="Wesley Reid"/>
    <s v="Delivery Truck"/>
    <x v="2"/>
    <x v="1"/>
    <x v="14"/>
    <s v="Jumbo Box"/>
    <x v="136"/>
    <n v="0.69"/>
    <n v="-0.4062413704073729"/>
    <s v="United States"/>
    <x v="2"/>
    <x v="32"/>
    <s v="Columbus"/>
    <n v="68601"/>
    <x v="20"/>
    <x v="1"/>
    <s v="2015"/>
    <d v="2015-06-12T00:00:00"/>
    <n v="-723.78399999999999"/>
    <n v="14"/>
    <n v="1781.66"/>
    <n v="91116"/>
    <x v="0"/>
  </r>
  <r>
    <n v="25915"/>
    <s v="Low"/>
    <n v="0.04"/>
    <n v="105.29"/>
    <n v="10.119999999999999"/>
    <n v="1469"/>
    <x v="1"/>
    <s v="Vicki Zhu Daniels"/>
    <s v="Regular Air"/>
    <x v="2"/>
    <x v="1"/>
    <x v="2"/>
    <s v="Large Box"/>
    <x v="533"/>
    <n v="0.79"/>
    <n v="0.62636928048987928"/>
    <s v="United States"/>
    <x v="0"/>
    <x v="17"/>
    <s v="Clearfield"/>
    <n v="84015"/>
    <x v="20"/>
    <x v="1"/>
    <s v="2015"/>
    <d v="2015-06-16T00:00:00"/>
    <n v="589.18799999999999"/>
    <n v="9"/>
    <n v="940.64"/>
    <n v="91116"/>
    <x v="0"/>
  </r>
  <r>
    <n v="25916"/>
    <s v="Low"/>
    <n v="7.0000000000000007E-2"/>
    <n v="31.76"/>
    <n v="45.51"/>
    <n v="1469"/>
    <x v="1"/>
    <s v="Vicki Zhu Daniels"/>
    <s v="Delivery Truck"/>
    <x v="2"/>
    <x v="1"/>
    <x v="11"/>
    <s v="Jumbo Box"/>
    <x v="123"/>
    <n v="0.65"/>
    <n v="-2.9935848111639767"/>
    <s v="United States"/>
    <x v="0"/>
    <x v="17"/>
    <s v="Clearfield"/>
    <n v="84015"/>
    <x v="20"/>
    <x v="1"/>
    <s v="2015"/>
    <d v="2015-06-14T00:00:00"/>
    <n v="-1314.992"/>
    <n v="18"/>
    <n v="439.27"/>
    <n v="91116"/>
    <x v="0"/>
  </r>
  <r>
    <n v="21710"/>
    <s v="High"/>
    <n v="0.03"/>
    <n v="420.98"/>
    <n v="19.989999999999998"/>
    <n v="1471"/>
    <x v="0"/>
    <s v="Danielle Daniel"/>
    <s v="Regular Air"/>
    <x v="1"/>
    <x v="0"/>
    <x v="8"/>
    <s v="Small Box"/>
    <x v="534"/>
    <n v="0.35"/>
    <n v="0.69"/>
    <s v="United States"/>
    <x v="1"/>
    <x v="10"/>
    <s v="Westerville"/>
    <n v="43081"/>
    <x v="68"/>
    <x v="5"/>
    <s v="2015"/>
    <d v="2015-03-22T00:00:00"/>
    <n v="3043.0310999999997"/>
    <n v="10"/>
    <n v="4410.1899999999996"/>
    <n v="87077"/>
    <x v="0"/>
  </r>
  <r>
    <n v="23958"/>
    <s v="Not Specified"/>
    <n v="0.02"/>
    <n v="30.98"/>
    <n v="6.5"/>
    <n v="1472"/>
    <x v="1"/>
    <s v="Tommy Ellis Ritchie"/>
    <s v="Express Air"/>
    <x v="1"/>
    <x v="2"/>
    <x v="13"/>
    <s v="Small Box"/>
    <x v="449"/>
    <n v="0.79"/>
    <n v="-8.0710448733021037E-2"/>
    <s v="United States"/>
    <x v="1"/>
    <x v="10"/>
    <s v="Westlake"/>
    <n v="44145"/>
    <x v="133"/>
    <x v="1"/>
    <s v="2015"/>
    <d v="2015-07-01T00:00:00"/>
    <n v="-44.624000000000002"/>
    <n v="17"/>
    <n v="552.89"/>
    <n v="87078"/>
    <x v="0"/>
  </r>
  <r>
    <n v="22313"/>
    <s v="Medium"/>
    <n v="0.05"/>
    <n v="20.27"/>
    <n v="3.99"/>
    <n v="1472"/>
    <x v="1"/>
    <s v="Tommy Ellis Ritchie"/>
    <s v="Regular Air"/>
    <x v="1"/>
    <x v="0"/>
    <x v="15"/>
    <s v="Small Box"/>
    <x v="535"/>
    <n v="0.56999999999999995"/>
    <n v="0.49754488705836936"/>
    <s v="United States"/>
    <x v="1"/>
    <x v="10"/>
    <s v="Westlake"/>
    <n v="44145"/>
    <x v="40"/>
    <x v="3"/>
    <s v="2015"/>
    <d v="2015-05-26T00:00:00"/>
    <n v="309.25400000000002"/>
    <n v="30"/>
    <n v="621.55999999999995"/>
    <n v="87079"/>
    <x v="0"/>
  </r>
  <r>
    <n v="24937"/>
    <s v="Critical"/>
    <n v="0.04"/>
    <n v="9.7799999999999994"/>
    <n v="1.99"/>
    <n v="1473"/>
    <x v="0"/>
    <s v="Paul Puckett"/>
    <s v="Express Air"/>
    <x v="1"/>
    <x v="2"/>
    <x v="13"/>
    <s v="Small Pack"/>
    <x v="536"/>
    <n v="0.43"/>
    <n v="0.69"/>
    <s v="United States"/>
    <x v="1"/>
    <x v="10"/>
    <s v="Wooster"/>
    <n v="44691"/>
    <x v="72"/>
    <x v="0"/>
    <s v="2015"/>
    <d v="2015-01-22T00:00:00"/>
    <n v="61.292699999999996"/>
    <n v="9"/>
    <n v="88.83"/>
    <n v="87076"/>
    <x v="0"/>
  </r>
  <r>
    <n v="7544"/>
    <s v="Not Specified"/>
    <n v="7.0000000000000007E-2"/>
    <n v="8.9499999999999993"/>
    <n v="2.0099999999999998"/>
    <n v="1481"/>
    <x v="0"/>
    <s v="Marvin MacDonald"/>
    <s v="Regular Air"/>
    <x v="0"/>
    <x v="0"/>
    <x v="7"/>
    <s v="Wrap Bag"/>
    <x v="537"/>
    <n v="0.39"/>
    <n v="0.29816349748090365"/>
    <s v="United States"/>
    <x v="0"/>
    <x v="1"/>
    <s v="Los Angeles"/>
    <n v="90049"/>
    <x v="12"/>
    <x v="5"/>
    <s v="2015"/>
    <d v="2015-03-28T00:00:00"/>
    <n v="91.73"/>
    <n v="36"/>
    <n v="307.64999999999998"/>
    <n v="53953"/>
    <x v="0"/>
  </r>
  <r>
    <n v="25544"/>
    <s v="Not Specified"/>
    <n v="7.0000000000000007E-2"/>
    <n v="8.9499999999999993"/>
    <n v="2.0099999999999998"/>
    <n v="1482"/>
    <x v="1"/>
    <s v="Michael Tanner"/>
    <s v="Regular Air"/>
    <x v="0"/>
    <x v="0"/>
    <x v="7"/>
    <s v="Wrap Bag"/>
    <x v="537"/>
    <n v="0.39"/>
    <n v="0.69"/>
    <s v="United States"/>
    <x v="2"/>
    <x v="22"/>
    <s v="Bay City"/>
    <n v="48708"/>
    <x v="12"/>
    <x v="5"/>
    <s v="2015"/>
    <d v="2015-03-28T00:00:00"/>
    <n v="53.067899999999995"/>
    <n v="9"/>
    <n v="76.91"/>
    <n v="91362"/>
    <x v="0"/>
  </r>
  <r>
    <n v="22745"/>
    <s v="Not Specified"/>
    <n v="0.05"/>
    <n v="9.65"/>
    <n v="6.22"/>
    <n v="1482"/>
    <x v="1"/>
    <s v="Michael Tanner"/>
    <s v="Regular Air"/>
    <x v="0"/>
    <x v="1"/>
    <x v="2"/>
    <s v="Small Box"/>
    <x v="105"/>
    <n v="0.55000000000000004"/>
    <n v="-9.6756971058543681E-2"/>
    <s v="United States"/>
    <x v="2"/>
    <x v="22"/>
    <s v="Bay City"/>
    <n v="48708"/>
    <x v="136"/>
    <x v="2"/>
    <s v="2015"/>
    <d v="2015-02-28T00:00:00"/>
    <n v="-14.6432"/>
    <n v="15"/>
    <n v="151.34"/>
    <n v="91363"/>
    <x v="0"/>
  </r>
  <r>
    <n v="21806"/>
    <s v="High"/>
    <n v="0.06"/>
    <n v="99.99"/>
    <n v="19.989999999999998"/>
    <n v="1484"/>
    <x v="1"/>
    <s v="Alison Stewart"/>
    <s v="Regular Air"/>
    <x v="1"/>
    <x v="2"/>
    <x v="13"/>
    <s v="Small Box"/>
    <x v="419"/>
    <n v="0.52"/>
    <n v="-0.43949834619625139"/>
    <s v="United States"/>
    <x v="2"/>
    <x v="12"/>
    <s v="Des Plaines"/>
    <n v="60016"/>
    <x v="140"/>
    <x v="5"/>
    <s v="2015"/>
    <d v="2015-03-14T00:00:00"/>
    <n v="-127.56"/>
    <n v="3"/>
    <n v="290.24"/>
    <n v="91235"/>
    <x v="0"/>
  </r>
  <r>
    <n v="21807"/>
    <s v="High"/>
    <n v="0"/>
    <n v="193.17"/>
    <n v="19.989999999999998"/>
    <n v="1484"/>
    <x v="1"/>
    <s v="Alison Stewart"/>
    <s v="Regular Air"/>
    <x v="1"/>
    <x v="0"/>
    <x v="10"/>
    <s v="Small Box"/>
    <x v="538"/>
    <n v="0.71"/>
    <n v="0.2904879555281038"/>
    <s v="United States"/>
    <x v="2"/>
    <x v="12"/>
    <s v="Des Plaines"/>
    <n v="60016"/>
    <x v="140"/>
    <x v="5"/>
    <s v="2015"/>
    <d v="2015-03-12T00:00:00"/>
    <n v="282.18"/>
    <n v="5"/>
    <n v="971.4"/>
    <n v="91235"/>
    <x v="0"/>
  </r>
  <r>
    <n v="21808"/>
    <s v="High"/>
    <n v="0.08"/>
    <n v="20.99"/>
    <n v="3.3"/>
    <n v="1484"/>
    <x v="1"/>
    <s v="Alison Stewart"/>
    <s v="Express Air"/>
    <x v="1"/>
    <x v="2"/>
    <x v="5"/>
    <s v="Small Pack"/>
    <x v="321"/>
    <n v="0.81"/>
    <n v="-0.49784507260606686"/>
    <s v="United States"/>
    <x v="2"/>
    <x v="12"/>
    <s v="Des Plaines"/>
    <n v="60016"/>
    <x v="140"/>
    <x v="5"/>
    <s v="2015"/>
    <d v="2015-03-11T00:00:00"/>
    <n v="-96.337999999999994"/>
    <n v="11"/>
    <n v="193.51"/>
    <n v="91235"/>
    <x v="0"/>
  </r>
  <r>
    <n v="22763"/>
    <s v="Not Specified"/>
    <n v="0.04"/>
    <n v="11.5"/>
    <n v="7.19"/>
    <n v="1485"/>
    <x v="1"/>
    <s v="Wayne Sutherland"/>
    <s v="Regular Air"/>
    <x v="1"/>
    <x v="0"/>
    <x v="8"/>
    <s v="Small Box"/>
    <x v="539"/>
    <n v="0.4"/>
    <n v="-0.14801267346809455"/>
    <s v="United States"/>
    <x v="2"/>
    <x v="12"/>
    <s v="Downers Grove"/>
    <n v="60516"/>
    <x v="63"/>
    <x v="2"/>
    <s v="2015"/>
    <d v="2015-02-23T00:00:00"/>
    <n v="-23.357880000000002"/>
    <n v="14"/>
    <n v="157.81"/>
    <n v="91236"/>
    <x v="0"/>
  </r>
  <r>
    <n v="22764"/>
    <s v="Not Specified"/>
    <n v="0.02"/>
    <n v="15.7"/>
    <n v="11.25"/>
    <n v="1485"/>
    <x v="1"/>
    <s v="Wayne Sutherland"/>
    <s v="Regular Air"/>
    <x v="1"/>
    <x v="0"/>
    <x v="10"/>
    <s v="Small Box"/>
    <x v="540"/>
    <n v="0.6"/>
    <n v="-0.9383539094650204"/>
    <s v="United States"/>
    <x v="2"/>
    <x v="12"/>
    <s v="Downers Grove"/>
    <n v="60516"/>
    <x v="63"/>
    <x v="2"/>
    <s v="2015"/>
    <d v="2015-02-21T00:00:00"/>
    <n v="-18.241599999999998"/>
    <n v="1"/>
    <n v="19.440000000000001"/>
    <n v="91236"/>
    <x v="0"/>
  </r>
  <r>
    <n v="22765"/>
    <s v="Not Specified"/>
    <n v="0.05"/>
    <n v="225.02"/>
    <n v="28.66"/>
    <n v="1485"/>
    <x v="1"/>
    <s v="Wayne Sutherland"/>
    <s v="Delivery Truck"/>
    <x v="1"/>
    <x v="0"/>
    <x v="10"/>
    <s v="Jumbo Drum"/>
    <x v="541"/>
    <n v="0.72"/>
    <n v="0.30817865561841251"/>
    <s v="United States"/>
    <x v="2"/>
    <x v="12"/>
    <s v="Downers Grove"/>
    <n v="60516"/>
    <x v="63"/>
    <x v="2"/>
    <s v="2015"/>
    <d v="2015-02-22T00:00:00"/>
    <n v="1428.9104"/>
    <n v="21"/>
    <n v="4636.63"/>
    <n v="91236"/>
    <x v="0"/>
  </r>
  <r>
    <n v="18460"/>
    <s v="High"/>
    <n v="0.04"/>
    <n v="119.99"/>
    <n v="14"/>
    <n v="1492"/>
    <x v="0"/>
    <s v="Don Beard"/>
    <s v="Delivery Truck"/>
    <x v="0"/>
    <x v="2"/>
    <x v="6"/>
    <s v="Jumbo Drum"/>
    <x v="319"/>
    <n v="0.36"/>
    <n v="0.69"/>
    <s v="United States"/>
    <x v="2"/>
    <x v="33"/>
    <s v="Ozark"/>
    <n v="65721"/>
    <x v="154"/>
    <x v="1"/>
    <s v="2015"/>
    <d v="2015-06-18T00:00:00"/>
    <n v="509.95830000000001"/>
    <n v="6"/>
    <n v="739.07"/>
    <n v="88004"/>
    <x v="0"/>
  </r>
  <r>
    <n v="19472"/>
    <s v="Critical"/>
    <n v="0.06"/>
    <n v="8.3699999999999992"/>
    <n v="10.16"/>
    <n v="1494"/>
    <x v="1"/>
    <s v="Kate Lehman"/>
    <s v="Regular Air"/>
    <x v="0"/>
    <x v="1"/>
    <x v="2"/>
    <s v="Large Box"/>
    <x v="439"/>
    <n v="0.59"/>
    <n v="-1.6217330626744484"/>
    <s v="United States"/>
    <x v="1"/>
    <x v="30"/>
    <s v="Dundalk"/>
    <n v="21222"/>
    <x v="140"/>
    <x v="5"/>
    <s v="2015"/>
    <d v="2015-03-13T00:00:00"/>
    <n v="-255.65"/>
    <n v="18"/>
    <n v="157.63999999999999"/>
    <n v="85880"/>
    <x v="0"/>
  </r>
  <r>
    <n v="19473"/>
    <s v="Critical"/>
    <n v="0.09"/>
    <n v="6.48"/>
    <n v="9.17"/>
    <n v="1494"/>
    <x v="1"/>
    <s v="Kate Lehman"/>
    <s v="Express Air"/>
    <x v="0"/>
    <x v="0"/>
    <x v="7"/>
    <s v="Small Box"/>
    <x v="92"/>
    <n v="0.37"/>
    <n v="-1.8154648956356738"/>
    <s v="United States"/>
    <x v="1"/>
    <x v="30"/>
    <s v="Dundalk"/>
    <n v="21222"/>
    <x v="140"/>
    <x v="5"/>
    <s v="2015"/>
    <d v="2015-03-13T00:00:00"/>
    <n v="-76.540000000000006"/>
    <n v="6"/>
    <n v="42.16"/>
    <n v="85880"/>
    <x v="0"/>
  </r>
  <r>
    <n v="24286"/>
    <s v="Critical"/>
    <n v="0.09"/>
    <n v="6.28"/>
    <n v="5.29"/>
    <n v="1497"/>
    <x v="1"/>
    <s v="Gloria Jacobs"/>
    <s v="Regular Air"/>
    <x v="0"/>
    <x v="1"/>
    <x v="2"/>
    <s v="Small Box"/>
    <x v="148"/>
    <n v="0.43"/>
    <n v="-0.71661931818181812"/>
    <s v="United States"/>
    <x v="1"/>
    <x v="4"/>
    <s v="Elmira"/>
    <n v="14901"/>
    <x v="140"/>
    <x v="5"/>
    <s v="2015"/>
    <d v="2015-03-12T00:00:00"/>
    <n v="-10.09"/>
    <n v="2"/>
    <n v="14.08"/>
    <n v="85880"/>
    <x v="0"/>
  </r>
  <r>
    <n v="24287"/>
    <s v="Critical"/>
    <n v="0.03"/>
    <n v="15.14"/>
    <n v="4.53"/>
    <n v="1497"/>
    <x v="1"/>
    <s v="Gloria Jacobs"/>
    <s v="Regular Air"/>
    <x v="0"/>
    <x v="0"/>
    <x v="10"/>
    <s v="Small Box"/>
    <x v="436"/>
    <n v="0.81"/>
    <n v="-0.36174190784092236"/>
    <s v="United States"/>
    <x v="1"/>
    <x v="4"/>
    <s v="Elmira"/>
    <n v="14901"/>
    <x v="140"/>
    <x v="5"/>
    <s v="2015"/>
    <d v="2015-03-13T00:00:00"/>
    <n v="-92.87"/>
    <n v="17"/>
    <n v="256.73"/>
    <n v="85880"/>
    <x v="0"/>
  </r>
  <r>
    <n v="20016"/>
    <s v="Medium"/>
    <n v="0.05"/>
    <n v="2.16"/>
    <n v="6.05"/>
    <n v="1499"/>
    <x v="1"/>
    <s v="Charlotte L Doyle"/>
    <s v="Regular Air"/>
    <x v="1"/>
    <x v="0"/>
    <x v="8"/>
    <s v="Small Box"/>
    <x v="542"/>
    <n v="0.37"/>
    <n v="-16.077783754706832"/>
    <s v="United States"/>
    <x v="3"/>
    <x v="26"/>
    <s v="Coral Gables"/>
    <n v="33134"/>
    <x v="128"/>
    <x v="2"/>
    <s v="2015"/>
    <d v="2015-02-05T00:00:00"/>
    <n v="-298.88600000000002"/>
    <n v="8"/>
    <n v="18.59"/>
    <n v="90731"/>
    <x v="0"/>
  </r>
  <r>
    <n v="20017"/>
    <s v="Medium"/>
    <n v="0.03"/>
    <n v="6.48"/>
    <n v="6.6"/>
    <n v="1499"/>
    <x v="1"/>
    <s v="Charlotte L Doyle"/>
    <s v="Regular Air"/>
    <x v="1"/>
    <x v="0"/>
    <x v="7"/>
    <s v="Small Box"/>
    <x v="205"/>
    <n v="0.37"/>
    <n v="-2.4792112867584568"/>
    <s v="United States"/>
    <x v="3"/>
    <x v="26"/>
    <s v="Coral Gables"/>
    <n v="33134"/>
    <x v="128"/>
    <x v="2"/>
    <s v="2015"/>
    <d v="2015-02-05T00:00:00"/>
    <n v="-145.852"/>
    <n v="9"/>
    <n v="58.83"/>
    <n v="90731"/>
    <x v="0"/>
  </r>
  <r>
    <n v="20018"/>
    <s v="Medium"/>
    <n v="0.08"/>
    <n v="146.05000000000001"/>
    <n v="80.2"/>
    <n v="1499"/>
    <x v="1"/>
    <s v="Charlotte L Doyle"/>
    <s v="Delivery Truck"/>
    <x v="1"/>
    <x v="1"/>
    <x v="11"/>
    <s v="Jumbo Box"/>
    <x v="115"/>
    <n v="0.71"/>
    <n v="-1.7944224028350216E-2"/>
    <s v="United States"/>
    <x v="3"/>
    <x v="26"/>
    <s v="Coral Gables"/>
    <n v="33134"/>
    <x v="128"/>
    <x v="2"/>
    <s v="2015"/>
    <d v="2015-02-05T00:00:00"/>
    <n v="-27.951000000000001"/>
    <n v="11"/>
    <n v="1557.66"/>
    <n v="90731"/>
    <x v="0"/>
  </r>
  <r>
    <n v="21682"/>
    <s v="Critical"/>
    <n v="0.08"/>
    <n v="3.69"/>
    <n v="0.5"/>
    <n v="1502"/>
    <x v="1"/>
    <s v="Renee Huang"/>
    <s v="Regular Air"/>
    <x v="2"/>
    <x v="0"/>
    <x v="9"/>
    <s v="Small Box"/>
    <x v="543"/>
    <n v="0.38"/>
    <n v="-2.8236884802595997E-2"/>
    <s v="United States"/>
    <x v="3"/>
    <x v="26"/>
    <s v="Coral Springs"/>
    <n v="33065"/>
    <x v="163"/>
    <x v="3"/>
    <s v="2015"/>
    <d v="2015-05-10T00:00:00"/>
    <n v="-3.6547000000000001"/>
    <n v="38"/>
    <n v="129.43"/>
    <n v="89193"/>
    <x v="0"/>
  </r>
  <r>
    <n v="18868"/>
    <s v="Low"/>
    <n v="0.08"/>
    <n v="5.84"/>
    <n v="1"/>
    <n v="1502"/>
    <x v="1"/>
    <s v="Renee Huang"/>
    <s v="Express Air"/>
    <x v="2"/>
    <x v="0"/>
    <x v="0"/>
    <s v="Wrap Bag"/>
    <x v="544"/>
    <n v="0.38"/>
    <n v="11.922495520443068"/>
    <s v="United States"/>
    <x v="3"/>
    <x v="26"/>
    <s v="Coral Springs"/>
    <n v="33065"/>
    <x v="159"/>
    <x v="1"/>
    <s v="2015"/>
    <d v="2015-07-03T00:00:00"/>
    <n v="731.92199999999991"/>
    <n v="11"/>
    <n v="61.39"/>
    <n v="89194"/>
    <x v="0"/>
  </r>
  <r>
    <n v="18869"/>
    <s v="Low"/>
    <n v="0"/>
    <n v="205.99"/>
    <n v="8.99"/>
    <n v="1502"/>
    <x v="1"/>
    <s v="Renee Huang"/>
    <s v="Regular Air"/>
    <x v="2"/>
    <x v="2"/>
    <x v="5"/>
    <s v="Small Box"/>
    <x v="545"/>
    <n v="0.6"/>
    <n v="7.6598837209302328E-2"/>
    <s v="United States"/>
    <x v="3"/>
    <x v="26"/>
    <s v="Coral Springs"/>
    <n v="33065"/>
    <x v="159"/>
    <x v="1"/>
    <s v="2015"/>
    <d v="2015-07-02T00:00:00"/>
    <n v="186.55799999999999"/>
    <n v="13"/>
    <n v="2435.52"/>
    <n v="89194"/>
    <x v="0"/>
  </r>
  <r>
    <n v="18061"/>
    <s v="Low"/>
    <n v="0"/>
    <n v="85.99"/>
    <n v="0.99"/>
    <n v="1505"/>
    <x v="0"/>
    <s v="Kay Schultz"/>
    <s v="Regular Air"/>
    <x v="2"/>
    <x v="2"/>
    <x v="5"/>
    <s v="Wrap Bag"/>
    <x v="163"/>
    <n v="0.85"/>
    <n v="-0.29694273544723149"/>
    <s v="United States"/>
    <x v="2"/>
    <x v="7"/>
    <s v="College Station"/>
    <n v="77840"/>
    <x v="1"/>
    <x v="1"/>
    <s v="2015"/>
    <d v="2015-06-18T00:00:00"/>
    <n v="-138.03680000000003"/>
    <n v="6"/>
    <n v="464.86"/>
    <n v="86181"/>
    <x v="0"/>
  </r>
  <r>
    <n v="23329"/>
    <s v="Critical"/>
    <n v="0.09"/>
    <n v="20.98"/>
    <n v="1.49"/>
    <n v="1511"/>
    <x v="0"/>
    <s v="Joseph Dawson"/>
    <s v="Regular Air"/>
    <x v="0"/>
    <x v="0"/>
    <x v="8"/>
    <s v="Small Box"/>
    <x v="546"/>
    <n v="0.35"/>
    <n v="0.69"/>
    <s v="United States"/>
    <x v="2"/>
    <x v="38"/>
    <s v="Muncie"/>
    <n v="47302"/>
    <x v="33"/>
    <x v="1"/>
    <s v="2015"/>
    <d v="2015-06-24T00:00:00"/>
    <n v="199.1823"/>
    <n v="14"/>
    <n v="288.67"/>
    <n v="90303"/>
    <x v="0"/>
  </r>
  <r>
    <n v="23470"/>
    <s v="Critical"/>
    <n v="0.06"/>
    <n v="55.48"/>
    <n v="4.8499999999999996"/>
    <n v="1519"/>
    <x v="0"/>
    <s v="Randall Boykin"/>
    <s v="Regular Air"/>
    <x v="3"/>
    <x v="0"/>
    <x v="7"/>
    <s v="Small Box"/>
    <x v="547"/>
    <n v="0.37"/>
    <n v="0.69"/>
    <s v="United States"/>
    <x v="1"/>
    <x v="14"/>
    <s v="Auburn"/>
    <n v="4210"/>
    <x v="110"/>
    <x v="1"/>
    <s v="2015"/>
    <d v="2015-06-14T00:00:00"/>
    <n v="711.05189999999993"/>
    <n v="19"/>
    <n v="1030.51"/>
    <n v="89957"/>
    <x v="0"/>
  </r>
  <r>
    <n v="23471"/>
    <s v="Critical"/>
    <n v="0.1"/>
    <n v="122.99"/>
    <n v="70.2"/>
    <n v="1522"/>
    <x v="0"/>
    <s v="Earl Watts"/>
    <s v="Delivery Truck"/>
    <x v="3"/>
    <x v="1"/>
    <x v="1"/>
    <s v="Jumbo Drum"/>
    <x v="36"/>
    <n v="0.74"/>
    <n v="-0.44386529248955303"/>
    <s v="United States"/>
    <x v="2"/>
    <x v="3"/>
    <s v="Hopkins"/>
    <n v="55305"/>
    <x v="110"/>
    <x v="1"/>
    <s v="2015"/>
    <d v="2015-06-15T00:00:00"/>
    <n v="-899.67499999999995"/>
    <n v="17"/>
    <n v="2026.91"/>
    <n v="89957"/>
    <x v="0"/>
  </r>
  <r>
    <n v="19269"/>
    <s v="High"/>
    <n v="0.04"/>
    <n v="11.34"/>
    <n v="5.01"/>
    <n v="1526"/>
    <x v="0"/>
    <s v="Larry Hall"/>
    <s v="Regular Air"/>
    <x v="1"/>
    <x v="0"/>
    <x v="7"/>
    <s v="Small Box"/>
    <x v="195"/>
    <n v="0.36"/>
    <n v="-1.637877607547823"/>
    <s v="United States"/>
    <x v="3"/>
    <x v="43"/>
    <s v="Birmingham"/>
    <n v="35211"/>
    <x v="104"/>
    <x v="2"/>
    <s v="2015"/>
    <d v="2015-02-11T00:00:00"/>
    <n v="-189.22399999999999"/>
    <n v="10"/>
    <n v="115.53"/>
    <n v="86812"/>
    <x v="0"/>
  </r>
  <r>
    <n v="24974"/>
    <s v="Critical"/>
    <n v="0.03"/>
    <n v="30.98"/>
    <n v="8.99"/>
    <n v="1527"/>
    <x v="1"/>
    <s v="Neil Parker"/>
    <s v="Express Air"/>
    <x v="2"/>
    <x v="0"/>
    <x v="0"/>
    <s v="Small Pack"/>
    <x v="548"/>
    <n v="0.57999999999999996"/>
    <n v="3.1405874745981817E-3"/>
    <s v="United States"/>
    <x v="3"/>
    <x v="43"/>
    <s v="Decatur"/>
    <n v="35601"/>
    <x v="85"/>
    <x v="0"/>
    <s v="2015"/>
    <d v="2015-01-11T00:00:00"/>
    <n v="0.50999999999999868"/>
    <n v="5"/>
    <n v="162.38999999999999"/>
    <n v="86813"/>
    <x v="0"/>
  </r>
  <r>
    <n v="22253"/>
    <s v="Low"/>
    <n v="0.03"/>
    <n v="65.989999999999995"/>
    <n v="5.26"/>
    <n v="1527"/>
    <x v="1"/>
    <s v="Neil Parker"/>
    <s v="Regular Air"/>
    <x v="1"/>
    <x v="2"/>
    <x v="5"/>
    <s v="Small Box"/>
    <x v="167"/>
    <n v="0.56000000000000005"/>
    <n v="-3.9701222616505709E-2"/>
    <s v="United States"/>
    <x v="3"/>
    <x v="43"/>
    <s v="Decatur"/>
    <n v="35601"/>
    <x v="25"/>
    <x v="5"/>
    <s v="2015"/>
    <d v="2015-04-09T00:00:00"/>
    <n v="-52.248000000000005"/>
    <n v="23"/>
    <n v="1316.03"/>
    <n v="86814"/>
    <x v="0"/>
  </r>
  <r>
    <n v="21455"/>
    <s v="Low"/>
    <n v="0.09"/>
    <n v="50.98"/>
    <n v="6.5"/>
    <n v="1527"/>
    <x v="1"/>
    <s v="Neil Parker"/>
    <s v="Regular Air"/>
    <x v="1"/>
    <x v="2"/>
    <x v="13"/>
    <s v="Small Box"/>
    <x v="338"/>
    <n v="0.73"/>
    <n v="5.0290595595559713E-2"/>
    <s v="United States"/>
    <x v="3"/>
    <x v="43"/>
    <s v="Decatur"/>
    <n v="35601"/>
    <x v="8"/>
    <x v="3"/>
    <s v="2015"/>
    <d v="2015-05-28T00:00:00"/>
    <n v="70.175999999999988"/>
    <n v="28"/>
    <n v="1395.41"/>
    <n v="86815"/>
    <x v="0"/>
  </r>
  <r>
    <n v="24975"/>
    <s v="Critical"/>
    <n v="0.01"/>
    <n v="525.98"/>
    <n v="19.989999999999998"/>
    <n v="1528"/>
    <x v="0"/>
    <s v="Brad Stark"/>
    <s v="Regular Air"/>
    <x v="2"/>
    <x v="0"/>
    <x v="8"/>
    <s v="Small Box"/>
    <x v="549"/>
    <n v="0.37"/>
    <n v="-3.2905964668418407E-2"/>
    <s v="United States"/>
    <x v="3"/>
    <x v="24"/>
    <s v="Eden"/>
    <n v="27288"/>
    <x v="85"/>
    <x v="0"/>
    <s v="2015"/>
    <d v="2015-01-11T00:00:00"/>
    <n v="-161.92400000000001"/>
    <n v="9"/>
    <n v="4920.8100000000004"/>
    <n v="86813"/>
    <x v="0"/>
  </r>
  <r>
    <n v="21199"/>
    <s v="Critical"/>
    <n v="7.0000000000000007E-2"/>
    <n v="4.91"/>
    <n v="0.5"/>
    <n v="1531"/>
    <x v="0"/>
    <s v="Jon Ayers"/>
    <s v="Regular Air"/>
    <x v="3"/>
    <x v="0"/>
    <x v="9"/>
    <s v="Small Box"/>
    <x v="550"/>
    <n v="0.36"/>
    <n v="-5.5880935506732818"/>
    <s v="United States"/>
    <x v="3"/>
    <x v="26"/>
    <s v="Palm Coast"/>
    <n v="32137"/>
    <x v="60"/>
    <x v="0"/>
    <s v="2015"/>
    <d v="2015-01-18T00:00:00"/>
    <n v="-157.696"/>
    <n v="6"/>
    <n v="28.22"/>
    <n v="88852"/>
    <x v="0"/>
  </r>
  <r>
    <n v="21596"/>
    <s v="High"/>
    <n v="0.02"/>
    <n v="4.8899999999999997"/>
    <n v="4.93"/>
    <n v="1533"/>
    <x v="1"/>
    <s v="Nicole Reid"/>
    <s v="Regular Air"/>
    <x v="0"/>
    <x v="2"/>
    <x v="13"/>
    <s v="Small Pack"/>
    <x v="154"/>
    <n v="0.66"/>
    <n v="-0.76268071882178079"/>
    <s v="United States"/>
    <x v="2"/>
    <x v="33"/>
    <s v="University City"/>
    <n v="63130"/>
    <x v="92"/>
    <x v="2"/>
    <s v="2015"/>
    <d v="2015-02-07T00:00:00"/>
    <n v="-56.445999999999998"/>
    <n v="14"/>
    <n v="74.010000000000005"/>
    <n v="91328"/>
    <x v="0"/>
  </r>
  <r>
    <n v="21597"/>
    <s v="High"/>
    <n v="7.0000000000000007E-2"/>
    <n v="10.06"/>
    <n v="2.06"/>
    <n v="1533"/>
    <x v="1"/>
    <s v="Nicole Reid"/>
    <s v="Regular Air"/>
    <x v="0"/>
    <x v="0"/>
    <x v="7"/>
    <s v="Wrap Bag"/>
    <x v="85"/>
    <n v="0.39"/>
    <n v="0.69"/>
    <s v="United States"/>
    <x v="2"/>
    <x v="33"/>
    <s v="University City"/>
    <n v="63130"/>
    <x v="92"/>
    <x v="2"/>
    <s v="2015"/>
    <d v="2015-02-07T00:00:00"/>
    <n v="33.189"/>
    <n v="5"/>
    <n v="48.1"/>
    <n v="91328"/>
    <x v="0"/>
  </r>
  <r>
    <n v="23147"/>
    <s v="Low"/>
    <n v="0"/>
    <n v="599.99"/>
    <n v="24.49"/>
    <n v="1548"/>
    <x v="0"/>
    <s v="John Bray"/>
    <s v="Regular Air"/>
    <x v="0"/>
    <x v="2"/>
    <x v="16"/>
    <s v="Large Box"/>
    <x v="551"/>
    <n v="0.44"/>
    <n v="-3.3330700755822083E-2"/>
    <s v="United States"/>
    <x v="2"/>
    <x v="38"/>
    <s v="Richmond"/>
    <n v="47374"/>
    <x v="96"/>
    <x v="1"/>
    <s v="2015"/>
    <d v="2015-06-25T00:00:00"/>
    <n v="-367.16500000000002"/>
    <n v="18"/>
    <n v="11015.82"/>
    <n v="88487"/>
    <x v="0"/>
  </r>
  <r>
    <n v="19627"/>
    <s v="Low"/>
    <n v="7.0000000000000007E-2"/>
    <n v="17.7"/>
    <n v="9.4700000000000006"/>
    <n v="1551"/>
    <x v="0"/>
    <s v="Laurence Flowers"/>
    <s v="Regular Air"/>
    <x v="3"/>
    <x v="0"/>
    <x v="10"/>
    <s v="Small Box"/>
    <x v="552"/>
    <n v="0.59"/>
    <n v="-0.81000432367712105"/>
    <s v="United States"/>
    <x v="3"/>
    <x v="37"/>
    <s v="Biloxi"/>
    <n v="39530"/>
    <x v="97"/>
    <x v="1"/>
    <s v="2015"/>
    <d v="2015-07-01T00:00:00"/>
    <n v="-243.54400000000001"/>
    <n v="18"/>
    <n v="300.67"/>
    <n v="87488"/>
    <x v="0"/>
  </r>
  <r>
    <n v="20993"/>
    <s v="Critical"/>
    <n v="0.01"/>
    <n v="348.21"/>
    <n v="40.19"/>
    <n v="1552"/>
    <x v="0"/>
    <s v="Gary Koch"/>
    <s v="Delivery Truck"/>
    <x v="2"/>
    <x v="1"/>
    <x v="11"/>
    <s v="Jumbo Box"/>
    <x v="553"/>
    <n v="0.62"/>
    <n v="-0.46589269425325486"/>
    <s v="United States"/>
    <x v="3"/>
    <x v="37"/>
    <s v="Clinton"/>
    <n v="39056"/>
    <x v="167"/>
    <x v="0"/>
    <s v="2015"/>
    <d v="2015-01-04T00:00:00"/>
    <n v="-337.09199999999998"/>
    <n v="2"/>
    <n v="723.54"/>
    <n v="87486"/>
    <x v="0"/>
  </r>
  <r>
    <n v="24862"/>
    <s v="Not Specified"/>
    <n v="0.03"/>
    <n v="12.28"/>
    <n v="6.35"/>
    <n v="1553"/>
    <x v="0"/>
    <s v="Tara Powers Underwood"/>
    <s v="Regular Air"/>
    <x v="2"/>
    <x v="0"/>
    <x v="7"/>
    <s v="Small Box"/>
    <x v="554"/>
    <n v="0.38"/>
    <n v="0.78459956586313251"/>
    <s v="United States"/>
    <x v="3"/>
    <x v="37"/>
    <s v="Greenville"/>
    <n v="38701"/>
    <x v="27"/>
    <x v="5"/>
    <s v="2015"/>
    <d v="2015-03-24T00:00:00"/>
    <n v="68.675999999999988"/>
    <n v="7"/>
    <n v="87.53"/>
    <n v="87484"/>
    <x v="0"/>
  </r>
  <r>
    <n v="26135"/>
    <s v="High"/>
    <n v="0.04"/>
    <n v="10.98"/>
    <n v="3.99"/>
    <n v="1554"/>
    <x v="1"/>
    <s v="Joan Floyd"/>
    <s v="Regular Air"/>
    <x v="2"/>
    <x v="0"/>
    <x v="15"/>
    <s v="Small Box"/>
    <x v="555"/>
    <n v="0.57999999999999996"/>
    <n v="2.7931250725815815"/>
    <s v="United States"/>
    <x v="3"/>
    <x v="37"/>
    <s v="Gulfport"/>
    <n v="39503"/>
    <x v="73"/>
    <x v="3"/>
    <s v="2015"/>
    <d v="2015-05-18T00:00:00"/>
    <n v="481.03199999999998"/>
    <n v="15"/>
    <n v="172.22"/>
    <n v="87485"/>
    <x v="0"/>
  </r>
  <r>
    <n v="25409"/>
    <s v="High"/>
    <n v="0.03"/>
    <n v="124.49"/>
    <n v="51.94"/>
    <n v="1554"/>
    <x v="1"/>
    <s v="Joan Floyd"/>
    <s v="Delivery Truck"/>
    <x v="3"/>
    <x v="1"/>
    <x v="11"/>
    <s v="Jumbo Box"/>
    <x v="156"/>
    <n v="0.63"/>
    <n v="-4.4899874843554455E-3"/>
    <s v="United States"/>
    <x v="3"/>
    <x v="37"/>
    <s v="Gulfport"/>
    <n v="39503"/>
    <x v="169"/>
    <x v="2"/>
    <s v="2015"/>
    <d v="2015-02-14T00:00:00"/>
    <n v="-4.0180000000000007"/>
    <n v="7"/>
    <n v="894.88"/>
    <n v="87487"/>
    <x v="0"/>
  </r>
  <r>
    <n v="18294"/>
    <s v="Not Specified"/>
    <n v="0.06"/>
    <n v="2.89"/>
    <n v="0.99"/>
    <n v="1556"/>
    <x v="1"/>
    <s v="Carol Wood"/>
    <s v="Regular Air"/>
    <x v="3"/>
    <x v="0"/>
    <x v="9"/>
    <s v="Small Box"/>
    <x v="556"/>
    <n v="0.38"/>
    <n v="-0.12055788842231553"/>
    <s v="United States"/>
    <x v="3"/>
    <x v="8"/>
    <s v="Alexandria"/>
    <n v="22304"/>
    <x v="144"/>
    <x v="1"/>
    <s v="2015"/>
    <d v="2015-06-03T00:00:00"/>
    <n v="-2.0097"/>
    <n v="6"/>
    <n v="16.670000000000002"/>
    <n v="87425"/>
    <x v="0"/>
  </r>
  <r>
    <n v="18295"/>
    <s v="Not Specified"/>
    <n v="0.08"/>
    <n v="22.84"/>
    <n v="11.54"/>
    <n v="1556"/>
    <x v="1"/>
    <s v="Carol Wood"/>
    <s v="Regular Air"/>
    <x v="3"/>
    <x v="0"/>
    <x v="7"/>
    <s v="Small Box"/>
    <x v="64"/>
    <n v="0.39"/>
    <n v="-2.4460545193687233"/>
    <s v="United States"/>
    <x v="3"/>
    <x v="8"/>
    <s v="Alexandria"/>
    <n v="22304"/>
    <x v="144"/>
    <x v="1"/>
    <s v="2015"/>
    <d v="2015-06-03T00:00:00"/>
    <n v="-477.37200000000007"/>
    <n v="9"/>
    <n v="195.16"/>
    <n v="87425"/>
    <x v="0"/>
  </r>
  <r>
    <n v="18511"/>
    <s v="Low"/>
    <n v="0.09"/>
    <n v="60.98"/>
    <n v="49"/>
    <n v="1557"/>
    <x v="1"/>
    <s v="James Nicholson"/>
    <s v="Regular Air"/>
    <x v="3"/>
    <x v="0"/>
    <x v="15"/>
    <s v="Large Box"/>
    <x v="557"/>
    <n v="0.59"/>
    <n v="-1.0854209772401719"/>
    <s v="United States"/>
    <x v="3"/>
    <x v="8"/>
    <s v="Annandale"/>
    <n v="22003"/>
    <x v="78"/>
    <x v="5"/>
    <s v="2015"/>
    <d v="2015-04-02T00:00:00"/>
    <n v="-954.75800000000004"/>
    <n v="15"/>
    <n v="879.62"/>
    <n v="87426"/>
    <x v="0"/>
  </r>
  <r>
    <n v="18512"/>
    <s v="Low"/>
    <n v="0.05"/>
    <n v="29.89"/>
    <n v="1.99"/>
    <n v="1557"/>
    <x v="1"/>
    <s v="James Nicholson"/>
    <s v="Regular Air"/>
    <x v="3"/>
    <x v="2"/>
    <x v="13"/>
    <s v="Small Pack"/>
    <x v="468"/>
    <n v="0.5"/>
    <n v="0.60763974639386475"/>
    <s v="United States"/>
    <x v="3"/>
    <x v="8"/>
    <s v="Annandale"/>
    <n v="22003"/>
    <x v="78"/>
    <x v="5"/>
    <s v="2015"/>
    <d v="2015-03-27T00:00:00"/>
    <n v="219.4734"/>
    <n v="12"/>
    <n v="361.19"/>
    <n v="87426"/>
    <x v="0"/>
  </r>
  <r>
    <n v="26229"/>
    <s v="Critical"/>
    <n v="0.1"/>
    <n v="226.67"/>
    <n v="28.16"/>
    <n v="1559"/>
    <x v="0"/>
    <s v="Zachary Maynard"/>
    <s v="Delivery Truck"/>
    <x v="3"/>
    <x v="1"/>
    <x v="1"/>
    <s v="Jumbo Drum"/>
    <x v="558"/>
    <n v="0.59"/>
    <n v="-0.3590759561134288"/>
    <s v="United States"/>
    <x v="3"/>
    <x v="8"/>
    <s v="Blacksburg"/>
    <n v="24060"/>
    <x v="112"/>
    <x v="4"/>
    <s v="2015"/>
    <d v="2015-04-17T00:00:00"/>
    <n v="-390.76800000000003"/>
    <n v="5"/>
    <n v="1088.26"/>
    <n v="87424"/>
    <x v="0"/>
  </r>
  <r>
    <n v="19130"/>
    <s v="High"/>
    <n v="0.02"/>
    <n v="11.34"/>
    <n v="11.25"/>
    <n v="1561"/>
    <x v="1"/>
    <s v="Edwin Coley"/>
    <s v="Regular Air"/>
    <x v="0"/>
    <x v="0"/>
    <x v="7"/>
    <s v="Small Box"/>
    <x v="559"/>
    <n v="0.36"/>
    <n v="-1.4677068557919621"/>
    <s v="United States"/>
    <x v="2"/>
    <x v="7"/>
    <s v="Mansfield"/>
    <n v="76063"/>
    <x v="151"/>
    <x v="5"/>
    <s v="2015"/>
    <d v="2015-03-02T00:00:00"/>
    <n v="-155.21"/>
    <n v="9"/>
    <n v="105.75"/>
    <n v="88093"/>
    <x v="0"/>
  </r>
  <r>
    <n v="19208"/>
    <s v="Critical"/>
    <n v="0.05"/>
    <n v="12.2"/>
    <n v="6.02"/>
    <n v="1561"/>
    <x v="1"/>
    <s v="Edwin Coley"/>
    <s v="Regular Air"/>
    <x v="0"/>
    <x v="1"/>
    <x v="2"/>
    <s v="Small Pack"/>
    <x v="506"/>
    <n v="0.43"/>
    <n v="-0.10389488503050212"/>
    <s v="United States"/>
    <x v="2"/>
    <x v="7"/>
    <s v="Mansfield"/>
    <n v="76063"/>
    <x v="53"/>
    <x v="4"/>
    <s v="2015"/>
    <d v="2015-04-14T00:00:00"/>
    <n v="-6.6420000000000003"/>
    <n v="5"/>
    <n v="63.93"/>
    <n v="88094"/>
    <x v="0"/>
  </r>
  <r>
    <n v="20464"/>
    <s v="Medium"/>
    <n v="7.0000000000000007E-2"/>
    <n v="20.95"/>
    <n v="5.99"/>
    <n v="1574"/>
    <x v="0"/>
    <s v="Sherry Hurley"/>
    <s v="Regular Air"/>
    <x v="3"/>
    <x v="2"/>
    <x v="13"/>
    <s v="Small Box"/>
    <x v="560"/>
    <n v="0.65"/>
    <n v="6.9580991313234544E-2"/>
    <s v="United States"/>
    <x v="3"/>
    <x v="24"/>
    <s v="Fayetteville"/>
    <n v="28314"/>
    <x v="170"/>
    <x v="2"/>
    <s v="2015"/>
    <d v="2015-02-10T00:00:00"/>
    <n v="27.233999999999998"/>
    <n v="19"/>
    <n v="391.4"/>
    <n v="86966"/>
    <x v="0"/>
  </r>
  <r>
    <n v="22127"/>
    <s v="Low"/>
    <n v="0.1"/>
    <n v="11.58"/>
    <n v="6.97"/>
    <n v="1580"/>
    <x v="0"/>
    <s v="Ronnie Nolan"/>
    <s v="Regular Air"/>
    <x v="0"/>
    <x v="0"/>
    <x v="4"/>
    <s v="Small Box"/>
    <x v="240"/>
    <n v="0.35"/>
    <n v="-0.57797660013764629"/>
    <s v="United States"/>
    <x v="1"/>
    <x v="14"/>
    <s v="Waterville"/>
    <n v="4901"/>
    <x v="160"/>
    <x v="2"/>
    <s v="2015"/>
    <d v="2015-02-20T00:00:00"/>
    <n v="-8.3979999999999997"/>
    <n v="1"/>
    <n v="14.53"/>
    <n v="90934"/>
    <x v="0"/>
  </r>
  <r>
    <n v="25013"/>
    <s v="Medium"/>
    <n v="0.03"/>
    <n v="19.04"/>
    <n v="6.38"/>
    <n v="1590"/>
    <x v="0"/>
    <s v="Lucille Buchanan"/>
    <s v="Express Air"/>
    <x v="0"/>
    <x v="1"/>
    <x v="2"/>
    <s v="Small Box"/>
    <x v="561"/>
    <n v="0.56000000000000005"/>
    <n v="0.58177879608414906"/>
    <s v="United States"/>
    <x v="1"/>
    <x v="10"/>
    <s v="Willoughby"/>
    <n v="44094"/>
    <x v="36"/>
    <x v="4"/>
    <s v="2015"/>
    <d v="2015-04-04T00:00:00"/>
    <n v="83.793599999999998"/>
    <n v="7"/>
    <n v="144.03"/>
    <n v="86668"/>
    <x v="0"/>
  </r>
  <r>
    <n v="25011"/>
    <s v="Medium"/>
    <n v="0.02"/>
    <n v="5.53"/>
    <n v="6.98"/>
    <n v="1593"/>
    <x v="0"/>
    <s v="Ronald O'Neill"/>
    <s v="Regular Air"/>
    <x v="0"/>
    <x v="0"/>
    <x v="8"/>
    <s v="Small Box"/>
    <x v="562"/>
    <n v="0.39"/>
    <n v="-1.5944216349108786"/>
    <s v="United States"/>
    <x v="2"/>
    <x v="23"/>
    <s v="Bartlesville"/>
    <n v="74006"/>
    <x v="36"/>
    <x v="4"/>
    <s v="2015"/>
    <d v="2015-04-06T00:00:00"/>
    <n v="-77.823719999999994"/>
    <n v="8"/>
    <n v="48.81"/>
    <n v="86668"/>
    <x v="0"/>
  </r>
  <r>
    <n v="21059"/>
    <s v="High"/>
    <n v="0.01"/>
    <n v="500.98"/>
    <n v="26"/>
    <n v="1595"/>
    <x v="1"/>
    <s v="Chad Henson"/>
    <s v="Delivery Truck"/>
    <x v="0"/>
    <x v="1"/>
    <x v="1"/>
    <s v="Jumbo Drum"/>
    <x v="1"/>
    <n v="0.6"/>
    <n v="0.69"/>
    <s v="United States"/>
    <x v="1"/>
    <x v="36"/>
    <s v="Huntington"/>
    <n v="25705"/>
    <x v="171"/>
    <x v="3"/>
    <s v="2015"/>
    <d v="2015-05-12T00:00:00"/>
    <n v="5078.5379999999996"/>
    <n v="14"/>
    <n v="7360.2"/>
    <n v="90796"/>
    <x v="0"/>
  </r>
  <r>
    <n v="21060"/>
    <s v="High"/>
    <n v="0.08"/>
    <n v="9.77"/>
    <n v="6.02"/>
    <n v="1595"/>
    <x v="1"/>
    <s v="Chad Henson"/>
    <s v="Regular Air"/>
    <x v="0"/>
    <x v="1"/>
    <x v="2"/>
    <s v="Medium Box"/>
    <x v="563"/>
    <n v="0.48"/>
    <n v="0.26135189759712557"/>
    <s v="United States"/>
    <x v="1"/>
    <x v="36"/>
    <s v="Huntington"/>
    <n v="25705"/>
    <x v="171"/>
    <x v="3"/>
    <s v="2015"/>
    <d v="2015-05-12T00:00:00"/>
    <n v="23.276000000000003"/>
    <n v="9"/>
    <n v="89.06"/>
    <n v="90796"/>
    <x v="0"/>
  </r>
  <r>
    <n v="21061"/>
    <s v="High"/>
    <n v="0.09"/>
    <n v="3.28"/>
    <n v="0.98"/>
    <n v="1595"/>
    <x v="1"/>
    <s v="Chad Henson"/>
    <s v="Regular Air"/>
    <x v="0"/>
    <x v="0"/>
    <x v="0"/>
    <s v="Wrap Bag"/>
    <x v="564"/>
    <n v="0.59"/>
    <n v="0.13154034229828851"/>
    <s v="United States"/>
    <x v="1"/>
    <x v="36"/>
    <s v="Huntington"/>
    <n v="25705"/>
    <x v="171"/>
    <x v="3"/>
    <s v="2015"/>
    <d v="2015-05-13T00:00:00"/>
    <n v="17.754000000000001"/>
    <n v="42"/>
    <n v="134.97"/>
    <n v="90796"/>
    <x v="0"/>
  </r>
  <r>
    <n v="21928"/>
    <s v="Critical"/>
    <n v="0.1"/>
    <n v="9.11"/>
    <n v="2.15"/>
    <n v="1602"/>
    <x v="0"/>
    <s v="Frank Hess"/>
    <s v="Regular Air"/>
    <x v="1"/>
    <x v="0"/>
    <x v="7"/>
    <s v="Wrap Bag"/>
    <x v="452"/>
    <n v="0.4"/>
    <n v="-0.22567164179104476"/>
    <s v="United States"/>
    <x v="1"/>
    <x v="30"/>
    <s v="Waldorf"/>
    <n v="20601"/>
    <x v="98"/>
    <x v="4"/>
    <s v="2015"/>
    <d v="2015-04-12T00:00:00"/>
    <n v="-3.9312"/>
    <n v="2"/>
    <n v="17.420000000000002"/>
    <n v="89680"/>
    <x v="0"/>
  </r>
  <r>
    <n v="23533"/>
    <s v="Critical"/>
    <n v="0.09"/>
    <n v="2.1800000000000002"/>
    <n v="0.78"/>
    <n v="1603"/>
    <x v="1"/>
    <s v="Alex Watkins"/>
    <s v="Regular Air"/>
    <x v="2"/>
    <x v="0"/>
    <x v="3"/>
    <s v="Wrap Bag"/>
    <x v="565"/>
    <n v="0.52"/>
    <n v="0.12838912133891214"/>
    <s v="United States"/>
    <x v="1"/>
    <x v="4"/>
    <s v="Woodmere"/>
    <n v="11598"/>
    <x v="59"/>
    <x v="0"/>
    <s v="2015"/>
    <d v="2015-01-18T00:00:00"/>
    <n v="2.4548000000000001"/>
    <n v="9"/>
    <n v="19.12"/>
    <n v="89679"/>
    <x v="0"/>
  </r>
  <r>
    <n v="23534"/>
    <s v="Critical"/>
    <n v="0.05"/>
    <n v="179.29"/>
    <n v="29.21"/>
    <n v="1603"/>
    <x v="1"/>
    <s v="Alex Watkins"/>
    <s v="Delivery Truck"/>
    <x v="2"/>
    <x v="1"/>
    <x v="11"/>
    <s v="Jumbo Box"/>
    <x v="218"/>
    <n v="0.76"/>
    <n v="-2.878695763609088"/>
    <s v="United States"/>
    <x v="1"/>
    <x v="4"/>
    <s v="Woodmere"/>
    <n v="11598"/>
    <x v="59"/>
    <x v="0"/>
    <s v="2015"/>
    <d v="2015-01-18T00:00:00"/>
    <n v="-537.27977732000011"/>
    <n v="1"/>
    <n v="186.64"/>
    <n v="89679"/>
    <x v="0"/>
  </r>
  <r>
    <n v="18450"/>
    <s v="Medium"/>
    <n v="0.05"/>
    <n v="1.98"/>
    <n v="4.7699999999999996"/>
    <n v="1606"/>
    <x v="1"/>
    <s v="Don Rogers"/>
    <s v="Regular Air"/>
    <x v="1"/>
    <x v="0"/>
    <x v="8"/>
    <s v="Small Box"/>
    <x v="566"/>
    <n v="0.4"/>
    <n v="-4.0679376770538251"/>
    <s v="United States"/>
    <x v="1"/>
    <x v="4"/>
    <s v="Franklin Square"/>
    <n v="11010"/>
    <x v="0"/>
    <x v="0"/>
    <s v="2015"/>
    <d v="2015-01-08T00:00:00"/>
    <n v="-14.359820000000001"/>
    <n v="1"/>
    <n v="3.53"/>
    <n v="87993"/>
    <x v="0"/>
  </r>
  <r>
    <n v="18451"/>
    <s v="Medium"/>
    <n v="7.0000000000000007E-2"/>
    <n v="699.99"/>
    <n v="24.49"/>
    <n v="1606"/>
    <x v="1"/>
    <s v="Don Rogers"/>
    <s v="Express Air"/>
    <x v="1"/>
    <x v="2"/>
    <x v="16"/>
    <s v="Large Box"/>
    <x v="199"/>
    <n v="0.41"/>
    <n v="-4.0623267663043476"/>
    <s v="United States"/>
    <x v="1"/>
    <x v="4"/>
    <s v="Franklin Square"/>
    <n v="11010"/>
    <x v="0"/>
    <x v="0"/>
    <s v="2015"/>
    <d v="2015-01-08T00:00:00"/>
    <n v="-2870.2775999999994"/>
    <n v="1"/>
    <n v="706.56"/>
    <n v="87993"/>
    <x v="0"/>
  </r>
  <r>
    <n v="18452"/>
    <s v="Medium"/>
    <n v="7.0000000000000007E-2"/>
    <n v="6783.02"/>
    <n v="24.49"/>
    <n v="1606"/>
    <x v="1"/>
    <s v="Don Rogers"/>
    <s v="Regular Air"/>
    <x v="1"/>
    <x v="2"/>
    <x v="6"/>
    <s v="Large Box"/>
    <x v="458"/>
    <n v="0.39"/>
    <n v="5.9433872389978619E-3"/>
    <s v="United States"/>
    <x v="1"/>
    <x v="4"/>
    <s v="Franklin Square"/>
    <n v="11010"/>
    <x v="0"/>
    <x v="0"/>
    <s v="2015"/>
    <d v="2015-01-08T00:00:00"/>
    <n v="77.983599999997679"/>
    <n v="2"/>
    <n v="13121.07"/>
    <n v="87993"/>
    <x v="0"/>
  </r>
  <r>
    <n v="22921"/>
    <s v="Not Specified"/>
    <n v="0.01"/>
    <n v="15.16"/>
    <n v="15.09"/>
    <n v="1607"/>
    <x v="1"/>
    <s v="Kathleen Huang Hall"/>
    <s v="Regular Air"/>
    <x v="1"/>
    <x v="0"/>
    <x v="8"/>
    <s v="Small Box"/>
    <x v="567"/>
    <n v="0.39"/>
    <n v="-1.810682412332101"/>
    <s v="United States"/>
    <x v="1"/>
    <x v="4"/>
    <s v="Freeport"/>
    <n v="11520"/>
    <x v="112"/>
    <x v="4"/>
    <s v="2015"/>
    <d v="2015-04-15T00:00:00"/>
    <n v="-200.85899999999998"/>
    <n v="7"/>
    <n v="110.93"/>
    <n v="87994"/>
    <x v="0"/>
  </r>
  <r>
    <n v="24951"/>
    <s v="Low"/>
    <n v="0.1"/>
    <n v="5.68"/>
    <n v="3.6"/>
    <n v="1607"/>
    <x v="1"/>
    <s v="Kathleen Huang Hall"/>
    <s v="Express Air"/>
    <x v="1"/>
    <x v="0"/>
    <x v="12"/>
    <s v="Small Pack"/>
    <x v="568"/>
    <n v="0.56000000000000005"/>
    <n v="-0.28133164343050276"/>
    <s v="United States"/>
    <x v="1"/>
    <x v="4"/>
    <s v="Freeport"/>
    <n v="11520"/>
    <x v="92"/>
    <x v="2"/>
    <s v="2015"/>
    <d v="2015-02-10T00:00:00"/>
    <n v="-33.2956"/>
    <n v="21"/>
    <n v="118.35"/>
    <n v="87995"/>
    <x v="0"/>
  </r>
  <r>
    <n v="22682"/>
    <s v="High"/>
    <n v="0.03"/>
    <n v="2.16"/>
    <n v="6.05"/>
    <n v="1609"/>
    <x v="1"/>
    <s v="Jerry Ennis"/>
    <s v="Regular Air"/>
    <x v="3"/>
    <x v="0"/>
    <x v="8"/>
    <s v="Small Box"/>
    <x v="542"/>
    <n v="0.37"/>
    <n v="-5.2331311380704797"/>
    <s v="United States"/>
    <x v="0"/>
    <x v="1"/>
    <s v="Sacramento"/>
    <n v="95823"/>
    <x v="171"/>
    <x v="3"/>
    <s v="2015"/>
    <d v="2015-05-12T00:00:00"/>
    <n v="-90.585499999999996"/>
    <n v="7"/>
    <n v="17.309999999999999"/>
    <n v="87824"/>
    <x v="0"/>
  </r>
  <r>
    <n v="22683"/>
    <s v="High"/>
    <n v="0.03"/>
    <n v="9.7100000000000009"/>
    <n v="9.4499999999999993"/>
    <n v="1609"/>
    <x v="1"/>
    <s v="Jerry Ennis"/>
    <s v="Regular Air"/>
    <x v="3"/>
    <x v="0"/>
    <x v="10"/>
    <s v="Small Box"/>
    <x v="173"/>
    <n v="0.6"/>
    <n v="-1.5662139219015281"/>
    <s v="United States"/>
    <x v="0"/>
    <x v="1"/>
    <s v="Sacramento"/>
    <n v="95823"/>
    <x v="171"/>
    <x v="3"/>
    <s v="2015"/>
    <d v="2015-05-11T00:00:00"/>
    <n v="-36.9"/>
    <n v="2"/>
    <n v="23.56"/>
    <n v="87824"/>
    <x v="0"/>
  </r>
  <r>
    <n v="18394"/>
    <s v="Low"/>
    <n v="0.06"/>
    <n v="40.97"/>
    <n v="1.99"/>
    <n v="1614"/>
    <x v="0"/>
    <s v="Wayne Lutz"/>
    <s v="Regular Air"/>
    <x v="3"/>
    <x v="2"/>
    <x v="13"/>
    <s v="Small Pack"/>
    <x v="569"/>
    <n v="0.42"/>
    <n v="0.69"/>
    <s v="United States"/>
    <x v="1"/>
    <x v="15"/>
    <s v="Hopkinton"/>
    <n v="1748"/>
    <x v="4"/>
    <x v="4"/>
    <s v="2015"/>
    <d v="2015-04-12T00:00:00"/>
    <n v="341.19809999999995"/>
    <n v="12"/>
    <n v="494.49"/>
    <n v="87823"/>
    <x v="0"/>
  </r>
  <r>
    <n v="19501"/>
    <s v="High"/>
    <n v="0.09"/>
    <n v="12.88"/>
    <n v="4.59"/>
    <n v="1618"/>
    <x v="0"/>
    <s v="June Roberts"/>
    <s v="Regular Air"/>
    <x v="3"/>
    <x v="0"/>
    <x v="12"/>
    <s v="Wrap Bag"/>
    <x v="570"/>
    <n v="0.82"/>
    <n v="-1.1075064820084741"/>
    <s v="United States"/>
    <x v="2"/>
    <x v="38"/>
    <s v="Highland"/>
    <n v="46322"/>
    <x v="34"/>
    <x v="4"/>
    <s v="2015"/>
    <d v="2015-04-06T00:00:00"/>
    <n v="-175.13"/>
    <n v="13"/>
    <n v="158.13"/>
    <n v="90248"/>
    <x v="0"/>
  </r>
  <r>
    <n v="19502"/>
    <s v="High"/>
    <n v="0.02"/>
    <n v="45.99"/>
    <n v="4.99"/>
    <n v="1620"/>
    <x v="0"/>
    <s v="Gerald Petty"/>
    <s v="Express Air"/>
    <x v="3"/>
    <x v="2"/>
    <x v="5"/>
    <s v="Small Box"/>
    <x v="571"/>
    <n v="0.56999999999999995"/>
    <n v="2.4292988160235569E-2"/>
    <s v="United States"/>
    <x v="1"/>
    <x v="19"/>
    <s v="Lancaster"/>
    <n v="17602"/>
    <x v="34"/>
    <x v="4"/>
    <s v="2015"/>
    <d v="2015-04-07T00:00:00"/>
    <n v="3.96"/>
    <n v="4"/>
    <n v="163.01"/>
    <n v="90248"/>
    <x v="0"/>
  </r>
  <r>
    <n v="23750"/>
    <s v="High"/>
    <n v="0.06"/>
    <n v="15.01"/>
    <n v="8.4"/>
    <n v="1623"/>
    <x v="1"/>
    <s v="Patrick Adcock"/>
    <s v="Regular Air"/>
    <x v="2"/>
    <x v="0"/>
    <x v="8"/>
    <s v="Small Box"/>
    <x v="572"/>
    <n v="0.39"/>
    <n v="4.8549723756906105E-3"/>
    <s v="United States"/>
    <x v="2"/>
    <x v="38"/>
    <s v="Schererville"/>
    <n v="46375"/>
    <x v="84"/>
    <x v="3"/>
    <s v="2015"/>
    <d v="2015-05-26T00:00:00"/>
    <n v="1.6169000000000011"/>
    <n v="22"/>
    <n v="333.04"/>
    <n v="87611"/>
    <x v="0"/>
  </r>
  <r>
    <n v="23751"/>
    <s v="High"/>
    <n v="0.09"/>
    <n v="40.479999999999997"/>
    <n v="19.989999999999998"/>
    <n v="1623"/>
    <x v="1"/>
    <s v="Patrick Adcock"/>
    <s v="Regular Air"/>
    <x v="2"/>
    <x v="2"/>
    <x v="13"/>
    <s v="Small Box"/>
    <x v="295"/>
    <n v="0.77"/>
    <n v="0.13841757683515379"/>
    <s v="United States"/>
    <x v="2"/>
    <x v="38"/>
    <s v="Schererville"/>
    <n v="46375"/>
    <x v="84"/>
    <x v="3"/>
    <s v="2015"/>
    <d v="2015-05-26T00:00:00"/>
    <n v="65.394000000000062"/>
    <n v="12"/>
    <n v="472.44"/>
    <n v="87611"/>
    <x v="0"/>
  </r>
  <r>
    <n v="23752"/>
    <s v="High"/>
    <n v="0.05"/>
    <n v="12.28"/>
    <n v="6.13"/>
    <n v="1623"/>
    <x v="1"/>
    <s v="Patrick Adcock"/>
    <s v="Regular Air"/>
    <x v="2"/>
    <x v="0"/>
    <x v="10"/>
    <s v="Small Box"/>
    <x v="521"/>
    <n v="0.56999999999999995"/>
    <n v="7.1329418045915652E-2"/>
    <s v="United States"/>
    <x v="2"/>
    <x v="38"/>
    <s v="Schererville"/>
    <n v="46375"/>
    <x v="84"/>
    <x v="3"/>
    <s v="2015"/>
    <d v="2015-05-25T00:00:00"/>
    <n v="1.3360000000000003"/>
    <n v="1"/>
    <n v="18.73"/>
    <n v="87611"/>
    <x v="0"/>
  </r>
  <r>
    <n v="21145"/>
    <s v="Medium"/>
    <n v="0.08"/>
    <n v="213.45"/>
    <n v="14.7"/>
    <n v="1625"/>
    <x v="1"/>
    <s v="Molly Browning"/>
    <s v="Delivery Truck"/>
    <x v="1"/>
    <x v="2"/>
    <x v="6"/>
    <s v="Jumbo Drum"/>
    <x v="90"/>
    <n v="0.59"/>
    <n v="0.69"/>
    <s v="United States"/>
    <x v="1"/>
    <x v="4"/>
    <s v="Glen Cove"/>
    <n v="11542"/>
    <x v="12"/>
    <x v="5"/>
    <s v="2015"/>
    <d v="2015-03-29T00:00:00"/>
    <n v="1674.7541999999999"/>
    <n v="12"/>
    <n v="2427.1799999999998"/>
    <n v="90600"/>
    <x v="0"/>
  </r>
  <r>
    <n v="21146"/>
    <s v="Medium"/>
    <n v="0.1"/>
    <n v="55.98"/>
    <n v="13.88"/>
    <n v="1625"/>
    <x v="1"/>
    <s v="Molly Browning"/>
    <s v="Regular Air"/>
    <x v="1"/>
    <x v="0"/>
    <x v="7"/>
    <s v="Small Box"/>
    <x v="573"/>
    <n v="0.36"/>
    <n v="0.69"/>
    <s v="United States"/>
    <x v="1"/>
    <x v="4"/>
    <s v="Glen Cove"/>
    <n v="11542"/>
    <x v="12"/>
    <x v="5"/>
    <s v="2015"/>
    <d v="2015-03-29T00:00:00"/>
    <n v="300.04649999999998"/>
    <n v="8"/>
    <n v="434.85"/>
    <n v="90600"/>
    <x v="0"/>
  </r>
  <r>
    <n v="21147"/>
    <s v="Medium"/>
    <n v="0"/>
    <n v="16.059999999999999"/>
    <n v="8.34"/>
    <n v="1625"/>
    <x v="1"/>
    <s v="Molly Browning"/>
    <s v="Regular Air"/>
    <x v="1"/>
    <x v="0"/>
    <x v="10"/>
    <s v="Small Box"/>
    <x v="574"/>
    <n v="0.59"/>
    <n v="-1.4660751565762005"/>
    <s v="United States"/>
    <x v="1"/>
    <x v="4"/>
    <s v="Glen Cove"/>
    <n v="11542"/>
    <x v="12"/>
    <x v="5"/>
    <s v="2015"/>
    <d v="2015-03-28T00:00:00"/>
    <n v="-28.09"/>
    <n v="1"/>
    <n v="19.16"/>
    <n v="90600"/>
    <x v="0"/>
  </r>
  <r>
    <n v="21270"/>
    <s v="Medium"/>
    <n v="0"/>
    <n v="209.37"/>
    <n v="69"/>
    <n v="1625"/>
    <x v="1"/>
    <s v="Molly Browning"/>
    <s v="Regular Air"/>
    <x v="1"/>
    <x v="1"/>
    <x v="11"/>
    <s v="Large Box"/>
    <x v="575"/>
    <n v="0.79"/>
    <n v="-0.13424899946935531"/>
    <s v="United States"/>
    <x v="1"/>
    <x v="4"/>
    <s v="Glen Cove"/>
    <n v="11542"/>
    <x v="160"/>
    <x v="2"/>
    <s v="2015"/>
    <d v="2015-02-18T00:00:00"/>
    <n v="-263.1119290800001"/>
    <n v="11"/>
    <n v="1959.88"/>
    <n v="90601"/>
    <x v="0"/>
  </r>
  <r>
    <n v="23604"/>
    <s v="High"/>
    <n v="0.06"/>
    <n v="43.57"/>
    <n v="16.36"/>
    <n v="1627"/>
    <x v="0"/>
    <s v="Aaron Day"/>
    <s v="Regular Air"/>
    <x v="0"/>
    <x v="0"/>
    <x v="10"/>
    <s v="Small Box"/>
    <x v="576"/>
    <n v="0.55000000000000004"/>
    <n v="-5.4646840148698889E-2"/>
    <s v="United States"/>
    <x v="3"/>
    <x v="20"/>
    <s v="Greeneville"/>
    <n v="37743"/>
    <x v="5"/>
    <x v="3"/>
    <s v="2015"/>
    <d v="2015-05-30T00:00:00"/>
    <n v="-38.808"/>
    <n v="17"/>
    <n v="710.16"/>
    <n v="90602"/>
    <x v="0"/>
  </r>
  <r>
    <n v="19769"/>
    <s v="High"/>
    <n v="0.08"/>
    <n v="8.09"/>
    <n v="7.96"/>
    <n v="1632"/>
    <x v="1"/>
    <s v="Lori Wolfe"/>
    <s v="Express Air"/>
    <x v="1"/>
    <x v="1"/>
    <x v="2"/>
    <s v="Small Box"/>
    <x v="38"/>
    <n v="0.49"/>
    <n v="0.33127461139896375"/>
    <s v="United States"/>
    <x v="3"/>
    <x v="37"/>
    <s v="Hattiesburg"/>
    <n v="39401"/>
    <x v="43"/>
    <x v="0"/>
    <s v="2015"/>
    <d v="2015-01-16T00:00:00"/>
    <n v="15.984"/>
    <n v="6"/>
    <n v="48.25"/>
    <n v="90530"/>
    <x v="0"/>
  </r>
  <r>
    <n v="20359"/>
    <s v="High"/>
    <n v="0.02"/>
    <n v="25.99"/>
    <n v="5.37"/>
    <n v="1632"/>
    <x v="1"/>
    <s v="Lori Wolfe"/>
    <s v="Regular Air"/>
    <x v="1"/>
    <x v="0"/>
    <x v="0"/>
    <s v="Small Box"/>
    <x v="577"/>
    <n v="0.56000000000000005"/>
    <n v="-0.36243216576221016"/>
    <s v="United States"/>
    <x v="3"/>
    <x v="37"/>
    <s v="Hattiesburg"/>
    <n v="39401"/>
    <x v="112"/>
    <x v="4"/>
    <s v="2015"/>
    <d v="2015-04-17T00:00:00"/>
    <n v="-88.158000000000001"/>
    <n v="9"/>
    <n v="243.24"/>
    <n v="90533"/>
    <x v="0"/>
  </r>
  <r>
    <n v="24786"/>
    <s v="Not Specified"/>
    <n v="0.03"/>
    <n v="5.98"/>
    <n v="3.85"/>
    <n v="1633"/>
    <x v="0"/>
    <s v="Gerald Raynor"/>
    <s v="Regular Air"/>
    <x v="1"/>
    <x v="2"/>
    <x v="13"/>
    <s v="Small Pack"/>
    <x v="412"/>
    <n v="0.68"/>
    <n v="-1.9747483134405814"/>
    <s v="United States"/>
    <x v="3"/>
    <x v="37"/>
    <s v="Horn Lake"/>
    <n v="38637"/>
    <x v="104"/>
    <x v="2"/>
    <s v="2015"/>
    <d v="2015-02-12T00:00:00"/>
    <n v="-76.106800000000007"/>
    <n v="6"/>
    <n v="38.54"/>
    <n v="90531"/>
    <x v="0"/>
  </r>
  <r>
    <n v="26340"/>
    <s v="Not Specified"/>
    <n v="0.08"/>
    <n v="100.97"/>
    <n v="14"/>
    <n v="1634"/>
    <x v="0"/>
    <s v="Katherine W Epstein"/>
    <s v="Delivery Truck"/>
    <x v="1"/>
    <x v="2"/>
    <x v="6"/>
    <s v="Jumbo Drum"/>
    <x v="578"/>
    <n v="0.37"/>
    <n v="-4.9552388144232538E-2"/>
    <s v="United States"/>
    <x v="3"/>
    <x v="37"/>
    <s v="Jackson"/>
    <n v="39212"/>
    <x v="37"/>
    <x v="4"/>
    <s v="2015"/>
    <d v="2015-04-10T00:00:00"/>
    <n v="-73.494119999999938"/>
    <n v="15"/>
    <n v="1483.16"/>
    <n v="90532"/>
    <x v="0"/>
  </r>
  <r>
    <n v="19144"/>
    <s v="Critical"/>
    <n v="0.08"/>
    <n v="115.99"/>
    <n v="56.14"/>
    <n v="1636"/>
    <x v="1"/>
    <s v="Sidney Greenberg"/>
    <s v="Delivery Truck"/>
    <x v="1"/>
    <x v="2"/>
    <x v="6"/>
    <s v="Jumbo Drum"/>
    <x v="486"/>
    <n v="0.4"/>
    <n v="-0.48471547794574815"/>
    <s v="United States"/>
    <x v="0"/>
    <x v="1"/>
    <s v="Salinas"/>
    <n v="93905"/>
    <x v="101"/>
    <x v="0"/>
    <s v="2015"/>
    <d v="2015-01-16T00:00:00"/>
    <n v="-272.860884"/>
    <n v="5"/>
    <n v="562.92999999999995"/>
    <n v="89704"/>
    <x v="0"/>
  </r>
  <r>
    <n v="19145"/>
    <s v="Critical"/>
    <n v="0.08"/>
    <n v="4.28"/>
    <n v="0.94"/>
    <n v="1636"/>
    <x v="1"/>
    <s v="Sidney Greenberg"/>
    <s v="Regular Air"/>
    <x v="1"/>
    <x v="0"/>
    <x v="0"/>
    <s v="Wrap Bag"/>
    <x v="579"/>
    <n v="0.56000000000000005"/>
    <n v="0.36254969156956823"/>
    <s v="United States"/>
    <x v="0"/>
    <x v="1"/>
    <s v="Salinas"/>
    <n v="93905"/>
    <x v="101"/>
    <x v="0"/>
    <s v="2015"/>
    <d v="2015-01-17T00:00:00"/>
    <n v="10.5792"/>
    <n v="7"/>
    <n v="29.18"/>
    <n v="89704"/>
    <x v="0"/>
  </r>
  <r>
    <n v="20869"/>
    <s v="High"/>
    <n v="0.04"/>
    <n v="136.97999999999999"/>
    <n v="24.49"/>
    <n v="1636"/>
    <x v="1"/>
    <s v="Sidney Greenberg"/>
    <s v="Express Air"/>
    <x v="1"/>
    <x v="1"/>
    <x v="2"/>
    <s v="Large Box"/>
    <x v="580"/>
    <n v="0.59"/>
    <n v="0.69"/>
    <s v="United States"/>
    <x v="0"/>
    <x v="1"/>
    <s v="Salinas"/>
    <n v="93905"/>
    <x v="38"/>
    <x v="0"/>
    <s v="2015"/>
    <d v="2015-01-14T00:00:00"/>
    <n v="1127.5497"/>
    <n v="12"/>
    <n v="1634.13"/>
    <n v="89706"/>
    <x v="0"/>
  </r>
  <r>
    <n v="26109"/>
    <s v="Critical"/>
    <n v="0.08"/>
    <n v="55.48"/>
    <n v="6.79"/>
    <n v="1639"/>
    <x v="0"/>
    <s v="Marvin Rollins"/>
    <s v="Regular Air"/>
    <x v="1"/>
    <x v="0"/>
    <x v="7"/>
    <s v="Small Box"/>
    <x v="581"/>
    <n v="0.37"/>
    <n v="0.69000000000000006"/>
    <s v="United States"/>
    <x v="1"/>
    <x v="18"/>
    <s v="Stamford"/>
    <n v="6901"/>
    <x v="115"/>
    <x v="2"/>
    <s v="2015"/>
    <d v="2015-02-28T00:00:00"/>
    <n v="147.75659999999999"/>
    <n v="4"/>
    <n v="214.14"/>
    <n v="89705"/>
    <x v="0"/>
  </r>
  <r>
    <n v="18274"/>
    <s v="Low"/>
    <n v="0.09"/>
    <n v="107.53"/>
    <n v="5.81"/>
    <n v="1644"/>
    <x v="0"/>
    <s v="Sam Woodward"/>
    <s v="Regular Air"/>
    <x v="2"/>
    <x v="1"/>
    <x v="2"/>
    <s v="Medium Box"/>
    <x v="582"/>
    <n v="0.65"/>
    <n v="0.69000000000000006"/>
    <s v="United States"/>
    <x v="2"/>
    <x v="7"/>
    <s v="Friendswood"/>
    <n v="77546"/>
    <x v="110"/>
    <x v="1"/>
    <s v="2015"/>
    <d v="2015-06-16T00:00:00"/>
    <n v="69.545100000000005"/>
    <n v="1"/>
    <n v="100.79"/>
    <n v="87342"/>
    <x v="0"/>
  </r>
  <r>
    <n v="24265"/>
    <s v="Not Specified"/>
    <n v="0.06"/>
    <n v="3.29"/>
    <n v="1.35"/>
    <n v="1646"/>
    <x v="0"/>
    <s v="Eugene Brewer Knox"/>
    <s v="Regular Air"/>
    <x v="2"/>
    <x v="0"/>
    <x v="3"/>
    <s v="Wrap Bag"/>
    <x v="93"/>
    <n v="0.4"/>
    <n v="0.23714206283013622"/>
    <s v="United States"/>
    <x v="1"/>
    <x v="4"/>
    <s v="Bethpage"/>
    <n v="11714"/>
    <x v="24"/>
    <x v="5"/>
    <s v="2015"/>
    <d v="2015-03-17T00:00:00"/>
    <n v="8.5299999999999994"/>
    <n v="11"/>
    <n v="35.97"/>
    <n v="90932"/>
    <x v="0"/>
  </r>
  <r>
    <n v="21947"/>
    <s v="Critical"/>
    <n v="0.08"/>
    <n v="46.89"/>
    <n v="5.0999999999999996"/>
    <n v="1648"/>
    <x v="1"/>
    <s v="Nina Bowles"/>
    <s v="Regular Air"/>
    <x v="0"/>
    <x v="0"/>
    <x v="15"/>
    <s v="Medium Box"/>
    <x v="480"/>
    <n v="0.46"/>
    <n v="0.69"/>
    <s v="United States"/>
    <x v="2"/>
    <x v="12"/>
    <s v="Woodstock"/>
    <n v="60098"/>
    <x v="78"/>
    <x v="5"/>
    <s v="2015"/>
    <d v="2015-03-27T00:00:00"/>
    <n v="507.63299999999998"/>
    <n v="17"/>
    <n v="735.7"/>
    <n v="91043"/>
    <x v="0"/>
  </r>
  <r>
    <n v="21948"/>
    <s v="Critical"/>
    <n v="0.05"/>
    <n v="12.98"/>
    <n v="3.14"/>
    <n v="1648"/>
    <x v="1"/>
    <s v="Nina Bowles"/>
    <s v="Regular Air"/>
    <x v="0"/>
    <x v="0"/>
    <x v="12"/>
    <s v="Small Pack"/>
    <x v="47"/>
    <n v="0.6"/>
    <n v="0.16946673168136883"/>
    <s v="United States"/>
    <x v="2"/>
    <x v="12"/>
    <s v="Woodstock"/>
    <n v="60098"/>
    <x v="78"/>
    <x v="5"/>
    <s v="2015"/>
    <d v="2015-03-25T00:00:00"/>
    <n v="38.229999999999997"/>
    <n v="18"/>
    <n v="225.59"/>
    <n v="91043"/>
    <x v="0"/>
  </r>
  <r>
    <n v="20603"/>
    <s v="Critical"/>
    <n v="0.03"/>
    <n v="48.58"/>
    <n v="3.99"/>
    <n v="1649"/>
    <x v="0"/>
    <s v="Roy Hardison"/>
    <s v="Express Air"/>
    <x v="0"/>
    <x v="0"/>
    <x v="15"/>
    <s v="Small Box"/>
    <x v="583"/>
    <n v="0.56000000000000005"/>
    <n v="0.69"/>
    <s v="United States"/>
    <x v="1"/>
    <x v="4"/>
    <s v="Woodmere"/>
    <n v="11598"/>
    <x v="152"/>
    <x v="2"/>
    <s v="2015"/>
    <d v="2015-02-26T00:00:00"/>
    <n v="100.13279999999999"/>
    <n v="3"/>
    <n v="145.12"/>
    <n v="91041"/>
    <x v="0"/>
  </r>
  <r>
    <n v="24016"/>
    <s v="High"/>
    <n v="0.05"/>
    <n v="6.48"/>
    <n v="2.74"/>
    <n v="1650"/>
    <x v="1"/>
    <s v="Dan Lamm"/>
    <s v="Regular Air"/>
    <x v="0"/>
    <x v="2"/>
    <x v="13"/>
    <s v="Small Pack"/>
    <x v="584"/>
    <n v="0.71"/>
    <n v="0.16013578020579189"/>
    <s v="United States"/>
    <x v="3"/>
    <x v="24"/>
    <s v="Asheboro"/>
    <n v="27203"/>
    <x v="19"/>
    <x v="3"/>
    <s v="2015"/>
    <d v="2015-05-09T00:00:00"/>
    <n v="15.096"/>
    <n v="15"/>
    <n v="94.27"/>
    <n v="91042"/>
    <x v="0"/>
  </r>
  <r>
    <n v="24017"/>
    <s v="High"/>
    <n v="0.09"/>
    <n v="12.53"/>
    <n v="0.5"/>
    <n v="1650"/>
    <x v="1"/>
    <s v="Dan Lamm"/>
    <s v="Regular Air"/>
    <x v="0"/>
    <x v="0"/>
    <x v="9"/>
    <s v="Small Box"/>
    <x v="585"/>
    <n v="0.38"/>
    <n v="0.18139399099866196"/>
    <s v="United States"/>
    <x v="3"/>
    <x v="24"/>
    <s v="Asheboro"/>
    <n v="27203"/>
    <x v="19"/>
    <x v="3"/>
    <s v="2015"/>
    <d v="2015-05-10T00:00:00"/>
    <n v="14.912399999999998"/>
    <n v="7"/>
    <n v="82.21"/>
    <n v="91042"/>
    <x v="0"/>
  </r>
  <r>
    <n v="24019"/>
    <s v="High"/>
    <n v="0.08"/>
    <n v="65.989999999999995"/>
    <n v="8.99"/>
    <n v="1650"/>
    <x v="1"/>
    <s v="Dan Lamm"/>
    <s v="Express Air"/>
    <x v="0"/>
    <x v="2"/>
    <x v="5"/>
    <s v="Small Box"/>
    <x v="586"/>
    <n v="0.55000000000000004"/>
    <n v="-0.32391788631518431"/>
    <s v="United States"/>
    <x v="3"/>
    <x v="24"/>
    <s v="Asheboro"/>
    <n v="27203"/>
    <x v="19"/>
    <x v="3"/>
    <s v="2015"/>
    <d v="2015-05-11T00:00:00"/>
    <n v="-135.226"/>
    <n v="8"/>
    <n v="417.47"/>
    <n v="91042"/>
    <x v="0"/>
  </r>
  <r>
    <n v="19251"/>
    <s v="Not Specified"/>
    <n v="0"/>
    <n v="101.41"/>
    <n v="35"/>
    <n v="1653"/>
    <x v="1"/>
    <s v="Charles Cline"/>
    <s v="Express Air"/>
    <x v="0"/>
    <x v="0"/>
    <x v="10"/>
    <s v="Large Box"/>
    <x v="308"/>
    <n v="0.82"/>
    <n v="-0.4144903651115619"/>
    <s v="United States"/>
    <x v="0"/>
    <x v="1"/>
    <s v="Thousand Oaks"/>
    <n v="91360"/>
    <x v="76"/>
    <x v="0"/>
    <s v="2015"/>
    <d v="2015-01-25T00:00:00"/>
    <n v="-457.73"/>
    <n v="10"/>
    <n v="1104.32"/>
    <n v="89885"/>
    <x v="0"/>
  </r>
  <r>
    <n v="19252"/>
    <s v="Not Specified"/>
    <n v="0.1"/>
    <n v="95.99"/>
    <n v="4.9000000000000004"/>
    <n v="1653"/>
    <x v="1"/>
    <s v="Charles Cline"/>
    <s v="Regular Air"/>
    <x v="0"/>
    <x v="2"/>
    <x v="5"/>
    <s v="Small Box"/>
    <x v="75"/>
    <n v="0.56000000000000005"/>
    <n v="-1.7934846461949263"/>
    <s v="United States"/>
    <x v="0"/>
    <x v="1"/>
    <s v="Thousand Oaks"/>
    <n v="91360"/>
    <x v="76"/>
    <x v="0"/>
    <s v="2015"/>
    <d v="2015-01-25T00:00:00"/>
    <n v="-268.66399999999999"/>
    <n v="2"/>
    <n v="149.80000000000001"/>
    <n v="89885"/>
    <x v="0"/>
  </r>
  <r>
    <n v="24187"/>
    <s v="High"/>
    <n v="0.1"/>
    <n v="3.6"/>
    <n v="2.2000000000000002"/>
    <n v="1665"/>
    <x v="0"/>
    <s v="Elsie Pridgen"/>
    <s v="Regular Air"/>
    <x v="3"/>
    <x v="0"/>
    <x v="7"/>
    <s v="Wrap Bag"/>
    <x v="587"/>
    <n v="0.39"/>
    <n v="-1.187948350071736"/>
    <s v="United States"/>
    <x v="0"/>
    <x v="1"/>
    <s v="Laguna Hills"/>
    <n v="92653"/>
    <x v="115"/>
    <x v="2"/>
    <s v="2015"/>
    <d v="2015-02-27T00:00:00"/>
    <n v="-8.2799999999999994"/>
    <n v="2"/>
    <n v="6.97"/>
    <n v="90678"/>
    <x v="0"/>
  </r>
  <r>
    <n v="21491"/>
    <s v="Low"/>
    <n v="0.03"/>
    <n v="35.409999999999997"/>
    <n v="1.99"/>
    <n v="1670"/>
    <x v="1"/>
    <s v="Carolyn Bowling"/>
    <s v="Regular Air"/>
    <x v="2"/>
    <x v="2"/>
    <x v="13"/>
    <s v="Small Pack"/>
    <x v="588"/>
    <n v="0.43"/>
    <n v="5.203586199390509"/>
    <s v="United States"/>
    <x v="3"/>
    <x v="8"/>
    <s v="Blacksburg"/>
    <n v="24060"/>
    <x v="158"/>
    <x v="4"/>
    <s v="2015"/>
    <d v="2015-04-26T00:00:00"/>
    <n v="1912.4219999999998"/>
    <n v="10"/>
    <n v="367.52"/>
    <n v="86722"/>
    <x v="0"/>
  </r>
  <r>
    <n v="21492"/>
    <s v="Low"/>
    <n v="0"/>
    <n v="142.86000000000001"/>
    <n v="19.989999999999998"/>
    <n v="1670"/>
    <x v="1"/>
    <s v="Carolyn Bowling"/>
    <s v="Regular Air"/>
    <x v="2"/>
    <x v="0"/>
    <x v="10"/>
    <s v="Small Box"/>
    <x v="589"/>
    <n v="0.56000000000000005"/>
    <n v="-0.46901132362736708"/>
    <s v="United States"/>
    <x v="3"/>
    <x v="8"/>
    <s v="Blacksburg"/>
    <n v="24060"/>
    <x v="158"/>
    <x v="4"/>
    <s v="2015"/>
    <d v="2015-05-03T00:00:00"/>
    <n v="-739.32600000000002"/>
    <n v="11"/>
    <n v="1576.35"/>
    <n v="86722"/>
    <x v="0"/>
  </r>
  <r>
    <n v="23578"/>
    <s v="Low"/>
    <n v="0.1"/>
    <n v="4.13"/>
    <n v="0.99"/>
    <n v="1671"/>
    <x v="1"/>
    <s v="Mitchell Ross"/>
    <s v="Regular Air"/>
    <x v="2"/>
    <x v="0"/>
    <x v="9"/>
    <s v="Small Box"/>
    <x v="508"/>
    <n v="0.39"/>
    <n v="-0.77703220858895716"/>
    <s v="United States"/>
    <x v="3"/>
    <x v="8"/>
    <s v="Burke"/>
    <n v="22015"/>
    <x v="170"/>
    <x v="2"/>
    <s v="2015"/>
    <d v="2015-02-13T00:00:00"/>
    <n v="-40.53"/>
    <n v="13"/>
    <n v="52.16"/>
    <n v="86724"/>
    <x v="0"/>
  </r>
  <r>
    <n v="22007"/>
    <s v="Critical"/>
    <n v="0.03"/>
    <n v="223.98"/>
    <n v="15.01"/>
    <n v="1671"/>
    <x v="1"/>
    <s v="Mitchell Ross"/>
    <s v="Regular Air"/>
    <x v="2"/>
    <x v="0"/>
    <x v="8"/>
    <s v="Small Box"/>
    <x v="590"/>
    <n v="0.38"/>
    <n v="1.4256919522147386E-4"/>
    <s v="United States"/>
    <x v="3"/>
    <x v="8"/>
    <s v="Burke"/>
    <n v="22015"/>
    <x v="3"/>
    <x v="3"/>
    <s v="2015"/>
    <d v="2015-05-13T00:00:00"/>
    <n v="0.69599999999999995"/>
    <n v="21"/>
    <n v="4881.84"/>
    <n v="86725"/>
    <x v="0"/>
  </r>
  <r>
    <n v="25066"/>
    <s v="Low"/>
    <n v="0.02"/>
    <n v="284.98"/>
    <n v="69.55"/>
    <n v="1672"/>
    <x v="1"/>
    <s v="Sidney Scarborough"/>
    <s v="Delivery Truck"/>
    <x v="2"/>
    <x v="1"/>
    <x v="1"/>
    <s v="Jumbo Drum"/>
    <x v="391"/>
    <n v="0.6"/>
    <n v="1.676346755910612E-2"/>
    <s v="United States"/>
    <x v="3"/>
    <x v="8"/>
    <s v="Charlottesville"/>
    <n v="22901"/>
    <x v="31"/>
    <x v="1"/>
    <s v="2015"/>
    <d v="2015-06-12T00:00:00"/>
    <n v="15.527999999999999"/>
    <n v="3"/>
    <n v="926.3"/>
    <n v="86723"/>
    <x v="0"/>
  </r>
  <r>
    <n v="25067"/>
    <s v="Low"/>
    <n v="0.08"/>
    <n v="55.48"/>
    <n v="14.3"/>
    <n v="1672"/>
    <x v="1"/>
    <s v="Sidney Scarborough"/>
    <s v="Regular Air"/>
    <x v="2"/>
    <x v="0"/>
    <x v="7"/>
    <s v="Small Box"/>
    <x v="14"/>
    <n v="0.37"/>
    <n v="-0.23931736920840715"/>
    <s v="United States"/>
    <x v="3"/>
    <x v="8"/>
    <s v="Charlottesville"/>
    <n v="22901"/>
    <x v="31"/>
    <x v="1"/>
    <s v="2015"/>
    <d v="2015-06-09T00:00:00"/>
    <n v="-225.56379999999999"/>
    <n v="17"/>
    <n v="942.53"/>
    <n v="86723"/>
    <x v="0"/>
  </r>
  <r>
    <n v="18150"/>
    <s v="Medium"/>
    <n v="7.0000000000000007E-2"/>
    <n v="13.73"/>
    <n v="6.85"/>
    <n v="1679"/>
    <x v="0"/>
    <s v="Jeanne Nguyen"/>
    <s v="Regular Air"/>
    <x v="3"/>
    <x v="1"/>
    <x v="2"/>
    <s v="Wrap Bag"/>
    <x v="226"/>
    <n v="0.54"/>
    <n v="-8.2128397917871604E-2"/>
    <s v="United States"/>
    <x v="1"/>
    <x v="10"/>
    <s v="Fairborn"/>
    <n v="45324"/>
    <x v="80"/>
    <x v="5"/>
    <s v="2015"/>
    <d v="2015-03-21T00:00:00"/>
    <n v="-22.72"/>
    <n v="21"/>
    <n v="276.64"/>
    <n v="86646"/>
    <x v="0"/>
  </r>
  <r>
    <n v="23524"/>
    <s v="Low"/>
    <n v="0.09"/>
    <n v="30.98"/>
    <n v="19.510000000000002"/>
    <n v="1680"/>
    <x v="1"/>
    <s v="Esther Whitaker"/>
    <s v="Regular Air"/>
    <x v="3"/>
    <x v="0"/>
    <x v="4"/>
    <s v="Small Box"/>
    <x v="591"/>
    <n v="0.36"/>
    <n v="-0.31776845050717034"/>
    <s v="United States"/>
    <x v="1"/>
    <x v="10"/>
    <s v="Fairfield"/>
    <n v="45014"/>
    <x v="32"/>
    <x v="3"/>
    <s v="2015"/>
    <d v="2015-05-05T00:00:00"/>
    <n v="-163.53"/>
    <n v="18"/>
    <n v="514.62"/>
    <n v="86645"/>
    <x v="0"/>
  </r>
  <r>
    <n v="23525"/>
    <s v="Low"/>
    <n v="0.03"/>
    <n v="49.34"/>
    <n v="10.25"/>
    <n v="1680"/>
    <x v="1"/>
    <s v="Esther Whitaker"/>
    <s v="Regular Air"/>
    <x v="3"/>
    <x v="1"/>
    <x v="2"/>
    <s v="Large Box"/>
    <x v="592"/>
    <n v="0.56999999999999995"/>
    <n v="0.67876719032936905"/>
    <s v="United States"/>
    <x v="1"/>
    <x v="10"/>
    <s v="Fairfield"/>
    <n v="45014"/>
    <x v="32"/>
    <x v="3"/>
    <s v="2015"/>
    <d v="2015-05-05T00:00:00"/>
    <n v="554.77"/>
    <n v="17"/>
    <n v="817.32"/>
    <n v="86645"/>
    <x v="0"/>
  </r>
  <r>
    <n v="1976"/>
    <s v="Not Specified"/>
    <n v="0.04"/>
    <n v="6.28"/>
    <n v="5.41"/>
    <n v="1682"/>
    <x v="1"/>
    <s v="Julie Edwards"/>
    <s v="Regular Air"/>
    <x v="3"/>
    <x v="1"/>
    <x v="2"/>
    <s v="Small Box"/>
    <x v="593"/>
    <n v="0.53"/>
    <n v="-0.13491282339707536"/>
    <s v="United States"/>
    <x v="2"/>
    <x v="12"/>
    <s v="Chicago"/>
    <n v="60611"/>
    <x v="79"/>
    <x v="2"/>
    <s v="2015"/>
    <d v="2015-02-16T00:00:00"/>
    <n v="-38.380000000000003"/>
    <n v="43"/>
    <n v="284.48"/>
    <n v="14115"/>
    <x v="0"/>
  </r>
  <r>
    <n v="5358"/>
    <s v="Not Specified"/>
    <n v="0.08"/>
    <n v="4.9800000000000004"/>
    <n v="4.7"/>
    <n v="1682"/>
    <x v="1"/>
    <s v="Julie Edwards"/>
    <s v="Regular Air"/>
    <x v="3"/>
    <x v="0"/>
    <x v="7"/>
    <s v="Small Box"/>
    <x v="594"/>
    <n v="0.38"/>
    <n v="-0.24935835029648643"/>
    <s v="United States"/>
    <x v="2"/>
    <x v="12"/>
    <s v="Chicago"/>
    <n v="60611"/>
    <x v="88"/>
    <x v="5"/>
    <s v="2015"/>
    <d v="2015-03-15T00:00:00"/>
    <n v="-56.35"/>
    <n v="47"/>
    <n v="225.98"/>
    <n v="38080"/>
    <x v="0"/>
  </r>
  <r>
    <n v="19976"/>
    <s v="Not Specified"/>
    <n v="0.04"/>
    <n v="6.28"/>
    <n v="5.41"/>
    <n v="1683"/>
    <x v="1"/>
    <s v="Wesley Corbett"/>
    <s v="Regular Air"/>
    <x v="3"/>
    <x v="1"/>
    <x v="2"/>
    <s v="Small Box"/>
    <x v="593"/>
    <n v="0.53"/>
    <n v="-0.27425587467362927"/>
    <s v="United States"/>
    <x v="2"/>
    <x v="7"/>
    <s v="Conroe"/>
    <n v="77301"/>
    <x v="79"/>
    <x v="2"/>
    <s v="2015"/>
    <d v="2015-02-16T00:00:00"/>
    <n v="-19.957600000000003"/>
    <n v="11"/>
    <n v="72.77"/>
    <n v="90612"/>
    <x v="0"/>
  </r>
  <r>
    <n v="23358"/>
    <s v="Not Specified"/>
    <n v="0.08"/>
    <n v="4.9800000000000004"/>
    <n v="4.7"/>
    <n v="1683"/>
    <x v="1"/>
    <s v="Wesley Corbett"/>
    <s v="Regular Air"/>
    <x v="3"/>
    <x v="0"/>
    <x v="7"/>
    <s v="Small Box"/>
    <x v="594"/>
    <n v="0.38"/>
    <n v="-0.97660311958405543"/>
    <s v="United States"/>
    <x v="2"/>
    <x v="7"/>
    <s v="Conroe"/>
    <n v="77301"/>
    <x v="88"/>
    <x v="5"/>
    <s v="2015"/>
    <d v="2015-03-15T00:00:00"/>
    <n v="-56.35"/>
    <n v="12"/>
    <n v="57.7"/>
    <n v="90613"/>
    <x v="0"/>
  </r>
  <r>
    <n v="19751"/>
    <s v="Low"/>
    <n v="0.08"/>
    <n v="2.08"/>
    <n v="5.33"/>
    <n v="1686"/>
    <x v="0"/>
    <s v="Lynn O'Donnell"/>
    <s v="Regular Air"/>
    <x v="0"/>
    <x v="1"/>
    <x v="2"/>
    <s v="Small Box"/>
    <x v="261"/>
    <n v="0.43"/>
    <n v="-6.5587188612099636"/>
    <s v="United States"/>
    <x v="2"/>
    <x v="12"/>
    <s v="Elgin"/>
    <n v="60123"/>
    <x v="95"/>
    <x v="5"/>
    <s v="2015"/>
    <d v="2015-03-10T00:00:00"/>
    <n v="-129.01"/>
    <n v="9"/>
    <n v="19.670000000000002"/>
    <n v="86973"/>
    <x v="0"/>
  </r>
  <r>
    <n v="25690"/>
    <s v="High"/>
    <n v="0"/>
    <n v="48.91"/>
    <n v="35"/>
    <n v="1689"/>
    <x v="0"/>
    <s v="Larry Church"/>
    <s v="Regular Air"/>
    <x v="0"/>
    <x v="0"/>
    <x v="10"/>
    <s v="Large Box"/>
    <x v="595"/>
    <n v="0.83"/>
    <n v="-1.2206530818391967"/>
    <s v="United States"/>
    <x v="2"/>
    <x v="38"/>
    <s v="Highland"/>
    <n v="46322"/>
    <x v="120"/>
    <x v="5"/>
    <s v="2015"/>
    <d v="2015-03-25T00:00:00"/>
    <n v="-628.38"/>
    <n v="10"/>
    <n v="514.79"/>
    <n v="91077"/>
    <x v="0"/>
  </r>
  <r>
    <n v="22798"/>
    <s v="Low"/>
    <n v="0.05"/>
    <n v="115.99"/>
    <n v="5.26"/>
    <n v="1690"/>
    <x v="1"/>
    <s v="Neil Bailey"/>
    <s v="Regular Air"/>
    <x v="0"/>
    <x v="2"/>
    <x v="5"/>
    <s v="Small Box"/>
    <x v="596"/>
    <n v="0.56999999999999995"/>
    <n v="0.69"/>
    <s v="United States"/>
    <x v="1"/>
    <x v="19"/>
    <s v="Harrisburg"/>
    <n v="17112"/>
    <x v="76"/>
    <x v="0"/>
    <s v="2015"/>
    <d v="2015-01-28T00:00:00"/>
    <n v="616.53569999999991"/>
    <n v="9"/>
    <n v="893.53"/>
    <n v="91076"/>
    <x v="0"/>
  </r>
  <r>
    <n v="23626"/>
    <s v="Not Specified"/>
    <n v="0.09"/>
    <n v="95.43"/>
    <n v="19.989999999999998"/>
    <n v="1690"/>
    <x v="1"/>
    <s v="Neil Bailey"/>
    <s v="Regular Air"/>
    <x v="0"/>
    <x v="0"/>
    <x v="10"/>
    <s v="Small Box"/>
    <x v="303"/>
    <n v="0.79"/>
    <n v="-6.9748246980911574E-2"/>
    <s v="United States"/>
    <x v="1"/>
    <x v="19"/>
    <s v="Harrisburg"/>
    <n v="17112"/>
    <x v="144"/>
    <x v="1"/>
    <s v="2015"/>
    <d v="2015-06-02T00:00:00"/>
    <n v="-143.23500000000001"/>
    <n v="22"/>
    <n v="2053.6"/>
    <n v="91078"/>
    <x v="0"/>
  </r>
  <r>
    <n v="19481"/>
    <s v="Not Specified"/>
    <n v="0"/>
    <n v="6.84"/>
    <n v="8.3699999999999992"/>
    <n v="1692"/>
    <x v="0"/>
    <s v="Rhonda Schroeder"/>
    <s v="Regular Air"/>
    <x v="3"/>
    <x v="0"/>
    <x v="12"/>
    <s v="Small Pack"/>
    <x v="597"/>
    <n v="0.57999999999999996"/>
    <n v="-3.2510319345473739"/>
    <s v="United States"/>
    <x v="2"/>
    <x v="13"/>
    <s v="Newton"/>
    <n v="67114"/>
    <x v="172"/>
    <x v="0"/>
    <s v="2015"/>
    <d v="2015-01-24T00:00:00"/>
    <n v="-123.1816"/>
    <n v="5"/>
    <n v="37.89"/>
    <n v="90189"/>
    <x v="0"/>
  </r>
  <r>
    <n v="19482"/>
    <s v="Not Specified"/>
    <n v="7.0000000000000007E-2"/>
    <n v="30.98"/>
    <n v="5.76"/>
    <n v="1693"/>
    <x v="1"/>
    <s v="Melinda Thornton"/>
    <s v="Regular Air"/>
    <x v="3"/>
    <x v="0"/>
    <x v="7"/>
    <s v="Small Box"/>
    <x v="479"/>
    <n v="0.4"/>
    <n v="-8.3766252654236595E-2"/>
    <s v="United States"/>
    <x v="3"/>
    <x v="8"/>
    <s v="Reston"/>
    <n v="20190"/>
    <x v="172"/>
    <x v="0"/>
    <s v="2015"/>
    <d v="2015-01-25T00:00:00"/>
    <n v="-28.798000000000002"/>
    <n v="11"/>
    <n v="343.79"/>
    <n v="90189"/>
    <x v="0"/>
  </r>
  <r>
    <n v="21262"/>
    <s v="Low"/>
    <n v="0.01"/>
    <n v="15.67"/>
    <n v="1.39"/>
    <n v="1693"/>
    <x v="1"/>
    <s v="Melinda Thornton"/>
    <s v="Express Air"/>
    <x v="3"/>
    <x v="0"/>
    <x v="4"/>
    <s v="Small Box"/>
    <x v="598"/>
    <n v="0.38"/>
    <n v="-1.4566430963900261"/>
    <s v="United States"/>
    <x v="3"/>
    <x v="8"/>
    <s v="Reston"/>
    <n v="20190"/>
    <x v="171"/>
    <x v="3"/>
    <s v="2015"/>
    <d v="2015-05-11T00:00:00"/>
    <n v="-273.98"/>
    <n v="11"/>
    <n v="188.09"/>
    <n v="90190"/>
    <x v="0"/>
  </r>
  <r>
    <n v="24941"/>
    <s v="Medium"/>
    <n v="0"/>
    <n v="13.43"/>
    <n v="5.5"/>
    <n v="1697"/>
    <x v="0"/>
    <s v="Holly Osborne"/>
    <s v="Regular Air"/>
    <x v="1"/>
    <x v="0"/>
    <x v="10"/>
    <s v="Small Box"/>
    <x v="599"/>
    <n v="0.56999999999999995"/>
    <n v="-1.9590705573568012"/>
    <s v="United States"/>
    <x v="3"/>
    <x v="40"/>
    <s v="Hot Springs"/>
    <n v="71901"/>
    <x v="59"/>
    <x v="0"/>
    <s v="2015"/>
    <d v="2015-01-17T00:00:00"/>
    <n v="-253.77800000000002"/>
    <n v="9"/>
    <n v="129.54"/>
    <n v="86338"/>
    <x v="0"/>
  </r>
  <r>
    <n v="18275"/>
    <s v="Low"/>
    <n v="0.05"/>
    <n v="3.98"/>
    <n v="5.26"/>
    <n v="1699"/>
    <x v="1"/>
    <s v="Joseph Hurst"/>
    <s v="Regular Air"/>
    <x v="2"/>
    <x v="0"/>
    <x v="8"/>
    <s v="Small Box"/>
    <x v="600"/>
    <n v="0.38"/>
    <n v="-3.0850424757281552"/>
    <s v="United States"/>
    <x v="1"/>
    <x v="19"/>
    <s v="Levittown"/>
    <n v="19057"/>
    <x v="78"/>
    <x v="5"/>
    <s v="2015"/>
    <d v="2015-03-29T00:00:00"/>
    <n v="-152.52449999999999"/>
    <n v="12"/>
    <n v="49.44"/>
    <n v="87345"/>
    <x v="0"/>
  </r>
  <r>
    <n v="18276"/>
    <s v="Low"/>
    <n v="0.01"/>
    <n v="6.48"/>
    <n v="5.4"/>
    <n v="1699"/>
    <x v="1"/>
    <s v="Joseph Hurst"/>
    <s v="Regular Air"/>
    <x v="2"/>
    <x v="0"/>
    <x v="7"/>
    <s v="Small Box"/>
    <x v="601"/>
    <n v="0.37"/>
    <n v="-1.3191042687193844"/>
    <s v="United States"/>
    <x v="1"/>
    <x v="19"/>
    <s v="Levittown"/>
    <n v="19057"/>
    <x v="78"/>
    <x v="5"/>
    <s v="2015"/>
    <d v="2015-03-25T00:00:00"/>
    <n v="-18.850000000000001"/>
    <n v="2"/>
    <n v="14.29"/>
    <n v="87345"/>
    <x v="0"/>
  </r>
  <r>
    <n v="24158"/>
    <s v="Medium"/>
    <n v="0.05"/>
    <n v="14.81"/>
    <n v="13.32"/>
    <n v="1702"/>
    <x v="1"/>
    <s v="Sandra Berry"/>
    <s v="Regular Air"/>
    <x v="1"/>
    <x v="0"/>
    <x v="15"/>
    <s v="Small Box"/>
    <x v="296"/>
    <n v="0.43"/>
    <n v="-4.8598056537102474"/>
    <s v="United States"/>
    <x v="3"/>
    <x v="37"/>
    <s v="Meridian"/>
    <n v="39301"/>
    <x v="60"/>
    <x v="0"/>
    <s v="2015"/>
    <d v="2015-01-20T00:00:00"/>
    <n v="-220.05200000000002"/>
    <n v="3"/>
    <n v="45.28"/>
    <n v="90473"/>
    <x v="0"/>
  </r>
  <r>
    <n v="24159"/>
    <s v="Medium"/>
    <n v="0.05"/>
    <n v="4.2"/>
    <n v="2.2599999999999998"/>
    <n v="1702"/>
    <x v="1"/>
    <s v="Sandra Berry"/>
    <s v="Express Air"/>
    <x v="1"/>
    <x v="0"/>
    <x v="7"/>
    <s v="Wrap Bag"/>
    <x v="445"/>
    <n v="0.36"/>
    <n v="1.502827560795873"/>
    <s v="United States"/>
    <x v="3"/>
    <x v="37"/>
    <s v="Meridian"/>
    <n v="39301"/>
    <x v="60"/>
    <x v="0"/>
    <s v="2015"/>
    <d v="2015-01-19T00:00:00"/>
    <n v="20.393369999999997"/>
    <n v="3"/>
    <n v="13.57"/>
    <n v="90473"/>
    <x v="0"/>
  </r>
  <r>
    <n v="25761"/>
    <s v="Medium"/>
    <n v="0.05"/>
    <n v="5.68"/>
    <n v="1.39"/>
    <n v="1708"/>
    <x v="1"/>
    <s v="Lillian Day"/>
    <s v="Regular Air"/>
    <x v="2"/>
    <x v="0"/>
    <x v="4"/>
    <s v="Small Box"/>
    <x v="360"/>
    <n v="0.38"/>
    <n v="0.69000000000000006"/>
    <s v="United States"/>
    <x v="1"/>
    <x v="10"/>
    <s v="Shaker Heights"/>
    <n v="44118"/>
    <x v="60"/>
    <x v="0"/>
    <s v="2015"/>
    <d v="2015-01-18T00:00:00"/>
    <n v="38.281199999999998"/>
    <n v="10"/>
    <n v="55.48"/>
    <n v="88781"/>
    <x v="0"/>
  </r>
  <r>
    <n v="26037"/>
    <s v="Not Specified"/>
    <n v="0.03"/>
    <n v="205.99"/>
    <n v="3"/>
    <n v="1708"/>
    <x v="1"/>
    <s v="Lillian Day"/>
    <s v="Regular Air"/>
    <x v="2"/>
    <x v="2"/>
    <x v="5"/>
    <s v="Small Box"/>
    <x v="58"/>
    <n v="0.57999999999999996"/>
    <n v="0.69"/>
    <s v="United States"/>
    <x v="1"/>
    <x v="10"/>
    <s v="Shaker Heights"/>
    <n v="44118"/>
    <x v="135"/>
    <x v="3"/>
    <s v="2015"/>
    <d v="2015-05-21T00:00:00"/>
    <n v="3670.3514999999998"/>
    <n v="29"/>
    <n v="5319.35"/>
    <n v="88784"/>
    <x v="0"/>
  </r>
  <r>
    <n v="23822"/>
    <s v="Not Specified"/>
    <n v="0.01"/>
    <n v="14.28"/>
    <n v="2.99"/>
    <n v="1709"/>
    <x v="1"/>
    <s v="Dennis Bowen"/>
    <s v="Regular Air"/>
    <x v="3"/>
    <x v="0"/>
    <x v="8"/>
    <s v="Small Box"/>
    <x v="602"/>
    <n v="0.39"/>
    <n v="0.68999671484888314"/>
    <s v="United States"/>
    <x v="1"/>
    <x v="19"/>
    <s v="Pottstown"/>
    <n v="19464"/>
    <x v="72"/>
    <x v="0"/>
    <s v="2015"/>
    <d v="2015-01-22T00:00:00"/>
    <n v="21.003500000000003"/>
    <n v="2"/>
    <n v="30.44"/>
    <n v="88782"/>
    <x v="0"/>
  </r>
  <r>
    <n v="24577"/>
    <s v="Medium"/>
    <n v="0.04"/>
    <n v="95.43"/>
    <n v="19.989999999999998"/>
    <n v="1709"/>
    <x v="1"/>
    <s v="Dennis Bowen"/>
    <s v="Regular Air"/>
    <x v="2"/>
    <x v="0"/>
    <x v="10"/>
    <s v="Small Box"/>
    <x v="303"/>
    <n v="0.79"/>
    <n v="4.1626688316480963E-3"/>
    <s v="United States"/>
    <x v="1"/>
    <x v="19"/>
    <s v="Pottstown"/>
    <n v="19464"/>
    <x v="16"/>
    <x v="3"/>
    <s v="2015"/>
    <d v="2015-05-12T00:00:00"/>
    <n v="13.536000000000016"/>
    <n v="33"/>
    <n v="3251.76"/>
    <n v="88783"/>
    <x v="0"/>
  </r>
  <r>
    <n v="19287"/>
    <s v="Not Specified"/>
    <n v="7.0000000000000007E-2"/>
    <n v="7.59"/>
    <n v="4"/>
    <n v="1711"/>
    <x v="0"/>
    <s v="Sharon Long"/>
    <s v="Regular Air"/>
    <x v="0"/>
    <x v="1"/>
    <x v="2"/>
    <s v="Wrap Bag"/>
    <x v="150"/>
    <n v="0.42"/>
    <n v="-7.4309608540925263"/>
    <s v="United States"/>
    <x v="3"/>
    <x v="29"/>
    <s v="Marietta"/>
    <n v="30062"/>
    <x v="44"/>
    <x v="5"/>
    <s v="2015"/>
    <d v="2015-03-18T00:00:00"/>
    <n v="-167.048"/>
    <n v="3"/>
    <n v="22.48"/>
    <n v="87747"/>
    <x v="0"/>
  </r>
  <r>
    <n v="21655"/>
    <s v="Low"/>
    <n v="0.03"/>
    <n v="11.66"/>
    <n v="7.95"/>
    <n v="1712"/>
    <x v="0"/>
    <s v="Regina Langley"/>
    <s v="Regular Air"/>
    <x v="0"/>
    <x v="0"/>
    <x v="0"/>
    <s v="Small Pack"/>
    <x v="603"/>
    <n v="0.57999999999999996"/>
    <n v="-0.11631752207092624"/>
    <s v="United States"/>
    <x v="3"/>
    <x v="29"/>
    <s v="Martinez"/>
    <n v="30907"/>
    <x v="86"/>
    <x v="4"/>
    <s v="2015"/>
    <d v="2015-04-20T00:00:00"/>
    <n v="-31.094000000000001"/>
    <n v="22"/>
    <n v="267.32"/>
    <n v="87749"/>
    <x v="0"/>
  </r>
  <r>
    <n v="25078"/>
    <s v="High"/>
    <n v="0.01"/>
    <n v="23.99"/>
    <n v="6.3"/>
    <n v="1713"/>
    <x v="0"/>
    <s v="Rosemary Stark"/>
    <s v="Regular Air"/>
    <x v="0"/>
    <x v="2"/>
    <x v="6"/>
    <s v="Medium Box"/>
    <x v="604"/>
    <n v="0.38"/>
    <n v="-2.1808080452899187E-2"/>
    <s v="United States"/>
    <x v="3"/>
    <x v="29"/>
    <s v="Newnan"/>
    <n v="30265"/>
    <x v="124"/>
    <x v="3"/>
    <s v="2015"/>
    <d v="2015-05-31T00:00:00"/>
    <n v="-6.202"/>
    <n v="11"/>
    <n v="284.39"/>
    <n v="87748"/>
    <x v="0"/>
  </r>
  <r>
    <n v="19884"/>
    <s v="Low"/>
    <n v="0.01"/>
    <n v="300.98"/>
    <n v="64.73"/>
    <n v="1718"/>
    <x v="0"/>
    <s v="Kathy Shah"/>
    <s v="Delivery Truck"/>
    <x v="3"/>
    <x v="1"/>
    <x v="1"/>
    <s v="Jumbo Drum"/>
    <x v="527"/>
    <n v="0.56000000000000005"/>
    <n v="-5.0171433264212535E-2"/>
    <s v="United States"/>
    <x v="3"/>
    <x v="24"/>
    <s v="Garner"/>
    <n v="27529"/>
    <x v="129"/>
    <x v="5"/>
    <s v="2015"/>
    <d v="2015-03-15T00:00:00"/>
    <n v="-48.873999999999995"/>
    <n v="3"/>
    <n v="974.14"/>
    <n v="90621"/>
    <x v="0"/>
  </r>
  <r>
    <n v="20619"/>
    <s v="Medium"/>
    <n v="0.06"/>
    <n v="16.48"/>
    <n v="1.99"/>
    <n v="1719"/>
    <x v="0"/>
    <s v="Russell W Melton"/>
    <s v="Regular Air"/>
    <x v="0"/>
    <x v="2"/>
    <x v="13"/>
    <s v="Small Pack"/>
    <x v="524"/>
    <n v="0.42"/>
    <n v="-1.1284788886287367"/>
    <s v="United States"/>
    <x v="3"/>
    <x v="43"/>
    <s v="Northport"/>
    <n v="35473"/>
    <x v="60"/>
    <x v="0"/>
    <s v="2015"/>
    <d v="2015-01-19T00:00:00"/>
    <n v="-144.59200000000001"/>
    <n v="8"/>
    <n v="128.13"/>
    <n v="90786"/>
    <x v="0"/>
  </r>
  <r>
    <n v="22596"/>
    <s v="High"/>
    <n v="0.04"/>
    <n v="12.44"/>
    <n v="6.27"/>
    <n v="1721"/>
    <x v="0"/>
    <s v="Jennifer Zimmerman"/>
    <s v="Regular Air"/>
    <x v="0"/>
    <x v="0"/>
    <x v="10"/>
    <s v="Medium Box"/>
    <x v="605"/>
    <n v="0.56999999999999995"/>
    <n v="-0.556127672387835"/>
    <s v="United States"/>
    <x v="3"/>
    <x v="40"/>
    <s v="Jonesboro"/>
    <n v="72401"/>
    <x v="41"/>
    <x v="3"/>
    <s v="2015"/>
    <d v="2015-05-17T00:00:00"/>
    <n v="-258.56600000000003"/>
    <n v="37"/>
    <n v="464.94"/>
    <n v="90787"/>
    <x v="0"/>
  </r>
  <r>
    <n v="5670"/>
    <s v="Low"/>
    <n v="0.1"/>
    <n v="49.99"/>
    <n v="19.989999999999998"/>
    <n v="1723"/>
    <x v="1"/>
    <s v="Constance Flowers"/>
    <s v="Express Air"/>
    <x v="0"/>
    <x v="2"/>
    <x v="13"/>
    <s v="Small Box"/>
    <x v="606"/>
    <n v="0.45"/>
    <n v="6.1735052969297015E-3"/>
    <s v="United States"/>
    <x v="0"/>
    <x v="1"/>
    <s v="San Diego"/>
    <n v="92037"/>
    <x v="70"/>
    <x v="0"/>
    <s v="2015"/>
    <d v="2015-02-05T00:00:00"/>
    <n v="13.508000000000003"/>
    <n v="46"/>
    <n v="2188.06"/>
    <n v="40101"/>
    <x v="0"/>
  </r>
  <r>
    <n v="6212"/>
    <s v="Medium"/>
    <n v="0.05"/>
    <n v="6.68"/>
    <n v="5.66"/>
    <n v="1723"/>
    <x v="1"/>
    <s v="Constance Flowers"/>
    <s v="Regular Air"/>
    <x v="0"/>
    <x v="0"/>
    <x v="7"/>
    <s v="Small Box"/>
    <x v="424"/>
    <n v="0.37"/>
    <n v="-0.20714797619418565"/>
    <s v="United States"/>
    <x v="0"/>
    <x v="1"/>
    <s v="San Diego"/>
    <n v="92037"/>
    <x v="131"/>
    <x v="2"/>
    <s v="2015"/>
    <d v="2015-02-09T00:00:00"/>
    <n v="-66.48"/>
    <n v="46"/>
    <n v="320.93"/>
    <n v="44002"/>
    <x v="0"/>
  </r>
  <r>
    <n v="6213"/>
    <s v="Medium"/>
    <n v="0.03"/>
    <n v="17.7"/>
    <n v="9.4700000000000006"/>
    <n v="1723"/>
    <x v="1"/>
    <s v="Constance Flowers"/>
    <s v="Regular Air"/>
    <x v="0"/>
    <x v="0"/>
    <x v="10"/>
    <s v="Small Box"/>
    <x v="552"/>
    <n v="0.59"/>
    <n v="-0.19984724078670993"/>
    <s v="United States"/>
    <x v="0"/>
    <x v="1"/>
    <s v="San Diego"/>
    <n v="92037"/>
    <x v="131"/>
    <x v="2"/>
    <s v="2015"/>
    <d v="2015-02-07T00:00:00"/>
    <n v="-52.33"/>
    <n v="14"/>
    <n v="261.85000000000002"/>
    <n v="44002"/>
    <x v="0"/>
  </r>
  <r>
    <n v="4596"/>
    <s v="High"/>
    <n v="0.04"/>
    <n v="12.44"/>
    <n v="6.27"/>
    <n v="1723"/>
    <x v="1"/>
    <s v="Constance Flowers"/>
    <s v="Regular Air"/>
    <x v="0"/>
    <x v="0"/>
    <x v="10"/>
    <s v="Medium Box"/>
    <x v="605"/>
    <n v="0.56999999999999995"/>
    <n v="-3.2192128027210144E-2"/>
    <s v="United States"/>
    <x v="0"/>
    <x v="1"/>
    <s v="San Diego"/>
    <n v="92037"/>
    <x v="41"/>
    <x v="3"/>
    <s v="2015"/>
    <d v="2015-05-17T00:00:00"/>
    <n v="-59.06"/>
    <n v="146"/>
    <n v="1834.61"/>
    <n v="32710"/>
    <x v="0"/>
  </r>
  <r>
    <n v="18244"/>
    <s v="High"/>
    <n v="0.05"/>
    <n v="35.99"/>
    <n v="1.1000000000000001"/>
    <n v="1725"/>
    <x v="0"/>
    <s v="Linda Blake"/>
    <s v="Regular Air"/>
    <x v="0"/>
    <x v="2"/>
    <x v="5"/>
    <s v="Small Box"/>
    <x v="337"/>
    <n v="0.55000000000000004"/>
    <n v="0.57029362287811591"/>
    <s v="United States"/>
    <x v="1"/>
    <x v="10"/>
    <s v="Hilliard"/>
    <n v="43026"/>
    <x v="163"/>
    <x v="3"/>
    <s v="2015"/>
    <d v="2015-05-09T00:00:00"/>
    <n v="149.166"/>
    <n v="9"/>
    <n v="261.56"/>
    <n v="87193"/>
    <x v="0"/>
  </r>
  <r>
    <n v="24872"/>
    <s v="Not Specified"/>
    <n v="0.1"/>
    <n v="14.98"/>
    <n v="7.69"/>
    <n v="1727"/>
    <x v="0"/>
    <s v="Juanita Ballard"/>
    <s v="Express Air"/>
    <x v="2"/>
    <x v="0"/>
    <x v="10"/>
    <s v="Small Box"/>
    <x v="607"/>
    <n v="0.56999999999999995"/>
    <n v="-0.66980228203118197"/>
    <s v="United States"/>
    <x v="1"/>
    <x v="10"/>
    <s v="Kent"/>
    <n v="44240"/>
    <x v="72"/>
    <x v="0"/>
    <s v="2015"/>
    <d v="2015-01-23T00:00:00"/>
    <n v="-76.900000000000006"/>
    <n v="8"/>
    <n v="114.81"/>
    <n v="87194"/>
    <x v="0"/>
  </r>
  <r>
    <n v="26066"/>
    <s v="High"/>
    <n v="0.04"/>
    <n v="55.48"/>
    <n v="6.79"/>
    <n v="1728"/>
    <x v="0"/>
    <s v="Carrie Lewis"/>
    <s v="Regular Air"/>
    <x v="0"/>
    <x v="0"/>
    <x v="7"/>
    <s v="Small Box"/>
    <x v="581"/>
    <n v="0.37"/>
    <n v="0.69"/>
    <s v="United States"/>
    <x v="1"/>
    <x v="10"/>
    <s v="Kettering"/>
    <n v="45429"/>
    <x v="11"/>
    <x v="2"/>
    <s v="2015"/>
    <d v="2015-02-24T00:00:00"/>
    <n v="376.88490000000002"/>
    <n v="10"/>
    <n v="546.21"/>
    <n v="87195"/>
    <x v="0"/>
  </r>
  <r>
    <n v="24545"/>
    <s v="High"/>
    <n v="0.1"/>
    <n v="65.989999999999995"/>
    <n v="3.99"/>
    <n v="1730"/>
    <x v="0"/>
    <s v="Kerry Wilkerson"/>
    <s v="Express Air"/>
    <x v="2"/>
    <x v="2"/>
    <x v="5"/>
    <s v="Small Box"/>
    <x v="382"/>
    <n v="0.59"/>
    <n v="-0.32479953089496444"/>
    <s v="United States"/>
    <x v="0"/>
    <x v="44"/>
    <s v="Moscow"/>
    <n v="83843"/>
    <x v="74"/>
    <x v="4"/>
    <s v="2015"/>
    <d v="2015-04-09T00:00:00"/>
    <n v="-88.624800000000008"/>
    <n v="5"/>
    <n v="272.86"/>
    <n v="90653"/>
    <x v="0"/>
  </r>
  <r>
    <n v="566"/>
    <s v="Not Specified"/>
    <n v="0.02"/>
    <n v="60.98"/>
    <n v="49"/>
    <n v="1733"/>
    <x v="1"/>
    <s v="Nina Horne Kelly"/>
    <s v="Regular Air"/>
    <x v="2"/>
    <x v="0"/>
    <x v="15"/>
    <s v="Large Box"/>
    <x v="557"/>
    <n v="0.59"/>
    <n v="-0.31257725732942054"/>
    <s v="United States"/>
    <x v="1"/>
    <x v="41"/>
    <s v="Washington"/>
    <n v="20012"/>
    <x v="36"/>
    <x v="4"/>
    <s v="2015"/>
    <d v="2015-04-06T00:00:00"/>
    <n v="-662.52"/>
    <n v="34"/>
    <n v="2119.54"/>
    <n v="3841"/>
    <x v="0"/>
  </r>
  <r>
    <n v="567"/>
    <s v="Not Specified"/>
    <n v="0.02"/>
    <n v="1270.99"/>
    <n v="19.989999999999998"/>
    <n v="1733"/>
    <x v="1"/>
    <s v="Nina Horne Kelly"/>
    <s v="Regular Air"/>
    <x v="2"/>
    <x v="0"/>
    <x v="8"/>
    <s v="Small Box"/>
    <x v="219"/>
    <n v="0.35"/>
    <n v="0.20176572615847929"/>
    <s v="United States"/>
    <x v="1"/>
    <x v="41"/>
    <s v="Washington"/>
    <n v="20012"/>
    <x v="36"/>
    <x v="4"/>
    <s v="2015"/>
    <d v="2015-04-06T00:00:00"/>
    <n v="9228.2255999999998"/>
    <n v="36"/>
    <n v="45737.33"/>
    <n v="3841"/>
    <x v="0"/>
  </r>
  <r>
    <n v="8389"/>
    <s v="High"/>
    <n v="0.02"/>
    <n v="30.98"/>
    <n v="17.079999999999998"/>
    <n v="1733"/>
    <x v="1"/>
    <s v="Nina Horne Kelly"/>
    <s v="Regular Air"/>
    <x v="2"/>
    <x v="0"/>
    <x v="7"/>
    <s v="Small Box"/>
    <x v="608"/>
    <n v="0.4"/>
    <n v="-7.365658870507702E-2"/>
    <s v="United States"/>
    <x v="1"/>
    <x v="41"/>
    <s v="Washington"/>
    <n v="20012"/>
    <x v="162"/>
    <x v="1"/>
    <s v="2015"/>
    <d v="2015-06-29T00:00:00"/>
    <n v="-32.28"/>
    <n v="13"/>
    <n v="438.25"/>
    <n v="59937"/>
    <x v="1"/>
  </r>
  <r>
    <n v="18566"/>
    <s v="Not Specified"/>
    <n v="0.02"/>
    <n v="60.98"/>
    <n v="49"/>
    <n v="1734"/>
    <x v="1"/>
    <s v="Christopher Meadows"/>
    <s v="Regular Air"/>
    <x v="2"/>
    <x v="0"/>
    <x v="15"/>
    <s v="Large Box"/>
    <x v="557"/>
    <n v="0.59"/>
    <n v="-1.062752646775746"/>
    <s v="United States"/>
    <x v="1"/>
    <x v="4"/>
    <s v="Harrison"/>
    <n v="10528"/>
    <x v="36"/>
    <x v="4"/>
    <s v="2015"/>
    <d v="2015-04-06T00:00:00"/>
    <n v="-596.26800000000003"/>
    <n v="9"/>
    <n v="561.05999999999995"/>
    <n v="88443"/>
    <x v="0"/>
  </r>
  <r>
    <n v="18567"/>
    <s v="Not Specified"/>
    <n v="0.02"/>
    <n v="1270.99"/>
    <n v="19.989999999999998"/>
    <n v="1734"/>
    <x v="1"/>
    <s v="Christopher Meadows"/>
    <s v="Regular Air"/>
    <x v="2"/>
    <x v="0"/>
    <x v="8"/>
    <s v="Small Box"/>
    <x v="219"/>
    <n v="0.35"/>
    <n v="0.69"/>
    <s v="United States"/>
    <x v="1"/>
    <x v="4"/>
    <s v="Harrison"/>
    <n v="10528"/>
    <x v="36"/>
    <x v="4"/>
    <s v="2015"/>
    <d v="2015-04-06T00:00:00"/>
    <n v="7889.6876999999995"/>
    <n v="9"/>
    <n v="11434.33"/>
    <n v="88443"/>
    <x v="0"/>
  </r>
  <r>
    <n v="18568"/>
    <s v="Not Specified"/>
    <n v="0.05"/>
    <n v="205.99"/>
    <n v="8.99"/>
    <n v="1734"/>
    <x v="1"/>
    <s v="Christopher Meadows"/>
    <s v="Express Air"/>
    <x v="2"/>
    <x v="2"/>
    <x v="5"/>
    <s v="Small Box"/>
    <x v="545"/>
    <n v="0.6"/>
    <n v="0.47869150636062979"/>
    <s v="United States"/>
    <x v="1"/>
    <x v="4"/>
    <s v="Harrison"/>
    <n v="10528"/>
    <x v="36"/>
    <x v="4"/>
    <s v="2015"/>
    <d v="2015-04-06T00:00:00"/>
    <n v="1545.8097600000001"/>
    <n v="19"/>
    <n v="3229.24"/>
    <n v="88443"/>
    <x v="0"/>
  </r>
  <r>
    <n v="26389"/>
    <s v="High"/>
    <n v="0.02"/>
    <n v="30.98"/>
    <n v="17.079999999999998"/>
    <n v="1735"/>
    <x v="0"/>
    <s v="Eric West"/>
    <s v="Regular Air"/>
    <x v="2"/>
    <x v="0"/>
    <x v="7"/>
    <s v="Small Box"/>
    <x v="608"/>
    <n v="0.4"/>
    <n v="-0.159596558884604"/>
    <s v="United States"/>
    <x v="1"/>
    <x v="4"/>
    <s v="Hempstead"/>
    <n v="11550"/>
    <x v="162"/>
    <x v="1"/>
    <s v="2015"/>
    <d v="2015-06-29T00:00:00"/>
    <n v="-16.14"/>
    <n v="3"/>
    <n v="101.13"/>
    <n v="88444"/>
    <x v="0"/>
  </r>
  <r>
    <n v="18012"/>
    <s v="Not Specified"/>
    <n v="0.09"/>
    <n v="30.93"/>
    <n v="3.92"/>
    <n v="1737"/>
    <x v="1"/>
    <s v="Danielle Myers"/>
    <s v="Regular Air"/>
    <x v="0"/>
    <x v="1"/>
    <x v="2"/>
    <s v="Small Pack"/>
    <x v="609"/>
    <n v="0.44"/>
    <n v="-0.28865723834185425"/>
    <s v="United States"/>
    <x v="3"/>
    <x v="24"/>
    <s v="Garner"/>
    <n v="27529"/>
    <x v="26"/>
    <x v="1"/>
    <s v="2015"/>
    <d v="2015-06-05T00:00:00"/>
    <n v="-130.42400000000001"/>
    <n v="16"/>
    <n v="451.83"/>
    <n v="85866"/>
    <x v="0"/>
  </r>
  <r>
    <n v="18013"/>
    <s v="Not Specified"/>
    <n v="0.03"/>
    <n v="1.68"/>
    <n v="0.7"/>
    <n v="1737"/>
    <x v="1"/>
    <s v="Danielle Myers"/>
    <s v="Express Air"/>
    <x v="0"/>
    <x v="0"/>
    <x v="0"/>
    <s v="Wrap Bag"/>
    <x v="610"/>
    <n v="0.6"/>
    <n v="-5.2579545454545462"/>
    <s v="United States"/>
    <x v="3"/>
    <x v="24"/>
    <s v="Garner"/>
    <n v="27529"/>
    <x v="26"/>
    <x v="1"/>
    <s v="2015"/>
    <d v="2015-06-05T00:00:00"/>
    <n v="-106.42100000000001"/>
    <n v="11"/>
    <n v="20.239999999999998"/>
    <n v="85866"/>
    <x v="0"/>
  </r>
  <r>
    <n v="18306"/>
    <s v="Medium"/>
    <n v="0.08"/>
    <n v="175.99"/>
    <n v="4.99"/>
    <n v="1738"/>
    <x v="1"/>
    <s v="Dean Solomon"/>
    <s v="Regular Air"/>
    <x v="0"/>
    <x v="2"/>
    <x v="5"/>
    <s v="Small Box"/>
    <x v="32"/>
    <n v="0.59"/>
    <n v="-11.085510717601625"/>
    <s v="United States"/>
    <x v="3"/>
    <x v="24"/>
    <s v="Gastonia"/>
    <n v="28052"/>
    <x v="145"/>
    <x v="5"/>
    <s v="2015"/>
    <d v="2015-03-28T00:00:00"/>
    <n v="-16476.838"/>
    <n v="10"/>
    <n v="1486.34"/>
    <n v="85865"/>
    <x v="0"/>
  </r>
  <r>
    <n v="18804"/>
    <s v="Low"/>
    <n v="0.04"/>
    <n v="35.44"/>
    <n v="19.989999999999998"/>
    <n v="1738"/>
    <x v="1"/>
    <s v="Dean Solomon"/>
    <s v="Regular Air"/>
    <x v="0"/>
    <x v="0"/>
    <x v="7"/>
    <s v="Small Box"/>
    <x v="611"/>
    <n v="0.38"/>
    <n v="-0.26651036282183826"/>
    <s v="United States"/>
    <x v="3"/>
    <x v="24"/>
    <s v="Gastonia"/>
    <n v="28052"/>
    <x v="110"/>
    <x v="1"/>
    <s v="2015"/>
    <d v="2015-06-21T00:00:00"/>
    <n v="-108.27250000000001"/>
    <n v="11"/>
    <n v="406.26"/>
    <n v="85868"/>
    <x v="0"/>
  </r>
  <r>
    <n v="22593"/>
    <s v="High"/>
    <n v="0.09"/>
    <n v="349.45"/>
    <n v="60"/>
    <n v="1739"/>
    <x v="0"/>
    <s v="Edna Pierce"/>
    <s v="Delivery Truck"/>
    <x v="0"/>
    <x v="1"/>
    <x v="11"/>
    <s v="Jumbo Drum"/>
    <x v="356"/>
    <m/>
    <n v="-1.5551263750104962E-2"/>
    <s v="United States"/>
    <x v="3"/>
    <x v="24"/>
    <s v="Goldsboro"/>
    <n v="27534"/>
    <x v="32"/>
    <x v="3"/>
    <s v="2015"/>
    <d v="2015-05-04T00:00:00"/>
    <n v="-90.74799999999999"/>
    <n v="17"/>
    <n v="5835.41"/>
    <n v="85867"/>
    <x v="0"/>
  </r>
  <r>
    <n v="20591"/>
    <s v="Medium"/>
    <n v="0"/>
    <n v="55.99"/>
    <n v="2.5"/>
    <n v="1743"/>
    <x v="0"/>
    <s v="Paige Jacobs"/>
    <s v="Regular Air"/>
    <x v="3"/>
    <x v="2"/>
    <x v="5"/>
    <s v="Small Pack"/>
    <x v="612"/>
    <n v="0.83"/>
    <n v="-2.323571593090211"/>
    <s v="United States"/>
    <x v="2"/>
    <x v="7"/>
    <s v="Friendswood"/>
    <n v="77546"/>
    <x v="6"/>
    <x v="2"/>
    <s v="2015"/>
    <d v="2015-02-14T00:00:00"/>
    <n v="-121.05807999999999"/>
    <n v="1"/>
    <n v="52.1"/>
    <n v="91025"/>
    <x v="0"/>
  </r>
  <r>
    <n v="2571"/>
    <s v="Not Specified"/>
    <n v="0.02"/>
    <n v="4.13"/>
    <n v="6.89"/>
    <n v="1745"/>
    <x v="1"/>
    <s v="Herbert Holden"/>
    <s v="Regular Air"/>
    <x v="1"/>
    <x v="0"/>
    <x v="9"/>
    <s v="Small Box"/>
    <x v="613"/>
    <n v="0.39"/>
    <n v="-1.127904948768258"/>
    <s v="United States"/>
    <x v="3"/>
    <x v="29"/>
    <s v="Atlanta"/>
    <n v="30305"/>
    <x v="85"/>
    <x v="0"/>
    <s v="2015"/>
    <d v="2015-01-10T00:00:00"/>
    <n v="-51.736999999999995"/>
    <n v="9"/>
    <n v="45.87"/>
    <n v="18561"/>
    <x v="0"/>
  </r>
  <r>
    <n v="1863"/>
    <s v="Low"/>
    <n v="0.04"/>
    <n v="60.65"/>
    <n v="12.23"/>
    <n v="1745"/>
    <x v="1"/>
    <s v="Herbert Holden"/>
    <s v="Regular Air"/>
    <x v="1"/>
    <x v="1"/>
    <x v="2"/>
    <s v="Medium Box"/>
    <x v="614"/>
    <n v="0.64"/>
    <n v="0.45373797562020479"/>
    <s v="United States"/>
    <x v="3"/>
    <x v="29"/>
    <s v="Atlanta"/>
    <n v="30305"/>
    <x v="79"/>
    <x v="2"/>
    <s v="2015"/>
    <d v="2015-02-16T00:00:00"/>
    <n v="116.50629999999998"/>
    <n v="4"/>
    <n v="256.77"/>
    <n v="13408"/>
    <x v="0"/>
  </r>
  <r>
    <n v="1692"/>
    <s v="High"/>
    <n v="0.04"/>
    <n v="124.49"/>
    <n v="51.94"/>
    <n v="1745"/>
    <x v="1"/>
    <s v="Herbert Holden"/>
    <s v="Delivery Truck"/>
    <x v="3"/>
    <x v="1"/>
    <x v="11"/>
    <s v="Jumbo Box"/>
    <x v="156"/>
    <n v="0.63"/>
    <n v="-0.40862231355848272"/>
    <s v="United States"/>
    <x v="3"/>
    <x v="29"/>
    <s v="Atlanta"/>
    <n v="30305"/>
    <x v="20"/>
    <x v="1"/>
    <s v="2015"/>
    <d v="2015-06-14T00:00:00"/>
    <n v="-247.55157000000003"/>
    <n v="4"/>
    <n v="605.82000000000005"/>
    <n v="12224"/>
    <x v="0"/>
  </r>
  <r>
    <n v="1693"/>
    <s v="High"/>
    <n v="0.1"/>
    <n v="35.99"/>
    <n v="5"/>
    <n v="1745"/>
    <x v="1"/>
    <s v="Herbert Holden"/>
    <s v="Regular Air"/>
    <x v="3"/>
    <x v="2"/>
    <x v="5"/>
    <s v="Wrap Bag"/>
    <x v="615"/>
    <n v="0.82"/>
    <n v="-0.17667892925430212"/>
    <s v="United States"/>
    <x v="3"/>
    <x v="29"/>
    <s v="Atlanta"/>
    <n v="30305"/>
    <x v="20"/>
    <x v="1"/>
    <s v="2015"/>
    <d v="2015-06-12T00:00:00"/>
    <n v="-277.20924000000002"/>
    <n v="54"/>
    <n v="1569"/>
    <n v="12224"/>
    <x v="0"/>
  </r>
  <r>
    <n v="19692"/>
    <s v="High"/>
    <n v="0.04"/>
    <n v="124.49"/>
    <n v="51.94"/>
    <n v="1748"/>
    <x v="0"/>
    <s v="Helen Simpson"/>
    <s v="Delivery Truck"/>
    <x v="3"/>
    <x v="1"/>
    <x v="11"/>
    <s v="Jumbo Box"/>
    <x v="156"/>
    <n v="0.63"/>
    <n v="-0.6144493595668824"/>
    <s v="United States"/>
    <x v="2"/>
    <x v="23"/>
    <s v="Enid"/>
    <n v="73703"/>
    <x v="20"/>
    <x v="1"/>
    <s v="2015"/>
    <d v="2015-06-14T00:00:00"/>
    <n v="-93.06450000000001"/>
    <n v="1"/>
    <n v="151.46"/>
    <n v="87245"/>
    <x v="0"/>
  </r>
  <r>
    <n v="20571"/>
    <s v="Not Specified"/>
    <n v="0.02"/>
    <n v="4.13"/>
    <n v="6.89"/>
    <n v="1749"/>
    <x v="1"/>
    <s v="Sherri P Stephens"/>
    <s v="Regular Air"/>
    <x v="1"/>
    <x v="0"/>
    <x v="9"/>
    <s v="Small Box"/>
    <x v="613"/>
    <n v="0.39"/>
    <n v="-4.7336604514229634"/>
    <s v="United States"/>
    <x v="2"/>
    <x v="23"/>
    <s v="Lawton"/>
    <n v="73505"/>
    <x v="85"/>
    <x v="0"/>
    <s v="2015"/>
    <d v="2015-01-10T00:00:00"/>
    <n v="-48.235999999999997"/>
    <n v="2"/>
    <n v="10.19"/>
    <n v="87243"/>
    <x v="0"/>
  </r>
  <r>
    <n v="19863"/>
    <s v="Low"/>
    <n v="0.04"/>
    <n v="60.65"/>
    <n v="12.23"/>
    <n v="1749"/>
    <x v="1"/>
    <s v="Sherri P Stephens"/>
    <s v="Regular Air"/>
    <x v="1"/>
    <x v="1"/>
    <x v="2"/>
    <s v="Medium Box"/>
    <x v="614"/>
    <n v="0.64"/>
    <n v="0.69"/>
    <s v="United States"/>
    <x v="2"/>
    <x v="23"/>
    <s v="Lawton"/>
    <n v="73505"/>
    <x v="79"/>
    <x v="2"/>
    <s v="2015"/>
    <d v="2015-02-16T00:00:00"/>
    <n v="44.291099999999993"/>
    <n v="1"/>
    <n v="64.19"/>
    <n v="87244"/>
    <x v="0"/>
  </r>
  <r>
    <n v="19477"/>
    <s v="Low"/>
    <n v="0.04"/>
    <n v="8.5"/>
    <n v="1.99"/>
    <n v="1754"/>
    <x v="1"/>
    <s v="Nelson Hong"/>
    <s v="Regular Air"/>
    <x v="3"/>
    <x v="2"/>
    <x v="13"/>
    <s v="Small Pack"/>
    <x v="302"/>
    <n v="0.49"/>
    <n v="0.36497596356582612"/>
    <s v="United States"/>
    <x v="0"/>
    <x v="1"/>
    <s v="Torrance"/>
    <n v="90503"/>
    <x v="139"/>
    <x v="2"/>
    <s v="2015"/>
    <d v="2015-02-28T00:00:00"/>
    <n v="43.275199999999998"/>
    <n v="14"/>
    <n v="118.57"/>
    <n v="90178"/>
    <x v="0"/>
  </r>
  <r>
    <n v="19478"/>
    <s v="Low"/>
    <n v="0.1"/>
    <n v="15.99"/>
    <n v="9.4"/>
    <n v="1754"/>
    <x v="1"/>
    <s v="Nelson Hong"/>
    <s v="Regular Air"/>
    <x v="3"/>
    <x v="2"/>
    <x v="6"/>
    <s v="Small Box"/>
    <x v="616"/>
    <n v="0.49"/>
    <n v="-0.4557017742544357"/>
    <s v="United States"/>
    <x v="0"/>
    <x v="1"/>
    <s v="Torrance"/>
    <n v="90503"/>
    <x v="139"/>
    <x v="2"/>
    <s v="2015"/>
    <d v="2015-02-27T00:00:00"/>
    <n v="-36.214620000000004"/>
    <n v="5"/>
    <n v="79.47"/>
    <n v="90178"/>
    <x v="0"/>
  </r>
  <r>
    <n v="19479"/>
    <s v="Low"/>
    <n v="0.09"/>
    <n v="95.99"/>
    <n v="8.99"/>
    <n v="1754"/>
    <x v="1"/>
    <s v="Nelson Hong"/>
    <s v="Regular Air"/>
    <x v="3"/>
    <x v="2"/>
    <x v="5"/>
    <s v="Small Box"/>
    <x v="617"/>
    <n v="0.56999999999999995"/>
    <n v="1.1211835225098842E-2"/>
    <s v="United States"/>
    <x v="0"/>
    <x v="1"/>
    <s v="Torrance"/>
    <n v="90503"/>
    <x v="139"/>
    <x v="2"/>
    <s v="2015"/>
    <d v="2015-03-03T00:00:00"/>
    <n v="7.032960000000001"/>
    <n v="8"/>
    <n v="627.28"/>
    <n v="90178"/>
    <x v="0"/>
  </r>
  <r>
    <n v="25920"/>
    <s v="High"/>
    <n v="0"/>
    <n v="115.99"/>
    <n v="5.92"/>
    <n v="1764"/>
    <x v="1"/>
    <s v="Michele Bradshaw"/>
    <s v="Regular Air"/>
    <x v="3"/>
    <x v="2"/>
    <x v="5"/>
    <s v="Small Box"/>
    <x v="618"/>
    <n v="0.57999999999999996"/>
    <n v="-1.4453387566570726E-2"/>
    <s v="United States"/>
    <x v="3"/>
    <x v="26"/>
    <s v="Dunedin"/>
    <n v="34698"/>
    <x v="46"/>
    <x v="0"/>
    <s v="2015"/>
    <d v="2015-01-22T00:00:00"/>
    <n v="-16.772000000000002"/>
    <n v="11"/>
    <n v="1160.42"/>
    <n v="89775"/>
    <x v="0"/>
  </r>
  <r>
    <n v="25608"/>
    <s v="High"/>
    <n v="0.06"/>
    <n v="19.98"/>
    <n v="10.49"/>
    <n v="1764"/>
    <x v="1"/>
    <s v="Michele Bradshaw"/>
    <s v="Regular Air"/>
    <x v="3"/>
    <x v="1"/>
    <x v="2"/>
    <s v="Small Box"/>
    <x v="619"/>
    <n v="0.49"/>
    <n v="4.9741433684821512"/>
    <s v="United States"/>
    <x v="3"/>
    <x v="26"/>
    <s v="Dunedin"/>
    <n v="34698"/>
    <x v="151"/>
    <x v="5"/>
    <s v="2015"/>
    <d v="2015-03-03T00:00:00"/>
    <n v="514.17719999999997"/>
    <n v="5"/>
    <n v="103.37"/>
    <n v="89776"/>
    <x v="0"/>
  </r>
  <r>
    <n v="25609"/>
    <s v="High"/>
    <n v="0.08"/>
    <n v="1.76"/>
    <n v="4.8600000000000003"/>
    <n v="1764"/>
    <x v="1"/>
    <s v="Michele Bradshaw"/>
    <s v="Regular Air"/>
    <x v="3"/>
    <x v="1"/>
    <x v="2"/>
    <s v="Small Box"/>
    <x v="620"/>
    <n v="0.41"/>
    <n v="5.8591745400298354"/>
    <s v="United States"/>
    <x v="3"/>
    <x v="26"/>
    <s v="Dunedin"/>
    <n v="34698"/>
    <x v="151"/>
    <x v="5"/>
    <s v="2015"/>
    <d v="2015-03-02T00:00:00"/>
    <n v="235.65599999999998"/>
    <n v="23"/>
    <n v="40.22"/>
    <n v="89776"/>
    <x v="0"/>
  </r>
  <r>
    <n v="25054"/>
    <s v="Not Specified"/>
    <n v="0"/>
    <n v="5.77"/>
    <n v="4.97"/>
    <n v="1765"/>
    <x v="0"/>
    <s v="Ralph Woods Scott"/>
    <s v="Regular Air"/>
    <x v="3"/>
    <x v="0"/>
    <x v="8"/>
    <s v="Small Box"/>
    <x v="621"/>
    <n v="0.35"/>
    <n v="6.7863818424566152E-2"/>
    <s v="United States"/>
    <x v="2"/>
    <x v="33"/>
    <s v="Creve Coeur"/>
    <n v="63141"/>
    <x v="82"/>
    <x v="3"/>
    <s v="2015"/>
    <d v="2015-05-05T00:00:00"/>
    <n v="3.5581000000000031"/>
    <n v="8"/>
    <n v="52.43"/>
    <n v="89777"/>
    <x v="0"/>
  </r>
  <r>
    <n v="20636"/>
    <s v="Critical"/>
    <n v="0.01"/>
    <n v="50.98"/>
    <n v="6.5"/>
    <n v="1767"/>
    <x v="0"/>
    <s v="Robert Rollins"/>
    <s v="Regular Air"/>
    <x v="1"/>
    <x v="2"/>
    <x v="13"/>
    <s v="Small Box"/>
    <x v="338"/>
    <n v="0.73"/>
    <n v="6.5238426859216356E-3"/>
    <s v="United States"/>
    <x v="3"/>
    <x v="29"/>
    <s v="Newnan"/>
    <n v="30265"/>
    <x v="173"/>
    <x v="5"/>
    <s v="2015"/>
    <d v="2015-03-27T00:00:00"/>
    <n v="5.3396999999999997"/>
    <n v="16"/>
    <n v="818.49"/>
    <n v="89211"/>
    <x v="0"/>
  </r>
  <r>
    <n v="24894"/>
    <s v="Medium"/>
    <n v="7.0000000000000007E-2"/>
    <n v="60.98"/>
    <n v="49"/>
    <n v="1771"/>
    <x v="0"/>
    <s v="Jeff Spivey"/>
    <s v="Regular Air"/>
    <x v="1"/>
    <x v="0"/>
    <x v="15"/>
    <s v="Large Box"/>
    <x v="557"/>
    <n v="0.59"/>
    <n v="-1.9696467318428943"/>
    <s v="United States"/>
    <x v="2"/>
    <x v="12"/>
    <s v="Freeport"/>
    <n v="61032"/>
    <x v="127"/>
    <x v="5"/>
    <s v="2015"/>
    <d v="2015-03-07T00:00:00"/>
    <n v="-807.89"/>
    <n v="7"/>
    <n v="410.17"/>
    <n v="89106"/>
    <x v="0"/>
  </r>
  <r>
    <n v="19826"/>
    <s v="Low"/>
    <n v="0.09"/>
    <n v="12.95"/>
    <n v="4.9800000000000004"/>
    <n v="1775"/>
    <x v="0"/>
    <s v="Marlene Kirk"/>
    <s v="Regular Air"/>
    <x v="3"/>
    <x v="0"/>
    <x v="8"/>
    <s v="Small Box"/>
    <x v="532"/>
    <n v="0.4"/>
    <n v="0.45964142613341247"/>
    <s v="United States"/>
    <x v="2"/>
    <x v="38"/>
    <s v="South Bend"/>
    <n v="46614"/>
    <x v="110"/>
    <x v="1"/>
    <s v="2015"/>
    <d v="2015-06-21T00:00:00"/>
    <n v="123.89175"/>
    <n v="21"/>
    <n v="269.54000000000002"/>
    <n v="89944"/>
    <x v="0"/>
  </r>
  <r>
    <n v="20278"/>
    <s v="Not Specified"/>
    <n v="0.08"/>
    <n v="5.78"/>
    <n v="5.67"/>
    <n v="1776"/>
    <x v="0"/>
    <s v="Charlotte Patterson"/>
    <s v="Regular Air"/>
    <x v="3"/>
    <x v="0"/>
    <x v="7"/>
    <s v="Small Box"/>
    <x v="221"/>
    <n v="0.36"/>
    <n v="-0.50575208782959569"/>
    <s v="United States"/>
    <x v="2"/>
    <x v="38"/>
    <s v="Terre Haute"/>
    <n v="47802"/>
    <x v="128"/>
    <x v="2"/>
    <s v="2015"/>
    <d v="2015-02-05T00:00:00"/>
    <n v="-53.898000000000003"/>
    <n v="19"/>
    <n v="106.57"/>
    <n v="89941"/>
    <x v="0"/>
  </r>
  <r>
    <n v="20391"/>
    <s v="Low"/>
    <n v="7.0000000000000007E-2"/>
    <n v="5.43"/>
    <n v="0.95"/>
    <n v="1777"/>
    <x v="1"/>
    <s v="Miriam Greenberg"/>
    <s v="Regular Air"/>
    <x v="3"/>
    <x v="0"/>
    <x v="7"/>
    <s v="Wrap Bag"/>
    <x v="217"/>
    <n v="0.36"/>
    <n v="0.69"/>
    <s v="United States"/>
    <x v="2"/>
    <x v="38"/>
    <s v="Valparaiso"/>
    <n v="46383"/>
    <x v="126"/>
    <x v="4"/>
    <s v="2015"/>
    <d v="2015-04-26T00:00:00"/>
    <n v="26.502899999999997"/>
    <n v="7"/>
    <n v="38.409999999999997"/>
    <n v="89939"/>
    <x v="0"/>
  </r>
  <r>
    <n v="21163"/>
    <s v="Low"/>
    <n v="0.02"/>
    <n v="10.06"/>
    <n v="2.06"/>
    <n v="1777"/>
    <x v="1"/>
    <s v="Miriam Greenberg"/>
    <s v="Regular Air"/>
    <x v="3"/>
    <x v="0"/>
    <x v="7"/>
    <s v="Wrap Bag"/>
    <x v="85"/>
    <n v="0.39"/>
    <n v="0.69"/>
    <s v="United States"/>
    <x v="2"/>
    <x v="38"/>
    <s v="Valparaiso"/>
    <n v="46383"/>
    <x v="35"/>
    <x v="0"/>
    <s v="2015"/>
    <d v="2015-01-08T00:00:00"/>
    <n v="90.624600000000001"/>
    <n v="13"/>
    <n v="131.34"/>
    <n v="89940"/>
    <x v="0"/>
  </r>
  <r>
    <n v="20600"/>
    <s v="Not Specified"/>
    <n v="0.03"/>
    <n v="19.989999999999998"/>
    <n v="11.17"/>
    <n v="1777"/>
    <x v="1"/>
    <s v="Miriam Greenberg"/>
    <s v="Regular Air"/>
    <x v="0"/>
    <x v="1"/>
    <x v="2"/>
    <s v="Large Box"/>
    <x v="172"/>
    <n v="0.6"/>
    <n v="-8.2971265053058282E-2"/>
    <s v="United States"/>
    <x v="2"/>
    <x v="38"/>
    <s v="Valparaiso"/>
    <n v="46383"/>
    <x v="57"/>
    <x v="4"/>
    <s v="2015"/>
    <d v="2015-04-03T00:00:00"/>
    <n v="-20.876399999999997"/>
    <n v="12"/>
    <n v="251.61"/>
    <n v="89942"/>
    <x v="0"/>
  </r>
  <r>
    <n v="25498"/>
    <s v="High"/>
    <n v="0.06"/>
    <n v="13.99"/>
    <n v="7.51"/>
    <n v="1778"/>
    <x v="1"/>
    <s v="Ray Oakley"/>
    <s v="Regular Air"/>
    <x v="3"/>
    <x v="2"/>
    <x v="6"/>
    <s v="Medium Box"/>
    <x v="490"/>
    <n v="0.39"/>
    <n v="2.2512031667766247E-2"/>
    <s v="United States"/>
    <x v="2"/>
    <x v="38"/>
    <s v="West Lafayette"/>
    <n v="47906"/>
    <x v="16"/>
    <x v="3"/>
    <s v="2015"/>
    <d v="2015-05-12T00:00:00"/>
    <n v="6.4832400000000021"/>
    <n v="21"/>
    <n v="287.99"/>
    <n v="89943"/>
    <x v="0"/>
  </r>
  <r>
    <n v="25499"/>
    <s v="High"/>
    <n v="0.06"/>
    <n v="15.04"/>
    <n v="1.97"/>
    <n v="1778"/>
    <x v="1"/>
    <s v="Ray Oakley"/>
    <s v="Regular Air"/>
    <x v="3"/>
    <x v="0"/>
    <x v="7"/>
    <s v="Wrap Bag"/>
    <x v="231"/>
    <n v="0.39"/>
    <n v="4.9765258215962449E-2"/>
    <s v="United States"/>
    <x v="2"/>
    <x v="38"/>
    <s v="West Lafayette"/>
    <n v="47906"/>
    <x v="16"/>
    <x v="3"/>
    <s v="2015"/>
    <d v="2015-05-10T00:00:00"/>
    <n v="2.3320000000000003"/>
    <n v="3"/>
    <n v="46.86"/>
    <n v="89943"/>
    <x v="0"/>
  </r>
  <r>
    <n v="19237"/>
    <s v="High"/>
    <n v="0"/>
    <n v="55.48"/>
    <n v="14.3"/>
    <n v="1781"/>
    <x v="1"/>
    <s v="Jackie Capps"/>
    <s v="Regular Air"/>
    <x v="0"/>
    <x v="0"/>
    <x v="7"/>
    <s v="Small Box"/>
    <x v="14"/>
    <n v="0.37"/>
    <n v="0.69"/>
    <s v="United States"/>
    <x v="0"/>
    <x v="1"/>
    <s v="San Carlos"/>
    <n v="94070"/>
    <x v="20"/>
    <x v="1"/>
    <s v="2015"/>
    <d v="2015-06-14T00:00:00"/>
    <n v="454.44779999999997"/>
    <n v="11"/>
    <n v="658.62"/>
    <n v="89857"/>
    <x v="0"/>
  </r>
  <r>
    <n v="19419"/>
    <s v="Low"/>
    <n v="0.03"/>
    <n v="5.08"/>
    <n v="2.0299999999999998"/>
    <n v="1781"/>
    <x v="1"/>
    <s v="Jackie Capps"/>
    <s v="Regular Air"/>
    <x v="1"/>
    <x v="1"/>
    <x v="2"/>
    <s v="Wrap Bag"/>
    <x v="622"/>
    <n v="0.51"/>
    <n v="0.69"/>
    <s v="United States"/>
    <x v="0"/>
    <x v="1"/>
    <s v="San Carlos"/>
    <n v="94070"/>
    <x v="0"/>
    <x v="0"/>
    <s v="2015"/>
    <d v="2015-01-12T00:00:00"/>
    <n v="15.1524"/>
    <n v="4"/>
    <n v="21.96"/>
    <n v="89858"/>
    <x v="0"/>
  </r>
  <r>
    <n v="21283"/>
    <s v="High"/>
    <n v="0.03"/>
    <n v="3.28"/>
    <n v="3.97"/>
    <n v="1782"/>
    <x v="0"/>
    <s v="Lawrence Dennis"/>
    <s v="Regular Air"/>
    <x v="1"/>
    <x v="0"/>
    <x v="0"/>
    <s v="Wrap Bag"/>
    <x v="623"/>
    <n v="0.56000000000000005"/>
    <n v="-3.6937566137566136"/>
    <s v="United States"/>
    <x v="0"/>
    <x v="1"/>
    <s v="San Clemente"/>
    <n v="92672"/>
    <x v="61"/>
    <x v="0"/>
    <s v="2015"/>
    <d v="2015-01-08T00:00:00"/>
    <n v="-90.755600000000001"/>
    <n v="7"/>
    <n v="24.57"/>
    <n v="89856"/>
    <x v="0"/>
  </r>
  <r>
    <n v="23966"/>
    <s v="Critical"/>
    <n v="0.04"/>
    <n v="205.99"/>
    <n v="8.99"/>
    <n v="1788"/>
    <x v="0"/>
    <s v="Valerie Siegel"/>
    <s v="Regular Air"/>
    <x v="3"/>
    <x v="2"/>
    <x v="5"/>
    <s v="Small Box"/>
    <x v="20"/>
    <n v="0.56000000000000005"/>
    <n v="0.95285613715010964"/>
    <s v="United States"/>
    <x v="3"/>
    <x v="29"/>
    <s v="Woodstock"/>
    <n v="30188"/>
    <x v="72"/>
    <x v="0"/>
    <s v="2015"/>
    <d v="2015-01-22T00:00:00"/>
    <n v="960.98400000000004"/>
    <n v="6"/>
    <n v="1008.53"/>
    <n v="88256"/>
    <x v="0"/>
  </r>
  <r>
    <n v="21284"/>
    <s v="Critical"/>
    <n v="0.04"/>
    <n v="880.98"/>
    <n v="44.55"/>
    <n v="1793"/>
    <x v="0"/>
    <s v="Derek Jernigan"/>
    <s v="Delivery Truck"/>
    <x v="1"/>
    <x v="1"/>
    <x v="14"/>
    <s v="Jumbo Box"/>
    <x v="270"/>
    <n v="0.62"/>
    <n v="-1.9668045172121857"/>
    <s v="United States"/>
    <x v="2"/>
    <x v="12"/>
    <s v="Galesburg"/>
    <n v="61401"/>
    <x v="61"/>
    <x v="0"/>
    <s v="2015"/>
    <d v="2015-01-07T00:00:00"/>
    <n v="-13706.464"/>
    <n v="8"/>
    <n v="6968.9"/>
    <n v="87853"/>
    <x v="0"/>
  </r>
  <r>
    <n v="22986"/>
    <s v="Critical"/>
    <n v="0.04"/>
    <n v="3.68"/>
    <n v="1.32"/>
    <n v="1802"/>
    <x v="0"/>
    <s v="Jack Morse"/>
    <s v="Regular Air"/>
    <x v="0"/>
    <x v="0"/>
    <x v="12"/>
    <s v="Wrap Bag"/>
    <x v="300"/>
    <n v="0.83"/>
    <n v="7.2881036570598203"/>
    <s v="United States"/>
    <x v="3"/>
    <x v="26"/>
    <s v="Dunedin"/>
    <n v="34698"/>
    <x v="144"/>
    <x v="1"/>
    <s v="2015"/>
    <d v="2015-06-02T00:00:00"/>
    <n v="300.92579999999998"/>
    <n v="11"/>
    <n v="41.29"/>
    <n v="91543"/>
    <x v="0"/>
  </r>
  <r>
    <n v="18901"/>
    <s v="Medium"/>
    <n v="0.01"/>
    <n v="8.1199999999999992"/>
    <n v="2.83"/>
    <n v="1808"/>
    <x v="0"/>
    <s v="Joyce Knox"/>
    <s v="Express Air"/>
    <x v="1"/>
    <x v="2"/>
    <x v="13"/>
    <s v="Small Pack"/>
    <x v="293"/>
    <n v="0.77"/>
    <n v="-0.45983754512635377"/>
    <s v="United States"/>
    <x v="1"/>
    <x v="36"/>
    <s v="Parkersburg"/>
    <n v="26101"/>
    <x v="83"/>
    <x v="5"/>
    <s v="2015"/>
    <d v="2015-03-18T00:00:00"/>
    <n v="-40.76"/>
    <n v="10"/>
    <n v="88.64"/>
    <n v="89251"/>
    <x v="0"/>
  </r>
  <r>
    <n v="21746"/>
    <s v="Not Specified"/>
    <n v="0.09"/>
    <n v="77.510000000000005"/>
    <n v="4"/>
    <n v="1814"/>
    <x v="1"/>
    <s v="Albert Tyson"/>
    <s v="Express Air"/>
    <x v="1"/>
    <x v="2"/>
    <x v="13"/>
    <s v="Small Box"/>
    <x v="624"/>
    <n v="0.76"/>
    <n v="-0.75854952558168143"/>
    <s v="United States"/>
    <x v="3"/>
    <x v="37"/>
    <s v="Olive Branch"/>
    <n v="38654"/>
    <x v="94"/>
    <x v="3"/>
    <s v="2015"/>
    <d v="2015-05-25T00:00:00"/>
    <n v="-986.52399999999989"/>
    <n v="17"/>
    <n v="1300.54"/>
    <n v="90524"/>
    <x v="0"/>
  </r>
  <r>
    <n v="21747"/>
    <s v="Not Specified"/>
    <n v="0"/>
    <n v="2.88"/>
    <n v="0.7"/>
    <n v="1814"/>
    <x v="1"/>
    <s v="Albert Tyson"/>
    <s v="Regular Air"/>
    <x v="1"/>
    <x v="0"/>
    <x v="0"/>
    <s v="Wrap Bag"/>
    <x v="122"/>
    <n v="0.56000000000000005"/>
    <n v="-3.7221755123489224"/>
    <s v="United States"/>
    <x v="3"/>
    <x v="37"/>
    <s v="Olive Branch"/>
    <n v="38654"/>
    <x v="94"/>
    <x v="3"/>
    <s v="2015"/>
    <d v="2015-05-25T00:00:00"/>
    <n v="-141.666"/>
    <n v="13"/>
    <n v="38.06"/>
    <n v="90524"/>
    <x v="0"/>
  </r>
  <r>
    <n v="24463"/>
    <s v="Medium"/>
    <n v="0.06"/>
    <n v="90.97"/>
    <n v="14"/>
    <n v="1815"/>
    <x v="0"/>
    <s v="Marvin Yang"/>
    <s v="Delivery Truck"/>
    <x v="1"/>
    <x v="2"/>
    <x v="6"/>
    <s v="Jumbo Drum"/>
    <x v="625"/>
    <n v="0.36"/>
    <n v="3.7467051885859033E-2"/>
    <s v="United States"/>
    <x v="3"/>
    <x v="37"/>
    <s v="Pearl"/>
    <n v="39208"/>
    <x v="143"/>
    <x v="2"/>
    <s v="2015"/>
    <d v="2015-02-12T00:00:00"/>
    <n v="47.334000000000003"/>
    <n v="14"/>
    <n v="1263.3499999999999"/>
    <n v="90525"/>
    <x v="0"/>
  </r>
  <r>
    <n v="22843"/>
    <s v="Low"/>
    <n v="0.01"/>
    <n v="10.48"/>
    <n v="2.89"/>
    <n v="1816"/>
    <x v="0"/>
    <s v="Danielle Schneider"/>
    <s v="Regular Air"/>
    <x v="3"/>
    <x v="0"/>
    <x v="0"/>
    <s v="Small Pack"/>
    <x v="626"/>
    <n v="0.6"/>
    <n v="0.2992469611621702"/>
    <s v="United States"/>
    <x v="2"/>
    <x v="22"/>
    <s v="Canton"/>
    <n v="48187"/>
    <x v="64"/>
    <x v="2"/>
    <s v="2015"/>
    <d v="2015-02-07T00:00:00"/>
    <n v="60.561599999999999"/>
    <n v="19"/>
    <n v="202.38"/>
    <n v="85990"/>
    <x v="0"/>
  </r>
  <r>
    <n v="24622"/>
    <s v="Not Specified"/>
    <n v="0.06"/>
    <n v="17.98"/>
    <n v="8.51"/>
    <n v="1818"/>
    <x v="1"/>
    <s v="Ian Hall"/>
    <s v="Regular Air"/>
    <x v="3"/>
    <x v="2"/>
    <x v="6"/>
    <s v="Medium Box"/>
    <x v="18"/>
    <n v="0.4"/>
    <n v="-0.83794054629301162"/>
    <s v="United States"/>
    <x v="2"/>
    <x v="22"/>
    <s v="Dearborn"/>
    <n v="48126"/>
    <x v="112"/>
    <x v="4"/>
    <s v="2015"/>
    <d v="2015-04-17T00:00:00"/>
    <n v="-47.243088"/>
    <n v="3"/>
    <n v="56.38"/>
    <n v="85991"/>
    <x v="0"/>
  </r>
  <r>
    <n v="24623"/>
    <s v="Not Specified"/>
    <n v="0.1"/>
    <n v="9.99"/>
    <n v="4.78"/>
    <n v="1818"/>
    <x v="1"/>
    <s v="Ian Hall"/>
    <s v="Express Air"/>
    <x v="3"/>
    <x v="0"/>
    <x v="7"/>
    <s v="Small Box"/>
    <x v="627"/>
    <n v="0.4"/>
    <n v="7.6840426424913968E-2"/>
    <s v="United States"/>
    <x v="2"/>
    <x v="22"/>
    <s v="Dearborn"/>
    <n v="48126"/>
    <x v="112"/>
    <x v="4"/>
    <s v="2015"/>
    <d v="2015-04-18T00:00:00"/>
    <n v="9.1539999999999999"/>
    <n v="12"/>
    <n v="119.13"/>
    <n v="85991"/>
    <x v="0"/>
  </r>
  <r>
    <n v="4843"/>
    <s v="Low"/>
    <n v="0.01"/>
    <n v="10.48"/>
    <n v="2.89"/>
    <n v="1821"/>
    <x v="1"/>
    <s v="Vanessa Boyer"/>
    <s v="Regular Air"/>
    <x v="3"/>
    <x v="0"/>
    <x v="0"/>
    <s v="Small Pack"/>
    <x v="626"/>
    <n v="0.6"/>
    <n v="5.0549097602253221E-2"/>
    <s v="United States"/>
    <x v="1"/>
    <x v="4"/>
    <s v="New York City"/>
    <n v="10177"/>
    <x v="64"/>
    <x v="2"/>
    <s v="2015"/>
    <d v="2015-02-07T00:00:00"/>
    <n v="40.92"/>
    <n v="76"/>
    <n v="809.51"/>
    <n v="34435"/>
    <x v="0"/>
  </r>
  <r>
    <n v="6621"/>
    <s v="Not Specified"/>
    <n v="7.0000000000000007E-2"/>
    <n v="18.649999999999999"/>
    <n v="3.77"/>
    <n v="1821"/>
    <x v="1"/>
    <s v="Vanessa Boyer"/>
    <s v="Regular Air"/>
    <x v="3"/>
    <x v="1"/>
    <x v="2"/>
    <s v="Small Pack"/>
    <x v="628"/>
    <n v="0.39"/>
    <n v="0.2326145050027966"/>
    <s v="United States"/>
    <x v="1"/>
    <x v="4"/>
    <s v="New York City"/>
    <n v="10177"/>
    <x v="112"/>
    <x v="4"/>
    <s v="2015"/>
    <d v="2015-04-16T00:00:00"/>
    <n v="149.72"/>
    <n v="34"/>
    <n v="643.64"/>
    <n v="47108"/>
    <x v="0"/>
  </r>
  <r>
    <n v="6622"/>
    <s v="Not Specified"/>
    <n v="0.06"/>
    <n v="17.98"/>
    <n v="8.51"/>
    <n v="1821"/>
    <x v="1"/>
    <s v="Vanessa Boyer"/>
    <s v="Regular Air"/>
    <x v="3"/>
    <x v="2"/>
    <x v="6"/>
    <s v="Medium Box"/>
    <x v="18"/>
    <n v="0.4"/>
    <n v="-0.21485948180590234"/>
    <s v="United States"/>
    <x v="1"/>
    <x v="4"/>
    <s v="New York City"/>
    <n v="10177"/>
    <x v="112"/>
    <x v="4"/>
    <s v="2015"/>
    <d v="2015-04-17T00:00:00"/>
    <n v="-52.492319999999999"/>
    <n v="13"/>
    <n v="244.31"/>
    <n v="47108"/>
    <x v="0"/>
  </r>
  <r>
    <n v="6623"/>
    <s v="Not Specified"/>
    <n v="0.1"/>
    <n v="9.99"/>
    <n v="4.78"/>
    <n v="1821"/>
    <x v="1"/>
    <s v="Vanessa Boyer"/>
    <s v="Express Air"/>
    <x v="3"/>
    <x v="0"/>
    <x v="7"/>
    <s v="Small Box"/>
    <x v="627"/>
    <n v="0.4"/>
    <n v="1.7060311200651549E-2"/>
    <s v="United States"/>
    <x v="1"/>
    <x v="4"/>
    <s v="New York City"/>
    <n v="10177"/>
    <x v="112"/>
    <x v="4"/>
    <s v="2015"/>
    <d v="2015-04-18T00:00:00"/>
    <n v="7.9599999999999991"/>
    <n v="47"/>
    <n v="466.58"/>
    <n v="47108"/>
    <x v="0"/>
  </r>
  <r>
    <n v="6624"/>
    <s v="Not Specified"/>
    <n v="0.08"/>
    <n v="175.99"/>
    <n v="8.99"/>
    <n v="1821"/>
    <x v="1"/>
    <s v="Vanessa Boyer"/>
    <s v="Express Air"/>
    <x v="3"/>
    <x v="2"/>
    <x v="5"/>
    <s v="Small Box"/>
    <x v="44"/>
    <n v="0.56999999999999995"/>
    <n v="-0.20041245214324069"/>
    <s v="United States"/>
    <x v="1"/>
    <x v="4"/>
    <s v="New York City"/>
    <n v="10177"/>
    <x v="112"/>
    <x v="4"/>
    <s v="2015"/>
    <d v="2015-04-16T00:00:00"/>
    <n v="-459.08280000000002"/>
    <n v="16"/>
    <n v="2290.69"/>
    <n v="47108"/>
    <x v="0"/>
  </r>
  <r>
    <n v="19596"/>
    <s v="Medium"/>
    <n v="0.1"/>
    <n v="52.99"/>
    <n v="19.989999999999998"/>
    <n v="1826"/>
    <x v="1"/>
    <s v="Kate Peck"/>
    <s v="Express Air"/>
    <x v="0"/>
    <x v="0"/>
    <x v="10"/>
    <s v="Small Box"/>
    <x v="629"/>
    <n v="0.81"/>
    <n v="-1.5319470363458634"/>
    <s v="United States"/>
    <x v="2"/>
    <x v="25"/>
    <s v="Bettendorf"/>
    <n v="52722"/>
    <x v="106"/>
    <x v="4"/>
    <s v="2015"/>
    <d v="2015-04-19T00:00:00"/>
    <n v="-517.16999999999996"/>
    <n v="7"/>
    <n v="337.59"/>
    <n v="86958"/>
    <x v="0"/>
  </r>
  <r>
    <n v="18199"/>
    <s v="Medium"/>
    <n v="0"/>
    <n v="9.27"/>
    <n v="4.3899999999999997"/>
    <n v="1826"/>
    <x v="1"/>
    <s v="Kate Peck"/>
    <s v="Regular Air"/>
    <x v="0"/>
    <x v="0"/>
    <x v="7"/>
    <s v="Wrap Bag"/>
    <x v="630"/>
    <n v="0.38"/>
    <n v="-0.71455399061032865"/>
    <s v="United States"/>
    <x v="2"/>
    <x v="25"/>
    <s v="Bettendorf"/>
    <n v="52722"/>
    <x v="3"/>
    <x v="3"/>
    <s v="2015"/>
    <d v="2015-05-14T00:00:00"/>
    <n v="-7.61"/>
    <n v="1"/>
    <n v="10.65"/>
    <n v="86959"/>
    <x v="0"/>
  </r>
  <r>
    <n v="20551"/>
    <s v="Not Specified"/>
    <n v="0"/>
    <n v="5.98"/>
    <n v="0.96"/>
    <n v="1827"/>
    <x v="1"/>
    <s v="Vincent Hale"/>
    <s v="Regular Air"/>
    <x v="0"/>
    <x v="0"/>
    <x v="0"/>
    <s v="Wrap Bag"/>
    <x v="631"/>
    <n v="0.6"/>
    <n v="0.69"/>
    <s v="United States"/>
    <x v="2"/>
    <x v="25"/>
    <s v="Burlington"/>
    <n v="52601"/>
    <x v="153"/>
    <x v="2"/>
    <s v="2015"/>
    <d v="2015-02-20T00:00:00"/>
    <n v="38.039699999999996"/>
    <n v="9"/>
    <n v="55.13"/>
    <n v="86956"/>
    <x v="0"/>
  </r>
  <r>
    <n v="19597"/>
    <s v="Medium"/>
    <n v="7.0000000000000007E-2"/>
    <n v="100.98"/>
    <n v="57.38"/>
    <n v="1827"/>
    <x v="1"/>
    <s v="Vincent Hale"/>
    <s v="Delivery Truck"/>
    <x v="0"/>
    <x v="1"/>
    <x v="14"/>
    <s v="Jumbo Box"/>
    <x v="632"/>
    <n v="0.78"/>
    <n v="-1.9963774846739737"/>
    <s v="United States"/>
    <x v="2"/>
    <x v="25"/>
    <s v="Burlington"/>
    <n v="52601"/>
    <x v="106"/>
    <x v="4"/>
    <s v="2015"/>
    <d v="2015-04-21T00:00:00"/>
    <n v="-429.86"/>
    <n v="2"/>
    <n v="215.32"/>
    <n v="86958"/>
    <x v="0"/>
  </r>
  <r>
    <n v="19598"/>
    <s v="Medium"/>
    <n v="0.03"/>
    <n v="85.99"/>
    <n v="0.99"/>
    <n v="1827"/>
    <x v="1"/>
    <s v="Vincent Hale"/>
    <s v="Regular Air"/>
    <x v="0"/>
    <x v="2"/>
    <x v="5"/>
    <s v="Wrap Bag"/>
    <x v="141"/>
    <n v="0.55000000000000004"/>
    <n v="0.69"/>
    <s v="United States"/>
    <x v="2"/>
    <x v="25"/>
    <s v="Burlington"/>
    <n v="52601"/>
    <x v="106"/>
    <x v="4"/>
    <s v="2015"/>
    <d v="2015-04-20T00:00:00"/>
    <n v="264.16649999999998"/>
    <n v="5"/>
    <n v="382.85"/>
    <n v="86958"/>
    <x v="0"/>
  </r>
  <r>
    <n v="20553"/>
    <s v="Not Specified"/>
    <n v="0.02"/>
    <n v="5.98"/>
    <n v="5.46"/>
    <n v="1828"/>
    <x v="1"/>
    <s v="Stacey Lucas"/>
    <s v="Regular Air"/>
    <x v="0"/>
    <x v="0"/>
    <x v="7"/>
    <s v="Small Box"/>
    <x v="381"/>
    <n v="0.36"/>
    <n v="-1.0517857142857143"/>
    <s v="United States"/>
    <x v="2"/>
    <x v="25"/>
    <s v="Cedar Falls"/>
    <n v="50613"/>
    <x v="153"/>
    <x v="2"/>
    <s v="2015"/>
    <d v="2015-02-20T00:00:00"/>
    <n v="-47.12"/>
    <n v="7"/>
    <n v="44.8"/>
    <n v="86956"/>
    <x v="0"/>
  </r>
  <r>
    <n v="21383"/>
    <s v="Low"/>
    <n v="0.05"/>
    <n v="7.1"/>
    <n v="6.05"/>
    <n v="1828"/>
    <x v="1"/>
    <s v="Stacey Lucas"/>
    <s v="Regular Air"/>
    <x v="0"/>
    <x v="0"/>
    <x v="8"/>
    <s v="Small Box"/>
    <x v="227"/>
    <n v="0.39"/>
    <n v="-1.0025349044459848"/>
    <s v="United States"/>
    <x v="2"/>
    <x v="25"/>
    <s v="Cedar Falls"/>
    <n v="50613"/>
    <x v="61"/>
    <x v="0"/>
    <s v="2015"/>
    <d v="2015-01-06T00:00:00"/>
    <n v="-101.24600000000001"/>
    <n v="14"/>
    <n v="100.99"/>
    <n v="86960"/>
    <x v="0"/>
  </r>
  <r>
    <n v="21384"/>
    <s v="Low"/>
    <n v="0.04"/>
    <n v="20.95"/>
    <n v="4"/>
    <n v="1828"/>
    <x v="1"/>
    <s v="Stacey Lucas"/>
    <s v="Regular Air"/>
    <x v="0"/>
    <x v="2"/>
    <x v="13"/>
    <s v="Small Box"/>
    <x v="560"/>
    <n v="0.6"/>
    <n v="-1.3233844854286921E-2"/>
    <s v="United States"/>
    <x v="2"/>
    <x v="25"/>
    <s v="Cedar Falls"/>
    <n v="50613"/>
    <x v="61"/>
    <x v="0"/>
    <s v="2015"/>
    <d v="2015-01-11T00:00:00"/>
    <n v="-1.88"/>
    <n v="7"/>
    <n v="142.06"/>
    <n v="86960"/>
    <x v="0"/>
  </r>
  <r>
    <n v="23430"/>
    <s v="Critical"/>
    <n v="0.01"/>
    <n v="10.64"/>
    <n v="5.16"/>
    <n v="1829"/>
    <x v="1"/>
    <s v="Suzanne Cochran"/>
    <s v="Express Air"/>
    <x v="0"/>
    <x v="1"/>
    <x v="2"/>
    <s v="Small Box"/>
    <x v="304"/>
    <n v="0.56999999999999995"/>
    <n v="-0.19976076555023922"/>
    <s v="United States"/>
    <x v="2"/>
    <x v="25"/>
    <s v="Cedar Rapids"/>
    <n v="52402"/>
    <x v="78"/>
    <x v="5"/>
    <s v="2015"/>
    <d v="2015-03-27T00:00:00"/>
    <n v="-11.69"/>
    <n v="5"/>
    <n v="58.52"/>
    <n v="86957"/>
    <x v="0"/>
  </r>
  <r>
    <n v="21385"/>
    <s v="Low"/>
    <n v="0.05"/>
    <n v="39.06"/>
    <n v="10.55"/>
    <n v="1829"/>
    <x v="1"/>
    <s v="Suzanne Cochran"/>
    <s v="Regular Air"/>
    <x v="0"/>
    <x v="0"/>
    <x v="8"/>
    <s v="Small Box"/>
    <x v="410"/>
    <n v="0.37"/>
    <n v="0.69"/>
    <s v="United States"/>
    <x v="2"/>
    <x v="25"/>
    <s v="Cedar Rapids"/>
    <n v="52402"/>
    <x v="61"/>
    <x v="0"/>
    <s v="2015"/>
    <d v="2015-01-13T00:00:00"/>
    <n v="250.98059999999998"/>
    <n v="9"/>
    <n v="363.74"/>
    <n v="86960"/>
    <x v="0"/>
  </r>
  <r>
    <n v="21386"/>
    <s v="Low"/>
    <n v="0.04"/>
    <n v="3.52"/>
    <n v="6.83"/>
    <n v="1829"/>
    <x v="1"/>
    <s v="Suzanne Cochran"/>
    <s v="Regular Air"/>
    <x v="0"/>
    <x v="0"/>
    <x v="8"/>
    <s v="Small Box"/>
    <x v="633"/>
    <n v="0.38"/>
    <n v="-3.6254237288135593"/>
    <s v="United States"/>
    <x v="2"/>
    <x v="25"/>
    <s v="Cedar Rapids"/>
    <n v="52402"/>
    <x v="61"/>
    <x v="0"/>
    <s v="2015"/>
    <d v="2015-01-15T00:00:00"/>
    <n v="-57.753"/>
    <n v="4"/>
    <n v="15.93"/>
    <n v="86960"/>
    <x v="0"/>
  </r>
  <r>
    <n v="21387"/>
    <s v="Low"/>
    <n v="0.02"/>
    <n v="15.51"/>
    <n v="17.78"/>
    <n v="1829"/>
    <x v="1"/>
    <s v="Suzanne Cochran"/>
    <s v="Regular Air"/>
    <x v="0"/>
    <x v="0"/>
    <x v="10"/>
    <s v="Small Box"/>
    <x v="242"/>
    <n v="0.59"/>
    <n v="-2.2542293233082704"/>
    <s v="United States"/>
    <x v="2"/>
    <x v="25"/>
    <s v="Cedar Rapids"/>
    <n v="52402"/>
    <x v="61"/>
    <x v="0"/>
    <s v="2015"/>
    <d v="2015-01-13T00:00:00"/>
    <n v="-47.97"/>
    <n v="1"/>
    <n v="21.28"/>
    <n v="86960"/>
    <x v="0"/>
  </r>
  <r>
    <n v="23589"/>
    <s v="High"/>
    <n v="0.01"/>
    <n v="155.99"/>
    <n v="8.99"/>
    <n v="1836"/>
    <x v="0"/>
    <s v="Dwight Albright Huffman"/>
    <s v="Express Air"/>
    <x v="0"/>
    <x v="2"/>
    <x v="5"/>
    <s v="Small Box"/>
    <x v="359"/>
    <n v="0.57999999999999996"/>
    <n v="-0.324162999570898"/>
    <s v="United States"/>
    <x v="0"/>
    <x v="1"/>
    <s v="San Francisco"/>
    <n v="94110"/>
    <x v="47"/>
    <x v="4"/>
    <s v="2015"/>
    <d v="2015-04-20T00:00:00"/>
    <n v="-219.07908"/>
    <n v="5"/>
    <n v="675.83"/>
    <n v="86600"/>
    <x v="0"/>
  </r>
  <r>
    <n v="23590"/>
    <s v="High"/>
    <n v="0.01"/>
    <n v="5.98"/>
    <n v="5.46"/>
    <n v="1837"/>
    <x v="0"/>
    <s v="Herbert Williamson"/>
    <s v="Regular Air"/>
    <x v="0"/>
    <x v="0"/>
    <x v="7"/>
    <s v="Small Box"/>
    <x v="381"/>
    <n v="0.36"/>
    <n v="-0.6742285714285714"/>
    <s v="United States"/>
    <x v="0"/>
    <x v="1"/>
    <s v="San Gabriel"/>
    <n v="91776"/>
    <x v="47"/>
    <x v="4"/>
    <s v="2015"/>
    <d v="2015-04-21T00:00:00"/>
    <n v="-18.878399999999999"/>
    <n v="4"/>
    <n v="28"/>
    <n v="86600"/>
    <x v="0"/>
  </r>
  <r>
    <n v="18141"/>
    <s v="Not Specified"/>
    <n v="7.0000000000000007E-2"/>
    <n v="40.98"/>
    <n v="2.99"/>
    <n v="1840"/>
    <x v="0"/>
    <s v="Clifford Webb"/>
    <s v="Regular Air"/>
    <x v="1"/>
    <x v="0"/>
    <x v="8"/>
    <s v="Small Box"/>
    <x v="385"/>
    <n v="0.36"/>
    <n v="0.69"/>
    <s v="United States"/>
    <x v="1"/>
    <x v="15"/>
    <s v="Townsend"/>
    <n v="1469"/>
    <x v="25"/>
    <x v="5"/>
    <s v="2015"/>
    <d v="2015-04-01T00:00:00"/>
    <n v="369.20519999999999"/>
    <n v="13"/>
    <n v="535.08000000000004"/>
    <n v="86599"/>
    <x v="0"/>
  </r>
  <r>
    <n v="19139"/>
    <s v="High"/>
    <n v="0.09"/>
    <n v="35.99"/>
    <n v="1.1000000000000001"/>
    <n v="1849"/>
    <x v="1"/>
    <s v="Michelle Steele"/>
    <s v="Regular Air"/>
    <x v="3"/>
    <x v="2"/>
    <x v="5"/>
    <s v="Small Box"/>
    <x v="337"/>
    <n v="0.55000000000000004"/>
    <n v="8.6884288985676447E-2"/>
    <s v="United States"/>
    <x v="3"/>
    <x v="43"/>
    <s v="Enterprise"/>
    <n v="36330"/>
    <x v="113"/>
    <x v="4"/>
    <s v="2015"/>
    <d v="2015-04-03T00:00:00"/>
    <n v="19.350000000000001"/>
    <n v="8"/>
    <n v="222.71"/>
    <n v="89697"/>
    <x v="0"/>
  </r>
  <r>
    <n v="19140"/>
    <s v="High"/>
    <n v="0.01"/>
    <n v="125.99"/>
    <n v="2.5"/>
    <n v="1849"/>
    <x v="1"/>
    <s v="Michelle Steele"/>
    <s v="Regular Air"/>
    <x v="3"/>
    <x v="2"/>
    <x v="5"/>
    <s v="Small Box"/>
    <x v="418"/>
    <n v="0.6"/>
    <n v="-4.3888717576637033"/>
    <s v="United States"/>
    <x v="3"/>
    <x v="43"/>
    <s v="Enterprise"/>
    <n v="36330"/>
    <x v="113"/>
    <x v="4"/>
    <s v="2015"/>
    <d v="2015-04-02T00:00:00"/>
    <n v="-967.83399999999995"/>
    <n v="2"/>
    <n v="220.52"/>
    <n v="89697"/>
    <x v="0"/>
  </r>
  <r>
    <n v="19141"/>
    <s v="Not Specified"/>
    <n v="0.06"/>
    <n v="6.48"/>
    <n v="5.14"/>
    <n v="1852"/>
    <x v="0"/>
    <s v="Joy Kaplan McNeill"/>
    <s v="Express Air"/>
    <x v="1"/>
    <x v="0"/>
    <x v="7"/>
    <s v="Small Box"/>
    <x v="339"/>
    <n v="0.37"/>
    <n v="-0.41630084869768802"/>
    <s v="United States"/>
    <x v="0"/>
    <x v="1"/>
    <s v="Carlsbad"/>
    <n v="92008"/>
    <x v="91"/>
    <x v="5"/>
    <s v="2015"/>
    <d v="2015-03-21T00:00:00"/>
    <n v="-28.45"/>
    <n v="10"/>
    <n v="68.34"/>
    <n v="86847"/>
    <x v="0"/>
  </r>
  <r>
    <n v="19142"/>
    <s v="Not Specified"/>
    <n v="0.02"/>
    <n v="30.73"/>
    <n v="4"/>
    <n v="1854"/>
    <x v="0"/>
    <s v="Erika Morgan"/>
    <s v="Regular Air"/>
    <x v="1"/>
    <x v="2"/>
    <x v="13"/>
    <s v="Small Box"/>
    <x v="88"/>
    <n v="0.75"/>
    <n v="0.13936655049595956"/>
    <s v="United States"/>
    <x v="1"/>
    <x v="18"/>
    <s v="Seymour"/>
    <n v="6478"/>
    <x v="91"/>
    <x v="5"/>
    <s v="2015"/>
    <d v="2015-03-22T00:00:00"/>
    <n v="72.78"/>
    <n v="16"/>
    <n v="522.22"/>
    <n v="86847"/>
    <x v="0"/>
  </r>
  <r>
    <n v="20036"/>
    <s v="Critical"/>
    <n v="0.09"/>
    <n v="5.98"/>
    <n v="1.49"/>
    <n v="1860"/>
    <x v="0"/>
    <s v="Gina B Hess"/>
    <s v="Regular Air"/>
    <x v="1"/>
    <x v="0"/>
    <x v="8"/>
    <s v="Small Box"/>
    <x v="370"/>
    <n v="0.39"/>
    <n v="0.47230988932524098"/>
    <s v="United States"/>
    <x v="1"/>
    <x v="15"/>
    <s v="Webster"/>
    <n v="1570"/>
    <x v="15"/>
    <x v="1"/>
    <s v="2015"/>
    <d v="2015-06-17T00:00:00"/>
    <n v="13.2294"/>
    <n v="5"/>
    <n v="28.01"/>
    <n v="86846"/>
    <x v="0"/>
  </r>
  <r>
    <n v="18879"/>
    <s v="Not Specified"/>
    <n v="0.08"/>
    <n v="8.09"/>
    <n v="7.96"/>
    <n v="1869"/>
    <x v="0"/>
    <s v="Roberta Daniel"/>
    <s v="Regular Air"/>
    <x v="3"/>
    <x v="1"/>
    <x v="2"/>
    <s v="Small Box"/>
    <x v="38"/>
    <n v="0.49"/>
    <n v="-1.1054138145612944"/>
    <s v="United States"/>
    <x v="0"/>
    <x v="27"/>
    <s v="Alamogordo"/>
    <n v="88310"/>
    <x v="32"/>
    <x v="3"/>
    <s v="2015"/>
    <d v="2015-05-04T00:00:00"/>
    <n v="-88.82"/>
    <n v="10"/>
    <n v="80.349999999999994"/>
    <n v="89209"/>
    <x v="0"/>
  </r>
  <r>
    <n v="19415"/>
    <s v="Medium"/>
    <n v="0.03"/>
    <n v="90.48"/>
    <n v="19.989999999999998"/>
    <n v="1873"/>
    <x v="1"/>
    <s v="Lisa Kim"/>
    <s v="Regular Air"/>
    <x v="0"/>
    <x v="0"/>
    <x v="4"/>
    <s v="Small Box"/>
    <x v="634"/>
    <n v="0.4"/>
    <n v="0.15401745410773396"/>
    <s v="United States"/>
    <x v="3"/>
    <x v="26"/>
    <s v="Palm Beach Gardens"/>
    <n v="33403"/>
    <x v="60"/>
    <x v="0"/>
    <s v="2015"/>
    <d v="2015-01-19T00:00:00"/>
    <n v="15.353999999999999"/>
    <n v="1"/>
    <n v="99.69"/>
    <n v="90099"/>
    <x v="0"/>
  </r>
  <r>
    <n v="19416"/>
    <s v="Medium"/>
    <n v="0.06"/>
    <n v="22.84"/>
    <n v="8.18"/>
    <n v="1873"/>
    <x v="1"/>
    <s v="Lisa Kim"/>
    <s v="Regular Air"/>
    <x v="0"/>
    <x v="0"/>
    <x v="7"/>
    <s v="Small Box"/>
    <x v="635"/>
    <n v="0.39"/>
    <n v="-2.3471965374778669"/>
    <s v="United States"/>
    <x v="3"/>
    <x v="26"/>
    <s v="Palm Beach Gardens"/>
    <n v="33403"/>
    <x v="60"/>
    <x v="0"/>
    <s v="2015"/>
    <d v="2015-01-17T00:00:00"/>
    <n v="-357.92399999999998"/>
    <n v="7"/>
    <n v="152.49"/>
    <n v="90099"/>
    <x v="0"/>
  </r>
  <r>
    <n v="20844"/>
    <s v="Critical"/>
    <n v="0.09"/>
    <n v="95.99"/>
    <n v="4.9000000000000004"/>
    <n v="1875"/>
    <x v="0"/>
    <s v="Martin Kirk"/>
    <s v="Regular Air"/>
    <x v="3"/>
    <x v="2"/>
    <x v="5"/>
    <s v="Small Box"/>
    <x v="75"/>
    <n v="0.56000000000000005"/>
    <n v="0.10694310210444272"/>
    <s v="United States"/>
    <x v="3"/>
    <x v="8"/>
    <s v="Chesapeake"/>
    <n v="23320"/>
    <x v="134"/>
    <x v="0"/>
    <s v="2015"/>
    <d v="2015-01-31T00:00:00"/>
    <n v="34.302"/>
    <n v="4"/>
    <n v="320.75"/>
    <n v="90899"/>
    <x v="0"/>
  </r>
  <r>
    <n v="18284"/>
    <s v="Not Specified"/>
    <n v="0.09"/>
    <n v="5.78"/>
    <n v="5.67"/>
    <n v="1882"/>
    <x v="0"/>
    <s v="Anita Kent"/>
    <s v="Regular Air"/>
    <x v="1"/>
    <x v="0"/>
    <x v="7"/>
    <s v="Small Box"/>
    <x v="221"/>
    <n v="0.36"/>
    <n v="-0.70132158590308369"/>
    <s v="United States"/>
    <x v="1"/>
    <x v="2"/>
    <s v="Linden"/>
    <n v="7036"/>
    <x v="151"/>
    <x v="5"/>
    <s v="2015"/>
    <d v="2015-03-03T00:00:00"/>
    <n v="-7.96"/>
    <n v="1"/>
    <n v="11.35"/>
    <n v="87378"/>
    <x v="0"/>
  </r>
  <r>
    <n v="18283"/>
    <s v="Not Specified"/>
    <n v="0.05"/>
    <n v="535.64"/>
    <n v="14.7"/>
    <n v="1885"/>
    <x v="0"/>
    <s v="Jacob Hirsch"/>
    <s v="Delivery Truck"/>
    <x v="1"/>
    <x v="2"/>
    <x v="6"/>
    <s v="Jumbo Drum"/>
    <x v="636"/>
    <n v="0.59"/>
    <n v="0.62702764223015739"/>
    <s v="United States"/>
    <x v="1"/>
    <x v="31"/>
    <s v="Barrington"/>
    <n v="2806"/>
    <x v="151"/>
    <x v="5"/>
    <s v="2015"/>
    <d v="2015-03-03T00:00:00"/>
    <n v="4407.4399999999996"/>
    <n v="15"/>
    <n v="7029.1"/>
    <n v="87378"/>
    <x v="0"/>
  </r>
  <r>
    <n v="19918"/>
    <s v="Low"/>
    <n v="0.09"/>
    <n v="78.8"/>
    <n v="35"/>
    <n v="1889"/>
    <x v="0"/>
    <s v="Oscar Bowers"/>
    <s v="Regular Air"/>
    <x v="1"/>
    <x v="0"/>
    <x v="10"/>
    <s v="Large Box"/>
    <x v="637"/>
    <n v="0.83"/>
    <n v="-0.9675632917366761"/>
    <s v="United States"/>
    <x v="1"/>
    <x v="10"/>
    <s v="Kettering"/>
    <n v="45429"/>
    <x v="89"/>
    <x v="4"/>
    <s v="2015"/>
    <d v="2015-04-21T00:00:00"/>
    <n v="-1025.0172"/>
    <n v="14"/>
    <n v="1059.3800000000001"/>
    <n v="90631"/>
    <x v="0"/>
  </r>
  <r>
    <n v="23886"/>
    <s v="Not Specified"/>
    <n v="0.03"/>
    <n v="320.64"/>
    <n v="29.2"/>
    <n v="1891"/>
    <x v="0"/>
    <s v="Gretchen Levine"/>
    <s v="Delivery Truck"/>
    <x v="1"/>
    <x v="1"/>
    <x v="11"/>
    <s v="Jumbo Box"/>
    <x v="638"/>
    <n v="0.66"/>
    <n v="0.19241641041254379"/>
    <s v="United States"/>
    <x v="1"/>
    <x v="10"/>
    <s v="Lima"/>
    <n v="45801"/>
    <x v="121"/>
    <x v="4"/>
    <s v="2015"/>
    <d v="2015-04-07T00:00:00"/>
    <n v="429.75435600000003"/>
    <n v="7"/>
    <n v="2233.46"/>
    <n v="90630"/>
    <x v="0"/>
  </r>
  <r>
    <n v="22858"/>
    <s v="Low"/>
    <n v="0.03"/>
    <n v="180.98"/>
    <n v="26.2"/>
    <n v="1893"/>
    <x v="0"/>
    <s v="Melanie Burgess"/>
    <s v="Delivery Truck"/>
    <x v="3"/>
    <x v="1"/>
    <x v="1"/>
    <s v="Jumbo Drum"/>
    <x v="68"/>
    <n v="0.59"/>
    <n v="0.63357447358222452"/>
    <s v="United States"/>
    <x v="2"/>
    <x v="33"/>
    <s v="Webster Groves"/>
    <n v="63119"/>
    <x v="138"/>
    <x v="4"/>
    <s v="2015"/>
    <d v="2015-04-30T00:00:00"/>
    <n v="588.54"/>
    <n v="5"/>
    <n v="928.92"/>
    <n v="91262"/>
    <x v="0"/>
  </r>
  <r>
    <n v="23260"/>
    <s v="Critical"/>
    <n v="0"/>
    <n v="300.98"/>
    <n v="164.73"/>
    <n v="1894"/>
    <x v="1"/>
    <s v="Maureen Herbert Hood"/>
    <s v="Delivery Truck"/>
    <x v="1"/>
    <x v="1"/>
    <x v="1"/>
    <s v="Jumbo Drum"/>
    <x v="527"/>
    <n v="0.56000000000000005"/>
    <n v="0.69"/>
    <s v="United States"/>
    <x v="2"/>
    <x v="45"/>
    <s v="Appleton"/>
    <n v="54915"/>
    <x v="152"/>
    <x v="2"/>
    <s v="2015"/>
    <d v="2015-02-25T00:00:00"/>
    <n v="2653.2914999999998"/>
    <n v="12"/>
    <n v="3845.35"/>
    <n v="91261"/>
    <x v="0"/>
  </r>
  <r>
    <n v="23261"/>
    <s v="Critical"/>
    <n v="0.09"/>
    <n v="2.94"/>
    <n v="0.96"/>
    <n v="1894"/>
    <x v="1"/>
    <s v="Maureen Herbert Hood"/>
    <s v="Regular Air"/>
    <x v="1"/>
    <x v="0"/>
    <x v="0"/>
    <s v="Wrap Bag"/>
    <x v="202"/>
    <n v="0.57999999999999996"/>
    <n v="-0.48806366047745359"/>
    <s v="United States"/>
    <x v="2"/>
    <x v="45"/>
    <s v="Appleton"/>
    <n v="54915"/>
    <x v="152"/>
    <x v="2"/>
    <s v="2015"/>
    <d v="2015-02-26T00:00:00"/>
    <n v="-1.84"/>
    <n v="1"/>
    <n v="3.77"/>
    <n v="91261"/>
    <x v="0"/>
  </r>
  <r>
    <n v="23237"/>
    <s v="High"/>
    <n v="0.01"/>
    <n v="26.17"/>
    <n v="1.39"/>
    <n v="1894"/>
    <x v="1"/>
    <s v="Maureen Herbert Hood"/>
    <s v="Regular Air"/>
    <x v="3"/>
    <x v="0"/>
    <x v="4"/>
    <s v="Small Box"/>
    <x v="639"/>
    <n v="0.38"/>
    <n v="0.69"/>
    <s v="United States"/>
    <x v="2"/>
    <x v="45"/>
    <s v="Appleton"/>
    <n v="54915"/>
    <x v="103"/>
    <x v="5"/>
    <s v="2015"/>
    <d v="2015-03-19T00:00:00"/>
    <n v="237.04259999999999"/>
    <n v="13"/>
    <n v="343.54"/>
    <n v="91263"/>
    <x v="0"/>
  </r>
  <r>
    <n v="19048"/>
    <s v="Low"/>
    <n v="7.0000000000000007E-2"/>
    <n v="172.99"/>
    <n v="19.989999999999998"/>
    <n v="1906"/>
    <x v="0"/>
    <s v="Penny Tuttle"/>
    <s v="Regular Air"/>
    <x v="0"/>
    <x v="0"/>
    <x v="8"/>
    <s v="Small Box"/>
    <x v="640"/>
    <n v="0.39"/>
    <n v="0.69"/>
    <s v="United States"/>
    <x v="1"/>
    <x v="10"/>
    <s v="Lima"/>
    <n v="45801"/>
    <x v="28"/>
    <x v="3"/>
    <s v="2015"/>
    <d v="2015-05-17T00:00:00"/>
    <n v="2502.6851999999999"/>
    <n v="22"/>
    <n v="3627.08"/>
    <n v="86500"/>
    <x v="0"/>
  </r>
  <r>
    <n v="19049"/>
    <s v="Low"/>
    <n v="0.09"/>
    <n v="7.64"/>
    <n v="1.39"/>
    <n v="1907"/>
    <x v="0"/>
    <s v="Amy Hall"/>
    <s v="Regular Air"/>
    <x v="0"/>
    <x v="0"/>
    <x v="4"/>
    <s v="Small Box"/>
    <x v="448"/>
    <n v="0.36"/>
    <n v="8.249400479616309E-2"/>
    <s v="United States"/>
    <x v="1"/>
    <x v="10"/>
    <s v="Lorain"/>
    <n v="44052"/>
    <x v="28"/>
    <x v="3"/>
    <s v="2015"/>
    <d v="2015-05-26T00:00:00"/>
    <n v="0.68800000000000017"/>
    <n v="1"/>
    <n v="8.34"/>
    <n v="86500"/>
    <x v="0"/>
  </r>
  <r>
    <n v="23812"/>
    <s v="Not Specified"/>
    <n v="0.02"/>
    <n v="29.17"/>
    <n v="6.27"/>
    <n v="1910"/>
    <x v="0"/>
    <s v="Sean Stephenson"/>
    <s v="Regular Air"/>
    <x v="1"/>
    <x v="0"/>
    <x v="8"/>
    <s v="Small Box"/>
    <x v="178"/>
    <n v="0.37"/>
    <n v="0.58284902084649393"/>
    <s v="United States"/>
    <x v="3"/>
    <x v="29"/>
    <s v="Peachtree City"/>
    <n v="30269"/>
    <x v="167"/>
    <x v="0"/>
    <s v="2015"/>
    <d v="2015-01-02T00:00:00"/>
    <n v="36.905999999999999"/>
    <n v="2"/>
    <n v="63.32"/>
    <n v="91371"/>
    <x v="0"/>
  </r>
  <r>
    <n v="18962"/>
    <s v="Critical"/>
    <n v="0.03"/>
    <n v="11.99"/>
    <n v="5.99"/>
    <n v="1916"/>
    <x v="1"/>
    <s v="Marcia Feldman"/>
    <s v="Regular Air"/>
    <x v="1"/>
    <x v="2"/>
    <x v="6"/>
    <s v="Medium Box"/>
    <x v="641"/>
    <n v="0.36"/>
    <n v="-2.5803846153846157"/>
    <s v="United States"/>
    <x v="3"/>
    <x v="40"/>
    <s v="Little Rock"/>
    <n v="72209"/>
    <x v="139"/>
    <x v="2"/>
    <s v="2015"/>
    <d v="2015-02-28T00:00:00"/>
    <n v="-216.02980000000002"/>
    <n v="7"/>
    <n v="83.72"/>
    <n v="85893"/>
    <x v="0"/>
  </r>
  <r>
    <n v="18016"/>
    <s v="High"/>
    <n v="0.01"/>
    <n v="125.99"/>
    <n v="8.99"/>
    <n v="1916"/>
    <x v="1"/>
    <s v="Marcia Feldman"/>
    <s v="Regular Air"/>
    <x v="1"/>
    <x v="2"/>
    <x v="5"/>
    <s v="Small Box"/>
    <x v="307"/>
    <n v="0.55000000000000004"/>
    <n v="-4.4957684093965035E-2"/>
    <s v="United States"/>
    <x v="3"/>
    <x v="40"/>
    <s v="Little Rock"/>
    <n v="72209"/>
    <x v="125"/>
    <x v="4"/>
    <s v="2015"/>
    <d v="2015-04-18T00:00:00"/>
    <n v="-45.471999999999994"/>
    <n v="9"/>
    <n v="1011.44"/>
    <n v="85895"/>
    <x v="0"/>
  </r>
  <r>
    <n v="21000"/>
    <s v="Medium"/>
    <n v="0.08"/>
    <n v="18.7"/>
    <n v="8.99"/>
    <n v="1917"/>
    <x v="1"/>
    <s v="Tracy Buckley"/>
    <s v="Regular Air"/>
    <x v="1"/>
    <x v="1"/>
    <x v="2"/>
    <s v="Small Pack"/>
    <x v="642"/>
    <n v="0.47"/>
    <n v="0.12203282159872951"/>
    <s v="United States"/>
    <x v="3"/>
    <x v="40"/>
    <s v="North Little Rock"/>
    <n v="72113"/>
    <x v="12"/>
    <x v="5"/>
    <s v="2015"/>
    <d v="2015-03-28T00:00:00"/>
    <n v="16.136400000000002"/>
    <n v="7"/>
    <n v="132.22999999999999"/>
    <n v="85894"/>
    <x v="0"/>
  </r>
  <r>
    <n v="19967"/>
    <s v="High"/>
    <n v="0.08"/>
    <n v="22.23"/>
    <n v="3.63"/>
    <n v="1917"/>
    <x v="1"/>
    <s v="Tracy Buckley"/>
    <s v="Regular Air"/>
    <x v="1"/>
    <x v="1"/>
    <x v="2"/>
    <s v="Small Pack"/>
    <x v="643"/>
    <n v="0.52"/>
    <n v="-0.14077877620881471"/>
    <s v="United States"/>
    <x v="3"/>
    <x v="40"/>
    <s v="North Little Rock"/>
    <n v="72113"/>
    <x v="151"/>
    <x v="5"/>
    <s v="2015"/>
    <d v="2015-03-03T00:00:00"/>
    <n v="-29.61"/>
    <n v="10"/>
    <n v="210.33"/>
    <n v="85897"/>
    <x v="0"/>
  </r>
  <r>
    <n v="22246"/>
    <s v="Low"/>
    <n v="0.1"/>
    <n v="10.44"/>
    <n v="5.75"/>
    <n v="1918"/>
    <x v="0"/>
    <s v="Hannah Tyson"/>
    <s v="Express Air"/>
    <x v="1"/>
    <x v="0"/>
    <x v="8"/>
    <s v="Small Box"/>
    <x v="644"/>
    <n v="0.39"/>
    <n v="0.74817900499880974"/>
    <s v="United States"/>
    <x v="3"/>
    <x v="40"/>
    <s v="Paragould"/>
    <n v="72450"/>
    <x v="36"/>
    <x v="4"/>
    <s v="2015"/>
    <d v="2015-04-11T00:00:00"/>
    <n v="125.72399999999999"/>
    <n v="17"/>
    <n v="168.04"/>
    <n v="85898"/>
    <x v="0"/>
  </r>
  <r>
    <n v="24971"/>
    <s v="High"/>
    <n v="0"/>
    <n v="195.99"/>
    <n v="8.99"/>
    <n v="1919"/>
    <x v="0"/>
    <s v="Nathan Jenkins"/>
    <s v="Regular Air"/>
    <x v="1"/>
    <x v="2"/>
    <x v="5"/>
    <s v="Small Box"/>
    <x v="258"/>
    <n v="0.6"/>
    <n v="0.13011450511365566"/>
    <s v="United States"/>
    <x v="3"/>
    <x v="40"/>
    <s v="Pine Bluff"/>
    <n v="71603"/>
    <x v="152"/>
    <x v="2"/>
    <s v="2015"/>
    <d v="2015-02-25T00:00:00"/>
    <n v="114.88199999999999"/>
    <n v="5"/>
    <n v="882.93"/>
    <n v="85896"/>
    <x v="0"/>
  </r>
  <r>
    <n v="21563"/>
    <s v="High"/>
    <n v="0.02"/>
    <n v="259.70999999999998"/>
    <n v="66.67"/>
    <n v="1927"/>
    <x v="0"/>
    <s v="Earl Alston"/>
    <s v="Delivery Truck"/>
    <x v="1"/>
    <x v="1"/>
    <x v="11"/>
    <s v="Jumbo Box"/>
    <x v="112"/>
    <n v="0.65"/>
    <n v="-8.2224055999772349E-3"/>
    <s v="United States"/>
    <x v="3"/>
    <x v="39"/>
    <s v="Greenville"/>
    <n v="29611"/>
    <x v="92"/>
    <x v="2"/>
    <s v="2015"/>
    <d v="2015-02-06T00:00:00"/>
    <n v="-14.448"/>
    <n v="8"/>
    <n v="1757.15"/>
    <n v="88579"/>
    <x v="0"/>
  </r>
  <r>
    <n v="22686"/>
    <s v="Not Specified"/>
    <n v="0.1"/>
    <n v="1889.99"/>
    <n v="19.989999999999998"/>
    <n v="1928"/>
    <x v="0"/>
    <s v="Gregory R Snow"/>
    <s v="Regular Air"/>
    <x v="1"/>
    <x v="0"/>
    <x v="8"/>
    <s v="Small Box"/>
    <x v="645"/>
    <n v="0.36"/>
    <n v="-2.3821414973908758E-2"/>
    <s v="United States"/>
    <x v="3"/>
    <x v="39"/>
    <s v="Greer"/>
    <n v="29651"/>
    <x v="72"/>
    <x v="0"/>
    <s v="2015"/>
    <d v="2015-01-21T00:00:00"/>
    <n v="-42.545999999999999"/>
    <n v="1"/>
    <n v="1786.04"/>
    <n v="88580"/>
    <x v="0"/>
  </r>
  <r>
    <n v="18159"/>
    <s v="Low"/>
    <n v="0.06"/>
    <n v="3.58"/>
    <n v="1.63"/>
    <n v="1933"/>
    <x v="0"/>
    <s v="William Crawford"/>
    <s v="Regular Air"/>
    <x v="0"/>
    <x v="0"/>
    <x v="3"/>
    <s v="Wrap Bag"/>
    <x v="6"/>
    <n v="0.36"/>
    <n v="0.40276179516685851"/>
    <s v="United States"/>
    <x v="2"/>
    <x v="7"/>
    <s v="Garland"/>
    <n v="75043"/>
    <x v="47"/>
    <x v="4"/>
    <s v="2015"/>
    <d v="2015-04-23T00:00:00"/>
    <n v="14"/>
    <n v="10"/>
    <n v="34.76"/>
    <n v="86687"/>
    <x v="0"/>
  </r>
  <r>
    <n v="19697"/>
    <s v="Low"/>
    <n v="0.04"/>
    <n v="180.98"/>
    <n v="30"/>
    <n v="1934"/>
    <x v="0"/>
    <s v="Scott Moore"/>
    <s v="Delivery Truck"/>
    <x v="1"/>
    <x v="1"/>
    <x v="1"/>
    <s v="Jumbo Drum"/>
    <x v="646"/>
    <n v="0.69"/>
    <n v="9.434345232796236E-2"/>
    <s v="United States"/>
    <x v="2"/>
    <x v="7"/>
    <s v="Georgetown"/>
    <n v="78626"/>
    <x v="155"/>
    <x v="3"/>
    <s v="2015"/>
    <d v="2015-05-30T00:00:00"/>
    <n v="52.988000000000056"/>
    <n v="3"/>
    <n v="561.65"/>
    <n v="86688"/>
    <x v="0"/>
  </r>
  <r>
    <n v="19780"/>
    <s v="Critical"/>
    <n v="0.01"/>
    <n v="42.98"/>
    <n v="4.62"/>
    <n v="1935"/>
    <x v="1"/>
    <s v="Diana Coble Hubbard"/>
    <s v="Express Air"/>
    <x v="0"/>
    <x v="0"/>
    <x v="15"/>
    <s v="Small Box"/>
    <x v="647"/>
    <n v="0.56000000000000005"/>
    <n v="0.69"/>
    <s v="United States"/>
    <x v="2"/>
    <x v="7"/>
    <s v="Grand Prairie"/>
    <n v="75051"/>
    <x v="4"/>
    <x v="4"/>
    <s v="2015"/>
    <d v="2015-04-10T00:00:00"/>
    <n v="285.47370000000001"/>
    <n v="9"/>
    <n v="413.73"/>
    <n v="86686"/>
    <x v="0"/>
  </r>
  <r>
    <n v="19698"/>
    <s v="Low"/>
    <n v="0.06"/>
    <n v="3.25"/>
    <n v="49"/>
    <n v="1935"/>
    <x v="1"/>
    <s v="Diana Coble Hubbard"/>
    <s v="Regular Air"/>
    <x v="1"/>
    <x v="0"/>
    <x v="15"/>
    <s v="Large Box"/>
    <x v="648"/>
    <n v="0.56000000000000005"/>
    <n v="0.18899280575539584"/>
    <s v="United States"/>
    <x v="2"/>
    <x v="7"/>
    <s v="Grand Prairie"/>
    <n v="75051"/>
    <x v="155"/>
    <x v="3"/>
    <s v="2015"/>
    <d v="2015-06-05T00:00:00"/>
    <n v="10.50800000000001"/>
    <n v="2"/>
    <n v="55.6"/>
    <n v="86688"/>
    <x v="0"/>
  </r>
  <r>
    <n v="19699"/>
    <s v="Low"/>
    <n v="0.01"/>
    <n v="110.98"/>
    <n v="13.99"/>
    <n v="1935"/>
    <x v="1"/>
    <s v="Diana Coble Hubbard"/>
    <s v="Regular Air"/>
    <x v="1"/>
    <x v="1"/>
    <x v="2"/>
    <s v="Medium Box"/>
    <x v="649"/>
    <n v="0.69"/>
    <n v="0.69"/>
    <s v="United States"/>
    <x v="2"/>
    <x v="7"/>
    <s v="Grand Prairie"/>
    <n v="75051"/>
    <x v="155"/>
    <x v="3"/>
    <s v="2015"/>
    <d v="2015-06-04T00:00:00"/>
    <n v="1448.7309"/>
    <n v="19"/>
    <n v="2099.61"/>
    <n v="86688"/>
    <x v="0"/>
  </r>
  <r>
    <n v="19700"/>
    <s v="Low"/>
    <n v="0.05"/>
    <n v="3.95"/>
    <n v="2"/>
    <n v="1935"/>
    <x v="1"/>
    <s v="Diana Coble Hubbard"/>
    <s v="Express Air"/>
    <x v="1"/>
    <x v="0"/>
    <x v="3"/>
    <s v="Wrap Bag"/>
    <x v="485"/>
    <n v="0.53"/>
    <n v="1.0393374741200834E-2"/>
    <s v="United States"/>
    <x v="2"/>
    <x v="7"/>
    <s v="Grand Prairie"/>
    <n v="75051"/>
    <x v="155"/>
    <x v="3"/>
    <s v="2015"/>
    <d v="2015-06-07T00:00:00"/>
    <n v="1.0040000000000004"/>
    <n v="23"/>
    <n v="96.6"/>
    <n v="86688"/>
    <x v="0"/>
  </r>
  <r>
    <n v="23551"/>
    <s v="Medium"/>
    <n v="0.1"/>
    <n v="152.47999999999999"/>
    <n v="4"/>
    <n v="1938"/>
    <x v="0"/>
    <s v="Franklin Spencer"/>
    <s v="Express Air"/>
    <x v="0"/>
    <x v="2"/>
    <x v="13"/>
    <s v="Small Box"/>
    <x v="208"/>
    <n v="0.79"/>
    <n v="-0.93356862604582846"/>
    <s v="United States"/>
    <x v="2"/>
    <x v="13"/>
    <s v="Emporia"/>
    <n v="66801"/>
    <x v="27"/>
    <x v="5"/>
    <s v="2015"/>
    <d v="2015-03-23T00:00:00"/>
    <n v="-521.09"/>
    <n v="4"/>
    <n v="558.16999999999996"/>
    <n v="88870"/>
    <x v="0"/>
  </r>
  <r>
    <n v="23550"/>
    <s v="Medium"/>
    <n v="0.08"/>
    <n v="6.84"/>
    <n v="8.3699999999999992"/>
    <n v="1940"/>
    <x v="1"/>
    <s v="Eileen McDonald"/>
    <s v="Regular Air"/>
    <x v="0"/>
    <x v="0"/>
    <x v="12"/>
    <s v="Small Pack"/>
    <x v="597"/>
    <n v="0.57999999999999996"/>
    <n v="-3.514898688915375"/>
    <s v="United States"/>
    <x v="0"/>
    <x v="17"/>
    <s v="Draper"/>
    <n v="84020"/>
    <x v="27"/>
    <x v="5"/>
    <s v="2015"/>
    <d v="2015-03-24T00:00:00"/>
    <n v="-29.49"/>
    <n v="1"/>
    <n v="8.39"/>
    <n v="88870"/>
    <x v="0"/>
  </r>
  <r>
    <n v="25531"/>
    <s v="Low"/>
    <n v="0"/>
    <n v="78.650000000000006"/>
    <n v="13.99"/>
    <n v="1940"/>
    <x v="1"/>
    <s v="Eileen McDonald"/>
    <s v="Regular Air"/>
    <x v="0"/>
    <x v="0"/>
    <x v="15"/>
    <s v="Medium Box"/>
    <x v="650"/>
    <n v="0.52"/>
    <n v="0.69"/>
    <s v="United States"/>
    <x v="0"/>
    <x v="17"/>
    <s v="Draper"/>
    <n v="84020"/>
    <x v="47"/>
    <x v="4"/>
    <s v="2015"/>
    <d v="2015-04-26T00:00:00"/>
    <n v="386.00669999999991"/>
    <n v="7"/>
    <n v="559.42999999999995"/>
    <n v="88871"/>
    <x v="0"/>
  </r>
  <r>
    <n v="25532"/>
    <s v="Low"/>
    <n v="0.08"/>
    <n v="122.99"/>
    <n v="70.2"/>
    <n v="1940"/>
    <x v="1"/>
    <s v="Eileen McDonald"/>
    <s v="Delivery Truck"/>
    <x v="0"/>
    <x v="1"/>
    <x v="1"/>
    <s v="Jumbo Drum"/>
    <x v="36"/>
    <n v="0.74"/>
    <n v="-1.5355029099398283"/>
    <s v="United States"/>
    <x v="0"/>
    <x v="17"/>
    <s v="Draper"/>
    <n v="84020"/>
    <x v="47"/>
    <x v="4"/>
    <s v="2015"/>
    <d v="2015-04-24T00:00:00"/>
    <n v="-1867.97"/>
    <n v="10"/>
    <n v="1216.52"/>
    <n v="88871"/>
    <x v="0"/>
  </r>
  <r>
    <n v="20371"/>
    <s v="Medium"/>
    <n v="0.08"/>
    <n v="90.98"/>
    <n v="56.2"/>
    <n v="1946"/>
    <x v="1"/>
    <s v="Teresa Wallace"/>
    <s v="Regular Air"/>
    <x v="3"/>
    <x v="1"/>
    <x v="2"/>
    <s v="Medium Box"/>
    <x v="384"/>
    <n v="0.74"/>
    <n v="-1.8150096375524398"/>
    <s v="United States"/>
    <x v="1"/>
    <x v="19"/>
    <s v="Mount Lebanon"/>
    <n v="15228"/>
    <x v="161"/>
    <x v="0"/>
    <s v="2015"/>
    <d v="2015-01-28T00:00:00"/>
    <n v="-1920.9336000000001"/>
    <n v="12"/>
    <n v="1058.3599999999999"/>
    <n v="86331"/>
    <x v="0"/>
  </r>
  <r>
    <n v="20372"/>
    <s v="Medium"/>
    <n v="7.0000000000000007E-2"/>
    <n v="5.98"/>
    <n v="5.35"/>
    <n v="1946"/>
    <x v="1"/>
    <s v="Teresa Wallace"/>
    <s v="Regular Air"/>
    <x v="3"/>
    <x v="0"/>
    <x v="7"/>
    <s v="Small Box"/>
    <x v="515"/>
    <n v="0.4"/>
    <n v="-2.0303222282905518"/>
    <s v="United States"/>
    <x v="1"/>
    <x v="19"/>
    <s v="Mount Lebanon"/>
    <n v="15228"/>
    <x v="161"/>
    <x v="0"/>
    <s v="2015"/>
    <d v="2015-01-28T00:00:00"/>
    <n v="-37.175200000000004"/>
    <n v="3"/>
    <n v="18.309999999999999"/>
    <n v="86331"/>
    <x v="0"/>
  </r>
  <r>
    <n v="21762"/>
    <s v="Low"/>
    <n v="0.05"/>
    <n v="424.21"/>
    <n v="110.2"/>
    <n v="1949"/>
    <x v="0"/>
    <s v="Dana Waller"/>
    <s v="Delivery Truck"/>
    <x v="2"/>
    <x v="1"/>
    <x v="11"/>
    <s v="Jumbo Box"/>
    <x v="651"/>
    <n v="0.67"/>
    <n v="-4.3240787644725061E-2"/>
    <s v="United States"/>
    <x v="0"/>
    <x v="5"/>
    <s v="Bozeman"/>
    <n v="59715"/>
    <x v="108"/>
    <x v="2"/>
    <s v="2015"/>
    <d v="2015-02-05T00:00:00"/>
    <n v="-213.40280000000001"/>
    <n v="12"/>
    <n v="4935.22"/>
    <n v="90415"/>
    <x v="0"/>
  </r>
  <r>
    <n v="24793"/>
    <s v="Not Specified"/>
    <n v="0.01"/>
    <n v="6.68"/>
    <n v="4.91"/>
    <n v="1950"/>
    <x v="0"/>
    <s v="Leslie Shannon"/>
    <s v="Regular Air"/>
    <x v="2"/>
    <x v="0"/>
    <x v="7"/>
    <s v="Small Box"/>
    <x v="652"/>
    <n v="0.37"/>
    <n v="-0.30335097001763667"/>
    <s v="United States"/>
    <x v="0"/>
    <x v="5"/>
    <s v="Butte"/>
    <n v="59750"/>
    <x v="61"/>
    <x v="0"/>
    <s v="2015"/>
    <d v="2015-01-08T00:00:00"/>
    <n v="-15.48"/>
    <n v="7"/>
    <n v="51.03"/>
    <n v="90414"/>
    <x v="0"/>
  </r>
  <r>
    <n v="23378"/>
    <s v="High"/>
    <n v="0.09"/>
    <n v="40.98"/>
    <n v="6.5"/>
    <n v="1956"/>
    <x v="0"/>
    <s v="Justin Frank"/>
    <s v="Regular Air"/>
    <x v="3"/>
    <x v="2"/>
    <x v="13"/>
    <s v="Small Box"/>
    <x v="456"/>
    <n v="0.74"/>
    <n v="-6.7270487742833812E-2"/>
    <s v="United States"/>
    <x v="0"/>
    <x v="21"/>
    <s v="Louisville"/>
    <n v="80027"/>
    <x v="117"/>
    <x v="1"/>
    <s v="2015"/>
    <d v="2015-06-21T00:00:00"/>
    <n v="-50.244999999999997"/>
    <n v="19"/>
    <n v="746.91"/>
    <n v="89820"/>
    <x v="0"/>
  </r>
  <r>
    <n v="21638"/>
    <s v="High"/>
    <n v="0.09"/>
    <n v="77.510000000000005"/>
    <n v="4"/>
    <n v="1957"/>
    <x v="0"/>
    <s v="Ted Crowder"/>
    <s v="Regular Air"/>
    <x v="3"/>
    <x v="2"/>
    <x v="13"/>
    <s v="Small Box"/>
    <x v="624"/>
    <n v="0.76"/>
    <n v="-4.9968297405447268"/>
    <s v="United States"/>
    <x v="2"/>
    <x v="33"/>
    <s v="University City"/>
    <n v="63130"/>
    <x v="74"/>
    <x v="4"/>
    <s v="2015"/>
    <d v="2015-04-09T00:00:00"/>
    <n v="-387.1044"/>
    <n v="1"/>
    <n v="77.47"/>
    <n v="89818"/>
    <x v="0"/>
  </r>
  <r>
    <n v="24640"/>
    <s v="Low"/>
    <n v="0.09"/>
    <n v="30.98"/>
    <n v="6.5"/>
    <n v="1958"/>
    <x v="0"/>
    <s v="Vickie Martinez"/>
    <s v="Express Air"/>
    <x v="3"/>
    <x v="2"/>
    <x v="13"/>
    <s v="Small Box"/>
    <x v="653"/>
    <n v="0.64"/>
    <n v="-0.2739062347068611"/>
    <s v="United States"/>
    <x v="0"/>
    <x v="6"/>
    <s v="West Linn"/>
    <n v="97068"/>
    <x v="49"/>
    <x v="1"/>
    <s v="2015"/>
    <d v="2015-06-22T00:00:00"/>
    <n v="-55.97"/>
    <n v="7"/>
    <n v="204.34"/>
    <n v="89819"/>
    <x v="0"/>
  </r>
  <r>
    <n v="3956"/>
    <s v="Critical"/>
    <n v="0"/>
    <n v="20.28"/>
    <n v="14.39"/>
    <n v="1959"/>
    <x v="1"/>
    <s v="Bonnie Matthews Rowland"/>
    <s v="Regular Air"/>
    <x v="0"/>
    <x v="1"/>
    <x v="2"/>
    <s v="Small Box"/>
    <x v="654"/>
    <n v="0.47"/>
    <n v="-0.321526402640264"/>
    <s v="United States"/>
    <x v="3"/>
    <x v="26"/>
    <s v="Miami"/>
    <n v="33916"/>
    <x v="46"/>
    <x v="0"/>
    <s v="2015"/>
    <d v="2015-01-22T00:00:00"/>
    <n v="-66.247299999999996"/>
    <n v="9"/>
    <n v="206.04"/>
    <n v="28225"/>
    <x v="0"/>
  </r>
  <r>
    <n v="3684"/>
    <s v="Low"/>
    <n v="0.02"/>
    <n v="9.99"/>
    <n v="11.59"/>
    <n v="1959"/>
    <x v="1"/>
    <s v="Bonnie Matthews Rowland"/>
    <s v="Regular Air"/>
    <x v="1"/>
    <x v="0"/>
    <x v="7"/>
    <s v="Small Box"/>
    <x v="655"/>
    <n v="0.4"/>
    <n v="-0.3600136721214926"/>
    <s v="United States"/>
    <x v="3"/>
    <x v="26"/>
    <s v="Miami"/>
    <n v="33916"/>
    <x v="106"/>
    <x v="4"/>
    <s v="2015"/>
    <d v="2015-04-27T00:00:00"/>
    <n v="-171.15770000000001"/>
    <n v="43"/>
    <n v="475.42"/>
    <n v="26342"/>
    <x v="0"/>
  </r>
  <r>
    <n v="3685"/>
    <s v="Low"/>
    <n v="0.02"/>
    <n v="48.04"/>
    <n v="5.79"/>
    <n v="1959"/>
    <x v="1"/>
    <s v="Bonnie Matthews Rowland"/>
    <s v="Regular Air"/>
    <x v="1"/>
    <x v="0"/>
    <x v="7"/>
    <s v="Small Box"/>
    <x v="310"/>
    <n v="0.37"/>
    <n v="0.1734565774337144"/>
    <s v="United States"/>
    <x v="3"/>
    <x v="26"/>
    <s v="Miami"/>
    <n v="33916"/>
    <x v="106"/>
    <x v="4"/>
    <s v="2015"/>
    <d v="2015-04-23T00:00:00"/>
    <n v="624.23900000000003"/>
    <n v="74"/>
    <n v="3598.82"/>
    <n v="26342"/>
    <x v="0"/>
  </r>
  <r>
    <n v="3686"/>
    <s v="Low"/>
    <n v="0.04"/>
    <n v="6.68"/>
    <n v="4.91"/>
    <n v="1959"/>
    <x v="1"/>
    <s v="Bonnie Matthews Rowland"/>
    <s v="Regular Air"/>
    <x v="1"/>
    <x v="0"/>
    <x v="7"/>
    <s v="Small Box"/>
    <x v="652"/>
    <n v="0.37"/>
    <n v="-0.34750363901018921"/>
    <s v="United States"/>
    <x v="3"/>
    <x v="26"/>
    <s v="Miami"/>
    <n v="33916"/>
    <x v="106"/>
    <x v="4"/>
    <s v="2015"/>
    <d v="2015-04-25T00:00:00"/>
    <n v="-14.3241"/>
    <n v="5"/>
    <n v="41.22"/>
    <n v="26342"/>
    <x v="0"/>
  </r>
  <r>
    <n v="21685"/>
    <s v="Low"/>
    <n v="0.02"/>
    <n v="48.04"/>
    <n v="5.79"/>
    <n v="1962"/>
    <x v="1"/>
    <s v="Sean Burton"/>
    <s v="Regular Air"/>
    <x v="1"/>
    <x v="0"/>
    <x v="7"/>
    <s v="Small Box"/>
    <x v="310"/>
    <n v="0.37"/>
    <n v="0.69"/>
    <s v="United States"/>
    <x v="2"/>
    <x v="22"/>
    <s v="Saginaw"/>
    <n v="48601"/>
    <x v="106"/>
    <x v="4"/>
    <s v="2015"/>
    <d v="2015-04-23T00:00:00"/>
    <n v="604.01909999999998"/>
    <n v="18"/>
    <n v="875.39"/>
    <n v="88857"/>
    <x v="0"/>
  </r>
  <r>
    <n v="21686"/>
    <s v="Low"/>
    <n v="0.04"/>
    <n v="6.68"/>
    <n v="4.91"/>
    <n v="1962"/>
    <x v="1"/>
    <s v="Sean Burton"/>
    <s v="Regular Air"/>
    <x v="1"/>
    <x v="0"/>
    <x v="7"/>
    <s v="Small Box"/>
    <x v="652"/>
    <n v="0.37"/>
    <n v="-1.4116019417475727"/>
    <s v="United States"/>
    <x v="2"/>
    <x v="22"/>
    <s v="Saginaw"/>
    <n v="48601"/>
    <x v="106"/>
    <x v="4"/>
    <s v="2015"/>
    <d v="2015-04-25T00:00:00"/>
    <n v="-11.631599999999999"/>
    <n v="1"/>
    <n v="8.24"/>
    <n v="88857"/>
    <x v="0"/>
  </r>
  <r>
    <n v="22488"/>
    <s v="Medium"/>
    <n v="0.01"/>
    <n v="78.650000000000006"/>
    <n v="13.99"/>
    <n v="1967"/>
    <x v="0"/>
    <s v="Carolyn Hoffman"/>
    <s v="Express Air"/>
    <x v="2"/>
    <x v="0"/>
    <x v="15"/>
    <s v="Medium Box"/>
    <x v="650"/>
    <n v="0.52"/>
    <n v="0.69"/>
    <s v="United States"/>
    <x v="2"/>
    <x v="25"/>
    <s v="Clinton"/>
    <n v="52732"/>
    <x v="103"/>
    <x v="5"/>
    <s v="2015"/>
    <d v="2015-03-19T00:00:00"/>
    <n v="442.36589999999995"/>
    <n v="8"/>
    <n v="641.11"/>
    <n v="89456"/>
    <x v="0"/>
  </r>
  <r>
    <n v="26220"/>
    <s v="Medium"/>
    <n v="0.02"/>
    <n v="11.58"/>
    <n v="5.72"/>
    <n v="1971"/>
    <x v="0"/>
    <s v="Marsha Roy"/>
    <s v="Regular Air"/>
    <x v="0"/>
    <x v="0"/>
    <x v="4"/>
    <s v="Small Box"/>
    <x v="240"/>
    <n v="0.35"/>
    <n v="-7.3211950394588499"/>
    <s v="United States"/>
    <x v="3"/>
    <x v="37"/>
    <s v="Tupelo"/>
    <n v="38801"/>
    <x v="174"/>
    <x v="0"/>
    <s v="2015"/>
    <d v="2015-01-19T00:00:00"/>
    <n v="-259.75599999999997"/>
    <n v="3"/>
    <n v="35.479999999999997"/>
    <n v="91550"/>
    <x v="0"/>
  </r>
  <r>
    <n v="26223"/>
    <s v="Medium"/>
    <n v="0.05"/>
    <n v="350.99"/>
    <n v="39"/>
    <n v="1972"/>
    <x v="1"/>
    <s v="Priscilla Brandon"/>
    <s v="Delivery Truck"/>
    <x v="0"/>
    <x v="1"/>
    <x v="1"/>
    <s v="Jumbo Drum"/>
    <x v="455"/>
    <n v="0.55000000000000004"/>
    <n v="0.69"/>
    <s v="United States"/>
    <x v="1"/>
    <x v="19"/>
    <s v="Willow Grove"/>
    <n v="19090"/>
    <x v="174"/>
    <x v="0"/>
    <s v="2015"/>
    <d v="2015-01-20T00:00:00"/>
    <n v="1469.7275999999999"/>
    <n v="6"/>
    <n v="2130.04"/>
    <n v="91550"/>
    <x v="0"/>
  </r>
  <r>
    <n v="26224"/>
    <s v="Medium"/>
    <n v="0.04"/>
    <n v="15.99"/>
    <n v="9.4"/>
    <n v="1972"/>
    <x v="1"/>
    <s v="Priscilla Brandon"/>
    <s v="Express Air"/>
    <x v="0"/>
    <x v="2"/>
    <x v="6"/>
    <s v="Small Box"/>
    <x v="616"/>
    <n v="0.49"/>
    <n v="-1.009094927536232"/>
    <s v="United States"/>
    <x v="1"/>
    <x v="19"/>
    <s v="Willow Grove"/>
    <n v="19090"/>
    <x v="174"/>
    <x v="0"/>
    <s v="2015"/>
    <d v="2015-01-20T00:00:00"/>
    <n v="-83.553060000000002"/>
    <n v="5"/>
    <n v="82.8"/>
    <n v="91550"/>
    <x v="0"/>
  </r>
  <r>
    <n v="18795"/>
    <s v="Medium"/>
    <n v="0.09"/>
    <n v="20.48"/>
    <n v="6.32"/>
    <n v="1974"/>
    <x v="1"/>
    <s v="Robert Brantley"/>
    <s v="Regular Air"/>
    <x v="3"/>
    <x v="0"/>
    <x v="15"/>
    <s v="Small Box"/>
    <x v="656"/>
    <n v="0.57999999999999996"/>
    <n v="-0.17057160169662697"/>
    <s v="United States"/>
    <x v="2"/>
    <x v="22"/>
    <s v="Dearborn Heights"/>
    <n v="48127"/>
    <x v="135"/>
    <x v="3"/>
    <s v="2015"/>
    <d v="2015-05-21T00:00:00"/>
    <n v="-16.89"/>
    <n v="5"/>
    <n v="99.02"/>
    <n v="89040"/>
    <x v="0"/>
  </r>
  <r>
    <n v="18796"/>
    <s v="Medium"/>
    <n v="0.06"/>
    <n v="15.67"/>
    <n v="1.39"/>
    <n v="1974"/>
    <x v="1"/>
    <s v="Robert Brantley"/>
    <s v="Regular Air"/>
    <x v="3"/>
    <x v="0"/>
    <x v="4"/>
    <s v="Small Box"/>
    <x v="598"/>
    <n v="0.38"/>
    <n v="0.54978448275862069"/>
    <s v="United States"/>
    <x v="2"/>
    <x v="22"/>
    <s v="Dearborn Heights"/>
    <n v="48127"/>
    <x v="135"/>
    <x v="3"/>
    <s v="2015"/>
    <d v="2015-05-21T00:00:00"/>
    <n v="25.51"/>
    <n v="3"/>
    <n v="46.4"/>
    <n v="89040"/>
    <x v="0"/>
  </r>
  <r>
    <n v="25731"/>
    <s v="Critical"/>
    <n v="0.05"/>
    <n v="70.98"/>
    <n v="46.74"/>
    <n v="1976"/>
    <x v="1"/>
    <s v="Sherri F Vogel"/>
    <s v="Delivery Truck"/>
    <x v="3"/>
    <x v="1"/>
    <x v="14"/>
    <s v="Jumbo Box"/>
    <x v="311"/>
    <n v="0.56000000000000005"/>
    <n v="-1.5424061213758589"/>
    <s v="United States"/>
    <x v="2"/>
    <x v="22"/>
    <s v="East Lansing"/>
    <n v="48823"/>
    <x v="56"/>
    <x v="0"/>
    <s v="2015"/>
    <d v="2015-01-11T00:00:00"/>
    <n v="-850.65239999999994"/>
    <n v="8"/>
    <n v="551.51"/>
    <n v="89039"/>
    <x v="0"/>
  </r>
  <r>
    <n v="25732"/>
    <s v="Critical"/>
    <n v="0.05"/>
    <n v="11.55"/>
    <n v="2.36"/>
    <n v="1976"/>
    <x v="1"/>
    <s v="Sherri F Vogel"/>
    <s v="Regular Air"/>
    <x v="3"/>
    <x v="0"/>
    <x v="0"/>
    <s v="Wrap Bag"/>
    <x v="99"/>
    <n v="0.55000000000000004"/>
    <n v="0.69"/>
    <s v="United States"/>
    <x v="2"/>
    <x v="22"/>
    <s v="East Lansing"/>
    <n v="48823"/>
    <x v="56"/>
    <x v="0"/>
    <s v="2015"/>
    <d v="2015-01-12T00:00:00"/>
    <n v="98.525099999999981"/>
    <n v="12"/>
    <n v="142.79"/>
    <n v="89039"/>
    <x v="0"/>
  </r>
  <r>
    <n v="24887"/>
    <s v="Critical"/>
    <n v="0.06"/>
    <n v="40.99"/>
    <n v="17.48"/>
    <n v="1976"/>
    <x v="1"/>
    <s v="Sherri F Vogel"/>
    <s v="Regular Air"/>
    <x v="3"/>
    <x v="0"/>
    <x v="7"/>
    <s v="Small Box"/>
    <x v="399"/>
    <n v="0.36"/>
    <n v="0.36615505571887602"/>
    <s v="United States"/>
    <x v="2"/>
    <x v="22"/>
    <s v="East Lansing"/>
    <n v="48823"/>
    <x v="165"/>
    <x v="5"/>
    <s v="2015"/>
    <d v="2015-03-25T00:00:00"/>
    <n v="214.23"/>
    <n v="14"/>
    <n v="585.08000000000004"/>
    <n v="89041"/>
    <x v="0"/>
  </r>
  <r>
    <n v="21692"/>
    <s v="Not Specified"/>
    <n v="0.05"/>
    <n v="20.99"/>
    <n v="3.3"/>
    <n v="1979"/>
    <x v="0"/>
    <s v="Marianne Weiner Ennis"/>
    <s v="Regular Air"/>
    <x v="0"/>
    <x v="2"/>
    <x v="5"/>
    <s v="Small Pack"/>
    <x v="321"/>
    <n v="0.81"/>
    <n v="0.30080274914089378"/>
    <s v="United States"/>
    <x v="0"/>
    <x v="21"/>
    <s v="Littleton"/>
    <n v="80122"/>
    <x v="130"/>
    <x v="3"/>
    <s v="2015"/>
    <d v="2015-05-06T00:00:00"/>
    <n v="21.883400000000023"/>
    <n v="4"/>
    <n v="72.75"/>
    <n v="87757"/>
    <x v="0"/>
  </r>
  <r>
    <n v="24935"/>
    <s v="Not Specified"/>
    <n v="0.1"/>
    <n v="7.37"/>
    <n v="5.53"/>
    <n v="1984"/>
    <x v="0"/>
    <s v="Lynne Wilcox"/>
    <s v="Regular Air"/>
    <x v="3"/>
    <x v="2"/>
    <x v="13"/>
    <s v="Small Pack"/>
    <x v="95"/>
    <n v="0.69"/>
    <n v="1.077496008613968"/>
    <s v="United States"/>
    <x v="3"/>
    <x v="39"/>
    <s v="Hilton Head Island"/>
    <n v="29915"/>
    <x v="41"/>
    <x v="3"/>
    <s v="2015"/>
    <d v="2015-05-16T00:00:00"/>
    <n v="290.202"/>
    <n v="38"/>
    <n v="269.33"/>
    <n v="91258"/>
    <x v="0"/>
  </r>
  <r>
    <n v="20568"/>
    <s v="Not Specified"/>
    <n v="0.01"/>
    <n v="15.31"/>
    <n v="8.7799999999999994"/>
    <n v="1986"/>
    <x v="1"/>
    <s v="Lynda Rosenthal"/>
    <s v="Regular Air"/>
    <x v="1"/>
    <x v="0"/>
    <x v="10"/>
    <s v="Small Box"/>
    <x v="657"/>
    <n v="0.56999999999999995"/>
    <n v="3.2217506631299755E-2"/>
    <s v="United States"/>
    <x v="2"/>
    <x v="7"/>
    <s v="Midland"/>
    <n v="79701"/>
    <x v="166"/>
    <x v="3"/>
    <s v="2015"/>
    <d v="2015-05-07T00:00:00"/>
    <n v="12.146000000000008"/>
    <n v="23"/>
    <n v="377"/>
    <n v="90888"/>
    <x v="0"/>
  </r>
  <r>
    <n v="20569"/>
    <s v="Not Specified"/>
    <n v="0.05"/>
    <n v="7.99"/>
    <n v="5.03"/>
    <n v="1986"/>
    <x v="1"/>
    <s v="Lynda Rosenthal"/>
    <s v="Express Air"/>
    <x v="1"/>
    <x v="2"/>
    <x v="5"/>
    <s v="Medium Box"/>
    <x v="145"/>
    <n v="0.6"/>
    <n v="0.13228657827401741"/>
    <s v="United States"/>
    <x v="2"/>
    <x v="7"/>
    <s v="Midland"/>
    <n v="79701"/>
    <x v="166"/>
    <x v="3"/>
    <s v="2015"/>
    <d v="2015-05-08T00:00:00"/>
    <n v="5.6870000000000083"/>
    <n v="4"/>
    <n v="42.99"/>
    <n v="90888"/>
    <x v="0"/>
  </r>
  <r>
    <n v="19336"/>
    <s v="High"/>
    <n v="0.05"/>
    <n v="20.98"/>
    <n v="21.2"/>
    <n v="1988"/>
    <x v="0"/>
    <s v="Anna Burgess"/>
    <s v="Regular Air"/>
    <x v="1"/>
    <x v="1"/>
    <x v="2"/>
    <s v="Medium Box"/>
    <x v="658"/>
    <n v="0.78"/>
    <n v="-2.7569188613183133"/>
    <s v="United States"/>
    <x v="0"/>
    <x v="17"/>
    <s v="Draper"/>
    <n v="84020"/>
    <x v="35"/>
    <x v="0"/>
    <s v="2015"/>
    <d v="2015-01-04T00:00:00"/>
    <n v="-181.102"/>
    <n v="3"/>
    <n v="65.69"/>
    <n v="89999"/>
    <x v="0"/>
  </r>
  <r>
    <n v="22600"/>
    <s v="Not Specified"/>
    <n v="0.04"/>
    <n v="355.98"/>
    <n v="58.92"/>
    <n v="1989"/>
    <x v="1"/>
    <s v="David Weaver"/>
    <s v="Delivery Truck"/>
    <x v="1"/>
    <x v="1"/>
    <x v="1"/>
    <s v="Jumbo Drum"/>
    <x v="464"/>
    <n v="0.64"/>
    <n v="0.3212745750870567"/>
    <s v="United States"/>
    <x v="0"/>
    <x v="17"/>
    <s v="Holladay"/>
    <n v="84117"/>
    <x v="72"/>
    <x v="0"/>
    <s v="2015"/>
    <d v="2015-01-22T00:00:00"/>
    <n v="882.93000000000006"/>
    <n v="8"/>
    <n v="2748.21"/>
    <n v="90000"/>
    <x v="0"/>
  </r>
  <r>
    <n v="22601"/>
    <s v="Not Specified"/>
    <n v="0.09"/>
    <n v="19.98"/>
    <n v="8.68"/>
    <n v="1989"/>
    <x v="1"/>
    <s v="David Weaver"/>
    <s v="Regular Air"/>
    <x v="1"/>
    <x v="0"/>
    <x v="7"/>
    <s v="Small Box"/>
    <x v="441"/>
    <n v="0.37"/>
    <n v="7.1685803197767989E-2"/>
    <s v="United States"/>
    <x v="0"/>
    <x v="17"/>
    <s v="Holladay"/>
    <n v="84117"/>
    <x v="72"/>
    <x v="0"/>
    <s v="2015"/>
    <d v="2015-01-22T00:00:00"/>
    <n v="6.6803999999999988"/>
    <n v="5"/>
    <n v="93.19"/>
    <n v="90000"/>
    <x v="0"/>
  </r>
  <r>
    <n v="20554"/>
    <s v="High"/>
    <n v="0.01"/>
    <n v="30.98"/>
    <n v="6.5"/>
    <n v="1989"/>
    <x v="1"/>
    <s v="David Weaver"/>
    <s v="Regular Air"/>
    <x v="0"/>
    <x v="2"/>
    <x v="13"/>
    <s v="Small Box"/>
    <x v="653"/>
    <n v="0.64"/>
    <n v="0.12739081377108732"/>
    <s v="United States"/>
    <x v="0"/>
    <x v="17"/>
    <s v="Holladay"/>
    <n v="84117"/>
    <x v="7"/>
    <x v="3"/>
    <s v="2015"/>
    <d v="2015-05-16T00:00:00"/>
    <n v="46.29"/>
    <n v="11"/>
    <n v="363.37"/>
    <n v="90001"/>
    <x v="0"/>
  </r>
  <r>
    <n v="20555"/>
    <s v="High"/>
    <n v="0.01"/>
    <n v="40.99"/>
    <n v="19.989999999999998"/>
    <n v="1989"/>
    <x v="1"/>
    <s v="David Weaver"/>
    <s v="Regular Air"/>
    <x v="0"/>
    <x v="0"/>
    <x v="7"/>
    <s v="Small Box"/>
    <x v="659"/>
    <n v="0.36"/>
    <n v="0.36981799271970878"/>
    <s v="United States"/>
    <x v="0"/>
    <x v="17"/>
    <s v="Holladay"/>
    <n v="84117"/>
    <x v="7"/>
    <x v="3"/>
    <s v="2015"/>
    <d v="2015-05-18T00:00:00"/>
    <n v="177.79"/>
    <n v="11"/>
    <n v="480.75"/>
    <n v="90001"/>
    <x v="0"/>
  </r>
  <r>
    <n v="21723"/>
    <s v="Medium"/>
    <n v="0.1"/>
    <n v="1.6"/>
    <n v="1.29"/>
    <n v="1989"/>
    <x v="1"/>
    <s v="David Weaver"/>
    <s v="Regular Air"/>
    <x v="1"/>
    <x v="0"/>
    <x v="0"/>
    <s v="Wrap Bag"/>
    <x v="660"/>
    <n v="0.42"/>
    <n v="-0.88805687203791484"/>
    <s v="United States"/>
    <x v="0"/>
    <x v="17"/>
    <s v="Holladay"/>
    <n v="84117"/>
    <x v="122"/>
    <x v="4"/>
    <s v="2015"/>
    <d v="2015-04-30T00:00:00"/>
    <n v="-14.990400000000001"/>
    <n v="11"/>
    <n v="16.88"/>
    <n v="90003"/>
    <x v="0"/>
  </r>
  <r>
    <n v="25417"/>
    <s v="Medium"/>
    <n v="0"/>
    <n v="47.9"/>
    <n v="5.86"/>
    <n v="1991"/>
    <x v="0"/>
    <s v="Paula Hubbard"/>
    <s v="Regular Air"/>
    <x v="1"/>
    <x v="0"/>
    <x v="7"/>
    <s v="Small Box"/>
    <x v="661"/>
    <n v="0.37"/>
    <n v="0.69"/>
    <s v="United States"/>
    <x v="0"/>
    <x v="17"/>
    <s v="Kearns"/>
    <n v="84118"/>
    <x v="11"/>
    <x v="2"/>
    <s v="2015"/>
    <d v="2015-02-24T00:00:00"/>
    <n v="638.38109999999995"/>
    <n v="18"/>
    <n v="925.19"/>
    <n v="90002"/>
    <x v="0"/>
  </r>
  <r>
    <n v="19797"/>
    <s v="Not Specified"/>
    <n v="0.1"/>
    <n v="125.99"/>
    <n v="8.99"/>
    <n v="1997"/>
    <x v="1"/>
    <s v="Harriet Bowman"/>
    <s v="Regular Air"/>
    <x v="3"/>
    <x v="2"/>
    <x v="5"/>
    <s v="Small Box"/>
    <x v="322"/>
    <n v="0.56999999999999995"/>
    <n v="4.319483188959037E-2"/>
    <s v="United States"/>
    <x v="3"/>
    <x v="39"/>
    <s v="Hilton Head Island"/>
    <n v="29915"/>
    <x v="51"/>
    <x v="0"/>
    <s v="2015"/>
    <d v="2015-01-28T00:00:00"/>
    <n v="17.652000000000001"/>
    <n v="4"/>
    <n v="408.66"/>
    <n v="90333"/>
    <x v="0"/>
  </r>
  <r>
    <n v="19581"/>
    <s v="Medium"/>
    <n v="0.01"/>
    <n v="16.48"/>
    <n v="1.99"/>
    <n v="1997"/>
    <x v="1"/>
    <s v="Harriet Bowman"/>
    <s v="Regular Air"/>
    <x v="3"/>
    <x v="2"/>
    <x v="13"/>
    <s v="Small Pack"/>
    <x v="524"/>
    <n v="0.42"/>
    <n v="6.0170340844382979"/>
    <s v="United States"/>
    <x v="3"/>
    <x v="39"/>
    <s v="Hilton Head Island"/>
    <n v="29915"/>
    <x v="163"/>
    <x v="3"/>
    <s v="2015"/>
    <d v="2015-05-08T00:00:00"/>
    <n v="739.67399999999998"/>
    <n v="7"/>
    <n v="122.93"/>
    <n v="90334"/>
    <x v="0"/>
  </r>
  <r>
    <n v="21003"/>
    <s v="Low"/>
    <n v="0"/>
    <n v="24.92"/>
    <n v="12.98"/>
    <n v="1997"/>
    <x v="1"/>
    <s v="Harriet Bowman"/>
    <s v="Regular Air"/>
    <x v="3"/>
    <x v="0"/>
    <x v="8"/>
    <s v="Small Box"/>
    <x v="662"/>
    <n v="0.39"/>
    <n v="-0.70900183710961429"/>
    <s v="United States"/>
    <x v="3"/>
    <x v="39"/>
    <s v="Hilton Head Island"/>
    <n v="29915"/>
    <x v="42"/>
    <x v="1"/>
    <s v="2015"/>
    <d v="2015-06-02T00:00:00"/>
    <n v="-23.155999999999999"/>
    <n v="1"/>
    <n v="32.659999999999997"/>
    <n v="90335"/>
    <x v="0"/>
  </r>
  <r>
    <n v="20392"/>
    <s v="Not Specified"/>
    <n v="0.06"/>
    <n v="4.42"/>
    <n v="4.99"/>
    <n v="1998"/>
    <x v="0"/>
    <s v="Judy Frazier"/>
    <s v="Regular Air"/>
    <x v="0"/>
    <x v="0"/>
    <x v="4"/>
    <s v="Small Box"/>
    <x v="7"/>
    <n v="0.38"/>
    <n v="-0.7026936026936027"/>
    <s v="United States"/>
    <x v="1"/>
    <x v="4"/>
    <s v="East Massapequa"/>
    <n v="11758"/>
    <x v="26"/>
    <x v="1"/>
    <s v="2015"/>
    <d v="2015-06-05T00:00:00"/>
    <n v="-10.435"/>
    <n v="3"/>
    <n v="14.85"/>
    <n v="90568"/>
    <x v="0"/>
  </r>
  <r>
    <n v="24075"/>
    <s v="Medium"/>
    <n v="0.06"/>
    <n v="4.24"/>
    <n v="5.41"/>
    <n v="2004"/>
    <x v="1"/>
    <s v="James Dickinson Ball"/>
    <s v="Regular Air"/>
    <x v="1"/>
    <x v="0"/>
    <x v="8"/>
    <s v="Small Box"/>
    <x v="21"/>
    <n v="0.35"/>
    <n v="-1.7537039999999999"/>
    <s v="United States"/>
    <x v="0"/>
    <x v="5"/>
    <s v="Bozeman"/>
    <n v="59715"/>
    <x v="89"/>
    <x v="4"/>
    <s v="2015"/>
    <d v="2015-04-19T00:00:00"/>
    <n v="-78.916679999999999"/>
    <n v="10"/>
    <n v="45"/>
    <n v="91277"/>
    <x v="0"/>
  </r>
  <r>
    <n v="24076"/>
    <s v="Medium"/>
    <n v="0.04"/>
    <n v="6783.02"/>
    <n v="24.49"/>
    <n v="2004"/>
    <x v="1"/>
    <s v="James Dickinson Ball"/>
    <s v="Regular Air"/>
    <x v="1"/>
    <x v="2"/>
    <x v="6"/>
    <s v="Large Box"/>
    <x v="458"/>
    <n v="0.39"/>
    <n v="-2.0646206248373056"/>
    <s v="United States"/>
    <x v="0"/>
    <x v="5"/>
    <s v="Bozeman"/>
    <n v="59715"/>
    <x v="89"/>
    <x v="4"/>
    <s v="2015"/>
    <d v="2015-04-19T00:00:00"/>
    <n v="-13562.637407999999"/>
    <n v="1"/>
    <n v="6569.07"/>
    <n v="91277"/>
    <x v="0"/>
  </r>
  <r>
    <n v="25251"/>
    <s v="Not Specified"/>
    <n v="0.03"/>
    <n v="5.78"/>
    <n v="5.37"/>
    <n v="2006"/>
    <x v="0"/>
    <s v="Cynthia Khan"/>
    <s v="Regular Air"/>
    <x v="1"/>
    <x v="0"/>
    <x v="7"/>
    <s v="Small Box"/>
    <x v="663"/>
    <n v="0.36"/>
    <n v="-0.71809113579687145"/>
    <s v="United States"/>
    <x v="0"/>
    <x v="21"/>
    <s v="Durango"/>
    <n v="81301"/>
    <x v="93"/>
    <x v="5"/>
    <s v="2015"/>
    <d v="2015-03-06T00:00:00"/>
    <n v="-63.35"/>
    <n v="15"/>
    <n v="88.22"/>
    <n v="88798"/>
    <x v="0"/>
  </r>
  <r>
    <n v="20006"/>
    <s v="Medium"/>
    <n v="0.1"/>
    <n v="10.48"/>
    <n v="2.89"/>
    <n v="2016"/>
    <x v="0"/>
    <s v="Wayne Bean"/>
    <s v="Regular Air"/>
    <x v="0"/>
    <x v="0"/>
    <x v="0"/>
    <s v="Small Pack"/>
    <x v="626"/>
    <n v="0.6"/>
    <n v="-0.22099776619508563"/>
    <s v="United States"/>
    <x v="2"/>
    <x v="22"/>
    <s v="Southgate"/>
    <n v="48195"/>
    <x v="49"/>
    <x v="1"/>
    <s v="2015"/>
    <d v="2015-06-19T00:00:00"/>
    <n v="-8.9039999999999999"/>
    <n v="4"/>
    <n v="40.29"/>
    <n v="86874"/>
    <x v="0"/>
  </r>
  <r>
    <n v="18989"/>
    <s v="High"/>
    <n v="7.0000000000000007E-2"/>
    <n v="39.479999999999997"/>
    <n v="1.99"/>
    <n v="2014"/>
    <x v="1"/>
    <s v="Cathy Simon"/>
    <s v="Regular Air"/>
    <x v="1"/>
    <x v="2"/>
    <x v="13"/>
    <s v="Small Pack"/>
    <x v="246"/>
    <n v="0.54"/>
    <n v="0.58650095855093531"/>
    <s v="United States"/>
    <x v="2"/>
    <x v="25"/>
    <s v="Council Bluffs"/>
    <n v="51503"/>
    <x v="27"/>
    <x v="5"/>
    <s v="2015"/>
    <d v="2015-03-24T00:00:00"/>
    <n v="88.72"/>
    <n v="4"/>
    <n v="151.27000000000001"/>
    <n v="88367"/>
    <x v="0"/>
  </r>
  <r>
    <n v="18990"/>
    <s v="High"/>
    <n v="0"/>
    <n v="4.91"/>
    <n v="0.5"/>
    <n v="2014"/>
    <x v="1"/>
    <s v="Cathy Simon"/>
    <s v="Regular Air"/>
    <x v="1"/>
    <x v="0"/>
    <x v="9"/>
    <s v="Small Box"/>
    <x v="41"/>
    <n v="0.36"/>
    <n v="0.69"/>
    <s v="United States"/>
    <x v="2"/>
    <x v="25"/>
    <s v="Council Bluffs"/>
    <n v="51503"/>
    <x v="27"/>
    <x v="5"/>
    <s v="2015"/>
    <d v="2015-03-24T00:00:00"/>
    <n v="7.2518999999999991"/>
    <n v="2"/>
    <n v="10.51"/>
    <n v="88367"/>
    <x v="0"/>
  </r>
  <r>
    <n v="21573"/>
    <s v="Critical"/>
    <n v="0.06"/>
    <n v="6.48"/>
    <n v="7.49"/>
    <n v="2014"/>
    <x v="1"/>
    <s v="Cathy Simon"/>
    <s v="Regular Air"/>
    <x v="1"/>
    <x v="0"/>
    <x v="7"/>
    <s v="Small Box"/>
    <x v="664"/>
    <n v="0.37"/>
    <n v="-2.5555852128653407"/>
    <s v="United States"/>
    <x v="2"/>
    <x v="25"/>
    <s v="Council Bluffs"/>
    <n v="51503"/>
    <x v="36"/>
    <x v="4"/>
    <s v="2015"/>
    <d v="2015-04-04T00:00:00"/>
    <n v="-191.49"/>
    <n v="12"/>
    <n v="74.930000000000007"/>
    <n v="88368"/>
    <x v="0"/>
  </r>
  <r>
    <n v="25557"/>
    <s v="Critical"/>
    <n v="0.02"/>
    <n v="120.98"/>
    <n v="58.64"/>
    <n v="2020"/>
    <x v="0"/>
    <s v="Erika Jordan"/>
    <s v="Delivery Truck"/>
    <x v="1"/>
    <x v="1"/>
    <x v="14"/>
    <s v="Jumbo Box"/>
    <x v="665"/>
    <n v="0.75"/>
    <n v="-0.97046659713054073"/>
    <s v="United States"/>
    <x v="1"/>
    <x v="19"/>
    <s v="Plum"/>
    <n v="15239"/>
    <x v="169"/>
    <x v="2"/>
    <s v="2015"/>
    <d v="2015-02-15T00:00:00"/>
    <n v="-1330.5"/>
    <n v="11"/>
    <n v="1370.99"/>
    <n v="86933"/>
    <x v="0"/>
  </r>
  <r>
    <n v="22145"/>
    <s v="Critical"/>
    <n v="0.04"/>
    <n v="120.97"/>
    <n v="7.11"/>
    <n v="2030"/>
    <x v="1"/>
    <s v="Lindsay O'Connell"/>
    <s v="Regular Air"/>
    <x v="0"/>
    <x v="2"/>
    <x v="6"/>
    <s v="Medium Box"/>
    <x v="666"/>
    <n v="0.36"/>
    <n v="0.69"/>
    <s v="United States"/>
    <x v="2"/>
    <x v="7"/>
    <s v="Greenville"/>
    <n v="75401"/>
    <x v="83"/>
    <x v="5"/>
    <s v="2015"/>
    <d v="2015-03-17T00:00:00"/>
    <n v="1320.5495999999998"/>
    <n v="16"/>
    <n v="1913.84"/>
    <n v="91059"/>
    <x v="0"/>
  </r>
  <r>
    <n v="22146"/>
    <s v="Critical"/>
    <n v="0"/>
    <n v="195.99"/>
    <n v="4.2"/>
    <n v="2030"/>
    <x v="1"/>
    <s v="Lindsay O'Connell"/>
    <s v="Regular Air"/>
    <x v="0"/>
    <x v="2"/>
    <x v="5"/>
    <s v="Small Box"/>
    <x v="667"/>
    <n v="0.6"/>
    <n v="0.58894217196856014"/>
    <s v="United States"/>
    <x v="2"/>
    <x v="7"/>
    <s v="Greenville"/>
    <n v="75401"/>
    <x v="83"/>
    <x v="5"/>
    <s v="2015"/>
    <d v="2015-03-19T00:00:00"/>
    <n v="1585.5030000000002"/>
    <n v="16"/>
    <n v="2692.12"/>
    <n v="91059"/>
    <x v="0"/>
  </r>
  <r>
    <n v="20654"/>
    <s v="Medium"/>
    <n v="0.03"/>
    <n v="55.98"/>
    <n v="4.8600000000000003"/>
    <n v="2030"/>
    <x v="1"/>
    <s v="Lindsay O'Connell"/>
    <s v="Regular Air"/>
    <x v="0"/>
    <x v="0"/>
    <x v="7"/>
    <s v="Small Box"/>
    <x v="209"/>
    <n v="0.36"/>
    <n v="0.69"/>
    <s v="United States"/>
    <x v="2"/>
    <x v="7"/>
    <s v="Greenville"/>
    <n v="75401"/>
    <x v="103"/>
    <x v="5"/>
    <s v="2015"/>
    <d v="2015-03-20T00:00:00"/>
    <n v="526.04219999999998"/>
    <n v="13"/>
    <n v="762.38"/>
    <n v="91060"/>
    <x v="0"/>
  </r>
  <r>
    <n v="25918"/>
    <s v="Critical"/>
    <n v="0.1"/>
    <n v="1.89"/>
    <n v="0.76"/>
    <n v="2035"/>
    <x v="0"/>
    <s v="Jon Ward"/>
    <s v="Regular Air"/>
    <x v="3"/>
    <x v="0"/>
    <x v="3"/>
    <s v="Wrap Bag"/>
    <x v="668"/>
    <n v="0.83"/>
    <n v="-1.1010893246187365"/>
    <s v="United States"/>
    <x v="3"/>
    <x v="26"/>
    <s v="Palm Beach Gardens"/>
    <n v="33403"/>
    <x v="73"/>
    <x v="3"/>
    <s v="2015"/>
    <d v="2015-05-20T00:00:00"/>
    <n v="-40.432000000000002"/>
    <n v="20"/>
    <n v="36.72"/>
    <n v="87117"/>
    <x v="0"/>
  </r>
  <r>
    <n v="19733"/>
    <s v="Not Specified"/>
    <n v="0"/>
    <n v="73.98"/>
    <n v="14.52"/>
    <n v="2037"/>
    <x v="0"/>
    <s v="Lynda Herman"/>
    <s v="Regular Air"/>
    <x v="2"/>
    <x v="2"/>
    <x v="13"/>
    <s v="Small Box"/>
    <x v="414"/>
    <n v="0.65"/>
    <n v="-0.28984985770828564"/>
    <s v="United States"/>
    <x v="0"/>
    <x v="5"/>
    <s v="Bozeman"/>
    <n v="59715"/>
    <x v="14"/>
    <x v="5"/>
    <s v="2015"/>
    <d v="2015-03-14T00:00:00"/>
    <n v="-88.61"/>
    <n v="4"/>
    <n v="305.70999999999998"/>
    <n v="89333"/>
    <x v="0"/>
  </r>
  <r>
    <n v="22018"/>
    <s v="High"/>
    <n v="0.06"/>
    <n v="40.99"/>
    <n v="17.48"/>
    <n v="2038"/>
    <x v="0"/>
    <s v="Peter Adams"/>
    <s v="Regular Air"/>
    <x v="2"/>
    <x v="0"/>
    <x v="7"/>
    <s v="Small Box"/>
    <x v="399"/>
    <n v="0.36"/>
    <n v="0.39390877598152424"/>
    <s v="United States"/>
    <x v="1"/>
    <x v="4"/>
    <s v="Mount Vernon"/>
    <n v="10550"/>
    <x v="109"/>
    <x v="4"/>
    <s v="2015"/>
    <d v="2015-04-21T00:00:00"/>
    <n v="109.16"/>
    <n v="7"/>
    <n v="277.12"/>
    <n v="89334"/>
    <x v="0"/>
  </r>
  <r>
    <n v="24731"/>
    <s v="Low"/>
    <n v="0.09"/>
    <n v="20.99"/>
    <n v="2.5"/>
    <n v="2044"/>
    <x v="0"/>
    <s v="Jay Simon"/>
    <s v="Regular Air"/>
    <x v="0"/>
    <x v="2"/>
    <x v="5"/>
    <s v="Wrap Bag"/>
    <x v="427"/>
    <n v="0.81"/>
    <n v="-1.359724303266407"/>
    <s v="United States"/>
    <x v="3"/>
    <x v="40"/>
    <s v="Rogers"/>
    <n v="72756"/>
    <x v="137"/>
    <x v="1"/>
    <s v="2015"/>
    <d v="2015-07-01T00:00:00"/>
    <n v="-136.12200000000001"/>
    <n v="6"/>
    <n v="100.11"/>
    <n v="88692"/>
    <x v="0"/>
  </r>
  <r>
    <n v="22970"/>
    <s v="Critical"/>
    <n v="0.04"/>
    <n v="4.28"/>
    <n v="5.68"/>
    <n v="2046"/>
    <x v="1"/>
    <s v="Eileen Schwartz"/>
    <s v="Regular Air"/>
    <x v="0"/>
    <x v="0"/>
    <x v="7"/>
    <s v="Small Box"/>
    <x v="669"/>
    <n v="0.4"/>
    <n v="-0.86794546607482559"/>
    <s v="United States"/>
    <x v="2"/>
    <x v="13"/>
    <s v="Liberal"/>
    <n v="67901"/>
    <x v="20"/>
    <x v="1"/>
    <s v="2015"/>
    <d v="2015-06-14T00:00:00"/>
    <n v="-27.375"/>
    <n v="7"/>
    <n v="31.54"/>
    <n v="88219"/>
    <x v="0"/>
  </r>
  <r>
    <n v="22971"/>
    <s v="Critical"/>
    <n v="0.06"/>
    <n v="376.13"/>
    <n v="85.63"/>
    <n v="2046"/>
    <x v="1"/>
    <s v="Eileen Schwartz"/>
    <s v="Delivery Truck"/>
    <x v="0"/>
    <x v="1"/>
    <x v="11"/>
    <s v="Jumbo Box"/>
    <x v="670"/>
    <n v="0.74"/>
    <n v="-9.40208514485327E-2"/>
    <s v="United States"/>
    <x v="2"/>
    <x v="13"/>
    <s v="Liberal"/>
    <n v="67901"/>
    <x v="20"/>
    <x v="1"/>
    <s v="2015"/>
    <d v="2015-06-14T00:00:00"/>
    <n v="-435.75749999999999"/>
    <n v="13"/>
    <n v="4634.6899999999996"/>
    <n v="88219"/>
    <x v="0"/>
  </r>
  <r>
    <n v="22972"/>
    <s v="Critical"/>
    <n v="0.06"/>
    <n v="424.21"/>
    <n v="110.2"/>
    <n v="2046"/>
    <x v="1"/>
    <s v="Eileen Schwartz"/>
    <s v="Delivery Truck"/>
    <x v="0"/>
    <x v="1"/>
    <x v="11"/>
    <s v="Jumbo Box"/>
    <x v="651"/>
    <n v="0.67"/>
    <n v="9.3445673142087307E-2"/>
    <s v="United States"/>
    <x v="2"/>
    <x v="13"/>
    <s v="Liberal"/>
    <n v="67901"/>
    <x v="20"/>
    <x v="1"/>
    <s v="2015"/>
    <d v="2015-06-13T00:00:00"/>
    <n v="682.53"/>
    <n v="17"/>
    <n v="7304.03"/>
    <n v="88219"/>
    <x v="0"/>
  </r>
  <r>
    <n v="22973"/>
    <s v="Critical"/>
    <n v="0.06"/>
    <n v="195.99"/>
    <n v="8.99"/>
    <n v="2046"/>
    <x v="1"/>
    <s v="Eileen Schwartz"/>
    <s v="Regular Air"/>
    <x v="0"/>
    <x v="2"/>
    <x v="5"/>
    <s v="Small Box"/>
    <x v="258"/>
    <n v="0.6"/>
    <n v="-0.43819173318580579"/>
    <s v="United States"/>
    <x v="2"/>
    <x v="13"/>
    <s v="Liberal"/>
    <n v="67901"/>
    <x v="20"/>
    <x v="1"/>
    <s v="2015"/>
    <d v="2015-06-14T00:00:00"/>
    <n v="-277.22200000000004"/>
    <n v="4"/>
    <n v="632.65"/>
    <n v="88219"/>
    <x v="0"/>
  </r>
  <r>
    <n v="18497"/>
    <s v="High"/>
    <n v="0.03"/>
    <n v="15.28"/>
    <n v="1.99"/>
    <n v="2049"/>
    <x v="1"/>
    <s v="Kenneth Pollock"/>
    <s v="Regular Air"/>
    <x v="0"/>
    <x v="2"/>
    <x v="13"/>
    <s v="Small Pack"/>
    <x v="108"/>
    <n v="0.42"/>
    <n v="-0.91650972575434742"/>
    <s v="United States"/>
    <x v="3"/>
    <x v="8"/>
    <s v="Harrisonburg"/>
    <n v="22801"/>
    <x v="123"/>
    <x v="1"/>
    <s v="2015"/>
    <d v="2015-06-23T00:00:00"/>
    <n v="-266.68600000000004"/>
    <n v="19"/>
    <n v="290.98"/>
    <n v="88220"/>
    <x v="0"/>
  </r>
  <r>
    <n v="18498"/>
    <s v="High"/>
    <n v="0.09"/>
    <n v="1.76"/>
    <n v="0.7"/>
    <n v="2049"/>
    <x v="1"/>
    <s v="Kenneth Pollock"/>
    <s v="Regular Air"/>
    <x v="0"/>
    <x v="0"/>
    <x v="0"/>
    <s v="Wrap Bag"/>
    <x v="671"/>
    <n v="0.56000000000000005"/>
    <n v="-0.56398713826366553"/>
    <s v="United States"/>
    <x v="3"/>
    <x v="8"/>
    <s v="Harrisonburg"/>
    <n v="22801"/>
    <x v="123"/>
    <x v="1"/>
    <s v="2015"/>
    <d v="2015-06-24T00:00:00"/>
    <n v="-12.277999999999999"/>
    <n v="13"/>
    <n v="21.77"/>
    <n v="88220"/>
    <x v="0"/>
  </r>
  <r>
    <n v="18251"/>
    <s v="Not Specified"/>
    <n v="7.0000000000000007E-2"/>
    <n v="31.78"/>
    <n v="1.99"/>
    <n v="2052"/>
    <x v="1"/>
    <s v="Francis Kendall"/>
    <s v="Regular Air"/>
    <x v="1"/>
    <x v="2"/>
    <x v="13"/>
    <s v="Small Pack"/>
    <x v="323"/>
    <n v="0.42"/>
    <n v="0.69"/>
    <s v="United States"/>
    <x v="0"/>
    <x v="27"/>
    <s v="Albuquerque"/>
    <n v="87105"/>
    <x v="153"/>
    <x v="2"/>
    <s v="2015"/>
    <d v="2015-02-21T00:00:00"/>
    <n v="265.11180000000002"/>
    <n v="13"/>
    <n v="384.22"/>
    <n v="87234"/>
    <x v="0"/>
  </r>
  <r>
    <n v="18252"/>
    <s v="Not Specified"/>
    <n v="0"/>
    <n v="5.98"/>
    <n v="2.5"/>
    <n v="2052"/>
    <x v="1"/>
    <s v="Francis Kendall"/>
    <s v="Regular Air"/>
    <x v="1"/>
    <x v="0"/>
    <x v="4"/>
    <s v="Small Box"/>
    <x v="70"/>
    <n v="0.36"/>
    <n v="0.30217446270543619"/>
    <s v="United States"/>
    <x v="0"/>
    <x v="27"/>
    <s v="Albuquerque"/>
    <n v="87105"/>
    <x v="153"/>
    <x v="2"/>
    <s v="2015"/>
    <d v="2015-02-20T00:00:00"/>
    <n v="9.5608000000000004"/>
    <n v="5"/>
    <n v="31.64"/>
    <n v="87234"/>
    <x v="0"/>
  </r>
  <r>
    <n v="18253"/>
    <s v="Not Specified"/>
    <n v="0.1"/>
    <n v="35.99"/>
    <n v="1.1000000000000001"/>
    <n v="2052"/>
    <x v="1"/>
    <s v="Francis Kendall"/>
    <s v="Express Air"/>
    <x v="1"/>
    <x v="2"/>
    <x v="5"/>
    <s v="Small Box"/>
    <x v="337"/>
    <n v="0.55000000000000004"/>
    <n v="0.69"/>
    <s v="United States"/>
    <x v="0"/>
    <x v="27"/>
    <s v="Albuquerque"/>
    <n v="87105"/>
    <x v="153"/>
    <x v="2"/>
    <s v="2015"/>
    <d v="2015-02-20T00:00:00"/>
    <n v="390.09839999999997"/>
    <n v="19"/>
    <n v="565.36"/>
    <n v="87234"/>
    <x v="0"/>
  </r>
  <r>
    <n v="20481"/>
    <s v="Medium"/>
    <n v="7.0000000000000007E-2"/>
    <n v="5.98"/>
    <n v="5.46"/>
    <n v="2058"/>
    <x v="0"/>
    <s v="Louise Webster Sharma"/>
    <s v="Regular Air"/>
    <x v="0"/>
    <x v="0"/>
    <x v="7"/>
    <s v="Small Box"/>
    <x v="381"/>
    <n v="0.36"/>
    <n v="1.423992673992674"/>
    <s v="United States"/>
    <x v="3"/>
    <x v="24"/>
    <s v="Hickory"/>
    <n v="28601"/>
    <x v="169"/>
    <x v="2"/>
    <s v="2015"/>
    <d v="2015-02-15T00:00:00"/>
    <n v="46.65"/>
    <n v="5"/>
    <n v="32.76"/>
    <n v="88040"/>
    <x v="0"/>
  </r>
  <r>
    <n v="23499"/>
    <s v="Not Specified"/>
    <n v="0.09"/>
    <n v="28.48"/>
    <n v="1.99"/>
    <n v="2059"/>
    <x v="1"/>
    <s v="Nathan Newton"/>
    <s v="Regular Air"/>
    <x v="0"/>
    <x v="2"/>
    <x v="13"/>
    <s v="Small Pack"/>
    <x v="137"/>
    <n v="0.4"/>
    <n v="-3.7122937195773478"/>
    <s v="United States"/>
    <x v="3"/>
    <x v="24"/>
    <s v="High Point"/>
    <n v="27260"/>
    <x v="60"/>
    <x v="0"/>
    <s v="2015"/>
    <d v="2015-01-18T00:00:00"/>
    <n v="-1250.7460000000001"/>
    <n v="13"/>
    <n v="336.92"/>
    <n v="88039"/>
    <x v="0"/>
  </r>
  <r>
    <n v="21632"/>
    <s v="Critical"/>
    <n v="0.1"/>
    <n v="9.85"/>
    <n v="4.82"/>
    <n v="2059"/>
    <x v="1"/>
    <s v="Nathan Newton"/>
    <s v="Regular Air"/>
    <x v="0"/>
    <x v="0"/>
    <x v="0"/>
    <s v="Wrap Bag"/>
    <x v="672"/>
    <n v="0.47"/>
    <n v="3.2625881124358194"/>
    <s v="United States"/>
    <x v="3"/>
    <x v="24"/>
    <s v="High Point"/>
    <n v="27260"/>
    <x v="12"/>
    <x v="5"/>
    <s v="2015"/>
    <d v="2015-03-28T00:00:00"/>
    <n v="374.904"/>
    <n v="12"/>
    <n v="114.91"/>
    <n v="88041"/>
    <x v="0"/>
  </r>
  <r>
    <n v="21633"/>
    <s v="Critical"/>
    <n v="0.04"/>
    <n v="125.99"/>
    <n v="7.69"/>
    <n v="2059"/>
    <x v="1"/>
    <s v="Nathan Newton"/>
    <s v="Regular Air"/>
    <x v="0"/>
    <x v="2"/>
    <x v="5"/>
    <s v="Small Box"/>
    <x v="442"/>
    <n v="0.57999999999999996"/>
    <n v="-0.56589051063647655"/>
    <s v="United States"/>
    <x v="3"/>
    <x v="24"/>
    <s v="High Point"/>
    <n v="27260"/>
    <x v="12"/>
    <x v="5"/>
    <s v="2015"/>
    <d v="2015-03-28T00:00:00"/>
    <n v="-528.83600000000001"/>
    <n v="9"/>
    <n v="934.52"/>
    <n v="88041"/>
    <x v="0"/>
  </r>
  <r>
    <n v="20841"/>
    <s v="Medium"/>
    <n v="0.02"/>
    <n v="240.98"/>
    <n v="60.2"/>
    <n v="2061"/>
    <x v="0"/>
    <s v="Marianne Carey"/>
    <s v="Delivery Truck"/>
    <x v="0"/>
    <x v="1"/>
    <x v="14"/>
    <s v="Jumbo Box"/>
    <x v="673"/>
    <n v="0.56000000000000005"/>
    <n v="-1.0462410803345354"/>
    <s v="United States"/>
    <x v="2"/>
    <x v="32"/>
    <s v="North Platte"/>
    <n v="69101"/>
    <x v="134"/>
    <x v="0"/>
    <s v="2015"/>
    <d v="2015-01-31T00:00:00"/>
    <n v="-272.71320000000003"/>
    <n v="1"/>
    <n v="260.66000000000003"/>
    <n v="87146"/>
    <x v="0"/>
  </r>
  <r>
    <n v="20840"/>
    <s v="Medium"/>
    <n v="0.02"/>
    <n v="420.98"/>
    <n v="19.989999999999998"/>
    <n v="2062"/>
    <x v="1"/>
    <s v="Alfred Singh"/>
    <s v="Regular Air"/>
    <x v="0"/>
    <x v="0"/>
    <x v="8"/>
    <s v="Small Box"/>
    <x v="534"/>
    <n v="0.35"/>
    <n v="-3.8286616604343703E-2"/>
    <s v="United States"/>
    <x v="3"/>
    <x v="8"/>
    <s v="Mechanicsville"/>
    <n v="23111"/>
    <x v="134"/>
    <x v="0"/>
    <s v="2015"/>
    <d v="2015-02-01T00:00:00"/>
    <n v="-162.69399999999999"/>
    <n v="10"/>
    <n v="4249.37"/>
    <n v="87146"/>
    <x v="0"/>
  </r>
  <r>
    <n v="22511"/>
    <s v="Low"/>
    <n v="0.04"/>
    <n v="291.73"/>
    <n v="48.8"/>
    <n v="2062"/>
    <x v="1"/>
    <s v="Alfred Singh"/>
    <s v="Delivery Truck"/>
    <x v="0"/>
    <x v="1"/>
    <x v="1"/>
    <s v="Jumbo Drum"/>
    <x v="34"/>
    <n v="0.56000000000000005"/>
    <n v="-1.7359693017863855E-2"/>
    <s v="United States"/>
    <x v="3"/>
    <x v="8"/>
    <s v="Mechanicsville"/>
    <n v="23111"/>
    <x v="175"/>
    <x v="1"/>
    <s v="2015"/>
    <d v="2015-06-30T00:00:00"/>
    <n v="-115.90389999999999"/>
    <n v="22"/>
    <n v="6676.61"/>
    <n v="87148"/>
    <x v="0"/>
  </r>
  <r>
    <n v="25759"/>
    <s v="Low"/>
    <n v="0.06"/>
    <n v="300.97000000000003"/>
    <n v="7.18"/>
    <n v="2063"/>
    <x v="0"/>
    <s v="Todd D Norris"/>
    <s v="Regular Air"/>
    <x v="0"/>
    <x v="2"/>
    <x v="13"/>
    <s v="Small Box"/>
    <x v="394"/>
    <n v="0.48"/>
    <n v="-2.5051063829787235"/>
    <s v="United States"/>
    <x v="3"/>
    <x v="8"/>
    <s v="Newport News"/>
    <n v="23602"/>
    <x v="100"/>
    <x v="3"/>
    <s v="2015"/>
    <d v="2015-05-08T00:00:00"/>
    <n v="-729.98799999999994"/>
    <n v="1"/>
    <n v="291.39999999999998"/>
    <n v="87147"/>
    <x v="0"/>
  </r>
  <r>
    <n v="25228"/>
    <s v="Medium"/>
    <n v="0.09"/>
    <n v="20.89"/>
    <n v="11.52"/>
    <n v="2066"/>
    <x v="1"/>
    <s v="Claudia Webb"/>
    <s v="Regular Air"/>
    <x v="1"/>
    <x v="0"/>
    <x v="10"/>
    <s v="Small Box"/>
    <x v="254"/>
    <n v="0.83"/>
    <n v="-0.91157679180887363"/>
    <s v="United States"/>
    <x v="3"/>
    <x v="24"/>
    <s v="Indian Trail"/>
    <n v="28079"/>
    <x v="173"/>
    <x v="5"/>
    <s v="2015"/>
    <d v="2015-03-27T00:00:00"/>
    <n v="-133.54599999999999"/>
    <n v="7"/>
    <n v="146.5"/>
    <n v="85833"/>
    <x v="0"/>
  </r>
  <r>
    <n v="24748"/>
    <s v="Critical"/>
    <n v="0.09"/>
    <n v="20.99"/>
    <n v="4.8099999999999996"/>
    <n v="2066"/>
    <x v="1"/>
    <s v="Claudia Webb"/>
    <s v="Express Air"/>
    <x v="1"/>
    <x v="2"/>
    <x v="5"/>
    <s v="Medium Box"/>
    <x v="160"/>
    <n v="0.57999999999999996"/>
    <n v="6.9957414058491532"/>
    <s v="United States"/>
    <x v="3"/>
    <x v="24"/>
    <s v="Indian Trail"/>
    <n v="28079"/>
    <x v="157"/>
    <x v="5"/>
    <s v="2015"/>
    <d v="2015-04-01T00:00:00"/>
    <n v="272.69399999999996"/>
    <n v="2"/>
    <n v="38.979999999999997"/>
    <n v="85834"/>
    <x v="0"/>
  </r>
  <r>
    <n v="25381"/>
    <s v="Low"/>
    <n v="0.1"/>
    <n v="4.24"/>
    <n v="5.41"/>
    <n v="2066"/>
    <x v="1"/>
    <s v="Claudia Webb"/>
    <s v="Regular Air"/>
    <x v="0"/>
    <x v="0"/>
    <x v="8"/>
    <s v="Small Box"/>
    <x v="21"/>
    <n v="0.35"/>
    <n v="-1.8032786885245904"/>
    <s v="United States"/>
    <x v="3"/>
    <x v="24"/>
    <s v="Indian Trail"/>
    <n v="28079"/>
    <x v="47"/>
    <x v="4"/>
    <s v="2015"/>
    <d v="2015-04-23T00:00:00"/>
    <n v="-61.6"/>
    <n v="8"/>
    <n v="34.159999999999997"/>
    <n v="85835"/>
    <x v="0"/>
  </r>
  <r>
    <n v="21901"/>
    <s v="Medium"/>
    <n v="0.1"/>
    <n v="40.98"/>
    <n v="6.5"/>
    <n v="2069"/>
    <x v="0"/>
    <s v="Elsie Boykin"/>
    <s v="Regular Air"/>
    <x v="3"/>
    <x v="2"/>
    <x v="13"/>
    <s v="Small Box"/>
    <x v="456"/>
    <n v="0.74"/>
    <n v="0.55552600963935517"/>
    <s v="United States"/>
    <x v="3"/>
    <x v="35"/>
    <s v="Fort Thomas"/>
    <n v="41075"/>
    <x v="38"/>
    <x v="0"/>
    <s v="2015"/>
    <d v="2015-01-14T00:00:00"/>
    <n v="66.852000000000004"/>
    <n v="3"/>
    <n v="120.34"/>
    <n v="88554"/>
    <x v="0"/>
  </r>
  <r>
    <n v="19567"/>
    <s v="Low"/>
    <n v="7.0000000000000007E-2"/>
    <n v="35.99"/>
    <n v="5.99"/>
    <n v="2070"/>
    <x v="0"/>
    <s v="Kelly Collins"/>
    <s v="Regular Air"/>
    <x v="0"/>
    <x v="2"/>
    <x v="5"/>
    <s v="Wrap Bag"/>
    <x v="351"/>
    <n v="0.38"/>
    <n v="0.11613697024933278"/>
    <s v="United States"/>
    <x v="2"/>
    <x v="22"/>
    <s v="Eastpointe"/>
    <n v="48021"/>
    <x v="41"/>
    <x v="3"/>
    <s v="2015"/>
    <d v="2015-05-20T00:00:00"/>
    <n v="17.839800000000011"/>
    <n v="5"/>
    <n v="153.61000000000001"/>
    <n v="88558"/>
    <x v="0"/>
  </r>
  <r>
    <n v="20498"/>
    <s v="Not Specified"/>
    <n v="0.03"/>
    <n v="60.98"/>
    <n v="1.99"/>
    <n v="2071"/>
    <x v="1"/>
    <s v="Victor Cherry"/>
    <s v="Regular Air"/>
    <x v="0"/>
    <x v="2"/>
    <x v="13"/>
    <s v="Small Pack"/>
    <x v="674"/>
    <n v="0.5"/>
    <n v="0.69"/>
    <s v="United States"/>
    <x v="2"/>
    <x v="22"/>
    <s v="Farmington Hills"/>
    <n v="48336"/>
    <x v="108"/>
    <x v="2"/>
    <s v="2015"/>
    <d v="2015-02-01T00:00:00"/>
    <n v="976.2672"/>
    <n v="23"/>
    <n v="1414.88"/>
    <n v="88555"/>
    <x v="0"/>
  </r>
  <r>
    <n v="20499"/>
    <s v="Not Specified"/>
    <n v="0.04"/>
    <n v="3.08"/>
    <n v="0.99"/>
    <n v="2071"/>
    <x v="1"/>
    <s v="Victor Cherry"/>
    <s v="Regular Air"/>
    <x v="0"/>
    <x v="0"/>
    <x v="9"/>
    <s v="Small Box"/>
    <x v="675"/>
    <n v="0.37"/>
    <n v="0.69"/>
    <s v="United States"/>
    <x v="2"/>
    <x v="22"/>
    <s v="Farmington Hills"/>
    <n v="48336"/>
    <x v="108"/>
    <x v="2"/>
    <s v="2015"/>
    <d v="2015-02-02T00:00:00"/>
    <n v="23.204699999999999"/>
    <n v="11"/>
    <n v="33.630000000000003"/>
    <n v="88555"/>
    <x v="0"/>
  </r>
  <r>
    <n v="19568"/>
    <s v="Low"/>
    <n v="0.08"/>
    <n v="65.989999999999995"/>
    <n v="5.92"/>
    <n v="2071"/>
    <x v="1"/>
    <s v="Victor Cherry"/>
    <s v="Express Air"/>
    <x v="0"/>
    <x v="2"/>
    <x v="5"/>
    <s v="Small Box"/>
    <x v="411"/>
    <n v="0.57999999999999996"/>
    <n v="0.17281563437079933"/>
    <s v="United States"/>
    <x v="2"/>
    <x v="22"/>
    <s v="Farmington Hills"/>
    <n v="48336"/>
    <x v="41"/>
    <x v="3"/>
    <s v="2015"/>
    <d v="2015-05-23T00:00:00"/>
    <n v="183.84300000000002"/>
    <n v="20"/>
    <n v="1063.81"/>
    <n v="88558"/>
    <x v="0"/>
  </r>
  <r>
    <n v="20500"/>
    <s v="Not Specified"/>
    <n v="0"/>
    <n v="10.31"/>
    <n v="1.79"/>
    <n v="2072"/>
    <x v="1"/>
    <s v="Malcolm S Lanier"/>
    <s v="Regular Air"/>
    <x v="0"/>
    <x v="0"/>
    <x v="7"/>
    <s v="Wrap Bag"/>
    <x v="676"/>
    <n v="0.38"/>
    <n v="0.68999999999999984"/>
    <s v="United States"/>
    <x v="2"/>
    <x v="22"/>
    <s v="Flint"/>
    <n v="48505"/>
    <x v="108"/>
    <x v="2"/>
    <s v="2015"/>
    <d v="2015-02-03T00:00:00"/>
    <n v="167.46299999999997"/>
    <n v="23"/>
    <n v="242.7"/>
    <n v="88555"/>
    <x v="0"/>
  </r>
  <r>
    <n v="20824"/>
    <s v="High"/>
    <n v="0.09"/>
    <n v="260.98"/>
    <n v="41.91"/>
    <n v="2072"/>
    <x v="1"/>
    <s v="Malcolm S Lanier"/>
    <s v="Delivery Truck"/>
    <x v="0"/>
    <x v="1"/>
    <x v="14"/>
    <s v="Jumbo Box"/>
    <x v="343"/>
    <n v="0.59"/>
    <n v="0.38710274617566759"/>
    <s v="United States"/>
    <x v="2"/>
    <x v="22"/>
    <s v="Flint"/>
    <n v="48505"/>
    <x v="143"/>
    <x v="2"/>
    <s v="2015"/>
    <d v="2015-02-13T00:00:00"/>
    <n v="1307.2692"/>
    <n v="14"/>
    <n v="3377.06"/>
    <n v="88556"/>
    <x v="0"/>
  </r>
  <r>
    <n v="20825"/>
    <s v="High"/>
    <n v="0.01"/>
    <n v="10.52"/>
    <n v="7.94"/>
    <n v="2072"/>
    <x v="1"/>
    <s v="Malcolm S Lanier"/>
    <s v="Regular Air"/>
    <x v="0"/>
    <x v="1"/>
    <x v="2"/>
    <s v="Small Pack"/>
    <x v="677"/>
    <n v="0.52"/>
    <n v="-0.1276397966594045"/>
    <s v="United States"/>
    <x v="2"/>
    <x v="22"/>
    <s v="Flint"/>
    <n v="48505"/>
    <x v="143"/>
    <x v="2"/>
    <s v="2015"/>
    <d v="2015-02-13T00:00:00"/>
    <n v="-15.818400000000002"/>
    <n v="11"/>
    <n v="123.93"/>
    <n v="88556"/>
    <x v="0"/>
  </r>
  <r>
    <n v="20826"/>
    <s v="High"/>
    <n v="0.02"/>
    <n v="5.98"/>
    <n v="7.5"/>
    <n v="2072"/>
    <x v="1"/>
    <s v="Malcolm S Lanier"/>
    <s v="Express Air"/>
    <x v="0"/>
    <x v="0"/>
    <x v="7"/>
    <s v="Small Box"/>
    <x v="678"/>
    <n v="0.4"/>
    <n v="-0.59421455938697332"/>
    <s v="United States"/>
    <x v="2"/>
    <x v="22"/>
    <s v="Flint"/>
    <n v="48505"/>
    <x v="143"/>
    <x v="2"/>
    <s v="2015"/>
    <d v="2015-02-13T00:00:00"/>
    <n v="-55.832400000000007"/>
    <n v="14"/>
    <n v="93.96"/>
    <n v="88556"/>
    <x v="0"/>
  </r>
  <r>
    <n v="24677"/>
    <s v="Not Specified"/>
    <n v="0.05"/>
    <n v="291.73"/>
    <n v="48.8"/>
    <n v="2073"/>
    <x v="0"/>
    <s v="Evan Kelley"/>
    <s v="Delivery Truck"/>
    <x v="3"/>
    <x v="1"/>
    <x v="1"/>
    <s v="Jumbo Drum"/>
    <x v="34"/>
    <n v="0.56000000000000005"/>
    <n v="0.30267145473243107"/>
    <s v="United States"/>
    <x v="2"/>
    <x v="22"/>
    <s v="Garden City"/>
    <n v="48135"/>
    <x v="74"/>
    <x v="4"/>
    <s v="2015"/>
    <d v="2015-04-09T00:00:00"/>
    <n v="550.38080000000002"/>
    <n v="6"/>
    <n v="1818.41"/>
    <n v="88557"/>
    <x v="0"/>
  </r>
  <r>
    <n v="24094"/>
    <s v="Low"/>
    <n v="0.09"/>
    <n v="1.48"/>
    <n v="0.7"/>
    <n v="2081"/>
    <x v="0"/>
    <s v="Matthew Conway"/>
    <s v="Regular Air"/>
    <x v="0"/>
    <x v="0"/>
    <x v="3"/>
    <s v="Wrap Bag"/>
    <x v="679"/>
    <n v="0.37"/>
    <n v="0.18770949720670391"/>
    <s v="United States"/>
    <x v="1"/>
    <x v="4"/>
    <s v="Ithaca"/>
    <n v="14853"/>
    <x v="35"/>
    <x v="0"/>
    <s v="2015"/>
    <d v="2015-01-05T00:00:00"/>
    <n v="1.68"/>
    <n v="6"/>
    <n v="8.9499999999999993"/>
    <n v="86092"/>
    <x v="0"/>
  </r>
  <r>
    <n v="21697"/>
    <s v="Low"/>
    <n v="0.06"/>
    <n v="38.06"/>
    <n v="4.5"/>
    <n v="2089"/>
    <x v="1"/>
    <s v="Annie Odom"/>
    <s v="Regular Air"/>
    <x v="0"/>
    <x v="0"/>
    <x v="15"/>
    <s v="Small Box"/>
    <x v="680"/>
    <n v="0.56000000000000005"/>
    <n v="0.69"/>
    <s v="United States"/>
    <x v="1"/>
    <x v="4"/>
    <s v="New City"/>
    <n v="10956"/>
    <x v="133"/>
    <x v="1"/>
    <s v="2015"/>
    <d v="2015-07-06T00:00:00"/>
    <n v="450.45959999999997"/>
    <n v="17"/>
    <n v="652.84"/>
    <n v="88348"/>
    <x v="0"/>
  </r>
  <r>
    <n v="21698"/>
    <s v="Low"/>
    <n v="0.08"/>
    <n v="599.99"/>
    <n v="24.49"/>
    <n v="2089"/>
    <x v="1"/>
    <s v="Annie Odom"/>
    <s v="Regular Air"/>
    <x v="0"/>
    <x v="2"/>
    <x v="16"/>
    <s v="Large Box"/>
    <x v="681"/>
    <n v="0.37"/>
    <n v="0.68999999999999984"/>
    <s v="United States"/>
    <x v="1"/>
    <x v="4"/>
    <s v="New City"/>
    <n v="10956"/>
    <x v="133"/>
    <x v="1"/>
    <s v="2015"/>
    <d v="2015-07-08T00:00:00"/>
    <n v="8798.1830999999984"/>
    <n v="22"/>
    <n v="12750.99"/>
    <n v="88348"/>
    <x v="0"/>
  </r>
  <r>
    <n v="21699"/>
    <s v="Low"/>
    <n v="0.1"/>
    <n v="3.98"/>
    <n v="2.97"/>
    <n v="2089"/>
    <x v="1"/>
    <s v="Annie Odom"/>
    <s v="Express Air"/>
    <x v="0"/>
    <x v="0"/>
    <x v="7"/>
    <s v="Wrap Bag"/>
    <x v="682"/>
    <n v="0.35"/>
    <n v="-0.26217137293086662"/>
    <s v="United States"/>
    <x v="1"/>
    <x v="4"/>
    <s v="New City"/>
    <n v="10956"/>
    <x v="133"/>
    <x v="1"/>
    <s v="2015"/>
    <d v="2015-07-04T00:00:00"/>
    <n v="-5.3849999999999998"/>
    <n v="5"/>
    <n v="20.54"/>
    <n v="88348"/>
    <x v="0"/>
  </r>
  <r>
    <n v="18696"/>
    <s v="Medium"/>
    <n v="0.08"/>
    <n v="400.98"/>
    <n v="42.52"/>
    <n v="2094"/>
    <x v="0"/>
    <s v="Vernon Hirsch Singleton"/>
    <s v="Delivery Truck"/>
    <x v="0"/>
    <x v="1"/>
    <x v="11"/>
    <s v="Jumbo Box"/>
    <x v="395"/>
    <n v="0.71"/>
    <n v="0.38672920036122266"/>
    <s v="United States"/>
    <x v="0"/>
    <x v="1"/>
    <s v="Chico"/>
    <n v="95928"/>
    <x v="64"/>
    <x v="2"/>
    <s v="2015"/>
    <d v="2015-02-06T00:00:00"/>
    <n v="3031.9724000000001"/>
    <n v="20"/>
    <n v="7840.04"/>
    <n v="86629"/>
    <x v="0"/>
  </r>
  <r>
    <n v="18417"/>
    <s v="Medium"/>
    <n v="0.1"/>
    <n v="300.97000000000003"/>
    <n v="7.18"/>
    <n v="2097"/>
    <x v="0"/>
    <s v="Patsy Shea"/>
    <s v="Regular Air"/>
    <x v="1"/>
    <x v="2"/>
    <x v="13"/>
    <s v="Small Box"/>
    <x v="394"/>
    <n v="0.48"/>
    <n v="0.12612100554677291"/>
    <s v="United States"/>
    <x v="3"/>
    <x v="39"/>
    <s v="Hilton Head Island"/>
    <n v="29915"/>
    <x v="106"/>
    <x v="4"/>
    <s v="2015"/>
    <d v="2015-04-19T00:00:00"/>
    <n v="138.018"/>
    <n v="4"/>
    <n v="1094.33"/>
    <n v="87889"/>
    <x v="0"/>
  </r>
  <r>
    <n v="18418"/>
    <s v="Medium"/>
    <n v="0.06"/>
    <n v="39.89"/>
    <n v="3.04"/>
    <n v="2098"/>
    <x v="0"/>
    <s v="Tracy Dyer"/>
    <s v="Regular Air"/>
    <x v="1"/>
    <x v="1"/>
    <x v="2"/>
    <s v="Wrap Bag"/>
    <x v="683"/>
    <n v="0.53"/>
    <n v="9.9684591122394028E-2"/>
    <s v="United States"/>
    <x v="3"/>
    <x v="39"/>
    <s v="Mount Pleasant"/>
    <n v="29464"/>
    <x v="106"/>
    <x v="4"/>
    <s v="2015"/>
    <d v="2015-04-20T00:00:00"/>
    <n v="38.874000000000002"/>
    <n v="10"/>
    <n v="389.97"/>
    <n v="87889"/>
    <x v="0"/>
  </r>
  <r>
    <n v="22234"/>
    <s v="Not Specified"/>
    <n v="7.0000000000000007E-2"/>
    <n v="14.56"/>
    <n v="3.5"/>
    <n v="2099"/>
    <x v="0"/>
    <s v="Nathan Fox"/>
    <s v="Regular Air"/>
    <x v="1"/>
    <x v="0"/>
    <x v="15"/>
    <s v="Small Box"/>
    <x v="324"/>
    <n v="0.57999999999999996"/>
    <n v="-0.53821964771249564"/>
    <s v="United States"/>
    <x v="3"/>
    <x v="39"/>
    <s v="Myrtle Beach"/>
    <n v="29577"/>
    <x v="176"/>
    <x v="0"/>
    <s v="2015"/>
    <d v="2015-01-09T00:00:00"/>
    <n v="-45.528000000000006"/>
    <n v="6"/>
    <n v="84.59"/>
    <n v="87888"/>
    <x v="0"/>
  </r>
  <r>
    <n v="5501"/>
    <s v="Medium"/>
    <n v="0.05"/>
    <n v="399.98"/>
    <n v="12.06"/>
    <n v="2107"/>
    <x v="1"/>
    <s v="Leigh Burnette Hurley"/>
    <s v="Delivery Truck"/>
    <x v="0"/>
    <x v="2"/>
    <x v="6"/>
    <s v="Jumbo Box"/>
    <x v="79"/>
    <n v="0.56000000000000005"/>
    <n v="5.8715882946852711E-2"/>
    <s v="United States"/>
    <x v="2"/>
    <x v="12"/>
    <s v="Chicago"/>
    <n v="60601"/>
    <x v="132"/>
    <x v="1"/>
    <s v="2015"/>
    <d v="2015-06-06T00:00:00"/>
    <n v="567.59"/>
    <n v="24"/>
    <n v="9666.7199999999993"/>
    <n v="39015"/>
    <x v="0"/>
  </r>
  <r>
    <n v="5502"/>
    <s v="Medium"/>
    <n v="7.0000000000000007E-2"/>
    <n v="6.48"/>
    <n v="5.74"/>
    <n v="2107"/>
    <x v="1"/>
    <s v="Leigh Burnette Hurley"/>
    <s v="Regular Air"/>
    <x v="0"/>
    <x v="0"/>
    <x v="7"/>
    <s v="Small Box"/>
    <x v="684"/>
    <n v="0.37"/>
    <n v="-0.21139842472878584"/>
    <s v="United States"/>
    <x v="2"/>
    <x v="12"/>
    <s v="Chicago"/>
    <n v="60601"/>
    <x v="132"/>
    <x v="1"/>
    <s v="2015"/>
    <d v="2015-06-06T00:00:00"/>
    <n v="-28.45"/>
    <n v="20"/>
    <n v="134.58000000000001"/>
    <n v="39015"/>
    <x v="0"/>
  </r>
  <r>
    <n v="23502"/>
    <s v="Medium"/>
    <n v="7.0000000000000007E-2"/>
    <n v="6.48"/>
    <n v="5.74"/>
    <n v="2108"/>
    <x v="0"/>
    <s v="Alfred Barber"/>
    <s v="Regular Air"/>
    <x v="0"/>
    <x v="0"/>
    <x v="7"/>
    <s v="Small Box"/>
    <x v="684"/>
    <n v="0.37"/>
    <n v="-0.42273402674591382"/>
    <s v="United States"/>
    <x v="2"/>
    <x v="33"/>
    <s v="Mehlville"/>
    <n v="63129"/>
    <x v="132"/>
    <x v="1"/>
    <s v="2015"/>
    <d v="2015-06-06T00:00:00"/>
    <n v="-14.225"/>
    <n v="5"/>
    <n v="33.65"/>
    <n v="87862"/>
    <x v="0"/>
  </r>
  <r>
    <n v="18540"/>
    <s v="Critical"/>
    <n v="0.08"/>
    <n v="6.68"/>
    <n v="1.5"/>
    <n v="2114"/>
    <x v="1"/>
    <s v="Paige Mason"/>
    <s v="Regular Air"/>
    <x v="0"/>
    <x v="0"/>
    <x v="0"/>
    <s v="Wrap Bag"/>
    <x v="685"/>
    <n v="0.48"/>
    <n v="-9.1016938898971578"/>
    <s v="United States"/>
    <x v="3"/>
    <x v="8"/>
    <s v="Norfolk"/>
    <n v="23518"/>
    <x v="173"/>
    <x v="5"/>
    <s v="2015"/>
    <d v="2015-03-28T00:00:00"/>
    <n v="-601.80400000000009"/>
    <n v="10"/>
    <n v="66.12"/>
    <n v="88403"/>
    <x v="0"/>
  </r>
  <r>
    <n v="18562"/>
    <s v="Critical"/>
    <n v="0.08"/>
    <n v="2.89"/>
    <n v="0.49"/>
    <n v="2114"/>
    <x v="1"/>
    <s v="Paige Mason"/>
    <s v="Regular Air"/>
    <x v="0"/>
    <x v="0"/>
    <x v="9"/>
    <s v="Small Box"/>
    <x v="686"/>
    <n v="0.38"/>
    <n v="12.510097719869709"/>
    <s v="United States"/>
    <x v="3"/>
    <x v="8"/>
    <s v="Norfolk"/>
    <n v="23518"/>
    <x v="45"/>
    <x v="4"/>
    <s v="2015"/>
    <d v="2015-04-23T00:00:00"/>
    <n v="38.406000000000006"/>
    <n v="1"/>
    <n v="3.07"/>
    <n v="88404"/>
    <x v="0"/>
  </r>
  <r>
    <n v="21066"/>
    <s v="Critical"/>
    <n v="7.0000000000000007E-2"/>
    <n v="226.67"/>
    <n v="28.16"/>
    <n v="2114"/>
    <x v="1"/>
    <s v="Paige Mason"/>
    <s v="Delivery Truck"/>
    <x v="0"/>
    <x v="1"/>
    <x v="1"/>
    <s v="Jumbo Drum"/>
    <x v="558"/>
    <n v="0.59"/>
    <n v="0.20761599499667746"/>
    <s v="United States"/>
    <x v="3"/>
    <x v="8"/>
    <s v="Norfolk"/>
    <n v="23518"/>
    <x v="115"/>
    <x v="2"/>
    <s v="2015"/>
    <d v="2015-02-27T00:00:00"/>
    <n v="53.114399999999996"/>
    <n v="1"/>
    <n v="255.83"/>
    <n v="88405"/>
    <x v="0"/>
  </r>
  <r>
    <n v="21067"/>
    <s v="Critical"/>
    <n v="0.08"/>
    <n v="20.98"/>
    <n v="53.03"/>
    <n v="2114"/>
    <x v="1"/>
    <s v="Paige Mason"/>
    <s v="Delivery Truck"/>
    <x v="0"/>
    <x v="0"/>
    <x v="10"/>
    <s v="Jumbo Drum"/>
    <x v="211"/>
    <n v="0.78"/>
    <n v="2.0755971318676101E-2"/>
    <s v="United States"/>
    <x v="3"/>
    <x v="8"/>
    <s v="Norfolk"/>
    <n v="23518"/>
    <x v="115"/>
    <x v="2"/>
    <s v="2015"/>
    <d v="2015-02-28T00:00:00"/>
    <n v="8.7420000000000009"/>
    <n v="20"/>
    <n v="421.18"/>
    <n v="88405"/>
    <x v="0"/>
  </r>
  <r>
    <n v="21153"/>
    <s v="Medium"/>
    <n v="0.02"/>
    <n v="95.95"/>
    <n v="74.349999999999994"/>
    <n v="2115"/>
    <x v="0"/>
    <s v="Jeffrey Lloyd"/>
    <s v="Delivery Truck"/>
    <x v="0"/>
    <x v="1"/>
    <x v="1"/>
    <s v="Jumbo Drum"/>
    <x v="687"/>
    <n v="0.56999999999999995"/>
    <n v="0.46209835494315621"/>
    <s v="United States"/>
    <x v="3"/>
    <x v="8"/>
    <s v="Oakton"/>
    <n v="22124"/>
    <x v="119"/>
    <x v="4"/>
    <s v="2015"/>
    <d v="2015-05-01T00:00:00"/>
    <n v="636.52199999999993"/>
    <n v="14"/>
    <n v="1377.46"/>
    <n v="88406"/>
    <x v="0"/>
  </r>
  <r>
    <n v="20249"/>
    <s v="High"/>
    <n v="0.03"/>
    <n v="320.98"/>
    <n v="24.49"/>
    <n v="2117"/>
    <x v="1"/>
    <s v="Jack Hatcher"/>
    <s v="Regular Air"/>
    <x v="1"/>
    <x v="1"/>
    <x v="1"/>
    <s v="Large Box"/>
    <x v="688"/>
    <n v="0.55000000000000004"/>
    <n v="0.69"/>
    <s v="United States"/>
    <x v="2"/>
    <x v="7"/>
    <s v="Greenville"/>
    <n v="75401"/>
    <x v="18"/>
    <x v="4"/>
    <s v="2015"/>
    <d v="2015-04-22T00:00:00"/>
    <n v="4554.4346999999998"/>
    <n v="20"/>
    <n v="6600.63"/>
    <n v="90891"/>
    <x v="0"/>
  </r>
  <r>
    <n v="20250"/>
    <s v="High"/>
    <n v="0.06"/>
    <n v="125.99"/>
    <n v="8.8000000000000007"/>
    <n v="2117"/>
    <x v="1"/>
    <s v="Jack Hatcher"/>
    <s v="Regular Air"/>
    <x v="1"/>
    <x v="2"/>
    <x v="5"/>
    <s v="Small Box"/>
    <x v="689"/>
    <n v="0.59"/>
    <n v="0.34116804176623494"/>
    <s v="United States"/>
    <x v="2"/>
    <x v="7"/>
    <s v="Greenville"/>
    <n v="75401"/>
    <x v="18"/>
    <x v="4"/>
    <s v="2015"/>
    <d v="2015-04-21T00:00:00"/>
    <n v="618.19308000000001"/>
    <n v="18"/>
    <n v="1811.99"/>
    <n v="90891"/>
    <x v="0"/>
  </r>
  <r>
    <n v="22231"/>
    <s v="Critical"/>
    <n v="0.06"/>
    <n v="80.97"/>
    <n v="33.6"/>
    <n v="2122"/>
    <x v="0"/>
    <s v="Carolyn Fisher"/>
    <s v="Delivery Truck"/>
    <x v="3"/>
    <x v="2"/>
    <x v="6"/>
    <s v="Jumbo Drum"/>
    <x v="690"/>
    <n v="0.37"/>
    <n v="-1.8986195858757628E-2"/>
    <s v="United States"/>
    <x v="3"/>
    <x v="40"/>
    <s v="Sherwood"/>
    <n v="72116"/>
    <x v="108"/>
    <x v="2"/>
    <s v="2015"/>
    <d v="2015-02-03T00:00:00"/>
    <n v="-15.1844"/>
    <n v="10"/>
    <n v="799.76"/>
    <n v="89664"/>
    <x v="0"/>
  </r>
  <r>
    <n v="24674"/>
    <s v="High"/>
    <n v="0.04"/>
    <n v="45.19"/>
    <n v="1.99"/>
    <n v="2124"/>
    <x v="1"/>
    <s v="Paige Powers"/>
    <s v="Regular Air"/>
    <x v="3"/>
    <x v="2"/>
    <x v="13"/>
    <s v="Small Pack"/>
    <x v="397"/>
    <n v="0.55000000000000004"/>
    <n v="-0.10046791114613604"/>
    <s v="United States"/>
    <x v="3"/>
    <x v="40"/>
    <s v="West Memphis"/>
    <n v="72301"/>
    <x v="167"/>
    <x v="0"/>
    <s v="2015"/>
    <d v="2015-01-02T00:00:00"/>
    <n v="-61.194000000000003"/>
    <n v="13"/>
    <n v="609.09"/>
    <n v="89665"/>
    <x v="0"/>
  </r>
  <r>
    <n v="23852"/>
    <s v="High"/>
    <n v="0.03"/>
    <n v="124.49"/>
    <n v="51.94"/>
    <n v="2124"/>
    <x v="1"/>
    <s v="Paige Powers"/>
    <s v="Delivery Truck"/>
    <x v="0"/>
    <x v="1"/>
    <x v="11"/>
    <s v="Jumbo Box"/>
    <x v="156"/>
    <n v="0.63"/>
    <n v="6.5801574255776735E-3"/>
    <s v="United States"/>
    <x v="3"/>
    <x v="40"/>
    <s v="West Memphis"/>
    <n v="72301"/>
    <x v="173"/>
    <x v="5"/>
    <s v="2015"/>
    <d v="2015-03-27T00:00:00"/>
    <n v="18.173999999999999"/>
    <n v="21"/>
    <n v="2761.94"/>
    <n v="89666"/>
    <x v="0"/>
  </r>
  <r>
    <n v="24091"/>
    <s v="Critical"/>
    <n v="0.1"/>
    <n v="5.98"/>
    <n v="5.14"/>
    <n v="2127"/>
    <x v="0"/>
    <s v="Joyce Kern"/>
    <s v="Regular Air"/>
    <x v="1"/>
    <x v="0"/>
    <x v="7"/>
    <s v="Small Box"/>
    <x v="691"/>
    <n v="0.36"/>
    <n v="-1.4589101620029454"/>
    <s v="United States"/>
    <x v="2"/>
    <x v="22"/>
    <s v="Sterling Heights"/>
    <n v="48310"/>
    <x v="103"/>
    <x v="5"/>
    <s v="2015"/>
    <d v="2015-03-20T00:00:00"/>
    <n v="-49.53"/>
    <n v="6"/>
    <n v="33.950000000000003"/>
    <n v="88418"/>
    <x v="0"/>
  </r>
  <r>
    <n v="21902"/>
    <s v="High"/>
    <n v="0.09"/>
    <n v="150.97999999999999"/>
    <n v="66.27"/>
    <n v="2131"/>
    <x v="0"/>
    <s v="Mary Hewitt"/>
    <s v="Delivery Truck"/>
    <x v="1"/>
    <x v="1"/>
    <x v="14"/>
    <s v="Jumbo Box"/>
    <x v="692"/>
    <n v="0.65"/>
    <n v="-1.3489779718198056"/>
    <s v="United States"/>
    <x v="2"/>
    <x v="33"/>
    <s v="Gladstone"/>
    <n v="64118"/>
    <x v="35"/>
    <x v="0"/>
    <s v="2015"/>
    <d v="2015-01-04T00:00:00"/>
    <n v="-407.85"/>
    <n v="2"/>
    <n v="302.33999999999997"/>
    <n v="90079"/>
    <x v="0"/>
  </r>
  <r>
    <n v="21964"/>
    <s v="Low"/>
    <n v="0.05"/>
    <n v="30.42"/>
    <n v="8.65"/>
    <n v="2132"/>
    <x v="0"/>
    <s v="Philip Hawkins"/>
    <s v="Express Air"/>
    <x v="1"/>
    <x v="2"/>
    <x v="13"/>
    <s v="Small Box"/>
    <x v="434"/>
    <n v="0.74"/>
    <n v="-0.57187417772993665"/>
    <s v="United States"/>
    <x v="2"/>
    <x v="33"/>
    <s v="Hazelwood"/>
    <n v="63042"/>
    <x v="56"/>
    <x v="0"/>
    <s v="2015"/>
    <d v="2015-01-14T00:00:00"/>
    <n v="-191.25760000000002"/>
    <n v="11"/>
    <n v="334.44"/>
    <n v="90078"/>
    <x v="0"/>
  </r>
  <r>
    <n v="24348"/>
    <s v="High"/>
    <n v="0.01"/>
    <n v="28.99"/>
    <n v="8.59"/>
    <n v="2135"/>
    <x v="0"/>
    <s v="Melvin Kendall"/>
    <s v="Regular Air"/>
    <x v="1"/>
    <x v="2"/>
    <x v="5"/>
    <s v="Medium Box"/>
    <x v="693"/>
    <n v="0.56000000000000005"/>
    <n v="0.35307177377337812"/>
    <s v="United States"/>
    <x v="0"/>
    <x v="27"/>
    <s v="Clovis"/>
    <n v="88101"/>
    <x v="92"/>
    <x v="2"/>
    <s v="2015"/>
    <d v="2015-02-07T00:00:00"/>
    <n v="196.52328"/>
    <n v="21"/>
    <n v="556.61"/>
    <n v="91583"/>
    <x v="0"/>
  </r>
  <r>
    <n v="20138"/>
    <s v="Not Specified"/>
    <n v="0"/>
    <n v="6.98"/>
    <n v="1.6"/>
    <n v="2137"/>
    <x v="0"/>
    <s v="Crystal Crabtree"/>
    <s v="Regular Air"/>
    <x v="0"/>
    <x v="0"/>
    <x v="7"/>
    <s v="Wrap Bag"/>
    <x v="344"/>
    <n v="0.38"/>
    <n v="-5.3329404466501238"/>
    <s v="United States"/>
    <x v="3"/>
    <x v="26"/>
    <s v="West Palm Beach"/>
    <n v="33407"/>
    <x v="70"/>
    <x v="0"/>
    <s v="2015"/>
    <d v="2015-02-02T00:00:00"/>
    <n v="-343.86799999999999"/>
    <n v="9"/>
    <n v="64.48"/>
    <n v="86002"/>
    <x v="0"/>
  </r>
  <r>
    <n v="20712"/>
    <s v="Critical"/>
    <n v="0.05"/>
    <n v="2550.14"/>
    <n v="29.7"/>
    <n v="2139"/>
    <x v="0"/>
    <s v="Jon Kendall"/>
    <s v="Delivery Truck"/>
    <x v="0"/>
    <x v="2"/>
    <x v="6"/>
    <s v="Jumbo Drum"/>
    <x v="440"/>
    <n v="0.56999999999999995"/>
    <n v="-0.81957513203598542"/>
    <s v="United States"/>
    <x v="2"/>
    <x v="45"/>
    <s v="Watertown"/>
    <n v="53094"/>
    <x v="125"/>
    <x v="4"/>
    <s v="2015"/>
    <d v="2015-04-17T00:00:00"/>
    <n v="-3971.0627999999997"/>
    <n v="2"/>
    <n v="4845.2700000000004"/>
    <n v="86003"/>
    <x v="0"/>
  </r>
  <r>
    <n v="18409"/>
    <s v="High"/>
    <n v="0.01"/>
    <n v="5.44"/>
    <n v="7.46"/>
    <n v="2141"/>
    <x v="1"/>
    <s v="Molly Webster"/>
    <s v="Regular Air"/>
    <x v="1"/>
    <x v="0"/>
    <x v="8"/>
    <s v="Small Box"/>
    <x v="425"/>
    <n v="0.36"/>
    <n v="-0.93893292682926821"/>
    <s v="United States"/>
    <x v="0"/>
    <x v="21"/>
    <s v="Durango"/>
    <n v="81301"/>
    <x v="29"/>
    <x v="2"/>
    <s v="2015"/>
    <d v="2015-02-19T00:00:00"/>
    <n v="-18.478199999999998"/>
    <n v="3"/>
    <n v="19.68"/>
    <n v="87570"/>
    <x v="0"/>
  </r>
  <r>
    <n v="18410"/>
    <s v="High"/>
    <n v="0.02"/>
    <n v="549.99"/>
    <n v="49"/>
    <n v="2141"/>
    <x v="1"/>
    <s v="Molly Webster"/>
    <s v="Delivery Truck"/>
    <x v="1"/>
    <x v="2"/>
    <x v="16"/>
    <s v="Jumbo Drum"/>
    <x v="229"/>
    <n v="0.35"/>
    <n v="-3.8968000293912335E-2"/>
    <s v="United States"/>
    <x v="0"/>
    <x v="21"/>
    <s v="Durango"/>
    <n v="81301"/>
    <x v="29"/>
    <x v="2"/>
    <s v="2015"/>
    <d v="2015-02-20T00:00:00"/>
    <n v="-381.84119999999996"/>
    <n v="18"/>
    <n v="9798.84"/>
    <n v="87570"/>
    <x v="0"/>
  </r>
  <r>
    <n v="18411"/>
    <s v="High"/>
    <n v="0.03"/>
    <n v="22.01"/>
    <n v="5.53"/>
    <n v="2141"/>
    <x v="1"/>
    <s v="Molly Webster"/>
    <s v="Express Air"/>
    <x v="1"/>
    <x v="0"/>
    <x v="0"/>
    <s v="Small Pack"/>
    <x v="694"/>
    <n v="0.59"/>
    <n v="8.1437933943287258E-2"/>
    <s v="United States"/>
    <x v="0"/>
    <x v="21"/>
    <s v="Durango"/>
    <n v="81301"/>
    <x v="29"/>
    <x v="2"/>
    <s v="2015"/>
    <d v="2015-02-19T00:00:00"/>
    <n v="12.5504"/>
    <n v="7"/>
    <n v="154.11000000000001"/>
    <n v="87570"/>
    <x v="0"/>
  </r>
  <r>
    <n v="18412"/>
    <s v="High"/>
    <n v="0.09"/>
    <n v="34.76"/>
    <n v="8.2200000000000006"/>
    <n v="2141"/>
    <x v="1"/>
    <s v="Molly Webster"/>
    <s v="Regular Air"/>
    <x v="1"/>
    <x v="0"/>
    <x v="10"/>
    <s v="Small Box"/>
    <x v="695"/>
    <n v="0.56999999999999995"/>
    <n v="0.18657612050870478"/>
    <s v="United States"/>
    <x v="0"/>
    <x v="21"/>
    <s v="Durango"/>
    <n v="81301"/>
    <x v="29"/>
    <x v="2"/>
    <s v="2015"/>
    <d v="2015-02-20T00:00:00"/>
    <n v="45.3324"/>
    <n v="7"/>
    <n v="242.97"/>
    <n v="87570"/>
    <x v="0"/>
  </r>
  <r>
    <n v="23249"/>
    <s v="High"/>
    <n v="0.08"/>
    <n v="17.149999999999999"/>
    <n v="4.96"/>
    <n v="2143"/>
    <x v="0"/>
    <s v="Lester Sawyer"/>
    <s v="Regular Air"/>
    <x v="1"/>
    <x v="0"/>
    <x v="10"/>
    <s v="Small Box"/>
    <x v="206"/>
    <n v="0.57999999999999996"/>
    <n v="0.167788245850157"/>
    <s v="United States"/>
    <x v="3"/>
    <x v="8"/>
    <s v="Fairfax"/>
    <n v="20151"/>
    <x v="1"/>
    <x v="1"/>
    <s v="2015"/>
    <d v="2015-06-16T00:00:00"/>
    <n v="33.659999999999997"/>
    <n v="12"/>
    <n v="200.61"/>
    <n v="87569"/>
    <x v="0"/>
  </r>
  <r>
    <n v="24264"/>
    <s v="Medium"/>
    <n v="0"/>
    <n v="20.28"/>
    <n v="14.39"/>
    <n v="2145"/>
    <x v="0"/>
    <s v="Kerry Hardy"/>
    <s v="Regular Air"/>
    <x v="0"/>
    <x v="1"/>
    <x v="2"/>
    <s v="Small Box"/>
    <x v="654"/>
    <n v="0.47"/>
    <n v="6.5921036034142025E-2"/>
    <s v="United States"/>
    <x v="3"/>
    <x v="26"/>
    <s v="Fort Lauderdale"/>
    <n v="33311"/>
    <x v="104"/>
    <x v="2"/>
    <s v="2015"/>
    <d v="2015-02-12T00:00:00"/>
    <n v="15.677999999999999"/>
    <n v="11"/>
    <n v="237.83"/>
    <n v="87072"/>
    <x v="0"/>
  </r>
  <r>
    <n v="23795"/>
    <s v="Low"/>
    <n v="0.05"/>
    <n v="20.34"/>
    <n v="35"/>
    <n v="2146"/>
    <x v="0"/>
    <s v="Courtney Boyd"/>
    <s v="Regular Air"/>
    <x v="0"/>
    <x v="0"/>
    <x v="10"/>
    <s v="Large Box"/>
    <x v="126"/>
    <n v="0.84"/>
    <n v="0.99539796303281769"/>
    <s v="United States"/>
    <x v="3"/>
    <x v="8"/>
    <s v="Fairfax"/>
    <n v="20151"/>
    <x v="61"/>
    <x v="0"/>
    <s v="2015"/>
    <d v="2015-01-10T00:00:00"/>
    <n v="52.775999999999996"/>
    <n v="2"/>
    <n v="53.02"/>
    <n v="87071"/>
    <x v="0"/>
  </r>
  <r>
    <n v="22555"/>
    <s v="Not Specified"/>
    <n v="0.08"/>
    <n v="243.98"/>
    <n v="43.32"/>
    <n v="2151"/>
    <x v="1"/>
    <s v="Melinda Rogers"/>
    <s v="Delivery Truck"/>
    <x v="0"/>
    <x v="1"/>
    <x v="1"/>
    <s v="Jumbo Drum"/>
    <x v="696"/>
    <n v="0.55000000000000004"/>
    <n v="-0.65433370840700855"/>
    <s v="United States"/>
    <x v="2"/>
    <x v="25"/>
    <s v="Dubuque"/>
    <n v="52001"/>
    <x v="99"/>
    <x v="0"/>
    <s v="2015"/>
    <d v="2015-01-06T00:00:00"/>
    <n v="-162.8244"/>
    <n v="1"/>
    <n v="248.84"/>
    <n v="90404"/>
    <x v="0"/>
  </r>
  <r>
    <n v="24791"/>
    <s v="High"/>
    <n v="0.08"/>
    <n v="5.74"/>
    <n v="5.01"/>
    <n v="2151"/>
    <x v="1"/>
    <s v="Melinda Rogers"/>
    <s v="Regular Air"/>
    <x v="0"/>
    <x v="0"/>
    <x v="8"/>
    <s v="Small Box"/>
    <x v="697"/>
    <n v="0.39"/>
    <n v="-0.96127877947295437"/>
    <s v="United States"/>
    <x v="2"/>
    <x v="25"/>
    <s v="Dubuque"/>
    <n v="52001"/>
    <x v="170"/>
    <x v="2"/>
    <s v="2015"/>
    <d v="2015-02-11T00:00:00"/>
    <n v="-6.9308200000000006"/>
    <n v="1"/>
    <n v="7.21"/>
    <n v="90405"/>
    <x v="0"/>
  </r>
  <r>
    <n v="21834"/>
    <s v="Low"/>
    <n v="0.05"/>
    <n v="55.5"/>
    <n v="52.2"/>
    <n v="2157"/>
    <x v="1"/>
    <s v="Tom Hoyle Honeycutt"/>
    <s v="Regular Air"/>
    <x v="1"/>
    <x v="1"/>
    <x v="2"/>
    <s v="Medium Box"/>
    <x v="698"/>
    <n v="0.72"/>
    <n v="-0.46693189427659826"/>
    <s v="United States"/>
    <x v="2"/>
    <x v="22"/>
    <s v="Warren"/>
    <n v="48093"/>
    <x v="44"/>
    <x v="5"/>
    <s v="2015"/>
    <d v="2015-03-16T00:00:00"/>
    <n v="-118.54"/>
    <n v="4"/>
    <n v="253.87"/>
    <n v="90385"/>
    <x v="0"/>
  </r>
  <r>
    <n v="21835"/>
    <s v="Low"/>
    <n v="0.05"/>
    <n v="442.14"/>
    <n v="14.7"/>
    <n v="2157"/>
    <x v="1"/>
    <s v="Tom Hoyle Honeycutt"/>
    <s v="Delivery Truck"/>
    <x v="1"/>
    <x v="2"/>
    <x v="6"/>
    <s v="Jumbo Drum"/>
    <x v="110"/>
    <n v="0.56000000000000005"/>
    <n v="0.50395377232393379"/>
    <s v="United States"/>
    <x v="2"/>
    <x v="22"/>
    <s v="Warren"/>
    <n v="48093"/>
    <x v="44"/>
    <x v="5"/>
    <s v="2015"/>
    <d v="2015-03-25T00:00:00"/>
    <n v="2963.48"/>
    <n v="14"/>
    <n v="5880.46"/>
    <n v="90385"/>
    <x v="0"/>
  </r>
  <r>
    <n v="21975"/>
    <s v="High"/>
    <n v="7.0000000000000007E-2"/>
    <n v="30.93"/>
    <n v="3.92"/>
    <n v="2157"/>
    <x v="1"/>
    <s v="Tom Hoyle Honeycutt"/>
    <s v="Regular Air"/>
    <x v="1"/>
    <x v="1"/>
    <x v="2"/>
    <s v="Small Pack"/>
    <x v="609"/>
    <n v="0.44"/>
    <n v="0.69"/>
    <s v="United States"/>
    <x v="2"/>
    <x v="22"/>
    <s v="Warren"/>
    <n v="48093"/>
    <x v="32"/>
    <x v="3"/>
    <s v="2015"/>
    <d v="2015-05-04T00:00:00"/>
    <n v="398.30249999999995"/>
    <n v="19"/>
    <n v="577.25"/>
    <n v="90386"/>
    <x v="0"/>
  </r>
  <r>
    <n v="21976"/>
    <s v="High"/>
    <n v="0.05"/>
    <n v="297.48"/>
    <n v="18.059999999999999"/>
    <n v="2157"/>
    <x v="1"/>
    <s v="Tom Hoyle Honeycutt"/>
    <s v="Delivery Truck"/>
    <x v="1"/>
    <x v="2"/>
    <x v="6"/>
    <s v="Jumbo Drum"/>
    <x v="192"/>
    <n v="0.6"/>
    <n v="0.17418911557280908"/>
    <s v="United States"/>
    <x v="2"/>
    <x v="22"/>
    <s v="Warren"/>
    <n v="48093"/>
    <x v="32"/>
    <x v="3"/>
    <s v="2015"/>
    <d v="2015-05-04T00:00:00"/>
    <n v="709.85200000000009"/>
    <n v="14"/>
    <n v="4075.18"/>
    <n v="90386"/>
    <x v="0"/>
  </r>
  <r>
    <n v="21977"/>
    <s v="High"/>
    <n v="7.0000000000000007E-2"/>
    <n v="296.18"/>
    <n v="54.12"/>
    <n v="2157"/>
    <x v="1"/>
    <s v="Tom Hoyle Honeycutt"/>
    <s v="Delivery Truck"/>
    <x v="1"/>
    <x v="1"/>
    <x v="11"/>
    <s v="Jumbo Box"/>
    <x v="37"/>
    <n v="0.76"/>
    <n v="4.4938189219399127E-2"/>
    <s v="United States"/>
    <x v="2"/>
    <x v="22"/>
    <s v="Warren"/>
    <n v="48093"/>
    <x v="32"/>
    <x v="3"/>
    <s v="2015"/>
    <d v="2015-05-05T00:00:00"/>
    <n v="80.809200000000089"/>
    <n v="6"/>
    <n v="1798.23"/>
    <n v="90386"/>
    <x v="0"/>
  </r>
  <r>
    <n v="23775"/>
    <s v="Medium"/>
    <n v="0.08"/>
    <n v="30.98"/>
    <n v="8.74"/>
    <n v="2159"/>
    <x v="0"/>
    <s v="Wesley Field"/>
    <s v="Regular Air"/>
    <x v="0"/>
    <x v="0"/>
    <x v="7"/>
    <s v="Small Box"/>
    <x v="699"/>
    <n v="0.4"/>
    <n v="0.51055005500550055"/>
    <s v="United States"/>
    <x v="2"/>
    <x v="22"/>
    <s v="Westland"/>
    <n v="48185"/>
    <x v="135"/>
    <x v="3"/>
    <s v="2015"/>
    <d v="2015-05-21T00:00:00"/>
    <n v="371.27200000000005"/>
    <n v="25"/>
    <n v="727.2"/>
    <n v="90387"/>
    <x v="0"/>
  </r>
  <r>
    <n v="23773"/>
    <s v="Medium"/>
    <n v="0.09"/>
    <n v="159.31"/>
    <n v="60"/>
    <n v="2162"/>
    <x v="1"/>
    <s v="Brenda Jain"/>
    <s v="Delivery Truck"/>
    <x v="0"/>
    <x v="1"/>
    <x v="11"/>
    <s v="Jumbo Drum"/>
    <x v="700"/>
    <n v="0.55000000000000004"/>
    <n v="1.2472972096504062E-2"/>
    <s v="United States"/>
    <x v="1"/>
    <x v="19"/>
    <s v="Sharon"/>
    <n v="16146"/>
    <x v="135"/>
    <x v="3"/>
    <s v="2015"/>
    <d v="2015-05-22T00:00:00"/>
    <n v="77.000895400000104"/>
    <n v="41"/>
    <n v="6173.42"/>
    <n v="90387"/>
    <x v="0"/>
  </r>
  <r>
    <n v="23774"/>
    <s v="Medium"/>
    <n v="0.06"/>
    <n v="55.99"/>
    <n v="5"/>
    <n v="2162"/>
    <x v="1"/>
    <s v="Brenda Jain"/>
    <s v="Regular Air"/>
    <x v="0"/>
    <x v="2"/>
    <x v="5"/>
    <s v="Small Pack"/>
    <x v="134"/>
    <n v="0.83"/>
    <n v="1.8001287249790828E-2"/>
    <s v="United States"/>
    <x v="1"/>
    <x v="19"/>
    <s v="Sharon"/>
    <n v="16146"/>
    <x v="135"/>
    <x v="3"/>
    <s v="2015"/>
    <d v="2015-05-22T00:00:00"/>
    <n v="27.968600000000009"/>
    <n v="33"/>
    <n v="1553.7"/>
    <n v="90387"/>
    <x v="0"/>
  </r>
  <r>
    <n v="22450"/>
    <s v="Not Specified"/>
    <n v="0.01"/>
    <n v="5.38"/>
    <n v="7.57"/>
    <n v="2164"/>
    <x v="1"/>
    <s v="Harry Sellers"/>
    <s v="Regular Air"/>
    <x v="2"/>
    <x v="0"/>
    <x v="8"/>
    <s v="Small Box"/>
    <x v="701"/>
    <n v="0.36"/>
    <n v="-3.5749239828693788"/>
    <s v="United States"/>
    <x v="0"/>
    <x v="1"/>
    <s v="Pasadena"/>
    <n v="91104"/>
    <x v="85"/>
    <x v="0"/>
    <s v="2015"/>
    <d v="2015-01-10T00:00:00"/>
    <n v="-66.779579999999996"/>
    <n v="3"/>
    <n v="18.68"/>
    <n v="88794"/>
    <x v="0"/>
  </r>
  <r>
    <n v="22451"/>
    <s v="Not Specified"/>
    <n v="0.05"/>
    <n v="3.28"/>
    <n v="3.97"/>
    <n v="2164"/>
    <x v="1"/>
    <s v="Harry Sellers"/>
    <s v="Regular Air"/>
    <x v="2"/>
    <x v="0"/>
    <x v="0"/>
    <s v="Wrap Bag"/>
    <x v="365"/>
    <n v="0.56000000000000005"/>
    <n v="-3.9922534435261712"/>
    <s v="United States"/>
    <x v="0"/>
    <x v="1"/>
    <s v="Pasadena"/>
    <n v="91104"/>
    <x v="85"/>
    <x v="0"/>
    <s v="2015"/>
    <d v="2015-01-09T00:00:00"/>
    <n v="-144.9188"/>
    <n v="11"/>
    <n v="36.299999999999997"/>
    <n v="88794"/>
    <x v="0"/>
  </r>
  <r>
    <n v="22449"/>
    <s v="Not Specified"/>
    <n v="0.09"/>
    <n v="2.78"/>
    <n v="0.97"/>
    <n v="2165"/>
    <x v="0"/>
    <s v="Melanie Knight"/>
    <s v="Regular Air"/>
    <x v="2"/>
    <x v="0"/>
    <x v="0"/>
    <s v="Wrap Bag"/>
    <x v="702"/>
    <n v="0.59"/>
    <n v="-0.31638178415470991"/>
    <s v="United States"/>
    <x v="1"/>
    <x v="14"/>
    <s v="Augusta"/>
    <n v="4330"/>
    <x v="85"/>
    <x v="0"/>
    <s v="2015"/>
    <d v="2015-01-11T00:00:00"/>
    <n v="-5.0716000000000001"/>
    <n v="6"/>
    <n v="16.03"/>
    <n v="88794"/>
    <x v="0"/>
  </r>
  <r>
    <n v="20980"/>
    <s v="Medium"/>
    <n v="0.08"/>
    <n v="2.94"/>
    <n v="0.96"/>
    <n v="2178"/>
    <x v="0"/>
    <s v="Judy Hall"/>
    <s v="Regular Air"/>
    <x v="2"/>
    <x v="0"/>
    <x v="0"/>
    <s v="Wrap Bag"/>
    <x v="202"/>
    <n v="0.57999999999999996"/>
    <n v="-4.6548323471400387E-2"/>
    <s v="United States"/>
    <x v="1"/>
    <x v="15"/>
    <s v="Worcester"/>
    <n v="1610"/>
    <x v="39"/>
    <x v="0"/>
    <s v="2015"/>
    <d v="2015-01-29T00:00:00"/>
    <n v="-1.18"/>
    <n v="9"/>
    <n v="25.35"/>
    <n v="89465"/>
    <x v="0"/>
  </r>
  <r>
    <n v="26331"/>
    <s v="Not Specified"/>
    <n v="0"/>
    <n v="1.48"/>
    <n v="0.7"/>
    <n v="2183"/>
    <x v="0"/>
    <s v="Sheryl Reese"/>
    <s v="Regular Air"/>
    <x v="1"/>
    <x v="0"/>
    <x v="3"/>
    <s v="Wrap Bag"/>
    <x v="679"/>
    <n v="0.37"/>
    <n v="-10.512318840579709"/>
    <s v="United States"/>
    <x v="3"/>
    <x v="35"/>
    <s v="Owensboro"/>
    <n v="42301"/>
    <x v="15"/>
    <x v="1"/>
    <s v="2015"/>
    <d v="2015-06-17T00:00:00"/>
    <n v="-203.09799999999998"/>
    <n v="12"/>
    <n v="19.32"/>
    <n v="91571"/>
    <x v="0"/>
  </r>
  <r>
    <n v="19008"/>
    <s v="High"/>
    <n v="0.09"/>
    <n v="16.98"/>
    <n v="12.39"/>
    <n v="2187"/>
    <x v="0"/>
    <s v="Joanne Spivey"/>
    <s v="Regular Air"/>
    <x v="0"/>
    <x v="0"/>
    <x v="4"/>
    <s v="Small Box"/>
    <x v="703"/>
    <n v="0.35"/>
    <n v="-0.55956221198156686"/>
    <s v="United States"/>
    <x v="2"/>
    <x v="33"/>
    <s v="Independence"/>
    <n v="64055"/>
    <x v="100"/>
    <x v="3"/>
    <s v="2015"/>
    <d v="2015-05-10T00:00:00"/>
    <n v="-48.57"/>
    <n v="5"/>
    <n v="86.8"/>
    <n v="89440"/>
    <x v="0"/>
  </r>
  <r>
    <n v="1008"/>
    <s v="High"/>
    <n v="0.09"/>
    <n v="16.98"/>
    <n v="12.39"/>
    <n v="2189"/>
    <x v="0"/>
    <s v="Frank Cross"/>
    <s v="Regular Air"/>
    <x v="0"/>
    <x v="0"/>
    <x v="4"/>
    <s v="Small Box"/>
    <x v="703"/>
    <n v="0.35"/>
    <n v="-0.12717655992249483"/>
    <s v="United States"/>
    <x v="1"/>
    <x v="4"/>
    <s v="New York City"/>
    <n v="10177"/>
    <x v="100"/>
    <x v="3"/>
    <s v="2015"/>
    <d v="2015-05-10T00:00:00"/>
    <n v="-48.57"/>
    <n v="22"/>
    <n v="381.91"/>
    <n v="7364"/>
    <x v="1"/>
  </r>
  <r>
    <n v="5870"/>
    <s v="Critical"/>
    <n v="0.05"/>
    <n v="16.98"/>
    <n v="7.78"/>
    <n v="2190"/>
    <x v="1"/>
    <s v="Marvin Patrick"/>
    <s v="Regular Air"/>
    <x v="1"/>
    <x v="0"/>
    <x v="0"/>
    <s v="Small Pack"/>
    <x v="704"/>
    <n v="0.56999999999999995"/>
    <n v="-6.2074126590255629E-2"/>
    <s v="United States"/>
    <x v="2"/>
    <x v="22"/>
    <s v="Detroit"/>
    <n v="48227"/>
    <x v="79"/>
    <x v="2"/>
    <s v="2015"/>
    <d v="2015-02-16T00:00:00"/>
    <n v="-47.28"/>
    <n v="45"/>
    <n v="761.67"/>
    <n v="41636"/>
    <x v="0"/>
  </r>
  <r>
    <n v="5871"/>
    <s v="Critical"/>
    <n v="0.03"/>
    <n v="115.99"/>
    <n v="4.2300000000000004"/>
    <n v="2190"/>
    <x v="1"/>
    <s v="Marvin Patrick"/>
    <s v="Regular Air"/>
    <x v="1"/>
    <x v="2"/>
    <x v="5"/>
    <s v="Small Box"/>
    <x v="705"/>
    <n v="0.56000000000000005"/>
    <n v="0.14404286338244182"/>
    <s v="United States"/>
    <x v="2"/>
    <x v="22"/>
    <s v="Detroit"/>
    <n v="48227"/>
    <x v="79"/>
    <x v="2"/>
    <s v="2015"/>
    <d v="2015-02-16T00:00:00"/>
    <n v="722.24099999999999"/>
    <n v="49"/>
    <n v="5014.07"/>
    <n v="41636"/>
    <x v="0"/>
  </r>
  <r>
    <n v="23870"/>
    <s v="Critical"/>
    <n v="0.05"/>
    <n v="16.98"/>
    <n v="7.78"/>
    <n v="2193"/>
    <x v="1"/>
    <s v="Donald Melton"/>
    <s v="Regular Air"/>
    <x v="1"/>
    <x v="0"/>
    <x v="0"/>
    <s v="Small Pack"/>
    <x v="704"/>
    <n v="0.56999999999999995"/>
    <n v="-0.86470809388259307"/>
    <s v="United States"/>
    <x v="3"/>
    <x v="24"/>
    <s v="New Bern"/>
    <n v="28560"/>
    <x v="79"/>
    <x v="2"/>
    <s v="2015"/>
    <d v="2015-02-16T00:00:00"/>
    <n v="-161"/>
    <n v="11"/>
    <n v="186.19"/>
    <n v="90685"/>
    <x v="0"/>
  </r>
  <r>
    <n v="23871"/>
    <s v="Critical"/>
    <n v="0.03"/>
    <n v="115.99"/>
    <n v="4.2300000000000004"/>
    <n v="2193"/>
    <x v="1"/>
    <s v="Donald Melton"/>
    <s v="Regular Air"/>
    <x v="1"/>
    <x v="2"/>
    <x v="5"/>
    <s v="Small Box"/>
    <x v="705"/>
    <n v="0.56000000000000005"/>
    <n v="0.69088440803296569"/>
    <s v="United States"/>
    <x v="3"/>
    <x v="24"/>
    <s v="New Bern"/>
    <n v="28560"/>
    <x v="79"/>
    <x v="2"/>
    <s v="2015"/>
    <d v="2015-02-16T00:00:00"/>
    <n v="848.3646"/>
    <n v="12"/>
    <n v="1227.94"/>
    <n v="90685"/>
    <x v="0"/>
  </r>
  <r>
    <n v="19112"/>
    <s v="Medium"/>
    <n v="0.03"/>
    <n v="27.48"/>
    <n v="4"/>
    <n v="2196"/>
    <x v="1"/>
    <s v="Gene Heath Cross"/>
    <s v="Regular Air"/>
    <x v="2"/>
    <x v="2"/>
    <x v="13"/>
    <s v="Small Box"/>
    <x v="312"/>
    <n v="0.75"/>
    <n v="-0.3011858833101671"/>
    <s v="United States"/>
    <x v="1"/>
    <x v="4"/>
    <s v="Jamestown"/>
    <n v="14701"/>
    <x v="74"/>
    <x v="4"/>
    <s v="2015"/>
    <d v="2015-04-08T00:00:00"/>
    <n v="-88.840800000000002"/>
    <n v="11"/>
    <n v="294.97000000000003"/>
    <n v="89175"/>
    <x v="0"/>
  </r>
  <r>
    <n v="19113"/>
    <s v="Medium"/>
    <n v="0.1"/>
    <n v="179.99"/>
    <n v="19.989999999999998"/>
    <n v="2196"/>
    <x v="1"/>
    <s v="Gene Heath Cross"/>
    <s v="Regular Air"/>
    <x v="2"/>
    <x v="2"/>
    <x v="13"/>
    <s v="Small Box"/>
    <x v="196"/>
    <n v="0.48"/>
    <n v="0.4918493928113748"/>
    <s v="United States"/>
    <x v="1"/>
    <x v="4"/>
    <s v="Jamestown"/>
    <n v="14701"/>
    <x v="74"/>
    <x v="4"/>
    <s v="2015"/>
    <d v="2015-04-08T00:00:00"/>
    <n v="1208.9903999999999"/>
    <n v="14"/>
    <n v="2458.0500000000002"/>
    <n v="89175"/>
    <x v="0"/>
  </r>
  <r>
    <n v="19114"/>
    <s v="Medium"/>
    <n v="0.1"/>
    <n v="140.85"/>
    <n v="19.989999999999998"/>
    <n v="2196"/>
    <x v="1"/>
    <s v="Gene Heath Cross"/>
    <s v="Regular Air"/>
    <x v="2"/>
    <x v="0"/>
    <x v="10"/>
    <s v="Small Box"/>
    <x v="706"/>
    <n v="0.73"/>
    <n v="4.0519922944337421E-3"/>
    <s v="United States"/>
    <x v="1"/>
    <x v="4"/>
    <s v="Jamestown"/>
    <n v="14701"/>
    <x v="74"/>
    <x v="4"/>
    <s v="2015"/>
    <d v="2015-04-09T00:00:00"/>
    <n v="9.9911999999999992"/>
    <n v="19"/>
    <n v="2465.75"/>
    <n v="89175"/>
    <x v="0"/>
  </r>
  <r>
    <n v="23300"/>
    <s v="Critical"/>
    <n v="0.08"/>
    <n v="100.97"/>
    <n v="7.18"/>
    <n v="2197"/>
    <x v="1"/>
    <s v="Karen O'Donnell"/>
    <s v="Regular Air"/>
    <x v="2"/>
    <x v="2"/>
    <x v="13"/>
    <s v="Small Box"/>
    <x v="707"/>
    <n v="0.46"/>
    <n v="0.19411764705882353"/>
    <s v="United States"/>
    <x v="1"/>
    <x v="4"/>
    <s v="Levittown"/>
    <n v="11756"/>
    <x v="175"/>
    <x v="1"/>
    <s v="2015"/>
    <d v="2015-06-27T00:00:00"/>
    <n v="126.22500000000001"/>
    <n v="7"/>
    <n v="650.25"/>
    <n v="89176"/>
    <x v="0"/>
  </r>
  <r>
    <n v="23301"/>
    <s v="Critical"/>
    <n v="0"/>
    <n v="13.4"/>
    <n v="4.95"/>
    <n v="2197"/>
    <x v="1"/>
    <s v="Karen O'Donnell"/>
    <s v="Regular Air"/>
    <x v="2"/>
    <x v="1"/>
    <x v="2"/>
    <s v="Small Pack"/>
    <x v="271"/>
    <n v="0.37"/>
    <n v="0.69"/>
    <s v="United States"/>
    <x v="1"/>
    <x v="4"/>
    <s v="Levittown"/>
    <n v="11756"/>
    <x v="175"/>
    <x v="1"/>
    <s v="2015"/>
    <d v="2015-06-27T00:00:00"/>
    <n v="187.7628"/>
    <n v="19"/>
    <n v="272.12"/>
    <n v="89176"/>
    <x v="0"/>
  </r>
  <r>
    <n v="26083"/>
    <s v="Not Specified"/>
    <n v="0.03"/>
    <n v="25.98"/>
    <n v="4.08"/>
    <n v="2198"/>
    <x v="1"/>
    <s v="Lester Woodward Maynard"/>
    <s v="Regular Air"/>
    <x v="2"/>
    <x v="0"/>
    <x v="0"/>
    <s v="Small Pack"/>
    <x v="708"/>
    <n v="0.56999999999999995"/>
    <n v="0.69"/>
    <s v="United States"/>
    <x v="1"/>
    <x v="4"/>
    <s v="Lindenhurst"/>
    <n v="11757"/>
    <x v="55"/>
    <x v="3"/>
    <s v="2015"/>
    <d v="2015-05-25T00:00:00"/>
    <n v="295.90649999999999"/>
    <n v="16"/>
    <n v="428.85"/>
    <n v="89174"/>
    <x v="0"/>
  </r>
  <r>
    <n v="26084"/>
    <s v="Not Specified"/>
    <n v="0.1"/>
    <n v="20.98"/>
    <n v="53.03"/>
    <n v="2198"/>
    <x v="1"/>
    <s v="Lester Woodward Maynard"/>
    <s v="Delivery Truck"/>
    <x v="2"/>
    <x v="0"/>
    <x v="10"/>
    <s v="Jumbo Drum"/>
    <x v="211"/>
    <n v="0.78"/>
    <n v="-6.1638348805978866"/>
    <s v="United States"/>
    <x v="1"/>
    <x v="4"/>
    <s v="Lindenhurst"/>
    <n v="11757"/>
    <x v="55"/>
    <x v="3"/>
    <s v="2015"/>
    <d v="2015-05-22T00:00:00"/>
    <n v="-2111.36"/>
    <n v="16"/>
    <n v="342.54"/>
    <n v="89174"/>
    <x v="0"/>
  </r>
  <r>
    <n v="20234"/>
    <s v="Critical"/>
    <n v="0.17"/>
    <n v="14.89"/>
    <n v="13.56"/>
    <n v="2201"/>
    <x v="0"/>
    <s v="David Hoyle"/>
    <s v="Regular Air"/>
    <x v="2"/>
    <x v="1"/>
    <x v="2"/>
    <s v="Large Box"/>
    <x v="709"/>
    <n v="0.57999999999999996"/>
    <n v="-0.32653791130185983"/>
    <s v="United States"/>
    <x v="2"/>
    <x v="3"/>
    <s v="Bloomington"/>
    <n v="55420"/>
    <x v="78"/>
    <x v="5"/>
    <s v="2015"/>
    <d v="2015-03-27T00:00:00"/>
    <n v="-9.1300000000000008"/>
    <n v="1"/>
    <n v="27.96"/>
    <n v="86054"/>
    <x v="0"/>
  </r>
  <r>
    <n v="22259"/>
    <s v="Low"/>
    <n v="0.09"/>
    <n v="160.97999999999999"/>
    <n v="30"/>
    <n v="2202"/>
    <x v="1"/>
    <s v="Laurie Howe"/>
    <s v="Delivery Truck"/>
    <x v="1"/>
    <x v="1"/>
    <x v="1"/>
    <s v="Jumbo Drum"/>
    <x v="48"/>
    <n v="0.62"/>
    <n v="0.21855960082671916"/>
    <s v="United States"/>
    <x v="2"/>
    <x v="3"/>
    <s v="Brooklyn Center"/>
    <n v="55429"/>
    <x v="70"/>
    <x v="0"/>
    <s v="2015"/>
    <d v="2015-01-31T00:00:00"/>
    <n v="357.428"/>
    <n v="11"/>
    <n v="1635.38"/>
    <n v="86050"/>
    <x v="0"/>
  </r>
  <r>
    <n v="22260"/>
    <s v="Low"/>
    <n v="0.09"/>
    <n v="6.3"/>
    <n v="0.5"/>
    <n v="2202"/>
    <x v="1"/>
    <s v="Laurie Howe"/>
    <s v="Regular Air"/>
    <x v="1"/>
    <x v="0"/>
    <x v="9"/>
    <s v="Small Box"/>
    <x v="57"/>
    <n v="0.39"/>
    <n v="0.69"/>
    <s v="United States"/>
    <x v="2"/>
    <x v="3"/>
    <s v="Brooklyn Center"/>
    <n v="55429"/>
    <x v="70"/>
    <x v="0"/>
    <s v="2015"/>
    <d v="2015-01-31T00:00:00"/>
    <n v="40.351199999999992"/>
    <n v="10"/>
    <n v="58.48"/>
    <n v="86050"/>
    <x v="0"/>
  </r>
  <r>
    <n v="22261"/>
    <s v="Low"/>
    <n v="0"/>
    <n v="4.9800000000000004"/>
    <n v="0.8"/>
    <n v="2202"/>
    <x v="1"/>
    <s v="Laurie Howe"/>
    <s v="Regular Air"/>
    <x v="1"/>
    <x v="0"/>
    <x v="7"/>
    <s v="Wrap Bag"/>
    <x v="177"/>
    <n v="0.36"/>
    <n v="0.69"/>
    <s v="United States"/>
    <x v="2"/>
    <x v="3"/>
    <s v="Brooklyn Center"/>
    <n v="55429"/>
    <x v="70"/>
    <x v="0"/>
    <s v="2015"/>
    <d v="2015-02-07T00:00:00"/>
    <n v="27.634499999999996"/>
    <n v="8"/>
    <n v="40.049999999999997"/>
    <n v="86050"/>
    <x v="0"/>
  </r>
  <r>
    <n v="23919"/>
    <s v="Low"/>
    <n v="0.08"/>
    <n v="145.44999999999999"/>
    <n v="17.850000000000001"/>
    <n v="2203"/>
    <x v="1"/>
    <s v="Eddie Walker"/>
    <s v="Delivery Truck"/>
    <x v="1"/>
    <x v="2"/>
    <x v="6"/>
    <s v="Jumbo Drum"/>
    <x v="390"/>
    <n v="0.56000000000000005"/>
    <n v="0.67245852942755402"/>
    <s v="United States"/>
    <x v="2"/>
    <x v="3"/>
    <s v="Brooklyn Park"/>
    <n v="55445"/>
    <x v="128"/>
    <x v="2"/>
    <s v="2015"/>
    <d v="2015-02-04T00:00:00"/>
    <n v="751.58"/>
    <n v="8"/>
    <n v="1117.6600000000001"/>
    <n v="86051"/>
    <x v="0"/>
  </r>
  <r>
    <n v="22595"/>
    <s v="Critical"/>
    <n v="0.03"/>
    <n v="399.98"/>
    <n v="12.06"/>
    <n v="2203"/>
    <x v="1"/>
    <s v="Eddie Walker"/>
    <s v="Delivery Truck"/>
    <x v="1"/>
    <x v="2"/>
    <x v="6"/>
    <s v="Jumbo Box"/>
    <x v="79"/>
    <n v="0.56000000000000005"/>
    <n v="-0.82219851301115232"/>
    <s v="United States"/>
    <x v="2"/>
    <x v="3"/>
    <s v="Brooklyn Park"/>
    <n v="55445"/>
    <x v="148"/>
    <x v="0"/>
    <s v="2015"/>
    <d v="2015-01-06T00:00:00"/>
    <n v="-663.51419999999996"/>
    <n v="2"/>
    <n v="807"/>
    <n v="86052"/>
    <x v="0"/>
  </r>
  <r>
    <n v="23920"/>
    <s v="Low"/>
    <n v="7.0000000000000007E-2"/>
    <n v="33.94"/>
    <n v="19.190000000000001"/>
    <n v="2204"/>
    <x v="1"/>
    <s v="Oscar Ford"/>
    <s v="Delivery Truck"/>
    <x v="1"/>
    <x v="1"/>
    <x v="1"/>
    <s v="Jumbo Drum"/>
    <x v="362"/>
    <n v="0.57999999999999996"/>
    <n v="-0.92977693851056298"/>
    <s v="United States"/>
    <x v="2"/>
    <x v="3"/>
    <s v="Burnsville"/>
    <n v="55337"/>
    <x v="128"/>
    <x v="2"/>
    <s v="2015"/>
    <d v="2015-02-08T00:00:00"/>
    <n v="-157.56"/>
    <n v="5"/>
    <n v="169.46"/>
    <n v="86051"/>
    <x v="0"/>
  </r>
  <r>
    <n v="24434"/>
    <s v="Critical"/>
    <n v="0.04"/>
    <n v="296.18"/>
    <n v="154.12"/>
    <n v="2204"/>
    <x v="1"/>
    <s v="Oscar Ford"/>
    <s v="Delivery Truck"/>
    <x v="3"/>
    <x v="1"/>
    <x v="11"/>
    <s v="Jumbo Box"/>
    <x v="37"/>
    <n v="0.76"/>
    <n v="-1.525593087522451E-2"/>
    <s v="United States"/>
    <x v="2"/>
    <x v="3"/>
    <s v="Burnsville"/>
    <n v="55337"/>
    <x v="104"/>
    <x v="2"/>
    <s v="2015"/>
    <d v="2015-02-11T00:00:00"/>
    <n v="-87.998040000000003"/>
    <n v="20"/>
    <n v="5768.12"/>
    <n v="86053"/>
    <x v="0"/>
  </r>
  <r>
    <n v="18164"/>
    <s v="High"/>
    <n v="0.03"/>
    <n v="28.48"/>
    <n v="1.99"/>
    <n v="2206"/>
    <x v="1"/>
    <s v="Bobby Powell"/>
    <s v="Regular Air"/>
    <x v="3"/>
    <x v="2"/>
    <x v="13"/>
    <s v="Small Pack"/>
    <x v="137"/>
    <n v="0.4"/>
    <n v="-0.63874027149321266"/>
    <s v="United States"/>
    <x v="2"/>
    <x v="25"/>
    <s v="Fort Dodge"/>
    <n v="50501"/>
    <x v="99"/>
    <x v="0"/>
    <s v="2015"/>
    <d v="2015-01-06T00:00:00"/>
    <n v="-35.290399999999998"/>
    <n v="2"/>
    <n v="55.25"/>
    <n v="86258"/>
    <x v="0"/>
  </r>
  <r>
    <n v="18165"/>
    <s v="High"/>
    <n v="0.01"/>
    <n v="205.99"/>
    <n v="5.99"/>
    <n v="2206"/>
    <x v="1"/>
    <s v="Bobby Powell"/>
    <s v="Regular Air"/>
    <x v="3"/>
    <x v="2"/>
    <x v="5"/>
    <s v="Small Box"/>
    <x v="710"/>
    <n v="0.59"/>
    <n v="-0.13585065853924022"/>
    <s v="United States"/>
    <x v="2"/>
    <x v="25"/>
    <s v="Fort Dodge"/>
    <n v="50501"/>
    <x v="99"/>
    <x v="0"/>
    <s v="2015"/>
    <d v="2015-01-07T00:00:00"/>
    <n v="-74.883600000000001"/>
    <n v="3"/>
    <n v="551.22"/>
    <n v="86258"/>
    <x v="0"/>
  </r>
  <r>
    <n v="23317"/>
    <s v="Low"/>
    <n v="0.06"/>
    <n v="6.98"/>
    <n v="1.6"/>
    <n v="2209"/>
    <x v="0"/>
    <s v="Sharon Thomas"/>
    <s v="Regular Air"/>
    <x v="1"/>
    <x v="0"/>
    <x v="7"/>
    <s v="Wrap Bag"/>
    <x v="344"/>
    <n v="0.38"/>
    <n v="-1.1683069224353628"/>
    <s v="United States"/>
    <x v="3"/>
    <x v="29"/>
    <s v="College Park"/>
    <n v="30337"/>
    <x v="46"/>
    <x v="0"/>
    <s v="2015"/>
    <d v="2015-01-29T00:00:00"/>
    <n v="-98.056000000000012"/>
    <n v="12"/>
    <n v="83.93"/>
    <n v="88030"/>
    <x v="0"/>
  </r>
  <r>
    <n v="19914"/>
    <s v="Not Specified"/>
    <n v="0.08"/>
    <n v="95.99"/>
    <n v="35"/>
    <n v="2211"/>
    <x v="0"/>
    <s v="Anita Hahn"/>
    <s v="Express Air"/>
    <x v="1"/>
    <x v="0"/>
    <x v="10"/>
    <s v="Large Box"/>
    <x v="711"/>
    <m/>
    <n v="-2.1931524654425418"/>
    <s v="United States"/>
    <x v="1"/>
    <x v="30"/>
    <s v="Bowie"/>
    <n v="20715"/>
    <x v="167"/>
    <x v="0"/>
    <s v="2015"/>
    <d v="2015-01-03T00:00:00"/>
    <n v="-425.20840000000004"/>
    <n v="2"/>
    <n v="193.88"/>
    <n v="88028"/>
    <x v="0"/>
  </r>
  <r>
    <n v="24756"/>
    <s v="High"/>
    <n v="0.09"/>
    <n v="199.99"/>
    <n v="24.49"/>
    <n v="2212"/>
    <x v="0"/>
    <s v="Stacy Chang"/>
    <s v="Express Air"/>
    <x v="1"/>
    <x v="2"/>
    <x v="16"/>
    <s v="Large Box"/>
    <x v="495"/>
    <n v="0.46"/>
    <n v="0.63754607422368093"/>
    <s v="United States"/>
    <x v="1"/>
    <x v="30"/>
    <s v="Catonsville"/>
    <n v="21228"/>
    <x v="47"/>
    <x v="4"/>
    <s v="2015"/>
    <d v="2015-04-21T00:00:00"/>
    <n v="631.33000000000004"/>
    <n v="5"/>
    <n v="990.25"/>
    <n v="88029"/>
    <x v="0"/>
  </r>
  <r>
    <n v="23512"/>
    <s v="Low"/>
    <n v="7.0000000000000007E-2"/>
    <n v="3.28"/>
    <n v="3.97"/>
    <n v="2215"/>
    <x v="0"/>
    <s v="Christopher High"/>
    <s v="Regular Air"/>
    <x v="0"/>
    <x v="0"/>
    <x v="0"/>
    <s v="Wrap Bag"/>
    <x v="365"/>
    <n v="0.56000000000000005"/>
    <n v="-1.5024390243902439"/>
    <s v="United States"/>
    <x v="1"/>
    <x v="10"/>
    <s v="Massillon"/>
    <n v="44646"/>
    <x v="96"/>
    <x v="1"/>
    <s v="2015"/>
    <d v="2015-06-23T00:00:00"/>
    <n v="-22.175999999999998"/>
    <n v="4"/>
    <n v="14.76"/>
    <n v="90314"/>
    <x v="0"/>
  </r>
  <r>
    <n v="23513"/>
    <s v="Low"/>
    <n v="0.02"/>
    <n v="256.99"/>
    <n v="11.25"/>
    <n v="2216"/>
    <x v="1"/>
    <s v="Clara Kaplan"/>
    <s v="Regular Air"/>
    <x v="0"/>
    <x v="2"/>
    <x v="13"/>
    <s v="Small Box"/>
    <x v="476"/>
    <n v="0.51"/>
    <n v="-0.26483598040670919"/>
    <s v="United States"/>
    <x v="1"/>
    <x v="10"/>
    <s v="Medina"/>
    <n v="44256"/>
    <x v="96"/>
    <x v="1"/>
    <s v="2015"/>
    <d v="2015-06-30T00:00:00"/>
    <n v="-214.10399999999998"/>
    <n v="3"/>
    <n v="808.44"/>
    <n v="90314"/>
    <x v="0"/>
  </r>
  <r>
    <n v="23514"/>
    <s v="Low"/>
    <n v="0.01"/>
    <n v="6.48"/>
    <n v="5.14"/>
    <n v="2216"/>
    <x v="1"/>
    <s v="Clara Kaplan"/>
    <s v="Regular Air"/>
    <x v="0"/>
    <x v="0"/>
    <x v="7"/>
    <s v="Small Box"/>
    <x v="339"/>
    <n v="0.37"/>
    <n v="-0.39958463136033229"/>
    <s v="United States"/>
    <x v="1"/>
    <x v="10"/>
    <s v="Medina"/>
    <n v="44256"/>
    <x v="96"/>
    <x v="1"/>
    <s v="2015"/>
    <d v="2015-06-25T00:00:00"/>
    <n v="-26.936"/>
    <n v="10"/>
    <n v="67.41"/>
    <n v="90314"/>
    <x v="0"/>
  </r>
  <r>
    <n v="22712"/>
    <s v="Low"/>
    <n v="0.09"/>
    <n v="14.2"/>
    <n v="5.3"/>
    <n v="2220"/>
    <x v="0"/>
    <s v="Jennifer Stanton"/>
    <s v="Regular Air"/>
    <x v="3"/>
    <x v="1"/>
    <x v="2"/>
    <s v="Wrap Bag"/>
    <x v="257"/>
    <n v="0.46"/>
    <n v="-5.8956063907044305"/>
    <s v="United States"/>
    <x v="3"/>
    <x v="26"/>
    <s v="Winter Garden"/>
    <n v="34787"/>
    <x v="136"/>
    <x v="2"/>
    <s v="2015"/>
    <d v="2015-03-01T00:00:00"/>
    <n v="-324.73"/>
    <n v="4"/>
    <n v="55.08"/>
    <n v="91036"/>
    <x v="0"/>
  </r>
  <r>
    <n v="24113"/>
    <s v="Critical"/>
    <n v="0"/>
    <n v="100.89"/>
    <n v="42"/>
    <n v="2225"/>
    <x v="0"/>
    <s v="Sean McKenna"/>
    <s v="Delivery Truck"/>
    <x v="2"/>
    <x v="1"/>
    <x v="1"/>
    <s v="Jumbo Drum"/>
    <x v="712"/>
    <n v="0.61"/>
    <n v="0.93284663362580922"/>
    <s v="United States"/>
    <x v="0"/>
    <x v="27"/>
    <s v="Hobbs"/>
    <n v="88240"/>
    <x v="54"/>
    <x v="2"/>
    <s v="2015"/>
    <d v="2015-02-22T00:00:00"/>
    <n v="1500.12"/>
    <n v="15"/>
    <n v="1608.11"/>
    <n v="89970"/>
    <x v="0"/>
  </r>
  <r>
    <n v="18820"/>
    <s v="Low"/>
    <n v="0.01"/>
    <n v="13.43"/>
    <n v="5.5"/>
    <n v="2240"/>
    <x v="0"/>
    <s v="Maurice Kelly"/>
    <s v="Express Air"/>
    <x v="0"/>
    <x v="0"/>
    <x v="10"/>
    <s v="Small Box"/>
    <x v="599"/>
    <n v="0.56999999999999995"/>
    <n v="-3.1380631578947371"/>
    <s v="United States"/>
    <x v="3"/>
    <x v="26"/>
    <s v="Lakeland"/>
    <n v="33801"/>
    <x v="34"/>
    <x v="4"/>
    <s v="2015"/>
    <d v="2015-04-13T00:00:00"/>
    <n v="-313.02180000000004"/>
    <n v="7"/>
    <n v="99.75"/>
    <n v="89102"/>
    <x v="0"/>
  </r>
  <r>
    <n v="24121"/>
    <s v="Low"/>
    <n v="0"/>
    <n v="2.08"/>
    <n v="5.33"/>
    <n v="2250"/>
    <x v="0"/>
    <s v="Alvin Hoover"/>
    <s v="Regular Air"/>
    <x v="1"/>
    <x v="1"/>
    <x v="2"/>
    <s v="Small Box"/>
    <x v="261"/>
    <n v="0.43"/>
    <n v="-3.7454425209103293"/>
    <s v="United States"/>
    <x v="1"/>
    <x v="19"/>
    <s v="State College"/>
    <n v="16801"/>
    <x v="53"/>
    <x v="4"/>
    <s v="2015"/>
    <d v="2015-04-20T00:00:00"/>
    <n v="-192.5532"/>
    <n v="22"/>
    <n v="51.41"/>
    <n v="86699"/>
    <x v="0"/>
  </r>
  <r>
    <n v="25440"/>
    <s v="Low"/>
    <n v="0.1"/>
    <n v="6.3"/>
    <n v="0.5"/>
    <n v="2254"/>
    <x v="1"/>
    <s v="Jeff Meadows"/>
    <s v="Regular Air"/>
    <x v="0"/>
    <x v="0"/>
    <x v="9"/>
    <s v="Small Box"/>
    <x v="421"/>
    <n v="0.39"/>
    <n v="-6.7561408614668226"/>
    <s v="United States"/>
    <x v="3"/>
    <x v="35"/>
    <s v="Paducah"/>
    <n v="42003"/>
    <x v="39"/>
    <x v="0"/>
    <s v="2015"/>
    <d v="2015-02-01T00:00:00"/>
    <n v="-464.28200000000004"/>
    <n v="12"/>
    <n v="68.72"/>
    <n v="89278"/>
    <x v="0"/>
  </r>
  <r>
    <n v="20639"/>
    <s v="High"/>
    <n v="0.1"/>
    <n v="48.91"/>
    <n v="5.97"/>
    <n v="2254"/>
    <x v="1"/>
    <s v="Jeff Meadows"/>
    <s v="Regular Air"/>
    <x v="0"/>
    <x v="0"/>
    <x v="7"/>
    <s v="Small Box"/>
    <x v="713"/>
    <n v="0.38"/>
    <n v="0.25323671965878242"/>
    <s v="United States"/>
    <x v="3"/>
    <x v="35"/>
    <s v="Paducah"/>
    <n v="42003"/>
    <x v="65"/>
    <x v="4"/>
    <s v="2015"/>
    <d v="2015-04-30T00:00:00"/>
    <n v="156.74339999999998"/>
    <n v="14"/>
    <n v="618.96"/>
    <n v="89279"/>
    <x v="0"/>
  </r>
  <r>
    <n v="20640"/>
    <s v="High"/>
    <n v="0.08"/>
    <n v="5.98"/>
    <n v="5.46"/>
    <n v="2254"/>
    <x v="1"/>
    <s v="Jeff Meadows"/>
    <s v="Regular Air"/>
    <x v="0"/>
    <x v="0"/>
    <x v="7"/>
    <s v="Small Box"/>
    <x v="381"/>
    <n v="0.36"/>
    <n v="1.42014444157854"/>
    <s v="United States"/>
    <x v="3"/>
    <x v="35"/>
    <s v="Paducah"/>
    <n v="42003"/>
    <x v="65"/>
    <x v="4"/>
    <s v="2015"/>
    <d v="2015-04-28T00:00:00"/>
    <n v="110.11799999999999"/>
    <n v="13"/>
    <n v="77.540000000000006"/>
    <n v="89279"/>
    <x v="0"/>
  </r>
  <r>
    <n v="19054"/>
    <s v="Critical"/>
    <n v="7.0000000000000007E-2"/>
    <n v="60.97"/>
    <n v="4.5"/>
    <n v="2256"/>
    <x v="1"/>
    <s v="Lloyd Levin"/>
    <s v="Express Air"/>
    <x v="0"/>
    <x v="0"/>
    <x v="15"/>
    <s v="Small Box"/>
    <x v="714"/>
    <n v="0.56000000000000005"/>
    <n v="-0.11773747650116111"/>
    <s v="United States"/>
    <x v="3"/>
    <x v="24"/>
    <s v="New Bern"/>
    <n v="28560"/>
    <x v="22"/>
    <x v="0"/>
    <s v="2015"/>
    <d v="2015-01-04T00:00:00"/>
    <n v="-42.588000000000001"/>
    <n v="6"/>
    <n v="361.72"/>
    <n v="87963"/>
    <x v="0"/>
  </r>
  <r>
    <n v="18652"/>
    <s v="Medium"/>
    <n v="7.0000000000000007E-2"/>
    <n v="70.98"/>
    <n v="30"/>
    <n v="2256"/>
    <x v="1"/>
    <s v="Lloyd Levin"/>
    <s v="Delivery Truck"/>
    <x v="0"/>
    <x v="1"/>
    <x v="1"/>
    <s v="Jumbo Drum"/>
    <x v="715"/>
    <n v="0.73"/>
    <n v="-0.1623260792008562"/>
    <s v="United States"/>
    <x v="3"/>
    <x v="24"/>
    <s v="New Bern"/>
    <n v="28560"/>
    <x v="120"/>
    <x v="5"/>
    <s v="2015"/>
    <d v="2015-03-26T00:00:00"/>
    <n v="-222.95"/>
    <n v="20"/>
    <n v="1373.47"/>
    <n v="87964"/>
    <x v="0"/>
  </r>
  <r>
    <n v="21937"/>
    <s v="High"/>
    <n v="0.06"/>
    <n v="6.68"/>
    <n v="6.93"/>
    <n v="2257"/>
    <x v="0"/>
    <s v="Bernard Thompson"/>
    <s v="Regular Air"/>
    <x v="0"/>
    <x v="0"/>
    <x v="7"/>
    <s v="Small Box"/>
    <x v="716"/>
    <n v="0.37"/>
    <n v="8.2947127937336801E-2"/>
    <s v="United States"/>
    <x v="3"/>
    <x v="24"/>
    <s v="Raleigh"/>
    <n v="27604"/>
    <x v="20"/>
    <x v="1"/>
    <s v="2015"/>
    <d v="2015-06-13T00:00:00"/>
    <n v="7.6244999999999994"/>
    <n v="14"/>
    <n v="91.92"/>
    <n v="87965"/>
    <x v="0"/>
  </r>
  <r>
    <n v="26361"/>
    <s v="Low"/>
    <n v="0.01"/>
    <n v="7.64"/>
    <n v="1.39"/>
    <n v="2258"/>
    <x v="1"/>
    <s v="Nicole Pope"/>
    <s v="Express Air"/>
    <x v="0"/>
    <x v="0"/>
    <x v="4"/>
    <s v="Small Box"/>
    <x v="448"/>
    <n v="0.36"/>
    <n v="-22.876408787010501"/>
    <s v="United States"/>
    <x v="3"/>
    <x v="24"/>
    <s v="Rocky Mount"/>
    <n v="27801"/>
    <x v="156"/>
    <x v="5"/>
    <s v="2015"/>
    <d v="2015-03-13T00:00:00"/>
    <n v="-1676.6119999999999"/>
    <n v="9"/>
    <n v="73.290000000000006"/>
    <n v="87962"/>
    <x v="0"/>
  </r>
  <r>
    <n v="26362"/>
    <s v="Low"/>
    <n v="7.0000000000000007E-2"/>
    <n v="400.97"/>
    <n v="48.26"/>
    <n v="2258"/>
    <x v="1"/>
    <s v="Nicole Pope"/>
    <s v="Delivery Truck"/>
    <x v="0"/>
    <x v="2"/>
    <x v="6"/>
    <s v="Jumbo Box"/>
    <x v="460"/>
    <n v="0.36"/>
    <n v="1.5239082571285775E-2"/>
    <s v="United States"/>
    <x v="3"/>
    <x v="24"/>
    <s v="Rocky Mount"/>
    <n v="27801"/>
    <x v="156"/>
    <x v="5"/>
    <s v="2015"/>
    <d v="2015-03-13T00:00:00"/>
    <n v="45.127799999999993"/>
    <n v="8"/>
    <n v="2961.32"/>
    <n v="87962"/>
    <x v="0"/>
  </r>
  <r>
    <n v="20187"/>
    <s v="Critical"/>
    <n v="0.02"/>
    <n v="4.9800000000000004"/>
    <n v="0.49"/>
    <n v="2260"/>
    <x v="1"/>
    <s v="Geoffrey H Wong"/>
    <s v="Regular Air"/>
    <x v="0"/>
    <x v="0"/>
    <x v="9"/>
    <s v="Small Box"/>
    <x v="509"/>
    <n v="0.39"/>
    <n v="-0.60686488348065659"/>
    <s v="United States"/>
    <x v="3"/>
    <x v="29"/>
    <s v="Rome"/>
    <n v="30161"/>
    <x v="2"/>
    <x v="2"/>
    <s v="2015"/>
    <d v="2015-02-16T00:00:00"/>
    <n v="-52.863999999999997"/>
    <n v="17"/>
    <n v="87.11"/>
    <n v="89601"/>
    <x v="0"/>
  </r>
  <r>
    <n v="20188"/>
    <s v="Critical"/>
    <n v="0.01"/>
    <n v="20.99"/>
    <n v="0.99"/>
    <n v="2260"/>
    <x v="1"/>
    <s v="Geoffrey H Wong"/>
    <s v="Regular Air"/>
    <x v="0"/>
    <x v="2"/>
    <x v="5"/>
    <s v="Small Pack"/>
    <x v="717"/>
    <n v="0.83"/>
    <n v="0.26620908130939808"/>
    <s v="United States"/>
    <x v="3"/>
    <x v="29"/>
    <s v="Rome"/>
    <n v="30161"/>
    <x v="2"/>
    <x v="2"/>
    <s v="2015"/>
    <d v="2015-02-16T00:00:00"/>
    <n v="45.378"/>
    <n v="9"/>
    <n v="170.46"/>
    <n v="89601"/>
    <x v="0"/>
  </r>
  <r>
    <n v="19569"/>
    <s v="High"/>
    <n v="0.08"/>
    <n v="4.9800000000000004"/>
    <n v="0.49"/>
    <n v="2260"/>
    <x v="1"/>
    <s v="Geoffrey H Wong"/>
    <s v="Regular Air"/>
    <x v="0"/>
    <x v="0"/>
    <x v="9"/>
    <s v="Small Box"/>
    <x v="509"/>
    <n v="0.39"/>
    <n v="999.98303030303032"/>
    <s v="United States"/>
    <x v="3"/>
    <x v="29"/>
    <s v="Rome"/>
    <n v="30161"/>
    <x v="109"/>
    <x v="4"/>
    <s v="2015"/>
    <d v="2015-04-22T00:00:00"/>
    <n v="4949.9160000000002"/>
    <n v="1"/>
    <n v="4.95"/>
    <n v="89602"/>
    <x v="0"/>
  </r>
  <r>
    <n v="19570"/>
    <s v="High"/>
    <n v="0.09"/>
    <n v="119.99"/>
    <n v="14"/>
    <n v="2260"/>
    <x v="1"/>
    <s v="Geoffrey H Wong"/>
    <s v="Delivery Truck"/>
    <x v="0"/>
    <x v="2"/>
    <x v="6"/>
    <s v="Jumbo Drum"/>
    <x v="319"/>
    <n v="0.36"/>
    <n v="2.288621975544185"/>
    <s v="United States"/>
    <x v="3"/>
    <x v="29"/>
    <s v="Rome"/>
    <n v="30161"/>
    <x v="109"/>
    <x v="4"/>
    <s v="2015"/>
    <d v="2015-04-23T00:00:00"/>
    <n v="1055.6039999999998"/>
    <n v="4"/>
    <n v="461.24"/>
    <n v="89602"/>
    <x v="0"/>
  </r>
  <r>
    <n v="18142"/>
    <s v="Not Specified"/>
    <n v="0.09"/>
    <n v="207.48"/>
    <n v="0.99"/>
    <n v="2264"/>
    <x v="0"/>
    <s v="Helen Dickerson"/>
    <s v="Regular Air"/>
    <x v="0"/>
    <x v="0"/>
    <x v="15"/>
    <s v="Small Box"/>
    <x v="718"/>
    <n v="0.55000000000000004"/>
    <n v="0.62281263522284724"/>
    <s v="United States"/>
    <x v="2"/>
    <x v="33"/>
    <s v="Joplin"/>
    <n v="64804"/>
    <x v="161"/>
    <x v="0"/>
    <s v="2015"/>
    <d v="2015-01-29T00:00:00"/>
    <n v="359.83"/>
    <n v="3"/>
    <n v="577.75"/>
    <n v="86611"/>
    <x v="0"/>
  </r>
  <r>
    <n v="19171"/>
    <s v="Critical"/>
    <n v="0.1"/>
    <n v="7.45"/>
    <n v="6.28"/>
    <n v="2265"/>
    <x v="1"/>
    <s v="James Davenport"/>
    <s v="Regular Air"/>
    <x v="0"/>
    <x v="0"/>
    <x v="8"/>
    <s v="Small Box"/>
    <x v="719"/>
    <n v="0.4"/>
    <n v="-1.1763299663299662"/>
    <s v="United States"/>
    <x v="2"/>
    <x v="33"/>
    <s v="Kansas City"/>
    <n v="64130"/>
    <x v="134"/>
    <x v="0"/>
    <s v="2015"/>
    <d v="2015-02-01T00:00:00"/>
    <n v="-69.873999999999995"/>
    <n v="8"/>
    <n v="59.4"/>
    <n v="86612"/>
    <x v="0"/>
  </r>
  <r>
    <n v="19172"/>
    <s v="Critical"/>
    <n v="0.01"/>
    <n v="6.48"/>
    <n v="7.86"/>
    <n v="2265"/>
    <x v="1"/>
    <s v="James Davenport"/>
    <s v="Regular Air"/>
    <x v="0"/>
    <x v="0"/>
    <x v="7"/>
    <s v="Small Box"/>
    <x v="405"/>
    <n v="0.37"/>
    <n v="-2.0424315377670781"/>
    <s v="United States"/>
    <x v="2"/>
    <x v="33"/>
    <s v="Kansas City"/>
    <n v="64130"/>
    <x v="134"/>
    <x v="0"/>
    <s v="2015"/>
    <d v="2015-01-31T00:00:00"/>
    <n v="-135.74"/>
    <n v="10"/>
    <n v="66.459999999999994"/>
    <n v="86612"/>
    <x v="0"/>
  </r>
  <r>
    <n v="25996"/>
    <s v="Critical"/>
    <n v="0.02"/>
    <n v="11.33"/>
    <n v="6.12"/>
    <n v="2266"/>
    <x v="1"/>
    <s v="Brandon Beach"/>
    <s v="Regular Air"/>
    <x v="0"/>
    <x v="0"/>
    <x v="15"/>
    <s v="Medium Box"/>
    <x v="720"/>
    <n v="0.42"/>
    <n v="-0.41074964639321071"/>
    <s v="United States"/>
    <x v="2"/>
    <x v="33"/>
    <s v="Kirkwood"/>
    <n v="63122"/>
    <x v="66"/>
    <x v="3"/>
    <s v="2015"/>
    <d v="2015-05-28T00:00:00"/>
    <n v="-14.52"/>
    <n v="3"/>
    <n v="35.35"/>
    <n v="86610"/>
    <x v="0"/>
  </r>
  <r>
    <n v="25997"/>
    <s v="Critical"/>
    <n v="0.01"/>
    <n v="15.67"/>
    <n v="1.39"/>
    <n v="2266"/>
    <x v="1"/>
    <s v="Brandon Beach"/>
    <s v="Regular Air"/>
    <x v="0"/>
    <x v="0"/>
    <x v="4"/>
    <s v="Small Box"/>
    <x v="598"/>
    <n v="0.38"/>
    <n v="0.69"/>
    <s v="United States"/>
    <x v="2"/>
    <x v="33"/>
    <s v="Kirkwood"/>
    <n v="63122"/>
    <x v="66"/>
    <x v="3"/>
    <s v="2015"/>
    <d v="2015-05-27T00:00:00"/>
    <n v="171.26489999999998"/>
    <n v="16"/>
    <n v="248.21"/>
    <n v="86610"/>
    <x v="0"/>
  </r>
  <r>
    <n v="19072"/>
    <s v="Low"/>
    <n v="0.08"/>
    <n v="259.70999999999998"/>
    <n v="66.67"/>
    <n v="2268"/>
    <x v="0"/>
    <s v="Carlos Adkins"/>
    <s v="Delivery Truck"/>
    <x v="2"/>
    <x v="1"/>
    <x v="11"/>
    <s v="Jumbo Box"/>
    <x v="112"/>
    <n v="0.61"/>
    <n v="3.3824054814633547E-2"/>
    <s v="United States"/>
    <x v="3"/>
    <x v="26"/>
    <s v="Land O Lakes"/>
    <n v="34639"/>
    <x v="26"/>
    <x v="1"/>
    <s v="2015"/>
    <d v="2015-06-07T00:00:00"/>
    <n v="138.22199999999998"/>
    <n v="17"/>
    <n v="4086.5"/>
    <n v="89571"/>
    <x v="0"/>
  </r>
  <r>
    <n v="23963"/>
    <s v="Low"/>
    <n v="0.01"/>
    <n v="20.48"/>
    <n v="6.32"/>
    <n v="2270"/>
    <x v="1"/>
    <s v="Kristine Holden"/>
    <s v="Regular Air"/>
    <x v="2"/>
    <x v="0"/>
    <x v="15"/>
    <s v="Small Box"/>
    <x v="656"/>
    <n v="0.57999999999999996"/>
    <n v="1.8965010799136068"/>
    <s v="United States"/>
    <x v="3"/>
    <x v="39"/>
    <s v="Mauldin"/>
    <n v="29662"/>
    <x v="92"/>
    <x v="2"/>
    <s v="2015"/>
    <d v="2015-02-08T00:00:00"/>
    <n v="711.24479999999994"/>
    <n v="18"/>
    <n v="375.03"/>
    <n v="89572"/>
    <x v="0"/>
  </r>
  <r>
    <n v="23964"/>
    <s v="Low"/>
    <n v="0.09"/>
    <n v="1.86"/>
    <n v="2.58"/>
    <n v="2270"/>
    <x v="1"/>
    <s v="Kristine Holden"/>
    <s v="Regular Air"/>
    <x v="2"/>
    <x v="0"/>
    <x v="3"/>
    <s v="Wrap Bag"/>
    <x v="96"/>
    <n v="0.82"/>
    <n v="-49.065896119402993"/>
    <s v="United States"/>
    <x v="3"/>
    <x v="39"/>
    <s v="Mauldin"/>
    <n v="29662"/>
    <x v="92"/>
    <x v="2"/>
    <s v="2015"/>
    <d v="2015-02-11T00:00:00"/>
    <n v="-1084.8469632000001"/>
    <n v="12"/>
    <n v="22.11"/>
    <n v="89572"/>
    <x v="0"/>
  </r>
  <r>
    <n v="23965"/>
    <s v="Low"/>
    <n v="0.08"/>
    <n v="205.99"/>
    <n v="2.5"/>
    <n v="2270"/>
    <x v="1"/>
    <s v="Kristine Holden"/>
    <s v="Regular Air"/>
    <x v="2"/>
    <x v="2"/>
    <x v="5"/>
    <s v="Small Box"/>
    <x v="721"/>
    <n v="0.59"/>
    <n v="-5.4522753751717182E-2"/>
    <s v="United States"/>
    <x v="3"/>
    <x v="39"/>
    <s v="Mauldin"/>
    <n v="29662"/>
    <x v="92"/>
    <x v="2"/>
    <s v="2015"/>
    <d v="2015-02-11T00:00:00"/>
    <n v="-156.77199999999999"/>
    <n v="17"/>
    <n v="2875.35"/>
    <n v="89572"/>
    <x v="0"/>
  </r>
  <r>
    <n v="19438"/>
    <s v="High"/>
    <n v="0.08"/>
    <n v="15.73"/>
    <n v="7.42"/>
    <n v="2272"/>
    <x v="0"/>
    <s v="Brett Ingram"/>
    <s v="Express Air"/>
    <x v="0"/>
    <x v="0"/>
    <x v="12"/>
    <s v="Small Pack"/>
    <x v="722"/>
    <n v="0.56000000000000005"/>
    <n v="-0.48155737704918034"/>
    <s v="United States"/>
    <x v="2"/>
    <x v="7"/>
    <s v="Harker Heights"/>
    <n v="76543"/>
    <x v="44"/>
    <x v="5"/>
    <s v="2015"/>
    <d v="2015-03-18T00:00:00"/>
    <n v="-37.6"/>
    <n v="5"/>
    <n v="78.08"/>
    <n v="90110"/>
    <x v="0"/>
  </r>
  <r>
    <n v="23416"/>
    <s v="Low"/>
    <n v="0.04"/>
    <n v="120.98"/>
    <n v="3.99"/>
    <n v="2273"/>
    <x v="1"/>
    <s v="Debra Block"/>
    <s v="Regular Air"/>
    <x v="0"/>
    <x v="0"/>
    <x v="15"/>
    <s v="Small Box"/>
    <x v="723"/>
    <n v="0.6"/>
    <n v="0.69"/>
    <s v="United States"/>
    <x v="2"/>
    <x v="7"/>
    <s v="Harlingen"/>
    <n v="78550"/>
    <x v="130"/>
    <x v="3"/>
    <s v="2015"/>
    <d v="2015-05-05T00:00:00"/>
    <n v="1389.5771999999999"/>
    <n v="17"/>
    <n v="2013.88"/>
    <n v="90109"/>
    <x v="0"/>
  </r>
  <r>
    <n v="23417"/>
    <s v="Low"/>
    <n v="0.02"/>
    <n v="55.99"/>
    <n v="5"/>
    <n v="2273"/>
    <x v="1"/>
    <s v="Debra Block"/>
    <s v="Regular Air"/>
    <x v="0"/>
    <x v="2"/>
    <x v="5"/>
    <s v="Small Pack"/>
    <x v="134"/>
    <n v="0.83"/>
    <n v="-1.1067752831313333"/>
    <s v="United States"/>
    <x v="2"/>
    <x v="7"/>
    <s v="Harlingen"/>
    <n v="78550"/>
    <x v="130"/>
    <x v="3"/>
    <s v="2015"/>
    <d v="2015-05-05T00:00:00"/>
    <n v="-222.816"/>
    <n v="4"/>
    <n v="201.32"/>
    <n v="90109"/>
    <x v="0"/>
  </r>
  <r>
    <n v="23418"/>
    <s v="Low"/>
    <n v="0.05"/>
    <n v="23.99"/>
    <n v="15.68"/>
    <n v="2274"/>
    <x v="0"/>
    <s v="Marlene Harrison"/>
    <s v="Delivery Truck"/>
    <x v="0"/>
    <x v="1"/>
    <x v="2"/>
    <s v="Jumbo Drum"/>
    <x v="724"/>
    <n v="0.62"/>
    <n v="-0.44792469264011259"/>
    <s v="United States"/>
    <x v="2"/>
    <x v="7"/>
    <s v="Houston"/>
    <n v="77036"/>
    <x v="130"/>
    <x v="3"/>
    <s v="2015"/>
    <d v="2015-05-09T00:00:00"/>
    <n v="-133.71"/>
    <n v="12"/>
    <n v="298.51"/>
    <n v="90109"/>
    <x v="0"/>
  </r>
  <r>
    <n v="24552"/>
    <s v="Not Specified"/>
    <n v="0.01"/>
    <n v="195.99"/>
    <n v="8.99"/>
    <n v="2276"/>
    <x v="0"/>
    <s v="Dennis Block Richardson"/>
    <s v="Regular Air"/>
    <x v="3"/>
    <x v="2"/>
    <x v="5"/>
    <s v="Small Box"/>
    <x v="258"/>
    <n v="0.6"/>
    <n v="0.69"/>
    <s v="United States"/>
    <x v="1"/>
    <x v="4"/>
    <s v="Niagara Falls"/>
    <n v="14304"/>
    <x v="133"/>
    <x v="1"/>
    <s v="2015"/>
    <d v="2015-06-30T00:00:00"/>
    <n v="2653.7813999999998"/>
    <n v="22"/>
    <n v="3846.06"/>
    <n v="91502"/>
    <x v="0"/>
  </r>
  <r>
    <n v="23572"/>
    <s v="Low"/>
    <n v="0.04"/>
    <n v="4.4800000000000004"/>
    <n v="2.5"/>
    <n v="2279"/>
    <x v="0"/>
    <s v="Lucille McGee"/>
    <s v="Express Air"/>
    <x v="1"/>
    <x v="0"/>
    <x v="4"/>
    <s v="Small Box"/>
    <x v="409"/>
    <n v="0.37"/>
    <n v="0.28722516003339826"/>
    <s v="United States"/>
    <x v="1"/>
    <x v="19"/>
    <s v="Greensburg"/>
    <n v="15601"/>
    <x v="33"/>
    <x v="1"/>
    <s v="2015"/>
    <d v="2015-06-26T00:00:00"/>
    <n v="10.32"/>
    <n v="7"/>
    <n v="35.93"/>
    <n v="85949"/>
    <x v="0"/>
  </r>
  <r>
    <n v="19615"/>
    <s v="Not Specified"/>
    <n v="0.08"/>
    <n v="205.99"/>
    <n v="2.5"/>
    <n v="2281"/>
    <x v="0"/>
    <s v="Monica Harvey"/>
    <s v="Regular Air"/>
    <x v="1"/>
    <x v="2"/>
    <x v="5"/>
    <s v="Small Box"/>
    <x v="721"/>
    <n v="0.59"/>
    <n v="0.61916853318765375"/>
    <s v="United States"/>
    <x v="2"/>
    <x v="45"/>
    <s v="Eau Claire"/>
    <n v="54703"/>
    <x v="39"/>
    <x v="0"/>
    <s v="2015"/>
    <d v="2015-01-28T00:00:00"/>
    <n v="997.38144000000011"/>
    <n v="10"/>
    <n v="1610.84"/>
    <n v="85948"/>
    <x v="0"/>
  </r>
  <r>
    <n v="21260"/>
    <s v="Medium"/>
    <n v="0.04"/>
    <n v="5.98"/>
    <n v="5.79"/>
    <n v="2282"/>
    <x v="0"/>
    <s v="Jimmy Waters"/>
    <s v="Regular Air"/>
    <x v="1"/>
    <x v="0"/>
    <x v="7"/>
    <s v="Small Box"/>
    <x v="26"/>
    <n v="0.36"/>
    <n v="-0.41837900603808642"/>
    <s v="United States"/>
    <x v="2"/>
    <x v="45"/>
    <s v="Fitchburg"/>
    <n v="53713"/>
    <x v="64"/>
    <x v="2"/>
    <s v="2015"/>
    <d v="2015-02-07T00:00:00"/>
    <n v="-36.030800000000006"/>
    <n v="14"/>
    <n v="86.12"/>
    <n v="85950"/>
    <x v="0"/>
  </r>
  <r>
    <n v="26148"/>
    <s v="Medium"/>
    <n v="0.01"/>
    <n v="11.7"/>
    <n v="6.96"/>
    <n v="2283"/>
    <x v="0"/>
    <s v="Nancy Holden"/>
    <s v="Regular Air"/>
    <x v="1"/>
    <x v="0"/>
    <x v="15"/>
    <s v="Medium Box"/>
    <x v="459"/>
    <n v="0.5"/>
    <n v="-0.37666189670872902"/>
    <s v="United States"/>
    <x v="2"/>
    <x v="45"/>
    <s v="Franklin"/>
    <n v="53132"/>
    <x v="76"/>
    <x v="0"/>
    <s v="2015"/>
    <d v="2015-01-26T00:00:00"/>
    <n v="-28.954000000000001"/>
    <n v="6"/>
    <n v="76.87"/>
    <n v="85947"/>
    <x v="0"/>
  </r>
  <r>
    <n v="19460"/>
    <s v="Medium"/>
    <n v="0.02"/>
    <n v="17.7"/>
    <n v="9.4700000000000006"/>
    <n v="2285"/>
    <x v="0"/>
    <s v="Arnold Floyd Blair"/>
    <s v="Express Air"/>
    <x v="0"/>
    <x v="0"/>
    <x v="10"/>
    <s v="Small Box"/>
    <x v="552"/>
    <n v="0.59"/>
    <n v="-0.22696743192738919"/>
    <s v="United States"/>
    <x v="3"/>
    <x v="39"/>
    <s v="Rock Hill"/>
    <n v="29730"/>
    <x v="114"/>
    <x v="5"/>
    <s v="2015"/>
    <d v="2015-03-15T00:00:00"/>
    <n v="-85.021999999999991"/>
    <n v="21"/>
    <n v="374.6"/>
    <n v="90148"/>
    <x v="0"/>
  </r>
  <r>
    <n v="21529"/>
    <s v="Medium"/>
    <n v="0"/>
    <n v="4.91"/>
    <n v="0.5"/>
    <n v="2286"/>
    <x v="1"/>
    <s v="Larry Langston"/>
    <s v="Regular Air"/>
    <x v="0"/>
    <x v="0"/>
    <x v="9"/>
    <s v="Small Box"/>
    <x v="41"/>
    <n v="0.36"/>
    <n v="1.6033295619848071"/>
    <s v="United States"/>
    <x v="3"/>
    <x v="39"/>
    <s v="Spartanburg"/>
    <n v="29301"/>
    <x v="128"/>
    <x v="2"/>
    <s v="2015"/>
    <d v="2015-02-06T00:00:00"/>
    <n v="99.198000000000008"/>
    <n v="12"/>
    <n v="61.87"/>
    <n v="90145"/>
    <x v="0"/>
  </r>
  <r>
    <n v="21530"/>
    <s v="Medium"/>
    <n v="0.01"/>
    <n v="7.28"/>
    <n v="11.15"/>
    <n v="2286"/>
    <x v="1"/>
    <s v="Larry Langston"/>
    <s v="Regular Air"/>
    <x v="0"/>
    <x v="0"/>
    <x v="7"/>
    <s v="Small Box"/>
    <x v="306"/>
    <n v="0.37"/>
    <n v="2.7829664484451717"/>
    <s v="United States"/>
    <x v="3"/>
    <x v="39"/>
    <s v="Spartanburg"/>
    <n v="29301"/>
    <x v="128"/>
    <x v="2"/>
    <s v="2015"/>
    <d v="2015-02-05T00:00:00"/>
    <n v="136.03139999999999"/>
    <n v="6"/>
    <n v="48.88"/>
    <n v="90145"/>
    <x v="0"/>
  </r>
  <r>
    <n v="21531"/>
    <s v="Medium"/>
    <n v="0.1"/>
    <n v="6.68"/>
    <n v="6.93"/>
    <n v="2286"/>
    <x v="1"/>
    <s v="Larry Langston"/>
    <s v="Regular Air"/>
    <x v="0"/>
    <x v="0"/>
    <x v="7"/>
    <s v="Small Box"/>
    <x v="716"/>
    <n v="0.37"/>
    <n v="-4.6415584415584421"/>
    <s v="United States"/>
    <x v="3"/>
    <x v="39"/>
    <s v="Spartanburg"/>
    <n v="29301"/>
    <x v="128"/>
    <x v="2"/>
    <s v="2015"/>
    <d v="2015-02-07T00:00:00"/>
    <n v="-100.072"/>
    <n v="3"/>
    <n v="21.56"/>
    <n v="90145"/>
    <x v="0"/>
  </r>
  <r>
    <n v="25183"/>
    <s v="Not Specified"/>
    <n v="0.01"/>
    <n v="18.97"/>
    <n v="9.0299999999999994"/>
    <n v="2287"/>
    <x v="1"/>
    <s v="Samuel Newman"/>
    <s v="Regular Air"/>
    <x v="0"/>
    <x v="0"/>
    <x v="7"/>
    <s v="Small Box"/>
    <x v="273"/>
    <n v="0.37"/>
    <n v="-7.3035161231554013E-2"/>
    <s v="United States"/>
    <x v="3"/>
    <x v="39"/>
    <s v="Summerville"/>
    <n v="29483"/>
    <x v="78"/>
    <x v="5"/>
    <s v="2015"/>
    <d v="2015-03-25T00:00:00"/>
    <n v="-12.026699999999998"/>
    <n v="8"/>
    <n v="164.67"/>
    <n v="90146"/>
    <x v="0"/>
  </r>
  <r>
    <n v="25184"/>
    <s v="Not Specified"/>
    <n v="0.03"/>
    <n v="12.28"/>
    <n v="4.8600000000000003"/>
    <n v="2287"/>
    <x v="1"/>
    <s v="Samuel Newman"/>
    <s v="Regular Air"/>
    <x v="0"/>
    <x v="0"/>
    <x v="7"/>
    <s v="Small Box"/>
    <x v="94"/>
    <n v="0.38"/>
    <n v="1.6841902667033271"/>
    <s v="United States"/>
    <x v="3"/>
    <x v="39"/>
    <s v="Summerville"/>
    <n v="29483"/>
    <x v="78"/>
    <x v="5"/>
    <s v="2015"/>
    <d v="2015-03-26T00:00:00"/>
    <n v="122.508"/>
    <n v="6"/>
    <n v="72.739999999999995"/>
    <n v="90146"/>
    <x v="0"/>
  </r>
  <r>
    <n v="25185"/>
    <s v="Not Specified"/>
    <n v="0.05"/>
    <n v="34.99"/>
    <n v="7.73"/>
    <n v="2287"/>
    <x v="1"/>
    <s v="Samuel Newman"/>
    <s v="Express Air"/>
    <x v="0"/>
    <x v="0"/>
    <x v="0"/>
    <s v="Small Box"/>
    <x v="17"/>
    <n v="0.59"/>
    <n v="-2.8720477611940295E-2"/>
    <s v="United States"/>
    <x v="3"/>
    <x v="39"/>
    <s v="Summerville"/>
    <n v="29483"/>
    <x v="78"/>
    <x v="5"/>
    <s v="2015"/>
    <d v="2015-03-27T00:00:00"/>
    <n v="-12.026699999999998"/>
    <n v="12"/>
    <n v="418.75"/>
    <n v="90146"/>
    <x v="0"/>
  </r>
  <r>
    <n v="24396"/>
    <s v="Low"/>
    <n v="0.1"/>
    <n v="54.1"/>
    <n v="19.989999999999998"/>
    <n v="2287"/>
    <x v="1"/>
    <s v="Samuel Newman"/>
    <s v="Regular Air"/>
    <x v="0"/>
    <x v="0"/>
    <x v="10"/>
    <s v="Small Box"/>
    <x v="725"/>
    <n v="0.59"/>
    <n v="7.2548393279243589E-2"/>
    <s v="United States"/>
    <x v="3"/>
    <x v="39"/>
    <s v="Summerville"/>
    <n v="29483"/>
    <x v="153"/>
    <x v="2"/>
    <s v="2015"/>
    <d v="2015-02-24T00:00:00"/>
    <n v="34.067999999999998"/>
    <n v="9"/>
    <n v="469.59"/>
    <n v="90147"/>
    <x v="0"/>
  </r>
  <r>
    <n v="19243"/>
    <s v="Critical"/>
    <n v="0.01"/>
    <n v="7.59"/>
    <n v="4"/>
    <n v="2289"/>
    <x v="0"/>
    <s v="Ryan Herman"/>
    <s v="Regular Air"/>
    <x v="1"/>
    <x v="1"/>
    <x v="2"/>
    <s v="Wrap Bag"/>
    <x v="150"/>
    <n v="0.42"/>
    <n v="2.1798165137614685E-2"/>
    <s v="United States"/>
    <x v="2"/>
    <x v="3"/>
    <s v="Burnsville"/>
    <n v="55337"/>
    <x v="82"/>
    <x v="3"/>
    <s v="2015"/>
    <d v="2015-05-04T00:00:00"/>
    <n v="2.9700000000000006"/>
    <n v="17"/>
    <n v="136.25"/>
    <n v="88165"/>
    <x v="0"/>
  </r>
  <r>
    <n v="21334"/>
    <s v="Not Specified"/>
    <n v="0"/>
    <n v="42.98"/>
    <n v="4.62"/>
    <n v="2290"/>
    <x v="1"/>
    <s v="Glen Robertson"/>
    <s v="Regular Air"/>
    <x v="1"/>
    <x v="0"/>
    <x v="15"/>
    <s v="Small Box"/>
    <x v="647"/>
    <n v="0.56000000000000005"/>
    <n v="0.69"/>
    <s v="United States"/>
    <x v="2"/>
    <x v="3"/>
    <s v="Coon Rapids"/>
    <n v="55433"/>
    <x v="61"/>
    <x v="0"/>
    <s v="2015"/>
    <d v="2015-01-08T00:00:00"/>
    <n v="385.30289999999997"/>
    <n v="12"/>
    <n v="558.41"/>
    <n v="88163"/>
    <x v="0"/>
  </r>
  <r>
    <n v="21335"/>
    <s v="Not Specified"/>
    <n v="0.03"/>
    <n v="21.78"/>
    <n v="5.94"/>
    <n v="2290"/>
    <x v="1"/>
    <s v="Glen Robertson"/>
    <s v="Regular Air"/>
    <x v="1"/>
    <x v="0"/>
    <x v="15"/>
    <s v="Medium Box"/>
    <x v="726"/>
    <n v="0.5"/>
    <n v="0.64502790986148428"/>
    <s v="United States"/>
    <x v="2"/>
    <x v="3"/>
    <s v="Coon Rapids"/>
    <n v="55433"/>
    <x v="61"/>
    <x v="0"/>
    <s v="2015"/>
    <d v="2015-01-08T00:00:00"/>
    <n v="187.2"/>
    <n v="13"/>
    <n v="290.22000000000003"/>
    <n v="88163"/>
    <x v="0"/>
  </r>
  <r>
    <n v="19723"/>
    <s v="Medium"/>
    <n v="7.0000000000000007E-2"/>
    <n v="80.98"/>
    <n v="7.18"/>
    <n v="2290"/>
    <x v="1"/>
    <s v="Glen Robertson"/>
    <s v="Regular Air"/>
    <x v="0"/>
    <x v="2"/>
    <x v="13"/>
    <s v="Small Box"/>
    <x v="727"/>
    <n v="0.48"/>
    <n v="0.69"/>
    <s v="United States"/>
    <x v="2"/>
    <x v="3"/>
    <s v="Coon Rapids"/>
    <n v="55433"/>
    <x v="128"/>
    <x v="2"/>
    <s v="2015"/>
    <d v="2015-02-06T00:00:00"/>
    <n v="779.47230000000002"/>
    <n v="15"/>
    <n v="1129.67"/>
    <n v="88164"/>
    <x v="0"/>
  </r>
  <r>
    <n v="24673"/>
    <s v="Critical"/>
    <n v="7.0000000000000007E-2"/>
    <n v="270.98"/>
    <n v="50"/>
    <n v="2302"/>
    <x v="1"/>
    <s v="Beth Dolan"/>
    <s v="Delivery Truck"/>
    <x v="0"/>
    <x v="1"/>
    <x v="1"/>
    <s v="Jumbo Drum"/>
    <x v="728"/>
    <n v="0.77"/>
    <n v="1.1366049430795656E-2"/>
    <s v="United States"/>
    <x v="3"/>
    <x v="26"/>
    <s v="Panama City"/>
    <n v="32404"/>
    <x v="143"/>
    <x v="2"/>
    <s v="2015"/>
    <d v="2015-02-13T00:00:00"/>
    <n v="27.725999999999999"/>
    <n v="9"/>
    <n v="2439.37"/>
    <n v="87695"/>
    <x v="0"/>
  </r>
  <r>
    <n v="23344"/>
    <s v="High"/>
    <n v="0.1"/>
    <n v="12.53"/>
    <n v="0.49"/>
    <n v="2302"/>
    <x v="1"/>
    <s v="Beth Dolan"/>
    <s v="Regular Air"/>
    <x v="0"/>
    <x v="0"/>
    <x v="9"/>
    <s v="Small Box"/>
    <x v="369"/>
    <n v="0.38"/>
    <n v="2.6566398608998045"/>
    <s v="United States"/>
    <x v="3"/>
    <x v="26"/>
    <s v="Panama City"/>
    <n v="32404"/>
    <x v="35"/>
    <x v="0"/>
    <s v="2015"/>
    <d v="2015-01-04T00:00:00"/>
    <n v="244.464"/>
    <n v="8"/>
    <n v="92.02"/>
    <n v="87696"/>
    <x v="0"/>
  </r>
  <r>
    <n v="23345"/>
    <s v="High"/>
    <n v="0.1"/>
    <n v="146.34"/>
    <n v="43.75"/>
    <n v="2302"/>
    <x v="1"/>
    <s v="Beth Dolan"/>
    <s v="Delivery Truck"/>
    <x v="0"/>
    <x v="1"/>
    <x v="11"/>
    <s v="Jumbo Box"/>
    <x v="729"/>
    <n v="0.64"/>
    <n v="-1.6701745723858223"/>
    <s v="United States"/>
    <x v="3"/>
    <x v="26"/>
    <s v="Panama City"/>
    <n v="32404"/>
    <x v="35"/>
    <x v="0"/>
    <s v="2015"/>
    <d v="2015-01-04T00:00:00"/>
    <n v="-473.57799999999997"/>
    <n v="2"/>
    <n v="283.55"/>
    <n v="87696"/>
    <x v="0"/>
  </r>
  <r>
    <n v="6673"/>
    <s v="Critical"/>
    <n v="7.0000000000000007E-2"/>
    <n v="270.98"/>
    <n v="50"/>
    <n v="2303"/>
    <x v="1"/>
    <s v="Joe Baldwin"/>
    <s v="Delivery Truck"/>
    <x v="0"/>
    <x v="1"/>
    <x v="1"/>
    <s v="Jumbo Drum"/>
    <x v="728"/>
    <n v="0.77"/>
    <n v="-9.8437301434386743E-3"/>
    <s v="United States"/>
    <x v="1"/>
    <x v="4"/>
    <s v="New York City"/>
    <n v="10011"/>
    <x v="143"/>
    <x v="2"/>
    <s v="2015"/>
    <d v="2015-02-13T00:00:00"/>
    <n v="-96.05"/>
    <n v="36"/>
    <n v="9757.48"/>
    <n v="47493"/>
    <x v="0"/>
  </r>
  <r>
    <n v="5345"/>
    <s v="High"/>
    <n v="0.1"/>
    <n v="146.34"/>
    <n v="43.75"/>
    <n v="2303"/>
    <x v="1"/>
    <s v="Joe Baldwin"/>
    <s v="Delivery Truck"/>
    <x v="0"/>
    <x v="1"/>
    <x v="11"/>
    <s v="Jumbo Box"/>
    <x v="729"/>
    <n v="0.64"/>
    <n v="-0.31840731684378826"/>
    <s v="United States"/>
    <x v="1"/>
    <x v="4"/>
    <s v="New York City"/>
    <n v="10011"/>
    <x v="35"/>
    <x v="0"/>
    <s v="2015"/>
    <d v="2015-01-04T00:00:00"/>
    <n v="-270.85000000000002"/>
    <n v="6"/>
    <n v="850.64"/>
    <n v="37987"/>
    <x v="0"/>
  </r>
  <r>
    <n v="19934"/>
    <s v="High"/>
    <n v="0"/>
    <n v="90.48"/>
    <n v="19.989999999999998"/>
    <n v="2305"/>
    <x v="0"/>
    <s v="Pat Kinney"/>
    <s v="Regular Air"/>
    <x v="2"/>
    <x v="0"/>
    <x v="4"/>
    <s v="Small Box"/>
    <x v="634"/>
    <n v="0.4"/>
    <n v="0.69"/>
    <s v="United States"/>
    <x v="2"/>
    <x v="46"/>
    <s v="Watertown"/>
    <n v="57201"/>
    <x v="123"/>
    <x v="1"/>
    <s v="2015"/>
    <d v="2015-06-24T00:00:00"/>
    <n v="800.25509999999986"/>
    <n v="12"/>
    <n v="1159.79"/>
    <n v="89869"/>
    <x v="0"/>
  </r>
  <r>
    <n v="23313"/>
    <s v="Low"/>
    <n v="0.08"/>
    <n v="9.48"/>
    <n v="7.29"/>
    <n v="2308"/>
    <x v="1"/>
    <s v="Laurence Cummings"/>
    <s v="Regular Air"/>
    <x v="2"/>
    <x v="1"/>
    <x v="2"/>
    <s v="Small Pack"/>
    <x v="2"/>
    <n v="0.45"/>
    <n v="-2.4925816023738872"/>
    <s v="United States"/>
    <x v="3"/>
    <x v="26"/>
    <s v="Lehigh Acres"/>
    <n v="33971"/>
    <x v="120"/>
    <x v="5"/>
    <s v="2015"/>
    <d v="2015-03-26T00:00:00"/>
    <n v="-50.4"/>
    <n v="2"/>
    <n v="20.22"/>
    <n v="90557"/>
    <x v="0"/>
  </r>
  <r>
    <n v="23314"/>
    <s v="Low"/>
    <n v="0.03"/>
    <n v="193.17"/>
    <n v="19.989999999999998"/>
    <n v="2308"/>
    <x v="1"/>
    <s v="Laurence Cummings"/>
    <s v="Regular Air"/>
    <x v="2"/>
    <x v="0"/>
    <x v="10"/>
    <s v="Small Box"/>
    <x v="538"/>
    <n v="0.71"/>
    <n v="-0.22515219791216098"/>
    <s v="United States"/>
    <x v="3"/>
    <x v="26"/>
    <s v="Lehigh Acres"/>
    <n v="33971"/>
    <x v="120"/>
    <x v="5"/>
    <s v="2015"/>
    <d v="2015-03-28T00:00:00"/>
    <n v="-348.75400000000002"/>
    <n v="8"/>
    <n v="1548.97"/>
    <n v="90557"/>
    <x v="0"/>
  </r>
  <r>
    <n v="26048"/>
    <s v="High"/>
    <n v="0.08"/>
    <n v="68.81"/>
    <n v="60"/>
    <n v="2323"/>
    <x v="1"/>
    <s v="Emma Buckley"/>
    <s v="Delivery Truck"/>
    <x v="2"/>
    <x v="0"/>
    <x v="15"/>
    <s v="Jumbo Drum"/>
    <x v="730"/>
    <n v="0.41"/>
    <n v="-1.6291659267152072"/>
    <s v="United States"/>
    <x v="0"/>
    <x v="1"/>
    <s v="Coachella"/>
    <n v="92236"/>
    <x v="44"/>
    <x v="5"/>
    <s v="2015"/>
    <d v="2015-03-17T00:00:00"/>
    <n v="-550.42999999999995"/>
    <n v="5"/>
    <n v="337.86"/>
    <n v="88721"/>
    <x v="0"/>
  </r>
  <r>
    <n v="26049"/>
    <s v="High"/>
    <n v="0.04"/>
    <n v="21.38"/>
    <n v="8.99"/>
    <n v="2323"/>
    <x v="1"/>
    <s v="Emma Buckley"/>
    <s v="Regular Air"/>
    <x v="2"/>
    <x v="0"/>
    <x v="0"/>
    <s v="Small Pack"/>
    <x v="731"/>
    <n v="0.59"/>
    <n v="-0.61892886830542693"/>
    <s v="United States"/>
    <x v="0"/>
    <x v="1"/>
    <s v="Coachella"/>
    <n v="92236"/>
    <x v="44"/>
    <x v="5"/>
    <s v="2015"/>
    <d v="2015-03-18T00:00:00"/>
    <n v="-52.12"/>
    <n v="4"/>
    <n v="84.21"/>
    <n v="88721"/>
    <x v="0"/>
  </r>
  <r>
    <n v="23053"/>
    <s v="Not Specified"/>
    <n v="0.06"/>
    <n v="4.9800000000000004"/>
    <n v="4.62"/>
    <n v="2323"/>
    <x v="1"/>
    <s v="Emma Buckley"/>
    <s v="Express Air"/>
    <x v="2"/>
    <x v="2"/>
    <x v="13"/>
    <s v="Small Pack"/>
    <x v="139"/>
    <n v="0.64"/>
    <n v="-0.69708311822405777"/>
    <s v="United States"/>
    <x v="0"/>
    <x v="1"/>
    <s v="Coachella"/>
    <n v="92236"/>
    <x v="117"/>
    <x v="1"/>
    <s v="2015"/>
    <d v="2015-06-19T00:00:00"/>
    <n v="-27.004999999999999"/>
    <n v="7"/>
    <n v="38.74"/>
    <n v="88722"/>
    <x v="0"/>
  </r>
  <r>
    <n v="25456"/>
    <s v="Medium"/>
    <n v="0.06"/>
    <n v="28.53"/>
    <n v="1.49"/>
    <n v="2330"/>
    <x v="0"/>
    <s v="Kara Foster"/>
    <s v="Regular Air"/>
    <x v="1"/>
    <x v="0"/>
    <x v="8"/>
    <s v="Small Box"/>
    <x v="107"/>
    <n v="0.38"/>
    <n v="0.55662987545678277"/>
    <s v="United States"/>
    <x v="2"/>
    <x v="25"/>
    <s v="Marion"/>
    <n v="52302"/>
    <x v="120"/>
    <x v="5"/>
    <s v="2015"/>
    <d v="2015-03-27T00:00:00"/>
    <n v="74.638500000000008"/>
    <n v="5"/>
    <n v="134.09"/>
    <n v="90964"/>
    <x v="0"/>
  </r>
  <r>
    <n v="19441"/>
    <s v="High"/>
    <n v="0.06"/>
    <n v="180.98"/>
    <n v="26.2"/>
    <n v="2333"/>
    <x v="0"/>
    <s v="Megan Woods"/>
    <s v="Delivery Truck"/>
    <x v="2"/>
    <x v="1"/>
    <x v="1"/>
    <s v="Jumbo Drum"/>
    <x v="68"/>
    <n v="0.59"/>
    <n v="-0.63753716163354723"/>
    <s v="United States"/>
    <x v="2"/>
    <x v="45"/>
    <s v="Green Bay"/>
    <n v="54302"/>
    <x v="96"/>
    <x v="1"/>
    <s v="2015"/>
    <d v="2015-06-24T00:00:00"/>
    <n v="-122.235"/>
    <n v="1"/>
    <n v="191.73"/>
    <n v="89611"/>
    <x v="0"/>
  </r>
  <r>
    <n v="23721"/>
    <s v="Low"/>
    <n v="0.06"/>
    <n v="60.65"/>
    <n v="12.23"/>
    <n v="2334"/>
    <x v="1"/>
    <s v="Stephanie Hawkins"/>
    <s v="Regular Air"/>
    <x v="3"/>
    <x v="1"/>
    <x v="2"/>
    <s v="Medium Box"/>
    <x v="614"/>
    <n v="0.64"/>
    <n v="0.69"/>
    <s v="United States"/>
    <x v="2"/>
    <x v="45"/>
    <s v="Greenfield"/>
    <n v="53220"/>
    <x v="34"/>
    <x v="4"/>
    <s v="2015"/>
    <d v="2015-04-08T00:00:00"/>
    <n v="427.00649999999996"/>
    <n v="10"/>
    <n v="618.85"/>
    <n v="89608"/>
    <x v="0"/>
  </r>
  <r>
    <n v="23693"/>
    <s v="Not Specified"/>
    <n v="0.05"/>
    <n v="14.81"/>
    <n v="13.32"/>
    <n v="2334"/>
    <x v="1"/>
    <s v="Stephanie Hawkins"/>
    <s v="Regular Air"/>
    <x v="2"/>
    <x v="0"/>
    <x v="15"/>
    <s v="Small Box"/>
    <x v="296"/>
    <n v="0.43"/>
    <n v="-1.6422967497198036"/>
    <s v="United States"/>
    <x v="2"/>
    <x v="45"/>
    <s v="Greenfield"/>
    <n v="53220"/>
    <x v="37"/>
    <x v="4"/>
    <s v="2015"/>
    <d v="2015-04-11T00:00:00"/>
    <n v="-190.49"/>
    <n v="8"/>
    <n v="115.99"/>
    <n v="89609"/>
    <x v="0"/>
  </r>
  <r>
    <n v="23694"/>
    <s v="Not Specified"/>
    <n v="0.08"/>
    <n v="2.78"/>
    <n v="1.25"/>
    <n v="2334"/>
    <x v="1"/>
    <s v="Stephanie Hawkins"/>
    <s v="Regular Air"/>
    <x v="2"/>
    <x v="0"/>
    <x v="0"/>
    <s v="Wrap Bag"/>
    <x v="732"/>
    <n v="0.59"/>
    <n v="-0.45066803699897223"/>
    <s v="United States"/>
    <x v="2"/>
    <x v="45"/>
    <s v="Greenfield"/>
    <n v="53220"/>
    <x v="37"/>
    <x v="4"/>
    <s v="2015"/>
    <d v="2015-04-10T00:00:00"/>
    <n v="-8.77"/>
    <n v="7"/>
    <n v="19.46"/>
    <n v="89609"/>
    <x v="0"/>
  </r>
  <r>
    <n v="24952"/>
    <s v="Low"/>
    <n v="0.06"/>
    <n v="3.74"/>
    <n v="0.94"/>
    <n v="2334"/>
    <x v="1"/>
    <s v="Stephanie Hawkins"/>
    <s v="Regular Air"/>
    <x v="1"/>
    <x v="0"/>
    <x v="3"/>
    <s v="Wrap Bag"/>
    <x v="733"/>
    <n v="0.83"/>
    <n v="-0.17173184357541899"/>
    <s v="United States"/>
    <x v="2"/>
    <x v="45"/>
    <s v="Greenfield"/>
    <n v="53220"/>
    <x v="42"/>
    <x v="1"/>
    <s v="2015"/>
    <d v="2015-06-09T00:00:00"/>
    <n v="-7.6849999999999996"/>
    <n v="12"/>
    <n v="44.75"/>
    <n v="89610"/>
    <x v="0"/>
  </r>
  <r>
    <n v="25241"/>
    <s v="Critical"/>
    <n v="0.06"/>
    <n v="2.08"/>
    <n v="5.33"/>
    <n v="2338"/>
    <x v="1"/>
    <s v="Lynn Hines"/>
    <s v="Regular Air"/>
    <x v="1"/>
    <x v="1"/>
    <x v="2"/>
    <s v="Small Box"/>
    <x v="261"/>
    <n v="0.43"/>
    <n v="-8.9446587215601294"/>
    <s v="United States"/>
    <x v="1"/>
    <x v="30"/>
    <s v="College Park"/>
    <n v="20740"/>
    <x v="107"/>
    <x v="0"/>
    <s v="2015"/>
    <d v="2015-01-13T00:00:00"/>
    <n v="-82.559200000000004"/>
    <n v="4"/>
    <n v="9.23"/>
    <n v="91480"/>
    <x v="0"/>
  </r>
  <r>
    <n v="26137"/>
    <s v="High"/>
    <n v="0.1"/>
    <n v="6.75"/>
    <n v="2.99"/>
    <n v="2338"/>
    <x v="1"/>
    <s v="Lynn Hines"/>
    <s v="Regular Air"/>
    <x v="1"/>
    <x v="0"/>
    <x v="8"/>
    <s v="Small Box"/>
    <x v="734"/>
    <n v="0.35"/>
    <n v="0.18878081764277543"/>
    <s v="United States"/>
    <x v="1"/>
    <x v="30"/>
    <s v="College Park"/>
    <n v="20740"/>
    <x v="48"/>
    <x v="5"/>
    <s v="2015"/>
    <d v="2015-03-29T00:00:00"/>
    <n v="18.147500000000001"/>
    <n v="15"/>
    <n v="96.13"/>
    <n v="91481"/>
    <x v="0"/>
  </r>
  <r>
    <n v="22526"/>
    <s v="Medium"/>
    <n v="0.05"/>
    <n v="11.58"/>
    <n v="6.97"/>
    <n v="2339"/>
    <x v="0"/>
    <s v="Gordon Boswell"/>
    <s v="Regular Air"/>
    <x v="1"/>
    <x v="0"/>
    <x v="4"/>
    <s v="Small Box"/>
    <x v="240"/>
    <n v="0.35"/>
    <n v="3.7939426717144439E-2"/>
    <s v="United States"/>
    <x v="2"/>
    <x v="7"/>
    <s v="Cloverleaf"/>
    <n v="77015"/>
    <x v="40"/>
    <x v="3"/>
    <s v="2015"/>
    <d v="2015-05-28T00:00:00"/>
    <n v="2.8060000000000027"/>
    <n v="6"/>
    <n v="73.959999999999994"/>
    <n v="91482"/>
    <x v="0"/>
  </r>
  <r>
    <n v="19052"/>
    <s v="Medium"/>
    <n v="7.0000000000000007E-2"/>
    <n v="200.98"/>
    <n v="23.76"/>
    <n v="2345"/>
    <x v="1"/>
    <s v="Colleen Marsh"/>
    <s v="Delivery Truck"/>
    <x v="0"/>
    <x v="1"/>
    <x v="1"/>
    <s v="Jumbo Drum"/>
    <x v="735"/>
    <n v="0.57999999999999996"/>
    <n v="-7.3329641729885375E-2"/>
    <s v="United States"/>
    <x v="3"/>
    <x v="35"/>
    <s v="Paducah"/>
    <n v="42003"/>
    <x v="88"/>
    <x v="5"/>
    <s v="2015"/>
    <d v="2015-03-15T00:00:00"/>
    <n v="-132.42600000000002"/>
    <n v="9"/>
    <n v="1805.9"/>
    <n v="89504"/>
    <x v="0"/>
  </r>
  <r>
    <n v="19053"/>
    <s v="Medium"/>
    <n v="0.02"/>
    <n v="179.29"/>
    <n v="29.21"/>
    <n v="2345"/>
    <x v="1"/>
    <s v="Colleen Marsh"/>
    <s v="Delivery Truck"/>
    <x v="0"/>
    <x v="1"/>
    <x v="11"/>
    <s v="Jumbo Box"/>
    <x v="218"/>
    <n v="0.76"/>
    <n v="-1.3205613178767539"/>
    <s v="United States"/>
    <x v="3"/>
    <x v="35"/>
    <s v="Paducah"/>
    <n v="42003"/>
    <x v="88"/>
    <x v="5"/>
    <s v="2015"/>
    <d v="2015-03-14T00:00:00"/>
    <n v="-411.23599999999999"/>
    <n v="2"/>
    <n v="311.41000000000003"/>
    <n v="89504"/>
    <x v="0"/>
  </r>
  <r>
    <n v="20776"/>
    <s v="Low"/>
    <n v="0.03"/>
    <n v="297.64"/>
    <n v="14.7"/>
    <n v="2346"/>
    <x v="1"/>
    <s v="Sylvia Kumar"/>
    <s v="Delivery Truck"/>
    <x v="0"/>
    <x v="2"/>
    <x v="6"/>
    <s v="Jumbo Drum"/>
    <x v="192"/>
    <n v="0.56999999999999995"/>
    <n v="-1.3210504309356495E-2"/>
    <s v="United States"/>
    <x v="3"/>
    <x v="35"/>
    <s v="Pleasure Ridge Park"/>
    <n v="40258"/>
    <x v="56"/>
    <x v="0"/>
    <s v="2015"/>
    <d v="2015-01-15T00:00:00"/>
    <n v="-48.971999999999994"/>
    <n v="12"/>
    <n v="3707.05"/>
    <n v="89503"/>
    <x v="0"/>
  </r>
  <r>
    <n v="21627"/>
    <s v="High"/>
    <n v="0.1"/>
    <n v="218.75"/>
    <n v="69.64"/>
    <n v="2346"/>
    <x v="1"/>
    <s v="Sylvia Kumar"/>
    <s v="Delivery Truck"/>
    <x v="0"/>
    <x v="1"/>
    <x v="11"/>
    <s v="Jumbo Box"/>
    <x v="228"/>
    <n v="0.77"/>
    <n v="2.2208200543280644E-2"/>
    <s v="United States"/>
    <x v="3"/>
    <x v="35"/>
    <s v="Pleasure Ridge Park"/>
    <n v="40258"/>
    <x v="135"/>
    <x v="3"/>
    <s v="2015"/>
    <d v="2015-05-21T00:00:00"/>
    <n v="62.297999999999995"/>
    <n v="17"/>
    <n v="2805.18"/>
    <n v="89505"/>
    <x v="0"/>
  </r>
  <r>
    <n v="18675"/>
    <s v="Critical"/>
    <n v="0.08"/>
    <n v="6.48"/>
    <n v="7.49"/>
    <n v="2351"/>
    <x v="0"/>
    <s v="Faye Silver"/>
    <s v="Regular Air"/>
    <x v="0"/>
    <x v="0"/>
    <x v="7"/>
    <s v="Small Box"/>
    <x v="664"/>
    <n v="0.37"/>
    <n v="-1.4756369032896364"/>
    <s v="United States"/>
    <x v="1"/>
    <x v="30"/>
    <s v="Crofton"/>
    <n v="21114"/>
    <x v="25"/>
    <x v="5"/>
    <s v="2015"/>
    <d v="2015-04-02T00:00:00"/>
    <n v="-119.32"/>
    <n v="13"/>
    <n v="80.86"/>
    <n v="86163"/>
    <x v="0"/>
  </r>
  <r>
    <n v="20904"/>
    <s v="Critical"/>
    <n v="0.06"/>
    <n v="59.76"/>
    <n v="9.7100000000000009"/>
    <n v="2352"/>
    <x v="1"/>
    <s v="Kerry Beach"/>
    <s v="Regular Air"/>
    <x v="3"/>
    <x v="0"/>
    <x v="10"/>
    <s v="Small Box"/>
    <x v="373"/>
    <n v="0.56999999999999995"/>
    <n v="0.69"/>
    <s v="United States"/>
    <x v="1"/>
    <x v="30"/>
    <s v="Cumberland"/>
    <n v="21501"/>
    <x v="105"/>
    <x v="1"/>
    <s v="2015"/>
    <d v="2015-06-23T00:00:00"/>
    <n v="756.67470000000003"/>
    <n v="18"/>
    <n v="1096.6300000000001"/>
    <n v="86165"/>
    <x v="0"/>
  </r>
  <r>
    <n v="20905"/>
    <s v="Critical"/>
    <n v="7.0000000000000007E-2"/>
    <n v="195.99"/>
    <n v="4.2"/>
    <n v="2352"/>
    <x v="1"/>
    <s v="Kerry Beach"/>
    <s v="Regular Air"/>
    <x v="3"/>
    <x v="2"/>
    <x v="5"/>
    <s v="Small Box"/>
    <x v="736"/>
    <n v="0.56000000000000005"/>
    <n v="-0.35174175789407075"/>
    <s v="United States"/>
    <x v="1"/>
    <x v="30"/>
    <s v="Cumberland"/>
    <n v="21501"/>
    <x v="105"/>
    <x v="1"/>
    <s v="2015"/>
    <d v="2015-06-23T00:00:00"/>
    <n v="-222.34299999999999"/>
    <n v="4"/>
    <n v="632.12"/>
    <n v="86165"/>
    <x v="0"/>
  </r>
  <r>
    <n v="19270"/>
    <s v="Not Specified"/>
    <n v="0.09"/>
    <n v="71.37"/>
    <n v="69"/>
    <n v="2352"/>
    <x v="1"/>
    <s v="Kerry Beach"/>
    <s v="Regular Air"/>
    <x v="1"/>
    <x v="1"/>
    <x v="11"/>
    <s v="Large Box"/>
    <x v="737"/>
    <n v="0.68"/>
    <n v="-1.1797077468572044"/>
    <s v="United States"/>
    <x v="1"/>
    <x v="30"/>
    <s v="Cumberland"/>
    <n v="21501"/>
    <x v="96"/>
    <x v="1"/>
    <s v="2015"/>
    <d v="2015-06-24T00:00:00"/>
    <n v="-1537.1356000000003"/>
    <n v="19"/>
    <n v="1302.98"/>
    <n v="86166"/>
    <x v="0"/>
  </r>
  <r>
    <n v="25338"/>
    <s v="Critical"/>
    <n v="0.04"/>
    <n v="5.98"/>
    <n v="0.96"/>
    <n v="2353"/>
    <x v="1"/>
    <s v="Patrick Lowry"/>
    <s v="Regular Air"/>
    <x v="0"/>
    <x v="0"/>
    <x v="0"/>
    <s v="Wrap Bag"/>
    <x v="631"/>
    <n v="0.6"/>
    <n v="0.39986038394415363"/>
    <s v="United States"/>
    <x v="1"/>
    <x v="30"/>
    <s v="Edgewood"/>
    <n v="21040"/>
    <x v="119"/>
    <x v="4"/>
    <s v="2015"/>
    <d v="2015-04-30T00:00:00"/>
    <n v="52.697600000000001"/>
    <n v="22"/>
    <n v="131.79"/>
    <n v="86164"/>
    <x v="0"/>
  </r>
  <r>
    <n v="25339"/>
    <s v="Critical"/>
    <n v="0.01"/>
    <n v="20.99"/>
    <n v="0.99"/>
    <n v="2353"/>
    <x v="1"/>
    <s v="Patrick Lowry"/>
    <s v="Regular Air"/>
    <x v="0"/>
    <x v="2"/>
    <x v="5"/>
    <s v="Wrap Bag"/>
    <x v="201"/>
    <n v="0.56999999999999995"/>
    <n v="-2.2132510614208885"/>
    <s v="United States"/>
    <x v="1"/>
    <x v="30"/>
    <s v="Edgewood"/>
    <n v="21040"/>
    <x v="119"/>
    <x v="4"/>
    <s v="2015"/>
    <d v="2015-04-30T00:00:00"/>
    <n v="-78.194159999999982"/>
    <n v="2"/>
    <n v="35.33"/>
    <n v="86164"/>
    <x v="0"/>
  </r>
  <r>
    <n v="22649"/>
    <s v="Not Specified"/>
    <n v="0.1"/>
    <n v="78.69"/>
    <n v="19.989999999999998"/>
    <n v="2355"/>
    <x v="1"/>
    <s v="Clyde Burnett"/>
    <s v="Regular Air"/>
    <x v="3"/>
    <x v="1"/>
    <x v="2"/>
    <s v="Small Box"/>
    <x v="3"/>
    <n v="0.43"/>
    <n v="0.69"/>
    <s v="United States"/>
    <x v="0"/>
    <x v="1"/>
    <s v="Coachella"/>
    <n v="92236"/>
    <x v="2"/>
    <x v="2"/>
    <s v="2015"/>
    <d v="2015-02-16T00:00:00"/>
    <n v="465.43949999999995"/>
    <n v="9"/>
    <n v="674.55"/>
    <n v="91304"/>
    <x v="0"/>
  </r>
  <r>
    <n v="21511"/>
    <s v="Medium"/>
    <n v="0.06"/>
    <n v="146.34"/>
    <n v="43.75"/>
    <n v="2355"/>
    <x v="1"/>
    <s v="Clyde Burnett"/>
    <s v="Delivery Truck"/>
    <x v="3"/>
    <x v="1"/>
    <x v="11"/>
    <s v="Jumbo Box"/>
    <x v="729"/>
    <n v="0.65"/>
    <n v="-5.1863772629034882E-2"/>
    <s v="United States"/>
    <x v="0"/>
    <x v="1"/>
    <s v="Coachella"/>
    <n v="92236"/>
    <x v="154"/>
    <x v="1"/>
    <s v="2015"/>
    <d v="2015-06-18T00:00:00"/>
    <n v="-89.27"/>
    <n v="12"/>
    <n v="1721.24"/>
    <n v="91306"/>
    <x v="0"/>
  </r>
  <r>
    <n v="24526"/>
    <s v="Medium"/>
    <n v="0"/>
    <n v="29.34"/>
    <n v="7.87"/>
    <n v="2356"/>
    <x v="0"/>
    <s v="Emma Bloom"/>
    <s v="Regular Air"/>
    <x v="3"/>
    <x v="1"/>
    <x v="2"/>
    <s v="Small Box"/>
    <x v="189"/>
    <n v="0.54"/>
    <n v="0.57657320685837399"/>
    <s v="United States"/>
    <x v="0"/>
    <x v="47"/>
    <s v="Rock Springs"/>
    <n v="82901"/>
    <x v="24"/>
    <x v="5"/>
    <s v="2015"/>
    <d v="2015-03-17T00:00:00"/>
    <n v="385.37"/>
    <n v="22"/>
    <n v="668.38"/>
    <n v="91305"/>
    <x v="0"/>
  </r>
  <r>
    <n v="20798"/>
    <s v="Low"/>
    <n v="0.1"/>
    <n v="205.99"/>
    <n v="8.99"/>
    <n v="2358"/>
    <x v="1"/>
    <s v="Danielle Baird"/>
    <s v="Regular Air"/>
    <x v="0"/>
    <x v="2"/>
    <x v="5"/>
    <s v="Small Box"/>
    <x v="20"/>
    <n v="0.56000000000000005"/>
    <n v="0.45283716345265235"/>
    <s v="United States"/>
    <x v="3"/>
    <x v="26"/>
    <s v="Fort Lauderdale"/>
    <n v="33311"/>
    <x v="30"/>
    <x v="5"/>
    <s v="2015"/>
    <d v="2015-03-08T00:00:00"/>
    <n v="147"/>
    <n v="2"/>
    <n v="324.62"/>
    <n v="88267"/>
    <x v="0"/>
  </r>
  <r>
    <n v="18892"/>
    <s v="Critical"/>
    <n v="0.05"/>
    <n v="2.08"/>
    <n v="2.56"/>
    <n v="2358"/>
    <x v="1"/>
    <s v="Danielle Baird"/>
    <s v="Regular Air"/>
    <x v="1"/>
    <x v="0"/>
    <x v="12"/>
    <s v="Small Pack"/>
    <x v="101"/>
    <n v="0.55000000000000004"/>
    <n v="-25.531785976056685"/>
    <s v="United States"/>
    <x v="3"/>
    <x v="26"/>
    <s v="Fort Lauderdale"/>
    <n v="33311"/>
    <x v="79"/>
    <x v="2"/>
    <s v="2015"/>
    <d v="2015-02-16T00:00:00"/>
    <n v="-1045.0160000000001"/>
    <n v="19"/>
    <n v="40.93"/>
    <n v="88268"/>
    <x v="0"/>
  </r>
  <r>
    <n v="21772"/>
    <s v="Critical"/>
    <n v="0"/>
    <n v="7.28"/>
    <n v="1.77"/>
    <n v="2359"/>
    <x v="0"/>
    <s v="Annie Horne"/>
    <s v="Regular Air"/>
    <x v="1"/>
    <x v="0"/>
    <x v="7"/>
    <s v="Wrap Bag"/>
    <x v="738"/>
    <n v="0.37"/>
    <n v="3.1291651067016102"/>
    <s v="United States"/>
    <x v="3"/>
    <x v="26"/>
    <s v="Fort Myers"/>
    <n v="33917"/>
    <x v="64"/>
    <x v="2"/>
    <s v="2015"/>
    <d v="2015-02-05T00:00:00"/>
    <n v="167.16000000000003"/>
    <n v="7"/>
    <n v="53.42"/>
    <n v="88265"/>
    <x v="0"/>
  </r>
  <r>
    <n v="24890"/>
    <s v="High"/>
    <n v="0.06"/>
    <n v="8.33"/>
    <n v="1.99"/>
    <n v="2361"/>
    <x v="0"/>
    <s v="Vincent Daniel"/>
    <s v="Regular Air"/>
    <x v="0"/>
    <x v="2"/>
    <x v="13"/>
    <s v="Small Pack"/>
    <x v="140"/>
    <n v="0.52"/>
    <n v="-40.614840989399298"/>
    <s v="United States"/>
    <x v="3"/>
    <x v="26"/>
    <s v="Fruit Cove"/>
    <n v="32259"/>
    <x v="147"/>
    <x v="2"/>
    <s v="2015"/>
    <d v="2015-02-26T00:00:00"/>
    <n v="-344.82000000000005"/>
    <n v="1"/>
    <n v="8.49"/>
    <n v="88266"/>
    <x v="0"/>
  </r>
  <r>
    <n v="19369"/>
    <s v="High"/>
    <n v="0"/>
    <n v="5.77"/>
    <n v="5.92"/>
    <n v="2363"/>
    <x v="0"/>
    <s v="Jacob Murray"/>
    <s v="Regular Air"/>
    <x v="1"/>
    <x v="1"/>
    <x v="2"/>
    <s v="Medium Box"/>
    <x v="739"/>
    <n v="0.55000000000000004"/>
    <n v="-0.88034912004578625"/>
    <s v="United States"/>
    <x v="1"/>
    <x v="10"/>
    <s v="Medina"/>
    <n v="44256"/>
    <x v="86"/>
    <x v="4"/>
    <s v="2015"/>
    <d v="2015-04-13T00:00:00"/>
    <n v="-61.5276"/>
    <n v="11"/>
    <n v="69.89"/>
    <n v="90040"/>
    <x v="0"/>
  </r>
  <r>
    <n v="21582"/>
    <s v="Low"/>
    <n v="7.0000000000000007E-2"/>
    <n v="5.98"/>
    <n v="5.79"/>
    <n v="2369"/>
    <x v="0"/>
    <s v="Mike G Hartman"/>
    <s v="Regular Air"/>
    <x v="3"/>
    <x v="0"/>
    <x v="7"/>
    <s v="Small Box"/>
    <x v="26"/>
    <n v="0.36"/>
    <n v="-0.54214285714285715"/>
    <s v="United States"/>
    <x v="3"/>
    <x v="26"/>
    <s v="Pembroke Pines"/>
    <n v="33024"/>
    <x v="107"/>
    <x v="0"/>
    <s v="2015"/>
    <d v="2015-01-15T00:00:00"/>
    <n v="-41.972700000000003"/>
    <n v="13"/>
    <n v="77.42"/>
    <n v="90408"/>
    <x v="0"/>
  </r>
  <r>
    <n v="21988"/>
    <s v="Medium"/>
    <n v="0.01"/>
    <n v="1.76"/>
    <n v="0.7"/>
    <n v="2372"/>
    <x v="0"/>
    <s v="Marvin Parrott"/>
    <s v="Regular Air"/>
    <x v="0"/>
    <x v="0"/>
    <x v="0"/>
    <s v="Wrap Bag"/>
    <x v="28"/>
    <n v="0.56000000000000005"/>
    <n v="-0.21666666666666667"/>
    <s v="United States"/>
    <x v="2"/>
    <x v="3"/>
    <s v="Duluth"/>
    <n v="55803"/>
    <x v="24"/>
    <x v="5"/>
    <s v="2015"/>
    <d v="2015-03-16T00:00:00"/>
    <n v="-1.56"/>
    <n v="4"/>
    <n v="7.2"/>
    <n v="90714"/>
    <x v="0"/>
  </r>
  <r>
    <n v="22827"/>
    <s v="High"/>
    <n v="0.05"/>
    <n v="3.28"/>
    <n v="3.97"/>
    <n v="2376"/>
    <x v="1"/>
    <s v="Debra Batchelor"/>
    <s v="Regular Air"/>
    <x v="0"/>
    <x v="0"/>
    <x v="0"/>
    <s v="Wrap Bag"/>
    <x v="623"/>
    <n v="0.56000000000000005"/>
    <n v="-1.635503344754446"/>
    <s v="United States"/>
    <x v="0"/>
    <x v="44"/>
    <s v="Moscow"/>
    <n v="83843"/>
    <x v="93"/>
    <x v="5"/>
    <s v="2015"/>
    <d v="2015-03-06T00:00:00"/>
    <n v="-100.24"/>
    <n v="18"/>
    <n v="61.29"/>
    <n v="91321"/>
    <x v="0"/>
  </r>
  <r>
    <n v="22828"/>
    <s v="High"/>
    <n v="0.03"/>
    <n v="6.98"/>
    <n v="9.69"/>
    <n v="2376"/>
    <x v="1"/>
    <s v="Debra Batchelor"/>
    <s v="Regular Air"/>
    <x v="0"/>
    <x v="0"/>
    <x v="10"/>
    <s v="Small Box"/>
    <x v="740"/>
    <n v="0.83"/>
    <n v="-2.4060467246907926"/>
    <s v="United States"/>
    <x v="0"/>
    <x v="44"/>
    <s v="Moscow"/>
    <n v="83843"/>
    <x v="93"/>
    <x v="5"/>
    <s v="2015"/>
    <d v="2015-03-07T00:00:00"/>
    <n v="-262.62"/>
    <n v="15"/>
    <n v="109.15"/>
    <n v="91321"/>
    <x v="0"/>
  </r>
  <r>
    <n v="18151"/>
    <s v="Low"/>
    <n v="0.06"/>
    <n v="122.99"/>
    <n v="19.989999999999998"/>
    <n v="2379"/>
    <x v="0"/>
    <s v="Mildred Briggs"/>
    <s v="Regular Air"/>
    <x v="2"/>
    <x v="0"/>
    <x v="8"/>
    <s v="Small Box"/>
    <x v="741"/>
    <n v="0.37"/>
    <n v="0.69"/>
    <s v="United States"/>
    <x v="2"/>
    <x v="22"/>
    <s v="Garden City"/>
    <n v="48135"/>
    <x v="130"/>
    <x v="3"/>
    <s v="2015"/>
    <d v="2015-05-07T00:00:00"/>
    <n v="1019.7095999999999"/>
    <n v="12"/>
    <n v="1477.84"/>
    <n v="86655"/>
    <x v="0"/>
  </r>
  <r>
    <n v="19898"/>
    <s v="Not Specified"/>
    <n v="7.0000000000000007E-2"/>
    <n v="3.38"/>
    <n v="0.85"/>
    <n v="2380"/>
    <x v="1"/>
    <s v="Lisa Branch"/>
    <s v="Regular Air"/>
    <x v="2"/>
    <x v="0"/>
    <x v="0"/>
    <s v="Wrap Bag"/>
    <x v="523"/>
    <n v="0.48"/>
    <n v="0.65474552957359011"/>
    <s v="United States"/>
    <x v="2"/>
    <x v="22"/>
    <s v="Grand Rapids"/>
    <n v="49505"/>
    <x v="138"/>
    <x v="4"/>
    <s v="2015"/>
    <d v="2015-04-28T00:00:00"/>
    <n v="19.04"/>
    <n v="9"/>
    <n v="29.08"/>
    <n v="86654"/>
    <x v="0"/>
  </r>
  <r>
    <n v="18152"/>
    <s v="Low"/>
    <n v="0.08"/>
    <n v="68.81"/>
    <n v="60"/>
    <n v="2380"/>
    <x v="1"/>
    <s v="Lisa Branch"/>
    <s v="Delivery Truck"/>
    <x v="2"/>
    <x v="0"/>
    <x v="15"/>
    <s v="Jumbo Drum"/>
    <x v="730"/>
    <n v="0.41"/>
    <n v="-0.92022091082703916"/>
    <s v="United States"/>
    <x v="2"/>
    <x v="22"/>
    <s v="Grand Rapids"/>
    <n v="49505"/>
    <x v="130"/>
    <x v="3"/>
    <s v="2015"/>
    <d v="2015-05-07T00:00:00"/>
    <n v="-1069.72"/>
    <n v="17"/>
    <n v="1162.46"/>
    <n v="86655"/>
    <x v="0"/>
  </r>
  <r>
    <n v="1898"/>
    <s v="Not Specified"/>
    <n v="7.0000000000000007E-2"/>
    <n v="3.38"/>
    <n v="0.85"/>
    <n v="2382"/>
    <x v="1"/>
    <s v="Geoffrey Saunders"/>
    <s v="Regular Air"/>
    <x v="2"/>
    <x v="0"/>
    <x v="0"/>
    <s v="Wrap Bag"/>
    <x v="523"/>
    <n v="0.48"/>
    <n v="0.17331148734753321"/>
    <s v="United States"/>
    <x v="1"/>
    <x v="4"/>
    <s v="New York City"/>
    <n v="10024"/>
    <x v="138"/>
    <x v="4"/>
    <s v="2015"/>
    <d v="2015-04-28T00:00:00"/>
    <n v="19.04"/>
    <n v="34"/>
    <n v="109.86"/>
    <n v="13606"/>
    <x v="0"/>
  </r>
  <r>
    <n v="151"/>
    <s v="Low"/>
    <n v="0.06"/>
    <n v="122.99"/>
    <n v="19.989999999999998"/>
    <n v="2382"/>
    <x v="1"/>
    <s v="Geoffrey Saunders"/>
    <s v="Regular Air"/>
    <x v="2"/>
    <x v="0"/>
    <x v="8"/>
    <s v="Small Box"/>
    <x v="741"/>
    <n v="0.37"/>
    <n v="0.23821741226623358"/>
    <s v="United States"/>
    <x v="1"/>
    <x v="4"/>
    <s v="New York City"/>
    <n v="10024"/>
    <x v="130"/>
    <x v="3"/>
    <s v="2015"/>
    <d v="2015-05-07T00:00:00"/>
    <n v="1408.1865"/>
    <n v="48"/>
    <n v="5911.35"/>
    <n v="962"/>
    <x v="0"/>
  </r>
  <r>
    <n v="152"/>
    <s v="Low"/>
    <n v="0.08"/>
    <n v="68.81"/>
    <n v="60"/>
    <n v="2382"/>
    <x v="1"/>
    <s v="Geoffrey Saunders"/>
    <s v="Delivery Truck"/>
    <x v="2"/>
    <x v="0"/>
    <x v="15"/>
    <s v="Jumbo Drum"/>
    <x v="730"/>
    <n v="0.41"/>
    <n v="-0.23005473294837467"/>
    <s v="United States"/>
    <x v="1"/>
    <x v="4"/>
    <s v="New York City"/>
    <n v="10024"/>
    <x v="130"/>
    <x v="3"/>
    <s v="2015"/>
    <d v="2015-05-07T00:00:00"/>
    <n v="-1069.72"/>
    <n v="68"/>
    <n v="4649.8500000000004"/>
    <n v="962"/>
    <x v="0"/>
  </r>
  <r>
    <n v="21171"/>
    <s v="Critical"/>
    <n v="0.1"/>
    <n v="130.97999999999999"/>
    <n v="30"/>
    <n v="2385"/>
    <x v="0"/>
    <s v="Janice Frye"/>
    <s v="Delivery Truck"/>
    <x v="2"/>
    <x v="1"/>
    <x v="1"/>
    <s v="Jumbo Drum"/>
    <x v="185"/>
    <n v="0.78"/>
    <n v="0.88500834074487056"/>
    <s v="United States"/>
    <x v="0"/>
    <x v="27"/>
    <s v="Las Cruces"/>
    <n v="88001"/>
    <x v="55"/>
    <x v="3"/>
    <s v="2015"/>
    <d v="2015-05-24T00:00:00"/>
    <n v="2000.11"/>
    <n v="18"/>
    <n v="2259.9899999999998"/>
    <n v="89184"/>
    <x v="0"/>
  </r>
  <r>
    <n v="23557"/>
    <s v="Not Specified"/>
    <n v="0.06"/>
    <n v="4.7699999999999996"/>
    <n v="2.39"/>
    <n v="2391"/>
    <x v="1"/>
    <s v="Jacob McNeill"/>
    <s v="Regular Air"/>
    <x v="0"/>
    <x v="2"/>
    <x v="13"/>
    <s v="Small Pack"/>
    <x v="742"/>
    <n v="0.72"/>
    <n v="-1.0748940178991993"/>
    <s v="United States"/>
    <x v="1"/>
    <x v="4"/>
    <s v="Oceanside"/>
    <n v="11572"/>
    <x v="40"/>
    <x v="3"/>
    <s v="2015"/>
    <d v="2015-05-26T00:00:00"/>
    <n v="-45.64"/>
    <n v="9"/>
    <n v="42.46"/>
    <n v="91122"/>
    <x v="0"/>
  </r>
  <r>
    <n v="23558"/>
    <s v="Not Specified"/>
    <n v="0.1"/>
    <n v="27.18"/>
    <n v="8.23"/>
    <n v="2391"/>
    <x v="1"/>
    <s v="Jacob McNeill"/>
    <s v="Regular Air"/>
    <x v="0"/>
    <x v="0"/>
    <x v="4"/>
    <s v="Small Box"/>
    <x v="743"/>
    <n v="0.38"/>
    <n v="0.65111762083678282"/>
    <s v="United States"/>
    <x v="1"/>
    <x v="4"/>
    <s v="Oceanside"/>
    <n v="11572"/>
    <x v="40"/>
    <x v="3"/>
    <s v="2015"/>
    <d v="2015-05-27T00:00:00"/>
    <n v="204.49"/>
    <n v="12"/>
    <n v="314.06"/>
    <n v="91122"/>
    <x v="0"/>
  </r>
  <r>
    <n v="21462"/>
    <s v="Not Specified"/>
    <n v="0"/>
    <n v="999.99"/>
    <n v="13.99"/>
    <n v="2391"/>
    <x v="1"/>
    <s v="Jacob McNeill"/>
    <s v="Regular Air"/>
    <x v="0"/>
    <x v="2"/>
    <x v="6"/>
    <s v="Medium Box"/>
    <x v="180"/>
    <n v="0.36"/>
    <n v="-1.4415956593629637"/>
    <s v="United States"/>
    <x v="1"/>
    <x v="4"/>
    <s v="Oceanside"/>
    <n v="11572"/>
    <x v="141"/>
    <x v="1"/>
    <s v="2015"/>
    <d v="2015-06-06T00:00:00"/>
    <n v="-1455.9971999999998"/>
    <n v="1"/>
    <n v="1009.99"/>
    <n v="91123"/>
    <x v="0"/>
  </r>
  <r>
    <n v="21463"/>
    <s v="Not Specified"/>
    <n v="0.05"/>
    <n v="6.48"/>
    <n v="5.14"/>
    <n v="2391"/>
    <x v="1"/>
    <s v="Jacob McNeill"/>
    <s v="Express Air"/>
    <x v="0"/>
    <x v="0"/>
    <x v="7"/>
    <s v="Small Box"/>
    <x v="339"/>
    <n v="0.37"/>
    <n v="-0.24479166666666666"/>
    <s v="United States"/>
    <x v="1"/>
    <x v="4"/>
    <s v="Oceanside"/>
    <n v="11572"/>
    <x v="141"/>
    <x v="1"/>
    <s v="2015"/>
    <d v="2015-06-05T00:00:00"/>
    <n v="-22.56"/>
    <n v="13"/>
    <n v="92.16"/>
    <n v="91123"/>
    <x v="0"/>
  </r>
  <r>
    <n v="18277"/>
    <s v="Medium"/>
    <n v="0.02"/>
    <n v="6.48"/>
    <n v="7.91"/>
    <n v="2393"/>
    <x v="1"/>
    <s v="Debbie Dillon"/>
    <s v="Regular Air"/>
    <x v="0"/>
    <x v="0"/>
    <x v="7"/>
    <s v="Small Box"/>
    <x v="744"/>
    <n v="0.37"/>
    <n v="-72.213696969696969"/>
    <s v="United States"/>
    <x v="3"/>
    <x v="29"/>
    <s v="Roswell"/>
    <n v="30076"/>
    <x v="124"/>
    <x v="3"/>
    <s v="2015"/>
    <d v="2015-05-31T00:00:00"/>
    <n v="-1191.5260000000001"/>
    <n v="2"/>
    <n v="16.5"/>
    <n v="86950"/>
    <x v="0"/>
  </r>
  <r>
    <n v="18197"/>
    <s v="High"/>
    <n v="0.06"/>
    <n v="105.29"/>
    <n v="10.119999999999999"/>
    <n v="2393"/>
    <x v="1"/>
    <s v="Debbie Dillon"/>
    <s v="Regular Air"/>
    <x v="0"/>
    <x v="1"/>
    <x v="2"/>
    <s v="Large Box"/>
    <x v="533"/>
    <n v="0.79"/>
    <n v="-3.7425373754843429E-2"/>
    <s v="United States"/>
    <x v="3"/>
    <x v="29"/>
    <s v="Roswell"/>
    <n v="30076"/>
    <x v="148"/>
    <x v="0"/>
    <s v="2015"/>
    <d v="2015-01-06T00:00:00"/>
    <n v="-45.01"/>
    <n v="12"/>
    <n v="1202.6600000000001"/>
    <n v="86951"/>
    <x v="0"/>
  </r>
  <r>
    <n v="20197"/>
    <s v="Critical"/>
    <n v="0.01"/>
    <n v="11.7"/>
    <n v="5.63"/>
    <n v="2394"/>
    <x v="1"/>
    <s v="Tina Monroe"/>
    <s v="Regular Air"/>
    <x v="0"/>
    <x v="0"/>
    <x v="8"/>
    <s v="Small Box"/>
    <x v="745"/>
    <n v="0.4"/>
    <n v="0.19934922975240224"/>
    <s v="United States"/>
    <x v="3"/>
    <x v="29"/>
    <s v="Sandy Springs"/>
    <n v="30328"/>
    <x v="90"/>
    <x v="3"/>
    <s v="2015"/>
    <d v="2015-05-03T00:00:00"/>
    <n v="39.209999999999994"/>
    <n v="16"/>
    <n v="196.69"/>
    <n v="86949"/>
    <x v="0"/>
  </r>
  <r>
    <n v="20198"/>
    <s v="Critical"/>
    <n v="0.03"/>
    <n v="4.55"/>
    <n v="1.49"/>
    <n v="2394"/>
    <x v="1"/>
    <s v="Tina Monroe"/>
    <s v="Regular Air"/>
    <x v="0"/>
    <x v="0"/>
    <x v="8"/>
    <s v="Small Box"/>
    <x v="516"/>
    <n v="0.35"/>
    <n v="2.4920556107249259"/>
    <s v="United States"/>
    <x v="3"/>
    <x v="29"/>
    <s v="Sandy Springs"/>
    <n v="30328"/>
    <x v="90"/>
    <x v="3"/>
    <s v="2015"/>
    <d v="2015-05-01T00:00:00"/>
    <n v="100.38000000000001"/>
    <n v="9"/>
    <n v="40.28"/>
    <n v="86949"/>
    <x v="0"/>
  </r>
  <r>
    <n v="24954"/>
    <s v="Not Specified"/>
    <n v="0.04"/>
    <n v="60.97"/>
    <n v="4.5"/>
    <n v="2395"/>
    <x v="0"/>
    <s v="Beverly Roberts"/>
    <s v="Regular Air"/>
    <x v="0"/>
    <x v="0"/>
    <x v="15"/>
    <s v="Small Box"/>
    <x v="714"/>
    <n v="0.56000000000000005"/>
    <n v="8.7827404319315294E-2"/>
    <s v="United States"/>
    <x v="3"/>
    <x v="29"/>
    <s v="Savannah"/>
    <n v="31401"/>
    <x v="165"/>
    <x v="5"/>
    <s v="2015"/>
    <d v="2015-03-24T00:00:00"/>
    <n v="79.423200000000008"/>
    <n v="15"/>
    <n v="904.31"/>
    <n v="86952"/>
    <x v="0"/>
  </r>
  <r>
    <n v="22369"/>
    <s v="Not Specified"/>
    <n v="0.03"/>
    <n v="7.64"/>
    <n v="5.83"/>
    <n v="2398"/>
    <x v="0"/>
    <s v="Julian F Wolfe"/>
    <s v="Regular Air"/>
    <x v="0"/>
    <x v="0"/>
    <x v="7"/>
    <s v="Wrap Bag"/>
    <x v="372"/>
    <n v="0.36"/>
    <n v="-0.15579599421845963"/>
    <s v="United States"/>
    <x v="2"/>
    <x v="12"/>
    <s v="Hanover Park"/>
    <n v="60103"/>
    <x v="152"/>
    <x v="2"/>
    <s v="2015"/>
    <d v="2015-02-26T00:00:00"/>
    <n v="-15.090400000000001"/>
    <n v="12"/>
    <n v="96.86"/>
    <n v="86373"/>
    <x v="0"/>
  </r>
  <r>
    <n v="19001"/>
    <s v="Medium"/>
    <n v="0"/>
    <n v="65.989999999999995"/>
    <n v="3.99"/>
    <n v="2417"/>
    <x v="0"/>
    <s v="Ken H Frazier"/>
    <s v="Regular Air"/>
    <x v="3"/>
    <x v="2"/>
    <x v="5"/>
    <s v="Small Box"/>
    <x v="382"/>
    <n v="0.59"/>
    <n v="-7.9101417096584595E-2"/>
    <s v="United States"/>
    <x v="3"/>
    <x v="8"/>
    <s v="Oakton"/>
    <n v="22124"/>
    <x v="88"/>
    <x v="5"/>
    <s v="2015"/>
    <d v="2015-03-15T00:00:00"/>
    <n v="-60.563999999999993"/>
    <n v="13"/>
    <n v="765.65"/>
    <n v="86754"/>
    <x v="0"/>
  </r>
  <r>
    <n v="20325"/>
    <s v="Critical"/>
    <n v="0.03"/>
    <n v="2.1"/>
    <n v="0.7"/>
    <n v="2418"/>
    <x v="1"/>
    <s v="Kyle Fink"/>
    <s v="Regular Air"/>
    <x v="3"/>
    <x v="0"/>
    <x v="0"/>
    <s v="Wrap Bag"/>
    <x v="746"/>
    <n v="0.56999999999999995"/>
    <n v="-169.02591743119265"/>
    <s v="United States"/>
    <x v="3"/>
    <x v="8"/>
    <s v="Petersburg"/>
    <n v="23805"/>
    <x v="61"/>
    <x v="0"/>
    <s v="2015"/>
    <d v="2015-01-07T00:00:00"/>
    <n v="-1473.9059999999999"/>
    <n v="4"/>
    <n v="8.7200000000000006"/>
    <n v="86750"/>
    <x v="0"/>
  </r>
  <r>
    <n v="21724"/>
    <s v="High"/>
    <n v="0.1"/>
    <n v="599.99"/>
    <n v="24.49"/>
    <n v="2418"/>
    <x v="1"/>
    <s v="Kyle Fink"/>
    <s v="Regular Air"/>
    <x v="3"/>
    <x v="2"/>
    <x v="16"/>
    <s v="Large Box"/>
    <x v="747"/>
    <n v="0.5"/>
    <n v="-5.3987214606124594E-2"/>
    <s v="United States"/>
    <x v="3"/>
    <x v="8"/>
    <s v="Petersburg"/>
    <n v="23805"/>
    <x v="56"/>
    <x v="0"/>
    <s v="2015"/>
    <d v="2015-01-11T00:00:00"/>
    <n v="-343.12599999999998"/>
    <n v="11"/>
    <n v="6355.69"/>
    <n v="86753"/>
    <x v="0"/>
  </r>
  <r>
    <n v="21725"/>
    <s v="High"/>
    <n v="0.06"/>
    <n v="2.78"/>
    <n v="1.25"/>
    <n v="2418"/>
    <x v="1"/>
    <s v="Kyle Fink"/>
    <s v="Regular Air"/>
    <x v="3"/>
    <x v="0"/>
    <x v="0"/>
    <s v="Wrap Bag"/>
    <x v="732"/>
    <n v="0.59"/>
    <n v="2.3624065503737981"/>
    <s v="United States"/>
    <x v="3"/>
    <x v="8"/>
    <s v="Petersburg"/>
    <n v="23805"/>
    <x v="56"/>
    <x v="0"/>
    <s v="2015"/>
    <d v="2015-01-12T00:00:00"/>
    <n v="66.359999999999985"/>
    <n v="10"/>
    <n v="28.09"/>
    <n v="86753"/>
    <x v="0"/>
  </r>
  <r>
    <n v="22376"/>
    <s v="Not Specified"/>
    <n v="7.0000000000000007E-2"/>
    <n v="225.04"/>
    <n v="11.79"/>
    <n v="2419"/>
    <x v="1"/>
    <s v="Sandra Faulkner"/>
    <s v="Regular Air"/>
    <x v="3"/>
    <x v="0"/>
    <x v="15"/>
    <s v="Medium Box"/>
    <x v="748"/>
    <n v="0.42"/>
    <n v="-0.14415608547537936"/>
    <s v="United States"/>
    <x v="3"/>
    <x v="8"/>
    <s v="Portsmouth"/>
    <n v="23701"/>
    <x v="173"/>
    <x v="5"/>
    <s v="2015"/>
    <d v="2015-03-26T00:00:00"/>
    <n v="-162.91800000000001"/>
    <n v="5"/>
    <n v="1130.1500000000001"/>
    <n v="86751"/>
    <x v="0"/>
  </r>
  <r>
    <n v="22377"/>
    <s v="Not Specified"/>
    <n v="0.03"/>
    <n v="7.84"/>
    <n v="4.71"/>
    <n v="2419"/>
    <x v="1"/>
    <s v="Sandra Faulkner"/>
    <s v="Regular Air"/>
    <x v="3"/>
    <x v="0"/>
    <x v="8"/>
    <s v="Small Box"/>
    <x v="749"/>
    <n v="0.35"/>
    <n v="15.812356078719882"/>
    <s v="United States"/>
    <x v="3"/>
    <x v="8"/>
    <s v="Portsmouth"/>
    <n v="23701"/>
    <x v="173"/>
    <x v="5"/>
    <s v="2015"/>
    <d v="2015-03-29T00:00:00"/>
    <n v="859.7177999999999"/>
    <n v="7"/>
    <n v="54.37"/>
    <n v="86751"/>
    <x v="0"/>
  </r>
  <r>
    <n v="25271"/>
    <s v="High"/>
    <n v="0.04"/>
    <n v="9.11"/>
    <n v="2.15"/>
    <n v="2420"/>
    <x v="0"/>
    <s v="Wesley Cho"/>
    <s v="Regular Air"/>
    <x v="3"/>
    <x v="0"/>
    <x v="7"/>
    <s v="Wrap Bag"/>
    <x v="452"/>
    <n v="0.4"/>
    <n v="-0.22873004857737683"/>
    <s v="United States"/>
    <x v="3"/>
    <x v="8"/>
    <s v="Richmond"/>
    <n v="23223"/>
    <x v="166"/>
    <x v="3"/>
    <s v="2015"/>
    <d v="2015-05-06T00:00:00"/>
    <n v="-23.072000000000003"/>
    <n v="11"/>
    <n v="100.87"/>
    <n v="86752"/>
    <x v="0"/>
  </r>
  <r>
    <n v="18802"/>
    <s v="Not Specified"/>
    <n v="0.05"/>
    <n v="150.97999999999999"/>
    <n v="43.71"/>
    <n v="2422"/>
    <x v="1"/>
    <s v="Arlene Wiggins Dalton"/>
    <s v="Delivery Truck"/>
    <x v="1"/>
    <x v="1"/>
    <x v="1"/>
    <s v="Jumbo Drum"/>
    <x v="750"/>
    <n v="0.55000000000000004"/>
    <n v="0.3501733904839856"/>
    <s v="United States"/>
    <x v="2"/>
    <x v="7"/>
    <s v="Huntsville"/>
    <n v="77340"/>
    <x v="84"/>
    <x v="3"/>
    <s v="2015"/>
    <d v="2015-05-25T00:00:00"/>
    <n v="650.29999999999995"/>
    <n v="12"/>
    <n v="1857.08"/>
    <n v="89053"/>
    <x v="0"/>
  </r>
  <r>
    <n v="19817"/>
    <s v="Medium"/>
    <n v="0.09"/>
    <n v="3.89"/>
    <n v="7.01"/>
    <n v="2422"/>
    <x v="1"/>
    <s v="Arlene Wiggins Dalton"/>
    <s v="Express Air"/>
    <x v="1"/>
    <x v="0"/>
    <x v="8"/>
    <s v="Small Box"/>
    <x v="477"/>
    <n v="0.37"/>
    <n v="-3.6256343984962407"/>
    <s v="United States"/>
    <x v="2"/>
    <x v="7"/>
    <s v="Huntsville"/>
    <n v="77340"/>
    <x v="46"/>
    <x v="0"/>
    <s v="2015"/>
    <d v="2015-01-24T00:00:00"/>
    <n v="-154.30700000000002"/>
    <n v="10"/>
    <n v="42.56"/>
    <n v="89055"/>
    <x v="0"/>
  </r>
  <r>
    <n v="25126"/>
    <s v="Low"/>
    <n v="0.04"/>
    <n v="100.98"/>
    <n v="7.18"/>
    <n v="2423"/>
    <x v="0"/>
    <s v="Nicholas Wallace"/>
    <s v="Regular Air"/>
    <x v="1"/>
    <x v="2"/>
    <x v="13"/>
    <s v="Small Box"/>
    <x v="751"/>
    <n v="0.4"/>
    <n v="0.65059892506808703"/>
    <s v="United States"/>
    <x v="2"/>
    <x v="7"/>
    <s v="Hurst"/>
    <n v="76053"/>
    <x v="72"/>
    <x v="0"/>
    <s v="2015"/>
    <d v="2015-01-26T00:00:00"/>
    <n v="269.94"/>
    <n v="4"/>
    <n v="414.91"/>
    <n v="89054"/>
    <x v="0"/>
  </r>
  <r>
    <n v="21761"/>
    <s v="High"/>
    <n v="0.08"/>
    <n v="30.93"/>
    <n v="3.92"/>
    <n v="2426"/>
    <x v="1"/>
    <s v="Dorothy Holt"/>
    <s v="Regular Air"/>
    <x v="2"/>
    <x v="1"/>
    <x v="2"/>
    <s v="Small Pack"/>
    <x v="609"/>
    <n v="0.44"/>
    <n v="0.69"/>
    <s v="United States"/>
    <x v="2"/>
    <x v="7"/>
    <s v="Irving"/>
    <n v="75061"/>
    <x v="24"/>
    <x v="5"/>
    <s v="2015"/>
    <d v="2015-03-16T00:00:00"/>
    <n v="63.059099999999994"/>
    <n v="3"/>
    <n v="91.39"/>
    <n v="90859"/>
    <x v="0"/>
  </r>
  <r>
    <n v="20496"/>
    <s v="Low"/>
    <n v="0.08"/>
    <n v="4.4800000000000004"/>
    <n v="49"/>
    <n v="2426"/>
    <x v="1"/>
    <s v="Dorothy Holt"/>
    <s v="Regular Air"/>
    <x v="2"/>
    <x v="0"/>
    <x v="15"/>
    <s v="Large Box"/>
    <x v="238"/>
    <n v="0.6"/>
    <n v="0.69"/>
    <s v="United States"/>
    <x v="2"/>
    <x v="7"/>
    <s v="Irving"/>
    <n v="75061"/>
    <x v="10"/>
    <x v="3"/>
    <s v="2015"/>
    <d v="2015-05-02T00:00:00"/>
    <n v="139.58009999999999"/>
    <n v="37"/>
    <n v="202.29"/>
    <n v="90861"/>
    <x v="0"/>
  </r>
  <r>
    <n v="20497"/>
    <s v="Low"/>
    <n v="0"/>
    <n v="17.670000000000002"/>
    <n v="8.99"/>
    <n v="2426"/>
    <x v="1"/>
    <s v="Dorothy Holt"/>
    <s v="Regular Air"/>
    <x v="2"/>
    <x v="1"/>
    <x v="2"/>
    <s v="Small Pack"/>
    <x v="283"/>
    <n v="0.47"/>
    <n v="0.65005038231284462"/>
    <s v="United States"/>
    <x v="2"/>
    <x v="7"/>
    <s v="Irving"/>
    <n v="75061"/>
    <x v="10"/>
    <x v="3"/>
    <s v="2015"/>
    <d v="2015-05-09T00:00:00"/>
    <n v="109.67000000000002"/>
    <n v="9"/>
    <n v="168.71"/>
    <n v="90861"/>
    <x v="0"/>
  </r>
  <r>
    <n v="23729"/>
    <s v="High"/>
    <n v="0.03"/>
    <n v="40.99"/>
    <n v="19.989999999999998"/>
    <n v="2427"/>
    <x v="0"/>
    <s v="John Merritt"/>
    <s v="Regular Air"/>
    <x v="0"/>
    <x v="0"/>
    <x v="7"/>
    <s v="Small Box"/>
    <x v="659"/>
    <n v="0.36"/>
    <n v="0.44634788008807091"/>
    <s v="United States"/>
    <x v="2"/>
    <x v="7"/>
    <s v="Keller"/>
    <n v="76248"/>
    <x v="149"/>
    <x v="2"/>
    <s v="2015"/>
    <d v="2015-02-18T00:00:00"/>
    <n v="395.30799999999999"/>
    <n v="21"/>
    <n v="885.65"/>
    <n v="90860"/>
    <x v="0"/>
  </r>
  <r>
    <n v="22562"/>
    <s v="Not Specified"/>
    <n v="0.1"/>
    <n v="14.28"/>
    <n v="2.99"/>
    <n v="2430"/>
    <x v="1"/>
    <s v="Kimberly Reilly"/>
    <s v="Regular Air"/>
    <x v="1"/>
    <x v="0"/>
    <x v="8"/>
    <s v="Small Box"/>
    <x v="602"/>
    <n v="0.39"/>
    <n v="0.69"/>
    <s v="United States"/>
    <x v="2"/>
    <x v="7"/>
    <s v="Killeen"/>
    <n v="76541"/>
    <x v="120"/>
    <x v="5"/>
    <s v="2015"/>
    <d v="2015-03-25T00:00:00"/>
    <n v="104.9145"/>
    <n v="11"/>
    <n v="152.05000000000001"/>
    <n v="91108"/>
    <x v="0"/>
  </r>
  <r>
    <n v="22105"/>
    <s v="Not Specified"/>
    <n v="0.04"/>
    <n v="7.08"/>
    <n v="2.35"/>
    <n v="2430"/>
    <x v="1"/>
    <s v="Kimberly Reilly"/>
    <s v="Regular Air"/>
    <x v="1"/>
    <x v="0"/>
    <x v="0"/>
    <s v="Wrap Bag"/>
    <x v="416"/>
    <n v="0.47"/>
    <n v="0.50081466395112018"/>
    <s v="United States"/>
    <x v="2"/>
    <x v="7"/>
    <s v="Killeen"/>
    <n v="76541"/>
    <x v="98"/>
    <x v="4"/>
    <s v="2015"/>
    <d v="2015-04-11T00:00:00"/>
    <n v="24.59"/>
    <n v="7"/>
    <n v="49.1"/>
    <n v="91109"/>
    <x v="0"/>
  </r>
  <r>
    <n v="20731"/>
    <s v="Low"/>
    <n v="0.03"/>
    <n v="140.99"/>
    <n v="4.2"/>
    <n v="2430"/>
    <x v="1"/>
    <s v="Kimberly Reilly"/>
    <s v="Regular Air"/>
    <x v="1"/>
    <x v="2"/>
    <x v="5"/>
    <s v="Small Box"/>
    <x v="752"/>
    <n v="0.59"/>
    <n v="-1.8614835254017206"/>
    <s v="United States"/>
    <x v="2"/>
    <x v="7"/>
    <s v="Killeen"/>
    <n v="76541"/>
    <x v="48"/>
    <x v="5"/>
    <s v="2015"/>
    <d v="2015-04-06T00:00:00"/>
    <n v="-458.74400000000003"/>
    <n v="2"/>
    <n v="246.44"/>
    <n v="91110"/>
    <x v="0"/>
  </r>
  <r>
    <n v="3490"/>
    <s v="Not Specified"/>
    <n v="0.05"/>
    <n v="8.85"/>
    <n v="5.6"/>
    <n v="2431"/>
    <x v="1"/>
    <s v="Troy Cassidy"/>
    <s v="Regular Air"/>
    <x v="3"/>
    <x v="0"/>
    <x v="8"/>
    <s v="Small Box"/>
    <x v="753"/>
    <n v="0.36"/>
    <n v="-4.6097046413502103E-2"/>
    <s v="United States"/>
    <x v="0"/>
    <x v="1"/>
    <s v="Los Angeles"/>
    <n v="90004"/>
    <x v="69"/>
    <x v="1"/>
    <s v="2015"/>
    <d v="2015-06-11T00:00:00"/>
    <n v="-9.1769999999999996"/>
    <n v="21"/>
    <n v="199.08"/>
    <n v="24869"/>
    <x v="0"/>
  </r>
  <r>
    <n v="819"/>
    <s v="High"/>
    <n v="7.0000000000000007E-2"/>
    <n v="155.06"/>
    <n v="7.07"/>
    <n v="2431"/>
    <x v="1"/>
    <s v="Troy Cassidy"/>
    <s v="Regular Air"/>
    <x v="3"/>
    <x v="0"/>
    <x v="10"/>
    <s v="Small Box"/>
    <x v="33"/>
    <n v="0.59"/>
    <n v="-5.9708592642724378E-2"/>
    <s v="United States"/>
    <x v="0"/>
    <x v="1"/>
    <s v="Los Angeles"/>
    <n v="90004"/>
    <x v="168"/>
    <x v="3"/>
    <s v="2015"/>
    <d v="2015-05-19T00:00:00"/>
    <n v="-121.75"/>
    <n v="14"/>
    <n v="2039.07"/>
    <n v="5920"/>
    <x v="0"/>
  </r>
  <r>
    <n v="18819"/>
    <s v="High"/>
    <n v="7.0000000000000007E-2"/>
    <n v="155.06"/>
    <n v="7.07"/>
    <n v="2432"/>
    <x v="1"/>
    <s v="Lindsay Tate"/>
    <s v="Regular Air"/>
    <x v="3"/>
    <x v="0"/>
    <x v="10"/>
    <s v="Small Box"/>
    <x v="33"/>
    <n v="0.59"/>
    <n v="5.5728475305533993E-2"/>
    <s v="United States"/>
    <x v="2"/>
    <x v="23"/>
    <s v="Midwest City"/>
    <n v="73110"/>
    <x v="168"/>
    <x v="3"/>
    <s v="2015"/>
    <d v="2015-05-19T00:00:00"/>
    <n v="24.350000000000023"/>
    <n v="3"/>
    <n v="436.94"/>
    <n v="89096"/>
    <x v="0"/>
  </r>
  <r>
    <n v="20286"/>
    <s v="Not Specified"/>
    <n v="0.09"/>
    <n v="5.4"/>
    <n v="7.78"/>
    <n v="2432"/>
    <x v="1"/>
    <s v="Lindsay Tate"/>
    <s v="Express Air"/>
    <x v="3"/>
    <x v="0"/>
    <x v="8"/>
    <s v="Small Box"/>
    <x v="97"/>
    <n v="0.37"/>
    <n v="-0.93002942750133755"/>
    <s v="United States"/>
    <x v="2"/>
    <x v="23"/>
    <s v="Midwest City"/>
    <n v="73110"/>
    <x v="132"/>
    <x v="1"/>
    <s v="2015"/>
    <d v="2015-06-08T00:00:00"/>
    <n v="-34.764499999999998"/>
    <n v="6"/>
    <n v="37.380000000000003"/>
    <n v="89097"/>
    <x v="0"/>
  </r>
  <r>
    <n v="21490"/>
    <s v="Not Specified"/>
    <n v="0.05"/>
    <n v="8.85"/>
    <n v="5.6"/>
    <n v="2433"/>
    <x v="0"/>
    <s v="Debra P May"/>
    <s v="Regular Air"/>
    <x v="3"/>
    <x v="0"/>
    <x v="8"/>
    <s v="Small Box"/>
    <x v="753"/>
    <n v="0.36"/>
    <n v="-0.1548860759493671"/>
    <s v="United States"/>
    <x v="2"/>
    <x v="23"/>
    <s v="Moore"/>
    <n v="73160"/>
    <x v="69"/>
    <x v="1"/>
    <s v="2015"/>
    <d v="2015-06-11T00:00:00"/>
    <n v="-7.3415999999999997"/>
    <n v="5"/>
    <n v="47.4"/>
    <n v="89095"/>
    <x v="0"/>
  </r>
  <r>
    <n v="19566"/>
    <s v="Low"/>
    <n v="0.09"/>
    <n v="90.97"/>
    <n v="14"/>
    <n v="2437"/>
    <x v="0"/>
    <s v="Judith Shepherd"/>
    <s v="Delivery Truck"/>
    <x v="1"/>
    <x v="2"/>
    <x v="6"/>
    <s v="Jumbo Drum"/>
    <x v="625"/>
    <n v="0.36"/>
    <n v="0.13573076923076943"/>
    <s v="United States"/>
    <x v="2"/>
    <x v="45"/>
    <s v="Muskego"/>
    <n v="53150"/>
    <x v="151"/>
    <x v="5"/>
    <s v="2015"/>
    <d v="2015-03-03T00:00:00"/>
    <n v="35.290000000000049"/>
    <n v="3"/>
    <n v="260"/>
    <n v="90301"/>
    <x v="0"/>
  </r>
  <r>
    <n v="20157"/>
    <s v="Medium"/>
    <n v="0.02"/>
    <n v="63.94"/>
    <n v="14.48"/>
    <n v="2441"/>
    <x v="0"/>
    <s v="Kenneth Capps"/>
    <s v="Regular Air"/>
    <x v="3"/>
    <x v="1"/>
    <x v="2"/>
    <s v="Small Box"/>
    <x v="176"/>
    <n v="0.46"/>
    <n v="-0.14114414541355502"/>
    <s v="United States"/>
    <x v="3"/>
    <x v="26"/>
    <s v="Melbourne"/>
    <n v="32935"/>
    <x v="36"/>
    <x v="4"/>
    <s v="2015"/>
    <d v="2015-04-04T00:00:00"/>
    <n v="-100.17"/>
    <n v="11"/>
    <n v="709.7"/>
    <n v="89300"/>
    <x v="0"/>
  </r>
  <r>
    <n v="20158"/>
    <s v="Medium"/>
    <n v="0.01"/>
    <n v="5.0199999999999996"/>
    <n v="5.14"/>
    <n v="2442"/>
    <x v="0"/>
    <s v="Natalie Aldridge"/>
    <s v="Regular Air"/>
    <x v="3"/>
    <x v="2"/>
    <x v="13"/>
    <s v="Small Pack"/>
    <x v="301"/>
    <n v="0.79"/>
    <n v="-0.14398249452954046"/>
    <s v="United States"/>
    <x v="3"/>
    <x v="26"/>
    <s v="Merritt Island"/>
    <n v="32953"/>
    <x v="36"/>
    <x v="4"/>
    <s v="2015"/>
    <d v="2015-04-06T00:00:00"/>
    <n v="-3.9479999999999995"/>
    <n v="5"/>
    <n v="27.42"/>
    <n v="89300"/>
    <x v="0"/>
  </r>
  <r>
    <n v="21084"/>
    <s v="High"/>
    <n v="0.05"/>
    <n v="58.1"/>
    <n v="1.49"/>
    <n v="2443"/>
    <x v="1"/>
    <s v="Danny Richmond"/>
    <s v="Regular Air"/>
    <x v="0"/>
    <x v="0"/>
    <x v="8"/>
    <s v="Small Box"/>
    <x v="86"/>
    <n v="0.38"/>
    <n v="2.2108976267150164"/>
    <s v="United States"/>
    <x v="3"/>
    <x v="26"/>
    <s v="Miami"/>
    <n v="33142"/>
    <x v="174"/>
    <x v="0"/>
    <s v="2015"/>
    <d v="2015-01-18T00:00:00"/>
    <n v="1633.9859999999999"/>
    <n v="13"/>
    <n v="739.06"/>
    <n v="89299"/>
    <x v="0"/>
  </r>
  <r>
    <n v="25304"/>
    <s v="Not Specified"/>
    <n v="0.06"/>
    <n v="2.2799999999999998"/>
    <n v="5.2"/>
    <n v="2443"/>
    <x v="1"/>
    <s v="Danny Richmond"/>
    <s v="Regular Air"/>
    <x v="0"/>
    <x v="0"/>
    <x v="0"/>
    <s v="Wrap Bag"/>
    <x v="754"/>
    <n v="0.41"/>
    <n v="-65.72469314079423"/>
    <s v="United States"/>
    <x v="3"/>
    <x v="26"/>
    <s v="Miami"/>
    <n v="33142"/>
    <x v="144"/>
    <x v="1"/>
    <s v="2015"/>
    <d v="2015-06-03T00:00:00"/>
    <n v="-2002.6314000000002"/>
    <n v="13"/>
    <n v="30.47"/>
    <n v="89301"/>
    <x v="0"/>
  </r>
  <r>
    <n v="25742"/>
    <s v="High"/>
    <n v="0.09"/>
    <n v="6.48"/>
    <n v="7.03"/>
    <n v="2448"/>
    <x v="0"/>
    <s v="Melanie Morrow"/>
    <s v="Regular Air"/>
    <x v="3"/>
    <x v="0"/>
    <x v="7"/>
    <s v="Small Box"/>
    <x v="125"/>
    <n v="0.37"/>
    <n v="-1.3016501650165018"/>
    <s v="United States"/>
    <x v="2"/>
    <x v="3"/>
    <s v="Edina"/>
    <n v="55410"/>
    <x v="159"/>
    <x v="1"/>
    <s v="2015"/>
    <d v="2015-07-01T00:00:00"/>
    <n v="-126.208"/>
    <n v="16"/>
    <n v="96.96"/>
    <n v="87790"/>
    <x v="0"/>
  </r>
  <r>
    <n v="20687"/>
    <s v="Not Specified"/>
    <n v="0.08"/>
    <n v="4.13"/>
    <n v="1.17"/>
    <n v="2450"/>
    <x v="0"/>
    <s v="Tonya Miller"/>
    <s v="Regular Air"/>
    <x v="1"/>
    <x v="0"/>
    <x v="0"/>
    <s v="Wrap Bag"/>
    <x v="755"/>
    <n v="0.56999999999999995"/>
    <n v="-1.3159144893111638"/>
    <s v="United States"/>
    <x v="2"/>
    <x v="45"/>
    <s v="Janesville"/>
    <n v="53545"/>
    <x v="94"/>
    <x v="3"/>
    <s v="2015"/>
    <d v="2015-05-25T00:00:00"/>
    <n v="-5.54"/>
    <n v="1"/>
    <n v="4.21"/>
    <n v="90322"/>
    <x v="0"/>
  </r>
  <r>
    <n v="21198"/>
    <s v="Medium"/>
    <n v="0.06"/>
    <n v="3499.99"/>
    <n v="24.49"/>
    <n v="2454"/>
    <x v="0"/>
    <s v="Donna Braun"/>
    <s v="Express Air"/>
    <x v="0"/>
    <x v="2"/>
    <x v="16"/>
    <s v="Large Box"/>
    <x v="467"/>
    <n v="0.37"/>
    <n v="-1.9275099428777448E-2"/>
    <s v="United States"/>
    <x v="3"/>
    <x v="43"/>
    <s v="Hoover"/>
    <n v="35244"/>
    <x v="151"/>
    <x v="5"/>
    <s v="2015"/>
    <d v="2015-03-04T00:00:00"/>
    <n v="-68.432000000000002"/>
    <n v="1"/>
    <n v="3550.28"/>
    <n v="89219"/>
    <x v="0"/>
  </r>
  <r>
    <n v="25536"/>
    <s v="High"/>
    <n v="7.0000000000000007E-2"/>
    <n v="179.99"/>
    <n v="19.989999999999998"/>
    <n v="2456"/>
    <x v="1"/>
    <s v="Joan Beach"/>
    <s v="Regular Air"/>
    <x v="1"/>
    <x v="2"/>
    <x v="13"/>
    <s v="Small Box"/>
    <x v="196"/>
    <n v="0.48"/>
    <n v="0.61691375785568259"/>
    <s v="United States"/>
    <x v="3"/>
    <x v="43"/>
    <s v="Mobile"/>
    <n v="36608"/>
    <x v="46"/>
    <x v="0"/>
    <s v="2015"/>
    <d v="2015-01-23T00:00:00"/>
    <n v="733.2822000000001"/>
    <n v="7"/>
    <n v="1188.6300000000001"/>
    <n v="89218"/>
    <x v="0"/>
  </r>
  <r>
    <n v="25537"/>
    <s v="High"/>
    <n v="0.02"/>
    <n v="92.23"/>
    <n v="39.61"/>
    <n v="2456"/>
    <x v="1"/>
    <s v="Joan Beach"/>
    <s v="Express Air"/>
    <x v="1"/>
    <x v="1"/>
    <x v="2"/>
    <s v="Medium Box"/>
    <x v="756"/>
    <n v="0.67"/>
    <n v="-0.89708237204558727"/>
    <s v="United States"/>
    <x v="3"/>
    <x v="43"/>
    <s v="Mobile"/>
    <n v="36608"/>
    <x v="46"/>
    <x v="0"/>
    <s v="2015"/>
    <d v="2015-01-23T00:00:00"/>
    <n v="-905.99039999999991"/>
    <n v="11"/>
    <n v="1009.93"/>
    <n v="89218"/>
    <x v="0"/>
  </r>
  <r>
    <n v="25535"/>
    <s v="High"/>
    <n v="0.02"/>
    <n v="15.22"/>
    <n v="9.73"/>
    <n v="2457"/>
    <x v="0"/>
    <s v="Yvonne Collier"/>
    <s v="Regular Air"/>
    <x v="1"/>
    <x v="0"/>
    <x v="8"/>
    <s v="Small Box"/>
    <x v="757"/>
    <n v="0.36"/>
    <n v="-0.15374854299928928"/>
    <s v="United States"/>
    <x v="2"/>
    <x v="3"/>
    <s v="Lino Lakes"/>
    <n v="55014"/>
    <x v="46"/>
    <x v="0"/>
    <s v="2015"/>
    <d v="2015-01-22T00:00:00"/>
    <n v="-21.63242"/>
    <n v="9"/>
    <n v="140.69999999999999"/>
    <n v="89218"/>
    <x v="0"/>
  </r>
  <r>
    <n v="22321"/>
    <s v="High"/>
    <n v="0.03"/>
    <n v="6.48"/>
    <n v="8.73"/>
    <n v="2458"/>
    <x v="1"/>
    <s v="Troy Casey"/>
    <s v="Regular Air"/>
    <x v="1"/>
    <x v="0"/>
    <x v="7"/>
    <s v="Small Box"/>
    <x v="758"/>
    <n v="0.37"/>
    <n v="-2.1968652037617553"/>
    <s v="United States"/>
    <x v="2"/>
    <x v="3"/>
    <s v="Edina"/>
    <n v="55410"/>
    <x v="35"/>
    <x v="0"/>
    <s v="2015"/>
    <d v="2015-01-05T00:00:00"/>
    <n v="-35.04"/>
    <n v="2"/>
    <n v="15.95"/>
    <n v="91285"/>
    <x v="0"/>
  </r>
  <r>
    <n v="21190"/>
    <s v="Medium"/>
    <n v="0.05"/>
    <n v="12.88"/>
    <n v="4.59"/>
    <n v="2458"/>
    <x v="1"/>
    <s v="Troy Casey"/>
    <s v="Regular Air"/>
    <x v="1"/>
    <x v="0"/>
    <x v="12"/>
    <s v="Wrap Bag"/>
    <x v="570"/>
    <n v="0.82"/>
    <n v="0.14120425029515948"/>
    <s v="United States"/>
    <x v="2"/>
    <x v="3"/>
    <s v="Edina"/>
    <n v="55410"/>
    <x v="94"/>
    <x v="3"/>
    <s v="2015"/>
    <d v="2015-05-25T00:00:00"/>
    <n v="5.980000000000004"/>
    <n v="3"/>
    <n v="42.35"/>
    <n v="91286"/>
    <x v="0"/>
  </r>
  <r>
    <n v="4321"/>
    <s v="High"/>
    <n v="0.03"/>
    <n v="6.48"/>
    <n v="8.73"/>
    <n v="2460"/>
    <x v="1"/>
    <s v="Lucille Gibbons"/>
    <s v="Regular Air"/>
    <x v="1"/>
    <x v="0"/>
    <x v="7"/>
    <s v="Small Box"/>
    <x v="758"/>
    <n v="0.37"/>
    <n v="-0.54938852304797736"/>
    <s v="United States"/>
    <x v="1"/>
    <x v="4"/>
    <s v="New York City"/>
    <n v="10035"/>
    <x v="35"/>
    <x v="0"/>
    <s v="2015"/>
    <d v="2015-01-05T00:00:00"/>
    <n v="-35.04"/>
    <n v="8"/>
    <n v="63.78"/>
    <n v="30785"/>
    <x v="0"/>
  </r>
  <r>
    <n v="4322"/>
    <s v="High"/>
    <n v="7.0000000000000007E-2"/>
    <n v="9.93"/>
    <n v="1.0900000000000001"/>
    <n v="2460"/>
    <x v="1"/>
    <s v="Lucille Gibbons"/>
    <s v="Regular Air"/>
    <x v="1"/>
    <x v="0"/>
    <x v="0"/>
    <s v="Wrap Bag"/>
    <x v="759"/>
    <n v="0.43"/>
    <n v="0.33110427138460174"/>
    <s v="United States"/>
    <x v="1"/>
    <x v="4"/>
    <s v="New York City"/>
    <n v="10035"/>
    <x v="35"/>
    <x v="0"/>
    <s v="2015"/>
    <d v="2015-01-06T00:00:00"/>
    <n v="149.53"/>
    <n v="46"/>
    <n v="451.61"/>
    <n v="30785"/>
    <x v="0"/>
  </r>
  <r>
    <n v="25859"/>
    <s v="High"/>
    <n v="0.09"/>
    <n v="1.74"/>
    <n v="4.08"/>
    <n v="2464"/>
    <x v="1"/>
    <s v="Joe George"/>
    <s v="Express Air"/>
    <x v="3"/>
    <x v="1"/>
    <x v="2"/>
    <s v="Small Pack"/>
    <x v="60"/>
    <n v="0.53"/>
    <n v="58.430547550432273"/>
    <s v="United States"/>
    <x v="3"/>
    <x v="11"/>
    <s v="Bossier City"/>
    <n v="71111"/>
    <x v="171"/>
    <x v="3"/>
    <s v="2015"/>
    <d v="2015-05-13T00:00:00"/>
    <n v="608.26199999999994"/>
    <n v="4"/>
    <n v="10.41"/>
    <n v="88713"/>
    <x v="0"/>
  </r>
  <r>
    <n v="25860"/>
    <s v="High"/>
    <n v="0.08"/>
    <n v="227.55"/>
    <n v="32.479999999999997"/>
    <n v="2464"/>
    <x v="1"/>
    <s v="Joe George"/>
    <s v="Delivery Truck"/>
    <x v="3"/>
    <x v="1"/>
    <x v="11"/>
    <s v="Jumbo Box"/>
    <x v="760"/>
    <n v="0.68"/>
    <n v="-0.20008478263921059"/>
    <s v="United States"/>
    <x v="3"/>
    <x v="11"/>
    <s v="Bossier City"/>
    <n v="71111"/>
    <x v="171"/>
    <x v="3"/>
    <s v="2015"/>
    <d v="2015-05-11T00:00:00"/>
    <n v="-570.16960000000006"/>
    <n v="16"/>
    <n v="2849.64"/>
    <n v="88713"/>
    <x v="0"/>
  </r>
  <r>
    <n v="25807"/>
    <s v="Not Specified"/>
    <n v="0.05"/>
    <n v="6.28"/>
    <n v="5.36"/>
    <n v="2464"/>
    <x v="1"/>
    <s v="Joe George"/>
    <s v="Regular Air"/>
    <x v="3"/>
    <x v="0"/>
    <x v="8"/>
    <s v="Small Box"/>
    <x v="761"/>
    <n v="0.4"/>
    <n v="3.3596214511041014E-2"/>
    <s v="United States"/>
    <x v="3"/>
    <x v="11"/>
    <s v="Bossier City"/>
    <n v="71111"/>
    <x v="13"/>
    <x v="0"/>
    <s v="2015"/>
    <d v="2015-01-23T00:00:00"/>
    <n v="1.278"/>
    <n v="6"/>
    <n v="38.04"/>
    <n v="88714"/>
    <x v="0"/>
  </r>
  <r>
    <n v="25808"/>
    <s v="Not Specified"/>
    <n v="0.04"/>
    <n v="3.08"/>
    <n v="0.99"/>
    <n v="2464"/>
    <x v="1"/>
    <s v="Joe George"/>
    <s v="Regular Air"/>
    <x v="3"/>
    <x v="0"/>
    <x v="9"/>
    <s v="Small Box"/>
    <x v="675"/>
    <n v="0.37"/>
    <n v="9.9762520573712656"/>
    <s v="United States"/>
    <x v="3"/>
    <x v="11"/>
    <s v="Bossier City"/>
    <n v="71111"/>
    <x v="13"/>
    <x v="0"/>
    <s v="2015"/>
    <d v="2015-01-21T00:00:00"/>
    <n v="424.28999999999996"/>
    <n v="14"/>
    <n v="42.53"/>
    <n v="88714"/>
    <x v="0"/>
  </r>
  <r>
    <n v="22580"/>
    <s v="Medium"/>
    <n v="0.04"/>
    <n v="2.08"/>
    <n v="1.49"/>
    <n v="2466"/>
    <x v="1"/>
    <s v="Gilbert Godfrey"/>
    <s v="Regular Air"/>
    <x v="0"/>
    <x v="0"/>
    <x v="8"/>
    <s v="Small Box"/>
    <x v="483"/>
    <n v="0.36"/>
    <n v="-0.25183209207853757"/>
    <s v="United States"/>
    <x v="2"/>
    <x v="22"/>
    <s v="Sault Sainte Marie"/>
    <n v="49783"/>
    <x v="139"/>
    <x v="2"/>
    <s v="2015"/>
    <d v="2015-02-28T00:00:00"/>
    <n v="-3.71956"/>
    <n v="7"/>
    <n v="14.77"/>
    <n v="88136"/>
    <x v="0"/>
  </r>
  <r>
    <n v="22582"/>
    <s v="Medium"/>
    <n v="0.02"/>
    <n v="53.98"/>
    <n v="5.5"/>
    <n v="2466"/>
    <x v="1"/>
    <s v="Gilbert Godfrey"/>
    <s v="Express Air"/>
    <x v="0"/>
    <x v="2"/>
    <x v="13"/>
    <s v="Small Box"/>
    <x v="762"/>
    <n v="0.62"/>
    <n v="0.23263751055141108"/>
    <s v="United States"/>
    <x v="2"/>
    <x v="22"/>
    <s v="Sault Sainte Marie"/>
    <n v="49783"/>
    <x v="139"/>
    <x v="2"/>
    <s v="2015"/>
    <d v="2015-02-28T00:00:00"/>
    <n v="101.97200000000001"/>
    <n v="8"/>
    <n v="438.33"/>
    <n v="88136"/>
    <x v="0"/>
  </r>
  <r>
    <n v="22583"/>
    <s v="Medium"/>
    <n v="0.05"/>
    <n v="4.9800000000000004"/>
    <n v="5.0199999999999996"/>
    <n v="2466"/>
    <x v="1"/>
    <s v="Gilbert Godfrey"/>
    <s v="Regular Air"/>
    <x v="0"/>
    <x v="0"/>
    <x v="7"/>
    <s v="Small Box"/>
    <x v="763"/>
    <n v="0.38"/>
    <n v="-0.43649435843610596"/>
    <s v="United States"/>
    <x v="2"/>
    <x v="22"/>
    <s v="Sault Sainte Marie"/>
    <n v="49783"/>
    <x v="139"/>
    <x v="2"/>
    <s v="2015"/>
    <d v="2015-02-27T00:00:00"/>
    <n v="-16.634799999999998"/>
    <n v="7"/>
    <n v="38.11"/>
    <n v="88136"/>
    <x v="0"/>
  </r>
  <r>
    <n v="19766"/>
    <s v="Critical"/>
    <n v="0.09"/>
    <n v="58.1"/>
    <n v="1.49"/>
    <n v="2468"/>
    <x v="1"/>
    <s v="Rhonda Stein"/>
    <s v="Express Air"/>
    <x v="1"/>
    <x v="0"/>
    <x v="8"/>
    <s v="Small Box"/>
    <x v="86"/>
    <n v="0.38"/>
    <n v="4.5187654903812104"/>
    <s v="United States"/>
    <x v="3"/>
    <x v="24"/>
    <s v="Salisbury"/>
    <n v="28144"/>
    <x v="58"/>
    <x v="4"/>
    <s v="2015"/>
    <d v="2015-04-29T00:00:00"/>
    <n v="765.75"/>
    <n v="3"/>
    <n v="169.46"/>
    <n v="88135"/>
    <x v="0"/>
  </r>
  <r>
    <n v="18684"/>
    <s v="Critical"/>
    <n v="0.04"/>
    <n v="65.989999999999995"/>
    <n v="8.99"/>
    <n v="2468"/>
    <x v="1"/>
    <s v="Rhonda Stein"/>
    <s v="Regular Air"/>
    <x v="0"/>
    <x v="2"/>
    <x v="5"/>
    <s v="Small Box"/>
    <x v="586"/>
    <n v="0.55000000000000004"/>
    <n v="-0.4623997681383441"/>
    <s v="United States"/>
    <x v="3"/>
    <x v="24"/>
    <s v="Salisbury"/>
    <n v="28144"/>
    <x v="114"/>
    <x v="5"/>
    <s v="2015"/>
    <d v="2015-03-14T00:00:00"/>
    <n v="-335.041"/>
    <n v="13"/>
    <n v="724.57"/>
    <n v="88137"/>
    <x v="0"/>
  </r>
  <r>
    <n v="26057"/>
    <s v="Low"/>
    <n v="0.1"/>
    <n v="4.91"/>
    <n v="0.5"/>
    <n v="2472"/>
    <x v="0"/>
    <s v="Ricky Sanders"/>
    <s v="Express Air"/>
    <x v="1"/>
    <x v="0"/>
    <x v="9"/>
    <s v="Small Box"/>
    <x v="41"/>
    <n v="0.36"/>
    <n v="0.69"/>
    <s v="United States"/>
    <x v="2"/>
    <x v="12"/>
    <s v="Joliet"/>
    <n v="60432"/>
    <x v="54"/>
    <x v="2"/>
    <s v="2015"/>
    <d v="2015-02-21T00:00:00"/>
    <n v="35.279699999999998"/>
    <n v="10"/>
    <n v="51.13"/>
    <n v="86514"/>
    <x v="0"/>
  </r>
  <r>
    <n v="24584"/>
    <s v="Critical"/>
    <n v="7.0000000000000007E-2"/>
    <n v="5.18"/>
    <n v="5.74"/>
    <n v="2481"/>
    <x v="0"/>
    <s v="Kelly Sawyer"/>
    <s v="Express Air"/>
    <x v="0"/>
    <x v="0"/>
    <x v="8"/>
    <s v="Small Box"/>
    <x v="314"/>
    <n v="0.36"/>
    <n v="-2.3619394548423562"/>
    <s v="United States"/>
    <x v="3"/>
    <x v="11"/>
    <s v="Lafayette"/>
    <n v="70506"/>
    <x v="34"/>
    <x v="4"/>
    <s v="2015"/>
    <d v="2015-04-08T00:00:00"/>
    <n v="-188.03399999999999"/>
    <n v="14"/>
    <n v="79.61"/>
    <n v="91000"/>
    <x v="0"/>
  </r>
  <r>
    <n v="24568"/>
    <s v="Medium"/>
    <n v="0.05"/>
    <n v="6.48"/>
    <n v="7.91"/>
    <n v="2484"/>
    <x v="1"/>
    <s v="Rhonda Bryant"/>
    <s v="Regular Air"/>
    <x v="0"/>
    <x v="0"/>
    <x v="7"/>
    <s v="Small Box"/>
    <x v="744"/>
    <n v="0.37"/>
    <n v="2.9286480589144466"/>
    <s v="United States"/>
    <x v="3"/>
    <x v="26"/>
    <s v="Winter Haven"/>
    <n v="33881"/>
    <x v="114"/>
    <x v="5"/>
    <s v="2015"/>
    <d v="2015-03-14T00:00:00"/>
    <n v="322.12199999999996"/>
    <n v="16"/>
    <n v="109.99"/>
    <n v="88998"/>
    <x v="0"/>
  </r>
  <r>
    <n v="24569"/>
    <s v="Medium"/>
    <n v="0.03"/>
    <n v="111.03"/>
    <n v="8.64"/>
    <n v="2484"/>
    <x v="1"/>
    <s v="Rhonda Bryant"/>
    <s v="Regular Air"/>
    <x v="0"/>
    <x v="0"/>
    <x v="10"/>
    <s v="Small Box"/>
    <x v="764"/>
    <n v="0.78"/>
    <n v="0.40721237168377544"/>
    <s v="United States"/>
    <x v="3"/>
    <x v="26"/>
    <s v="Winter Haven"/>
    <n v="33881"/>
    <x v="114"/>
    <x v="5"/>
    <s v="2015"/>
    <d v="2015-03-14T00:00:00"/>
    <n v="366.53999999999996"/>
    <n v="8"/>
    <n v="900.12"/>
    <n v="88998"/>
    <x v="0"/>
  </r>
  <r>
    <n v="22028"/>
    <s v="High"/>
    <n v="0.02"/>
    <n v="71.37"/>
    <n v="69"/>
    <n v="2486"/>
    <x v="1"/>
    <s v="Jack Horn"/>
    <s v="Regular Air"/>
    <x v="2"/>
    <x v="1"/>
    <x v="11"/>
    <s v="Large Box"/>
    <x v="737"/>
    <n v="0.68"/>
    <n v="-1.8513088123895296"/>
    <s v="United States"/>
    <x v="3"/>
    <x v="29"/>
    <s v="Statesboro"/>
    <n v="30458"/>
    <x v="92"/>
    <x v="2"/>
    <s v="2015"/>
    <d v="2015-02-07T00:00:00"/>
    <n v="-439.90800000000002"/>
    <n v="4"/>
    <n v="237.62"/>
    <n v="91414"/>
    <x v="0"/>
  </r>
  <r>
    <n v="22029"/>
    <s v="High"/>
    <n v="0.03"/>
    <n v="205.99"/>
    <n v="8.99"/>
    <n v="2486"/>
    <x v="1"/>
    <s v="Jack Horn"/>
    <s v="Express Air"/>
    <x v="2"/>
    <x v="2"/>
    <x v="5"/>
    <s v="Small Box"/>
    <x v="545"/>
    <n v="0.6"/>
    <n v="6.1654914408797188"/>
    <s v="United States"/>
    <x v="3"/>
    <x v="29"/>
    <s v="Statesboro"/>
    <n v="30458"/>
    <x v="92"/>
    <x v="2"/>
    <s v="2015"/>
    <d v="2015-02-08T00:00:00"/>
    <n v="1087.7159999999999"/>
    <n v="1"/>
    <n v="176.42"/>
    <n v="91414"/>
    <x v="0"/>
  </r>
  <r>
    <n v="23495"/>
    <s v="Low"/>
    <n v="0"/>
    <n v="180.98"/>
    <n v="30"/>
    <n v="2486"/>
    <x v="1"/>
    <s v="Jack Horn"/>
    <s v="Delivery Truck"/>
    <x v="2"/>
    <x v="1"/>
    <x v="1"/>
    <s v="Jumbo Drum"/>
    <x v="646"/>
    <n v="0.69"/>
    <n v="4.4161676646706591E-3"/>
    <s v="United States"/>
    <x v="3"/>
    <x v="29"/>
    <s v="Statesboro"/>
    <n v="30458"/>
    <x v="118"/>
    <x v="2"/>
    <s v="2015"/>
    <d v="2015-02-05T00:00:00"/>
    <n v="9.2040000000000006"/>
    <n v="11"/>
    <n v="2084.16"/>
    <n v="91416"/>
    <x v="0"/>
  </r>
  <r>
    <n v="23983"/>
    <s v="Not Specified"/>
    <n v="0.04"/>
    <n v="3.08"/>
    <n v="0.99"/>
    <n v="2487"/>
    <x v="1"/>
    <s v="Michelle Bryant Phillips"/>
    <s v="Regular Air"/>
    <x v="2"/>
    <x v="0"/>
    <x v="9"/>
    <s v="Small Box"/>
    <x v="675"/>
    <n v="0.37"/>
    <n v="5.9222114720110577"/>
    <s v="United States"/>
    <x v="3"/>
    <x v="29"/>
    <s v="Tucker"/>
    <n v="30084"/>
    <x v="105"/>
    <x v="1"/>
    <s v="2015"/>
    <d v="2015-06-21T00:00:00"/>
    <n v="257.08319999999998"/>
    <n v="14"/>
    <n v="43.41"/>
    <n v="91415"/>
    <x v="0"/>
  </r>
  <r>
    <n v="23984"/>
    <s v="Not Specified"/>
    <n v="0.1"/>
    <n v="2.78"/>
    <n v="1.25"/>
    <n v="2487"/>
    <x v="1"/>
    <s v="Michelle Bryant Phillips"/>
    <s v="Regular Air"/>
    <x v="2"/>
    <x v="0"/>
    <x v="0"/>
    <s v="Wrap Bag"/>
    <x v="732"/>
    <n v="0.59"/>
    <n v="1.6919431279620853E-2"/>
    <s v="United States"/>
    <x v="3"/>
    <x v="29"/>
    <s v="Tucker"/>
    <n v="30084"/>
    <x v="105"/>
    <x v="1"/>
    <s v="2015"/>
    <d v="2015-06-21T00:00:00"/>
    <n v="0.7854000000000001"/>
    <n v="18"/>
    <n v="46.42"/>
    <n v="91415"/>
    <x v="0"/>
  </r>
  <r>
    <n v="24476"/>
    <s v="Not Specified"/>
    <n v="0.02"/>
    <n v="136.97999999999999"/>
    <n v="24.49"/>
    <n v="2487"/>
    <x v="1"/>
    <s v="Michelle Bryant Phillips"/>
    <s v="Express Air"/>
    <x v="2"/>
    <x v="1"/>
    <x v="2"/>
    <s v="Large Box"/>
    <x v="580"/>
    <n v="0.59"/>
    <n v="7.7619527586660242E-2"/>
    <s v="United States"/>
    <x v="3"/>
    <x v="29"/>
    <s v="Tucker"/>
    <n v="30084"/>
    <x v="42"/>
    <x v="1"/>
    <s v="2015"/>
    <d v="2015-06-03T00:00:00"/>
    <n v="88.56"/>
    <n v="8"/>
    <n v="1140.95"/>
    <n v="91417"/>
    <x v="0"/>
  </r>
  <r>
    <n v="20065"/>
    <s v="High"/>
    <n v="0.08"/>
    <n v="4.91"/>
    <n v="0.5"/>
    <n v="2488"/>
    <x v="1"/>
    <s v="Gordon Walker"/>
    <s v="Regular Air"/>
    <x v="3"/>
    <x v="0"/>
    <x v="9"/>
    <s v="Small Box"/>
    <x v="41"/>
    <n v="0.36"/>
    <n v="0.29810260014054818"/>
    <s v="United States"/>
    <x v="3"/>
    <x v="40"/>
    <s v="Cabot"/>
    <n v="72023"/>
    <x v="37"/>
    <x v="4"/>
    <s v="2015"/>
    <d v="2015-04-09T00:00:00"/>
    <n v="12.726000000000001"/>
    <n v="9"/>
    <n v="42.69"/>
    <n v="86887"/>
    <x v="0"/>
  </r>
  <r>
    <n v="20066"/>
    <s v="High"/>
    <n v="0.02"/>
    <n v="28.15"/>
    <n v="6.17"/>
    <n v="2488"/>
    <x v="1"/>
    <s v="Gordon Walker"/>
    <s v="Regular Air"/>
    <x v="3"/>
    <x v="0"/>
    <x v="0"/>
    <s v="Small Pack"/>
    <x v="765"/>
    <n v="0.55000000000000004"/>
    <n v="0.49114749091353344"/>
    <s v="United States"/>
    <x v="3"/>
    <x v="40"/>
    <s v="Cabot"/>
    <n v="72023"/>
    <x v="37"/>
    <x v="4"/>
    <s v="2015"/>
    <d v="2015-04-10T00:00:00"/>
    <n v="160.8066"/>
    <n v="11"/>
    <n v="327.41000000000003"/>
    <n v="86887"/>
    <x v="0"/>
  </r>
  <r>
    <n v="20602"/>
    <s v="High"/>
    <n v="0.01"/>
    <n v="2036.48"/>
    <n v="14.7"/>
    <n v="2489"/>
    <x v="1"/>
    <s v="Craig Liu"/>
    <s v="Delivery Truck"/>
    <x v="3"/>
    <x v="2"/>
    <x v="6"/>
    <s v="Jumbo Drum"/>
    <x v="220"/>
    <n v="0.55000000000000004"/>
    <n v="-0.42165652628576855"/>
    <s v="United States"/>
    <x v="0"/>
    <x v="1"/>
    <s v="Concord"/>
    <n v="94521"/>
    <x v="143"/>
    <x v="2"/>
    <s v="2015"/>
    <d v="2015-02-13T00:00:00"/>
    <n v="-1596.7457999999999"/>
    <n v="2"/>
    <n v="3786.84"/>
    <n v="86883"/>
    <x v="0"/>
  </r>
  <r>
    <n v="21212"/>
    <s v="Medium"/>
    <n v="0.04"/>
    <n v="419.19"/>
    <n v="19.989999999999998"/>
    <n v="2489"/>
    <x v="1"/>
    <s v="Craig Liu"/>
    <s v="Regular Air"/>
    <x v="1"/>
    <x v="0"/>
    <x v="10"/>
    <s v="Small Box"/>
    <x v="260"/>
    <n v="0.57999999999999996"/>
    <n v="0.69"/>
    <s v="United States"/>
    <x v="0"/>
    <x v="1"/>
    <s v="Concord"/>
    <n v="94521"/>
    <x v="138"/>
    <x v="4"/>
    <s v="2015"/>
    <d v="2015-04-27T00:00:00"/>
    <n v="1388.3558999999998"/>
    <n v="5"/>
    <n v="2012.11"/>
    <n v="86885"/>
    <x v="0"/>
  </r>
  <r>
    <n v="21338"/>
    <s v="Not Specified"/>
    <n v="7.0000000000000007E-2"/>
    <n v="65.989999999999995"/>
    <n v="8.8000000000000007"/>
    <n v="2489"/>
    <x v="1"/>
    <s v="Craig Liu"/>
    <s v="Regular Air"/>
    <x v="1"/>
    <x v="2"/>
    <x v="5"/>
    <s v="Small Box"/>
    <x v="264"/>
    <n v="0.57999999999999996"/>
    <n v="0.23287113598778783"/>
    <s v="United States"/>
    <x v="0"/>
    <x v="1"/>
    <s v="Concord"/>
    <n v="94521"/>
    <x v="38"/>
    <x v="0"/>
    <s v="2015"/>
    <d v="2015-01-12T00:00:00"/>
    <n v="109.83600000000001"/>
    <n v="9"/>
    <n v="471.66"/>
    <n v="86886"/>
    <x v="0"/>
  </r>
  <r>
    <n v="24856"/>
    <s v="Critical"/>
    <n v="0.09"/>
    <n v="348.21"/>
    <n v="40.19"/>
    <n v="2490"/>
    <x v="1"/>
    <s v="Pauline Finch"/>
    <s v="Delivery Truck"/>
    <x v="1"/>
    <x v="1"/>
    <x v="11"/>
    <s v="Jumbo Box"/>
    <x v="553"/>
    <n v="0.62"/>
    <n v="-0.14159625829812902"/>
    <s v="United States"/>
    <x v="0"/>
    <x v="1"/>
    <s v="Costa Mesa"/>
    <n v="92627"/>
    <x v="79"/>
    <x v="2"/>
    <s v="2015"/>
    <d v="2015-02-16T00:00:00"/>
    <n v="-93.849999999999909"/>
    <n v="2"/>
    <n v="662.8"/>
    <n v="86884"/>
    <x v="0"/>
  </r>
  <r>
    <n v="21339"/>
    <s v="Not Specified"/>
    <n v="0"/>
    <n v="10.01"/>
    <n v="1.99"/>
    <n v="2490"/>
    <x v="1"/>
    <s v="Pauline Finch"/>
    <s v="Express Air"/>
    <x v="1"/>
    <x v="2"/>
    <x v="13"/>
    <s v="Small Pack"/>
    <x v="766"/>
    <n v="0.41"/>
    <n v="0.69"/>
    <s v="United States"/>
    <x v="0"/>
    <x v="1"/>
    <s v="Costa Mesa"/>
    <n v="92627"/>
    <x v="38"/>
    <x v="0"/>
    <s v="2015"/>
    <d v="2015-01-14T00:00:00"/>
    <n v="82.703399999999988"/>
    <n v="11"/>
    <n v="119.86"/>
    <n v="86886"/>
    <x v="0"/>
  </r>
  <r>
    <n v="6856"/>
    <s v="Critical"/>
    <n v="0.09"/>
    <n v="348.21"/>
    <n v="40.19"/>
    <n v="2491"/>
    <x v="1"/>
    <s v="Sean N Boyer"/>
    <s v="Delivery Truck"/>
    <x v="1"/>
    <x v="1"/>
    <x v="11"/>
    <s v="Jumbo Box"/>
    <x v="553"/>
    <n v="0.62"/>
    <n v="-3.5398931054122423E-2"/>
    <s v="United States"/>
    <x v="0"/>
    <x v="1"/>
    <s v="Los Angeles"/>
    <n v="90045"/>
    <x v="79"/>
    <x v="2"/>
    <s v="2015"/>
    <d v="2015-02-16T00:00:00"/>
    <n v="-93.849999999999909"/>
    <n v="8"/>
    <n v="2651.21"/>
    <n v="48836"/>
    <x v="0"/>
  </r>
  <r>
    <n v="1617"/>
    <s v="Low"/>
    <n v="0.06"/>
    <n v="4.28"/>
    <n v="0.94"/>
    <n v="2491"/>
    <x v="1"/>
    <s v="Sean N Boyer"/>
    <s v="Regular Air"/>
    <x v="3"/>
    <x v="0"/>
    <x v="0"/>
    <s v="Wrap Bag"/>
    <x v="579"/>
    <n v="0.56000000000000005"/>
    <n v="9.4969199178644558E-3"/>
    <s v="United States"/>
    <x v="0"/>
    <x v="1"/>
    <s v="Los Angeles"/>
    <n v="90045"/>
    <x v="138"/>
    <x v="4"/>
    <s v="2015"/>
    <d v="2015-04-28T00:00:00"/>
    <n v="0.36999999999999922"/>
    <n v="9"/>
    <n v="38.96"/>
    <n v="11712"/>
    <x v="0"/>
  </r>
  <r>
    <n v="3212"/>
    <s v="Medium"/>
    <n v="0.04"/>
    <n v="419.19"/>
    <n v="19.989999999999998"/>
    <n v="2491"/>
    <x v="1"/>
    <s v="Sean N Boyer"/>
    <s v="Regular Air"/>
    <x v="1"/>
    <x v="0"/>
    <x v="10"/>
    <s v="Small Box"/>
    <x v="260"/>
    <n v="0.57999999999999996"/>
    <n v="0.24199317881082694"/>
    <s v="United States"/>
    <x v="0"/>
    <x v="1"/>
    <s v="Los Angeles"/>
    <n v="90045"/>
    <x v="138"/>
    <x v="4"/>
    <s v="2015"/>
    <d v="2015-04-27T00:00:00"/>
    <n v="1947.67"/>
    <n v="20"/>
    <n v="8048.45"/>
    <n v="23042"/>
    <x v="0"/>
  </r>
  <r>
    <n v="3338"/>
    <s v="Not Specified"/>
    <n v="7.0000000000000007E-2"/>
    <n v="65.989999999999995"/>
    <n v="8.8000000000000007"/>
    <n v="2491"/>
    <x v="1"/>
    <s v="Sean N Boyer"/>
    <s v="Regular Air"/>
    <x v="1"/>
    <x v="2"/>
    <x v="5"/>
    <s v="Small Box"/>
    <x v="264"/>
    <n v="0.57999999999999996"/>
    <n v="5.6644817253987824E-2"/>
    <s v="United States"/>
    <x v="0"/>
    <x v="1"/>
    <s v="Los Angeles"/>
    <n v="90045"/>
    <x v="38"/>
    <x v="0"/>
    <s v="2015"/>
    <d v="2015-01-12T00:00:00"/>
    <n v="109.83600000000001"/>
    <n v="37"/>
    <n v="1939.03"/>
    <n v="23877"/>
    <x v="0"/>
  </r>
  <r>
    <n v="3339"/>
    <s v="Not Specified"/>
    <n v="0"/>
    <n v="10.01"/>
    <n v="1.99"/>
    <n v="2491"/>
    <x v="1"/>
    <s v="Sean N Boyer"/>
    <s v="Express Air"/>
    <x v="1"/>
    <x v="2"/>
    <x v="13"/>
    <s v="Small Pack"/>
    <x v="766"/>
    <n v="0.41"/>
    <n v="0.27976749776019927"/>
    <s v="United States"/>
    <x v="0"/>
    <x v="1"/>
    <s v="Los Angeles"/>
    <n v="90045"/>
    <x v="38"/>
    <x v="0"/>
    <s v="2015"/>
    <d v="2015-01-14T00:00:00"/>
    <n v="128.03"/>
    <n v="42"/>
    <n v="457.63"/>
    <n v="23877"/>
    <x v="0"/>
  </r>
  <r>
    <n v="2065"/>
    <s v="High"/>
    <n v="0.08"/>
    <n v="4.91"/>
    <n v="0.5"/>
    <n v="2491"/>
    <x v="1"/>
    <s v="Sean N Boyer"/>
    <s v="Regular Air"/>
    <x v="3"/>
    <x v="0"/>
    <x v="9"/>
    <s v="Small Box"/>
    <x v="41"/>
    <n v="0.36"/>
    <n v="0.18595607613469986"/>
    <s v="United States"/>
    <x v="0"/>
    <x v="1"/>
    <s v="Los Angeles"/>
    <n v="90045"/>
    <x v="37"/>
    <x v="4"/>
    <s v="2015"/>
    <d v="2015-04-09T00:00:00"/>
    <n v="31.751999999999999"/>
    <n v="36"/>
    <n v="170.75"/>
    <n v="14785"/>
    <x v="0"/>
  </r>
  <r>
    <n v="2066"/>
    <s v="High"/>
    <n v="0.02"/>
    <n v="28.15"/>
    <n v="6.17"/>
    <n v="2491"/>
    <x v="1"/>
    <s v="Sean N Boyer"/>
    <s v="Regular Air"/>
    <x v="3"/>
    <x v="0"/>
    <x v="0"/>
    <s v="Small Pack"/>
    <x v="765"/>
    <n v="0.55000000000000004"/>
    <n v="8.7506532678323451E-2"/>
    <s v="United States"/>
    <x v="0"/>
    <x v="1"/>
    <s v="Los Angeles"/>
    <n v="90045"/>
    <x v="37"/>
    <x v="4"/>
    <s v="2015"/>
    <d v="2015-04-10T00:00:00"/>
    <n v="117.208"/>
    <n v="45"/>
    <n v="1339.42"/>
    <n v="14785"/>
    <x v="0"/>
  </r>
  <r>
    <n v="19617"/>
    <s v="Low"/>
    <n v="0.06"/>
    <n v="4.28"/>
    <n v="0.94"/>
    <n v="2495"/>
    <x v="0"/>
    <s v="Maria Block"/>
    <s v="Regular Air"/>
    <x v="3"/>
    <x v="0"/>
    <x v="0"/>
    <s v="Wrap Bag"/>
    <x v="579"/>
    <n v="0.56000000000000005"/>
    <n v="4.2725173210161574E-2"/>
    <s v="United States"/>
    <x v="0"/>
    <x v="47"/>
    <s v="Rock Springs"/>
    <n v="82901"/>
    <x v="138"/>
    <x v="4"/>
    <s v="2015"/>
    <d v="2015-04-28T00:00:00"/>
    <n v="0.36999999999999922"/>
    <n v="2"/>
    <n v="8.66"/>
    <n v="86885"/>
    <x v="0"/>
  </r>
  <r>
    <n v="2296"/>
    <s v="Not Specified"/>
    <n v="0.09"/>
    <n v="355.98"/>
    <n v="58.92"/>
    <n v="2498"/>
    <x v="1"/>
    <s v="Arlene Long"/>
    <s v="Delivery Truck"/>
    <x v="0"/>
    <x v="1"/>
    <x v="1"/>
    <s v="Jumbo Drum"/>
    <x v="464"/>
    <n v="0.64"/>
    <n v="0.11750767198850173"/>
    <s v="United States"/>
    <x v="0"/>
    <x v="1"/>
    <s v="San Diego"/>
    <n v="92024"/>
    <x v="29"/>
    <x v="2"/>
    <s v="2015"/>
    <d v="2015-02-20T00:00:00"/>
    <n v="1240.25"/>
    <n v="30"/>
    <n v="10554.63"/>
    <n v="16547"/>
    <x v="0"/>
  </r>
  <r>
    <n v="2297"/>
    <s v="Not Specified"/>
    <n v="0.04"/>
    <n v="218.75"/>
    <n v="69.64"/>
    <n v="2498"/>
    <x v="1"/>
    <s v="Arlene Long"/>
    <s v="Delivery Truck"/>
    <x v="0"/>
    <x v="1"/>
    <x v="11"/>
    <s v="Jumbo Box"/>
    <x v="228"/>
    <n v="0.77"/>
    <n v="-0.30476669486294328"/>
    <s v="United States"/>
    <x v="0"/>
    <x v="1"/>
    <s v="San Diego"/>
    <n v="92024"/>
    <x v="29"/>
    <x v="2"/>
    <s v="2015"/>
    <d v="2015-02-18T00:00:00"/>
    <n v="-533.23200000000008"/>
    <n v="8"/>
    <n v="1749.64"/>
    <n v="16547"/>
    <x v="0"/>
  </r>
  <r>
    <n v="7628"/>
    <s v="Medium"/>
    <n v="0.09"/>
    <n v="6.28"/>
    <n v="5.41"/>
    <n v="2498"/>
    <x v="1"/>
    <s v="Arlene Long"/>
    <s v="Regular Air"/>
    <x v="2"/>
    <x v="1"/>
    <x v="2"/>
    <s v="Small Box"/>
    <x v="593"/>
    <n v="0.53"/>
    <n v="-0.17329769274057402"/>
    <s v="United States"/>
    <x v="0"/>
    <x v="1"/>
    <s v="San Diego"/>
    <n v="92024"/>
    <x v="23"/>
    <x v="2"/>
    <s v="2015"/>
    <d v="2015-02-04T00:00:00"/>
    <n v="-61.59"/>
    <n v="56"/>
    <n v="355.4"/>
    <n v="54567"/>
    <x v="0"/>
  </r>
  <r>
    <n v="2768"/>
    <s v="Not Specified"/>
    <n v="0.08"/>
    <n v="1.68"/>
    <n v="1.57"/>
    <n v="2498"/>
    <x v="1"/>
    <s v="Arlene Long"/>
    <s v="Regular Air"/>
    <x v="2"/>
    <x v="0"/>
    <x v="0"/>
    <s v="Wrap Bag"/>
    <x v="15"/>
    <n v="0.59"/>
    <n v="-0.31174170935562145"/>
    <s v="United States"/>
    <x v="0"/>
    <x v="1"/>
    <s v="San Diego"/>
    <n v="92024"/>
    <x v="64"/>
    <x v="2"/>
    <s v="2015"/>
    <d v="2015-02-06T00:00:00"/>
    <n v="-46.25"/>
    <n v="88"/>
    <n v="148.36000000000001"/>
    <n v="20007"/>
    <x v="0"/>
  </r>
  <r>
    <n v="20296"/>
    <s v="Not Specified"/>
    <n v="0.09"/>
    <n v="355.98"/>
    <n v="58.92"/>
    <n v="2499"/>
    <x v="0"/>
    <s v="Geoffrey Koch"/>
    <s v="Delivery Truck"/>
    <x v="0"/>
    <x v="1"/>
    <x v="1"/>
    <s v="Jumbo Drum"/>
    <x v="464"/>
    <n v="0.64"/>
    <n v="0.44065345683354828"/>
    <s v="United States"/>
    <x v="2"/>
    <x v="12"/>
    <s v="Kankakee"/>
    <n v="60901"/>
    <x v="29"/>
    <x v="2"/>
    <s v="2015"/>
    <d v="2015-02-20T00:00:00"/>
    <n v="1240.25"/>
    <n v="8"/>
    <n v="2814.57"/>
    <n v="88319"/>
    <x v="0"/>
  </r>
  <r>
    <n v="25628"/>
    <s v="Medium"/>
    <n v="0.09"/>
    <n v="6.28"/>
    <n v="5.41"/>
    <n v="2500"/>
    <x v="0"/>
    <s v="Kevin Smith"/>
    <s v="Regular Air"/>
    <x v="2"/>
    <x v="1"/>
    <x v="2"/>
    <s v="Small Box"/>
    <x v="593"/>
    <n v="0.53"/>
    <n v="-0.36045920090039396"/>
    <s v="United States"/>
    <x v="2"/>
    <x v="12"/>
    <s v="Lake In The Hills"/>
    <n v="60102"/>
    <x v="23"/>
    <x v="2"/>
    <s v="2015"/>
    <d v="2015-02-04T00:00:00"/>
    <n v="-32.026800000000001"/>
    <n v="14"/>
    <n v="88.85"/>
    <n v="88320"/>
    <x v="0"/>
  </r>
  <r>
    <n v="24899"/>
    <s v="High"/>
    <n v="0.1"/>
    <n v="24.92"/>
    <n v="12.98"/>
    <n v="2502"/>
    <x v="1"/>
    <s v="Toni Owens Poe"/>
    <s v="Regular Air"/>
    <x v="1"/>
    <x v="0"/>
    <x v="8"/>
    <s v="Small Box"/>
    <x v="662"/>
    <n v="0.39"/>
    <n v="-0.64693589381530647"/>
    <s v="United States"/>
    <x v="2"/>
    <x v="38"/>
    <s v="Munster"/>
    <n v="46321"/>
    <x v="91"/>
    <x v="5"/>
    <s v="2015"/>
    <d v="2015-03-19T00:00:00"/>
    <n v="-45.816000000000003"/>
    <n v="3"/>
    <n v="70.819999999999993"/>
    <n v="91310"/>
    <x v="0"/>
  </r>
  <r>
    <n v="24901"/>
    <s v="High"/>
    <n v="0"/>
    <n v="12.28"/>
    <n v="6.35"/>
    <n v="2502"/>
    <x v="1"/>
    <s v="Toni Owens Poe"/>
    <s v="Express Air"/>
    <x v="1"/>
    <x v="0"/>
    <x v="7"/>
    <s v="Small Box"/>
    <x v="554"/>
    <n v="0.38"/>
    <n v="0.33867757629367534"/>
    <s v="United States"/>
    <x v="2"/>
    <x v="38"/>
    <s v="Munster"/>
    <n v="46321"/>
    <x v="91"/>
    <x v="5"/>
    <s v="2015"/>
    <d v="2015-03-20T00:00:00"/>
    <n v="30.63"/>
    <n v="7"/>
    <n v="90.44"/>
    <n v="91310"/>
    <x v="0"/>
  </r>
  <r>
    <n v="18219"/>
    <s v="Medium"/>
    <n v="0.02"/>
    <n v="6.48"/>
    <n v="8.74"/>
    <n v="2506"/>
    <x v="0"/>
    <s v="Alfred Harmon"/>
    <s v="Regular Air"/>
    <x v="1"/>
    <x v="0"/>
    <x v="7"/>
    <s v="Small Box"/>
    <x v="767"/>
    <n v="0.36"/>
    <n v="-0.63759328358208955"/>
    <s v="United States"/>
    <x v="1"/>
    <x v="18"/>
    <s v="Cheshire"/>
    <n v="6408"/>
    <x v="75"/>
    <x v="1"/>
    <s v="2015"/>
    <d v="2015-06-07T00:00:00"/>
    <n v="-6.835"/>
    <n v="1"/>
    <n v="10.72"/>
    <n v="87033"/>
    <x v="0"/>
  </r>
  <r>
    <n v="18217"/>
    <s v="Medium"/>
    <n v="0.06"/>
    <n v="699.99"/>
    <n v="24.49"/>
    <n v="2507"/>
    <x v="0"/>
    <s v="Jeanette Davies"/>
    <s v="Express Air"/>
    <x v="1"/>
    <x v="2"/>
    <x v="16"/>
    <s v="Large Box"/>
    <x v="199"/>
    <n v="0.41"/>
    <n v="0.69"/>
    <s v="United States"/>
    <x v="1"/>
    <x v="14"/>
    <s v="Bangor"/>
    <n v="4401"/>
    <x v="75"/>
    <x v="1"/>
    <s v="2015"/>
    <d v="2015-06-07T00:00:00"/>
    <n v="7024.2068999999992"/>
    <n v="15"/>
    <n v="10180.01"/>
    <n v="87033"/>
    <x v="0"/>
  </r>
  <r>
    <n v="23265"/>
    <s v="Low"/>
    <n v="0.02"/>
    <n v="5.81"/>
    <n v="8.49"/>
    <n v="2508"/>
    <x v="0"/>
    <s v="Pauline Brooks"/>
    <s v="Regular Air"/>
    <x v="1"/>
    <x v="0"/>
    <x v="8"/>
    <s v="Small Box"/>
    <x v="104"/>
    <n v="0.39"/>
    <n v="-3.2397266729500473"/>
    <s v="United States"/>
    <x v="1"/>
    <x v="14"/>
    <s v="Sanford"/>
    <n v="4073"/>
    <x v="176"/>
    <x v="0"/>
    <s v="2015"/>
    <d v="2015-01-12T00:00:00"/>
    <n v="-137.494"/>
    <n v="7"/>
    <n v="42.44"/>
    <n v="87031"/>
    <x v="0"/>
  </r>
  <r>
    <n v="21918"/>
    <s v="Medium"/>
    <n v="0.05"/>
    <n v="30.98"/>
    <n v="9.18"/>
    <n v="2509"/>
    <x v="0"/>
    <s v="Sidney Larson"/>
    <s v="Regular Air"/>
    <x v="1"/>
    <x v="0"/>
    <x v="7"/>
    <s v="Small Box"/>
    <x v="768"/>
    <n v="0.4"/>
    <n v="0.66729359880666717"/>
    <s v="United States"/>
    <x v="1"/>
    <x v="14"/>
    <s v="South Portland"/>
    <n v="4106"/>
    <x v="130"/>
    <x v="3"/>
    <s v="2015"/>
    <d v="2015-05-05T00:00:00"/>
    <n v="308.67"/>
    <n v="15"/>
    <n v="462.57"/>
    <n v="87029"/>
    <x v="0"/>
  </r>
  <r>
    <n v="21102"/>
    <s v="Not Specified"/>
    <n v="0.04"/>
    <n v="6.48"/>
    <n v="9.5399999999999991"/>
    <n v="2512"/>
    <x v="0"/>
    <s v="Frances Holt"/>
    <s v="Regular Air"/>
    <x v="1"/>
    <x v="0"/>
    <x v="7"/>
    <s v="Small Box"/>
    <x v="769"/>
    <n v="0.37"/>
    <n v="-1.7862646566164155"/>
    <s v="United States"/>
    <x v="1"/>
    <x v="15"/>
    <s v="Cambridge"/>
    <n v="2138"/>
    <x v="15"/>
    <x v="1"/>
    <s v="2015"/>
    <d v="2015-06-17T00:00:00"/>
    <n v="-223.94400000000002"/>
    <n v="19"/>
    <n v="125.37"/>
    <n v="87030"/>
    <x v="0"/>
  </r>
  <r>
    <n v="18220"/>
    <s v="Medium"/>
    <n v="0.02"/>
    <n v="17.149999999999999"/>
    <n v="4.96"/>
    <n v="2516"/>
    <x v="0"/>
    <s v="Leo E Underwood"/>
    <s v="Regular Air"/>
    <x v="1"/>
    <x v="0"/>
    <x v="10"/>
    <s v="Small Box"/>
    <x v="206"/>
    <n v="0.57999999999999996"/>
    <n v="0.19122347393240766"/>
    <s v="United States"/>
    <x v="1"/>
    <x v="2"/>
    <s v="Englewood"/>
    <n v="7631"/>
    <x v="75"/>
    <x v="1"/>
    <s v="2015"/>
    <d v="2015-06-07T00:00:00"/>
    <n v="36.494999999999997"/>
    <n v="11"/>
    <n v="190.85"/>
    <n v="87033"/>
    <x v="0"/>
  </r>
  <r>
    <n v="18221"/>
    <s v="Medium"/>
    <n v="7.0000000000000007E-2"/>
    <n v="30.98"/>
    <n v="8.74"/>
    <n v="2520"/>
    <x v="0"/>
    <s v="Sandy Mueller"/>
    <s v="Regular Air"/>
    <x v="1"/>
    <x v="0"/>
    <x v="7"/>
    <s v="Small Box"/>
    <x v="699"/>
    <n v="0.4"/>
    <n v="0.69"/>
    <s v="United States"/>
    <x v="1"/>
    <x v="31"/>
    <s v="Providence"/>
    <n v="2908"/>
    <x v="75"/>
    <x v="1"/>
    <s v="2015"/>
    <d v="2015-06-06T00:00:00"/>
    <n v="255.76919999999998"/>
    <n v="12"/>
    <n v="370.68"/>
    <n v="87033"/>
    <x v="0"/>
  </r>
  <r>
    <n v="25463"/>
    <s v="Medium"/>
    <n v="0"/>
    <n v="175.99"/>
    <n v="4.99"/>
    <n v="2521"/>
    <x v="0"/>
    <s v="Shawn Meyer"/>
    <s v="Regular Air"/>
    <x v="1"/>
    <x v="2"/>
    <x v="5"/>
    <s v="Small Box"/>
    <x v="32"/>
    <n v="0.59"/>
    <n v="0.69"/>
    <s v="United States"/>
    <x v="2"/>
    <x v="7"/>
    <s v="Corsicana"/>
    <n v="75109"/>
    <x v="29"/>
    <x v="2"/>
    <s v="2015"/>
    <d v="2015-02-21T00:00:00"/>
    <n v="1656.6554999999998"/>
    <n v="15"/>
    <n v="2400.9499999999998"/>
    <n v="87032"/>
    <x v="0"/>
  </r>
  <r>
    <n v="18218"/>
    <s v="Medium"/>
    <n v="0.04"/>
    <n v="1360.14"/>
    <n v="14.7"/>
    <n v="2522"/>
    <x v="0"/>
    <s v="Harriet Wooten"/>
    <s v="Delivery Truck"/>
    <x v="1"/>
    <x v="2"/>
    <x v="6"/>
    <s v="Jumbo Drum"/>
    <x v="203"/>
    <n v="0.59"/>
    <n v="0.36135724115266904"/>
    <s v="United States"/>
    <x v="1"/>
    <x v="9"/>
    <s v="Burlington"/>
    <n v="5401"/>
    <x v="75"/>
    <x v="1"/>
    <s v="2015"/>
    <d v="2015-06-08T00:00:00"/>
    <n v="2639.0099999999998"/>
    <n v="6"/>
    <n v="7303.05"/>
    <n v="87033"/>
    <x v="0"/>
  </r>
  <r>
    <n v="18866"/>
    <s v="Critical"/>
    <n v="0.01"/>
    <n v="2.16"/>
    <n v="6.05"/>
    <n v="2526"/>
    <x v="0"/>
    <s v="Derek Sweeney"/>
    <s v="Regular Air"/>
    <x v="0"/>
    <x v="0"/>
    <x v="8"/>
    <s v="Small Box"/>
    <x v="542"/>
    <n v="0.37"/>
    <n v="6.8175710594315246"/>
    <s v="United States"/>
    <x v="3"/>
    <x v="11"/>
    <s v="Lafayette"/>
    <n v="70506"/>
    <x v="94"/>
    <x v="3"/>
    <s v="2015"/>
    <d v="2015-05-25T00:00:00"/>
    <n v="395.76"/>
    <n v="24"/>
    <n v="58.05"/>
    <n v="87208"/>
    <x v="0"/>
  </r>
  <r>
    <n v="18867"/>
    <s v="Critical"/>
    <n v="7.0000000000000007E-2"/>
    <n v="21.38"/>
    <n v="8.99"/>
    <n v="2527"/>
    <x v="0"/>
    <s v="Gretchen Orr"/>
    <s v="Regular Air"/>
    <x v="0"/>
    <x v="0"/>
    <x v="0"/>
    <s v="Small Pack"/>
    <x v="731"/>
    <n v="0.59"/>
    <n v="-0.57395104895104898"/>
    <s v="United States"/>
    <x v="3"/>
    <x v="11"/>
    <s v="Lake Charles"/>
    <n v="70601"/>
    <x v="94"/>
    <x v="3"/>
    <s v="2015"/>
    <d v="2015-05-25T00:00:00"/>
    <n v="-39.396000000000001"/>
    <n v="3"/>
    <n v="68.64"/>
    <n v="87208"/>
    <x v="0"/>
  </r>
  <r>
    <n v="20254"/>
    <s v="High"/>
    <n v="0.04"/>
    <n v="40.98"/>
    <n v="6.5"/>
    <n v="2530"/>
    <x v="0"/>
    <s v="Janet Zhang"/>
    <s v="Regular Air"/>
    <x v="2"/>
    <x v="2"/>
    <x v="13"/>
    <s v="Small Box"/>
    <x v="456"/>
    <n v="0.74"/>
    <n v="-0.32302306276392251"/>
    <s v="United States"/>
    <x v="0"/>
    <x v="1"/>
    <s v="Apple Valley"/>
    <n v="92307"/>
    <x v="48"/>
    <x v="5"/>
    <s v="2015"/>
    <d v="2015-03-30T00:00:00"/>
    <n v="-89.5"/>
    <n v="7"/>
    <n v="277.07"/>
    <n v="87451"/>
    <x v="0"/>
  </r>
  <r>
    <n v="23782"/>
    <s v="Medium"/>
    <n v="0.08"/>
    <n v="4"/>
    <n v="1.3"/>
    <n v="2531"/>
    <x v="0"/>
    <s v="Rick Houston"/>
    <s v="Regular Air"/>
    <x v="2"/>
    <x v="0"/>
    <x v="7"/>
    <s v="Wrap Bag"/>
    <x v="55"/>
    <n v="0.37"/>
    <n v="0.54625889594152721"/>
    <s v="United States"/>
    <x v="0"/>
    <x v="1"/>
    <s v="Atascadero"/>
    <n v="93422"/>
    <x v="10"/>
    <x v="3"/>
    <s v="2015"/>
    <d v="2015-05-04T00:00:00"/>
    <n v="28.4"/>
    <n v="14"/>
    <n v="51.99"/>
    <n v="87452"/>
    <x v="0"/>
  </r>
  <r>
    <n v="20255"/>
    <s v="High"/>
    <n v="0.05"/>
    <n v="35.99"/>
    <n v="3.3"/>
    <n v="2534"/>
    <x v="0"/>
    <s v="Mitchell Goldberg"/>
    <s v="Regular Air"/>
    <x v="2"/>
    <x v="2"/>
    <x v="5"/>
    <s v="Small Pack"/>
    <x v="457"/>
    <n v="0.39"/>
    <n v="0.69"/>
    <s v="United States"/>
    <x v="1"/>
    <x v="14"/>
    <s v="Bangor"/>
    <n v="4401"/>
    <x v="48"/>
    <x v="5"/>
    <s v="2015"/>
    <d v="2015-03-31T00:00:00"/>
    <n v="103.27229999999999"/>
    <n v="5"/>
    <n v="149.66999999999999"/>
    <n v="87451"/>
    <x v="0"/>
  </r>
  <r>
    <n v="22839"/>
    <s v="Not Specified"/>
    <n v="0.08"/>
    <n v="12.53"/>
    <n v="0.5"/>
    <n v="2539"/>
    <x v="0"/>
    <s v="Max Hubbard"/>
    <s v="Regular Air"/>
    <x v="1"/>
    <x v="0"/>
    <x v="9"/>
    <s v="Small Box"/>
    <x v="585"/>
    <n v="0.38"/>
    <n v="3.5305728314238949"/>
    <s v="United States"/>
    <x v="3"/>
    <x v="26"/>
    <s v="Winter Park"/>
    <n v="32789"/>
    <x v="74"/>
    <x v="4"/>
    <s v="2015"/>
    <d v="2015-04-08T00:00:00"/>
    <n v="215.71799999999999"/>
    <n v="5"/>
    <n v="61.1"/>
    <n v="91017"/>
    <x v="0"/>
  </r>
  <r>
    <n v="22840"/>
    <s v="Not Specified"/>
    <n v="0.02"/>
    <n v="178.47"/>
    <n v="19.989999999999998"/>
    <n v="2540"/>
    <x v="0"/>
    <s v="Helen Ferguson"/>
    <s v="Regular Air"/>
    <x v="1"/>
    <x v="0"/>
    <x v="10"/>
    <s v="Small Box"/>
    <x v="179"/>
    <n v="0.55000000000000004"/>
    <n v="0.55200866828337025"/>
    <s v="United States"/>
    <x v="3"/>
    <x v="26"/>
    <s v="Winter Springs"/>
    <n v="32708"/>
    <x v="74"/>
    <x v="4"/>
    <s v="2015"/>
    <d v="2015-04-08T00:00:00"/>
    <n v="106.98479999999999"/>
    <n v="1"/>
    <n v="193.81"/>
    <n v="91017"/>
    <x v="0"/>
  </r>
  <r>
    <n v="19031"/>
    <s v="Medium"/>
    <n v="0.05"/>
    <n v="15.68"/>
    <n v="3.73"/>
    <n v="2543"/>
    <x v="1"/>
    <s v="Josephine Dalton"/>
    <s v="Regular Air"/>
    <x v="2"/>
    <x v="1"/>
    <x v="2"/>
    <s v="Small Pack"/>
    <x v="770"/>
    <n v="0.46"/>
    <n v="1.3748640671120086E-2"/>
    <s v="United States"/>
    <x v="3"/>
    <x v="8"/>
    <s v="Richmond"/>
    <n v="23223"/>
    <x v="164"/>
    <x v="1"/>
    <s v="2015"/>
    <d v="2015-06-12T00:00:00"/>
    <n v="3.54"/>
    <n v="17"/>
    <n v="257.48"/>
    <n v="87917"/>
    <x v="0"/>
  </r>
  <r>
    <n v="19032"/>
    <s v="Medium"/>
    <n v="0.02"/>
    <n v="195.99"/>
    <n v="4.2"/>
    <n v="2543"/>
    <x v="1"/>
    <s v="Josephine Dalton"/>
    <s v="Regular Air"/>
    <x v="2"/>
    <x v="2"/>
    <x v="5"/>
    <s v="Small Box"/>
    <x v="736"/>
    <n v="0.56000000000000005"/>
    <n v="1.2608490167418366E-2"/>
    <s v="United States"/>
    <x v="3"/>
    <x v="8"/>
    <s v="Richmond"/>
    <n v="23223"/>
    <x v="164"/>
    <x v="1"/>
    <s v="2015"/>
    <d v="2015-06-12T00:00:00"/>
    <n v="40.283999999999999"/>
    <n v="19"/>
    <n v="3194.99"/>
    <n v="87917"/>
    <x v="0"/>
  </r>
  <r>
    <n v="19902"/>
    <s v="Medium"/>
    <n v="0.01"/>
    <n v="99.99"/>
    <n v="19.989999999999998"/>
    <n v="2545"/>
    <x v="0"/>
    <s v="Rick Ellis"/>
    <s v="Express Air"/>
    <x v="1"/>
    <x v="2"/>
    <x v="6"/>
    <s v="Small Box"/>
    <x v="23"/>
    <n v="0.52"/>
    <n v="0.44351167602719482"/>
    <s v="United States"/>
    <x v="3"/>
    <x v="8"/>
    <s v="Springfield"/>
    <n v="22153"/>
    <x v="17"/>
    <x v="5"/>
    <s v="2015"/>
    <d v="2015-03-12T00:00:00"/>
    <n v="90.024000000000001"/>
    <n v="2"/>
    <n v="202.98"/>
    <n v="87915"/>
    <x v="0"/>
  </r>
  <r>
    <n v="25460"/>
    <s v="Low"/>
    <n v="7.0000000000000007E-2"/>
    <n v="6.48"/>
    <n v="9.5399999999999991"/>
    <n v="2547"/>
    <x v="0"/>
    <s v="Edna Freeman"/>
    <s v="Regular Air"/>
    <x v="2"/>
    <x v="0"/>
    <x v="7"/>
    <s v="Small Box"/>
    <x v="769"/>
    <n v="0.37"/>
    <n v="0.20552486187845306"/>
    <s v="United States"/>
    <x v="3"/>
    <x v="8"/>
    <s v="Virginia Beach"/>
    <n v="23464"/>
    <x v="47"/>
    <x v="4"/>
    <s v="2015"/>
    <d v="2015-04-19T00:00:00"/>
    <n v="2.2320000000000002"/>
    <n v="1"/>
    <n v="10.86"/>
    <n v="87916"/>
    <x v="0"/>
  </r>
  <r>
    <n v="6525"/>
    <s v="Low"/>
    <n v="0"/>
    <n v="35.99"/>
    <n v="0.99"/>
    <n v="2548"/>
    <x v="1"/>
    <s v="Wayne Bass"/>
    <s v="Regular Air"/>
    <x v="2"/>
    <x v="2"/>
    <x v="5"/>
    <s v="Small Pack"/>
    <x v="771"/>
    <n v="0.35"/>
    <n v="0.56853550085613536"/>
    <s v="United States"/>
    <x v="0"/>
    <x v="1"/>
    <s v="Los Angeles"/>
    <n v="90068"/>
    <x v="36"/>
    <x v="4"/>
    <s v="2015"/>
    <d v="2015-04-11T00:00:00"/>
    <n v="840.05099999999993"/>
    <n v="46"/>
    <n v="1477.57"/>
    <n v="46436"/>
    <x v="0"/>
  </r>
  <r>
    <n v="5777"/>
    <s v="Low"/>
    <n v="0.05"/>
    <n v="30.98"/>
    <n v="9.18"/>
    <n v="2548"/>
    <x v="1"/>
    <s v="Wayne Bass"/>
    <s v="Express Air"/>
    <x v="2"/>
    <x v="0"/>
    <x v="7"/>
    <s v="Small Box"/>
    <x v="768"/>
    <n v="0.4"/>
    <n v="0.1607941615004316"/>
    <s v="United States"/>
    <x v="0"/>
    <x v="1"/>
    <s v="Los Angeles"/>
    <n v="90068"/>
    <x v="109"/>
    <x v="4"/>
    <s v="2015"/>
    <d v="2015-04-21T00:00:00"/>
    <n v="61.47"/>
    <n v="12"/>
    <n v="382.29"/>
    <n v="40997"/>
    <x v="0"/>
  </r>
  <r>
    <n v="5778"/>
    <s v="Low"/>
    <n v="0.05"/>
    <n v="22.99"/>
    <n v="8.99"/>
    <n v="2548"/>
    <x v="1"/>
    <s v="Wayne Bass"/>
    <s v="Regular Air"/>
    <x v="2"/>
    <x v="0"/>
    <x v="0"/>
    <s v="Small Pack"/>
    <x v="772"/>
    <n v="0.56999999999999995"/>
    <n v="2.072039376687005E-2"/>
    <s v="United States"/>
    <x v="0"/>
    <x v="1"/>
    <s v="Los Angeles"/>
    <n v="90068"/>
    <x v="109"/>
    <x v="4"/>
    <s v="2015"/>
    <d v="2015-04-28T00:00:00"/>
    <n v="18.27"/>
    <n v="37"/>
    <n v="881.74"/>
    <n v="40997"/>
    <x v="0"/>
  </r>
  <r>
    <n v="5780"/>
    <s v="Low"/>
    <n v="0.04"/>
    <n v="212.6"/>
    <n v="110.2"/>
    <n v="2548"/>
    <x v="1"/>
    <s v="Wayne Bass"/>
    <s v="Delivery Truck"/>
    <x v="2"/>
    <x v="1"/>
    <x v="11"/>
    <s v="Jumbo Box"/>
    <x v="482"/>
    <n v="0.73"/>
    <n v="-6.9579888355917649E-2"/>
    <s v="United States"/>
    <x v="0"/>
    <x v="1"/>
    <s v="Los Angeles"/>
    <n v="90068"/>
    <x v="109"/>
    <x v="4"/>
    <s v="2015"/>
    <d v="2015-04-25T00:00:00"/>
    <n v="-513.79042000000004"/>
    <n v="33"/>
    <n v="7384.18"/>
    <n v="40997"/>
    <x v="0"/>
  </r>
  <r>
    <n v="4204"/>
    <s v="Not Specified"/>
    <n v="0.09"/>
    <n v="5.98"/>
    <n v="1.67"/>
    <n v="2548"/>
    <x v="1"/>
    <s v="Wayne Bass"/>
    <s v="Regular Air"/>
    <x v="2"/>
    <x v="0"/>
    <x v="0"/>
    <s v="Wrap Bag"/>
    <x v="773"/>
    <n v="0.51"/>
    <n v="5.3250345781466119E-2"/>
    <s v="United States"/>
    <x v="0"/>
    <x v="1"/>
    <s v="Los Angeles"/>
    <n v="90068"/>
    <x v="141"/>
    <x v="1"/>
    <s v="2015"/>
    <d v="2015-06-07T00:00:00"/>
    <n v="23.87"/>
    <n v="81"/>
    <n v="448.26"/>
    <n v="29889"/>
    <x v="0"/>
  </r>
  <r>
    <n v="23777"/>
    <s v="Low"/>
    <n v="0.05"/>
    <n v="30.98"/>
    <n v="9.18"/>
    <n v="2549"/>
    <x v="1"/>
    <s v="Martha Bowers"/>
    <s v="Express Air"/>
    <x v="2"/>
    <x v="0"/>
    <x v="7"/>
    <s v="Small Box"/>
    <x v="768"/>
    <n v="0.4"/>
    <n v="0.6431934707544209"/>
    <s v="United States"/>
    <x v="1"/>
    <x v="10"/>
    <s v="Whitehall"/>
    <n v="43213"/>
    <x v="109"/>
    <x v="4"/>
    <s v="2015"/>
    <d v="2015-04-21T00:00:00"/>
    <n v="61.47"/>
    <n v="3"/>
    <n v="95.57"/>
    <n v="88657"/>
    <x v="0"/>
  </r>
  <r>
    <n v="23778"/>
    <s v="Low"/>
    <n v="0.05"/>
    <n v="22.99"/>
    <n v="8.99"/>
    <n v="2549"/>
    <x v="1"/>
    <s v="Martha Bowers"/>
    <s v="Regular Air"/>
    <x v="2"/>
    <x v="0"/>
    <x v="0"/>
    <s v="Small Pack"/>
    <x v="772"/>
    <n v="0.56999999999999995"/>
    <n v="8.5182767624020883E-2"/>
    <s v="United States"/>
    <x v="1"/>
    <x v="10"/>
    <s v="Whitehall"/>
    <n v="43213"/>
    <x v="109"/>
    <x v="4"/>
    <s v="2015"/>
    <d v="2015-04-28T00:00:00"/>
    <n v="18.27"/>
    <n v="9"/>
    <n v="214.48"/>
    <n v="88657"/>
    <x v="0"/>
  </r>
  <r>
    <n v="23780"/>
    <s v="Low"/>
    <n v="0.04"/>
    <n v="212.6"/>
    <n v="110.2"/>
    <n v="2549"/>
    <x v="1"/>
    <s v="Martha Bowers"/>
    <s v="Delivery Truck"/>
    <x v="2"/>
    <x v="1"/>
    <x v="11"/>
    <s v="Jumbo Box"/>
    <x v="482"/>
    <n v="0.73"/>
    <n v="-0.2870177196804648"/>
    <s v="United States"/>
    <x v="1"/>
    <x v="10"/>
    <s v="Whitehall"/>
    <n v="43213"/>
    <x v="109"/>
    <x v="4"/>
    <s v="2015"/>
    <d v="2015-04-25T00:00:00"/>
    <n v="-513.79042000000004"/>
    <n v="8"/>
    <n v="1790.1"/>
    <n v="88657"/>
    <x v="0"/>
  </r>
  <r>
    <n v="22204"/>
    <s v="Not Specified"/>
    <n v="0.09"/>
    <n v="5.98"/>
    <n v="1.67"/>
    <n v="2549"/>
    <x v="1"/>
    <s v="Martha Bowers"/>
    <s v="Regular Air"/>
    <x v="2"/>
    <x v="0"/>
    <x v="0"/>
    <s v="Wrap Bag"/>
    <x v="773"/>
    <n v="0.51"/>
    <n v="0.3235001807011203"/>
    <s v="United States"/>
    <x v="1"/>
    <x v="10"/>
    <s v="Whitehall"/>
    <n v="43213"/>
    <x v="141"/>
    <x v="1"/>
    <s v="2015"/>
    <d v="2015-06-07T00:00:00"/>
    <n v="35.805"/>
    <n v="20"/>
    <n v="110.68"/>
    <n v="88658"/>
    <x v="0"/>
  </r>
  <r>
    <n v="24525"/>
    <s v="Low"/>
    <n v="0"/>
    <n v="35.99"/>
    <n v="0.99"/>
    <n v="2551"/>
    <x v="0"/>
    <s v="Joan Bowers"/>
    <s v="Regular Air"/>
    <x v="2"/>
    <x v="2"/>
    <x v="5"/>
    <s v="Small Pack"/>
    <x v="771"/>
    <n v="0.35"/>
    <n v="0.69"/>
    <s v="United States"/>
    <x v="1"/>
    <x v="19"/>
    <s v="York"/>
    <n v="17403"/>
    <x v="36"/>
    <x v="4"/>
    <s v="2015"/>
    <d v="2015-04-11T00:00:00"/>
    <n v="265.96049999999997"/>
    <n v="12"/>
    <n v="385.45"/>
    <n v="88656"/>
    <x v="0"/>
  </r>
  <r>
    <n v="18130"/>
    <s v="Medium"/>
    <n v="0.03"/>
    <n v="12.53"/>
    <n v="7.17"/>
    <n v="2553"/>
    <x v="0"/>
    <s v="Virginia McNeill"/>
    <s v="Regular Air"/>
    <x v="1"/>
    <x v="0"/>
    <x v="8"/>
    <s v="Small Box"/>
    <x v="774"/>
    <n v="0.38"/>
    <n v="-1.0517857142857143"/>
    <s v="United States"/>
    <x v="2"/>
    <x v="45"/>
    <s v="Kenosha"/>
    <n v="53142"/>
    <x v="6"/>
    <x v="2"/>
    <s v="2015"/>
    <d v="2015-02-13T00:00:00"/>
    <n v="-20.320500000000003"/>
    <n v="1"/>
    <n v="19.32"/>
    <n v="86528"/>
    <x v="0"/>
  </r>
  <r>
    <n v="23666"/>
    <s v="Low"/>
    <n v="0.1"/>
    <n v="2.6"/>
    <n v="2.4"/>
    <n v="2555"/>
    <x v="1"/>
    <s v="Karl Knowles"/>
    <s v="Regular Air"/>
    <x v="1"/>
    <x v="0"/>
    <x v="0"/>
    <s v="Wrap Bag"/>
    <x v="371"/>
    <n v="0.57999999999999996"/>
    <n v="-2.9249169435215943"/>
    <s v="United States"/>
    <x v="2"/>
    <x v="45"/>
    <s v="Madison"/>
    <n v="53711"/>
    <x v="85"/>
    <x v="0"/>
    <s v="2015"/>
    <d v="2015-01-14T00:00:00"/>
    <n v="-88.039999999999992"/>
    <n v="12"/>
    <n v="30.1"/>
    <n v="86527"/>
    <x v="0"/>
  </r>
  <r>
    <n v="23583"/>
    <s v="Critical"/>
    <n v="0"/>
    <n v="12.97"/>
    <n v="1.49"/>
    <n v="2555"/>
    <x v="1"/>
    <s v="Karl Knowles"/>
    <s v="Regular Air"/>
    <x v="1"/>
    <x v="0"/>
    <x v="8"/>
    <s v="Small Box"/>
    <x v="513"/>
    <n v="0.35"/>
    <n v="0.69"/>
    <s v="United States"/>
    <x v="2"/>
    <x v="45"/>
    <s v="Madison"/>
    <n v="53711"/>
    <x v="23"/>
    <x v="2"/>
    <s v="2015"/>
    <d v="2015-02-03T00:00:00"/>
    <n v="180.23489999999998"/>
    <n v="19"/>
    <n v="261.20999999999998"/>
    <n v="86529"/>
    <x v="0"/>
  </r>
  <r>
    <n v="23584"/>
    <s v="Critical"/>
    <n v="0.06"/>
    <n v="4.91"/>
    <n v="0.5"/>
    <n v="2555"/>
    <x v="1"/>
    <s v="Karl Knowles"/>
    <s v="Regular Air"/>
    <x v="1"/>
    <x v="0"/>
    <x v="9"/>
    <s v="Small Box"/>
    <x v="550"/>
    <n v="0.36"/>
    <n v="0.69"/>
    <s v="United States"/>
    <x v="2"/>
    <x v="45"/>
    <s v="Madison"/>
    <n v="53711"/>
    <x v="23"/>
    <x v="2"/>
    <s v="2015"/>
    <d v="2015-02-02T00:00:00"/>
    <n v="29.525099999999998"/>
    <n v="9"/>
    <n v="42.79"/>
    <n v="86529"/>
    <x v="0"/>
  </r>
  <r>
    <n v="19840"/>
    <s v="Not Specified"/>
    <n v="0.03"/>
    <n v="160.97999999999999"/>
    <n v="30"/>
    <n v="2561"/>
    <x v="1"/>
    <s v="Laurie Moon"/>
    <s v="Delivery Truck"/>
    <x v="3"/>
    <x v="1"/>
    <x v="1"/>
    <s v="Jumbo Drum"/>
    <x v="48"/>
    <n v="0.62"/>
    <n v="0.69000000000000006"/>
    <s v="United States"/>
    <x v="1"/>
    <x v="4"/>
    <s v="Ossining"/>
    <n v="10562"/>
    <x v="27"/>
    <x v="5"/>
    <s v="2015"/>
    <d v="2015-03-25T00:00:00"/>
    <n v="1261.4718"/>
    <n v="11"/>
    <n v="1828.22"/>
    <n v="86465"/>
    <x v="0"/>
  </r>
  <r>
    <n v="23161"/>
    <s v="Not Specified"/>
    <n v="7.0000000000000007E-2"/>
    <n v="3.98"/>
    <n v="5.26"/>
    <n v="2561"/>
    <x v="1"/>
    <s v="Laurie Moon"/>
    <s v="Regular Air"/>
    <x v="3"/>
    <x v="0"/>
    <x v="8"/>
    <s v="Small Box"/>
    <x v="600"/>
    <n v="0.38"/>
    <n v="-2.0142344642257308"/>
    <s v="United States"/>
    <x v="1"/>
    <x v="4"/>
    <s v="Ossining"/>
    <n v="10562"/>
    <x v="4"/>
    <x v="4"/>
    <s v="2015"/>
    <d v="2015-04-10T00:00:00"/>
    <n v="-59.963760000000001"/>
    <n v="7"/>
    <n v="29.77"/>
    <n v="86466"/>
    <x v="0"/>
  </r>
  <r>
    <n v="23162"/>
    <s v="Not Specified"/>
    <n v="7.0000000000000007E-2"/>
    <n v="12.22"/>
    <n v="2.85"/>
    <n v="2561"/>
    <x v="1"/>
    <s v="Laurie Moon"/>
    <s v="Regular Air"/>
    <x v="3"/>
    <x v="1"/>
    <x v="2"/>
    <s v="Small Pack"/>
    <x v="775"/>
    <n v="0.55000000000000004"/>
    <n v="0.60747876893810726"/>
    <s v="United States"/>
    <x v="1"/>
    <x v="4"/>
    <s v="Ossining"/>
    <n v="10562"/>
    <x v="4"/>
    <x v="4"/>
    <s v="2015"/>
    <d v="2015-04-08T00:00:00"/>
    <n v="89.4148"/>
    <n v="12"/>
    <n v="147.19"/>
    <n v="86466"/>
    <x v="0"/>
  </r>
  <r>
    <n v="22374"/>
    <s v="Not Specified"/>
    <n v="0.08"/>
    <n v="4.55"/>
    <n v="1.49"/>
    <n v="2563"/>
    <x v="0"/>
    <s v="Karen Warren"/>
    <s v="Regular Air"/>
    <x v="1"/>
    <x v="0"/>
    <x v="8"/>
    <s v="Small Box"/>
    <x v="516"/>
    <n v="0.35"/>
    <n v="0.69"/>
    <s v="United States"/>
    <x v="2"/>
    <x v="3"/>
    <s v="Fridley"/>
    <n v="55432"/>
    <x v="4"/>
    <x v="4"/>
    <s v="2015"/>
    <d v="2015-04-09T00:00:00"/>
    <n v="27.0273"/>
    <n v="9"/>
    <n v="39.17"/>
    <n v="91447"/>
    <x v="0"/>
  </r>
  <r>
    <n v="25095"/>
    <s v="Critical"/>
    <n v="0"/>
    <n v="4.37"/>
    <n v="5.15"/>
    <n v="2570"/>
    <x v="1"/>
    <s v="Yvonne Stephens"/>
    <s v="Regular Air"/>
    <x v="3"/>
    <x v="0"/>
    <x v="15"/>
    <s v="Small Box"/>
    <x v="358"/>
    <n v="0.59"/>
    <n v="-1.710420034149118"/>
    <s v="United States"/>
    <x v="0"/>
    <x v="1"/>
    <s v="Davis"/>
    <n v="95616"/>
    <x v="177"/>
    <x v="4"/>
    <s v="2015"/>
    <d v="2015-04-27T00:00:00"/>
    <n v="-150.2604"/>
    <n v="19"/>
    <n v="87.85"/>
    <n v="90327"/>
    <x v="0"/>
  </r>
  <r>
    <n v="25096"/>
    <s v="Critical"/>
    <n v="0.01"/>
    <n v="500.98"/>
    <n v="56"/>
    <n v="2570"/>
    <x v="1"/>
    <s v="Yvonne Stephens"/>
    <s v="Delivery Truck"/>
    <x v="3"/>
    <x v="1"/>
    <x v="1"/>
    <s v="Jumbo Drum"/>
    <x v="1"/>
    <n v="0.6"/>
    <n v="0.65940414260198699"/>
    <s v="United States"/>
    <x v="0"/>
    <x v="1"/>
    <s v="Davis"/>
    <n v="95616"/>
    <x v="177"/>
    <x v="4"/>
    <s v="2015"/>
    <d v="2015-04-26T00:00:00"/>
    <n v="4899.1288000000004"/>
    <n v="14"/>
    <n v="7429.63"/>
    <n v="90327"/>
    <x v="0"/>
  </r>
  <r>
    <n v="25097"/>
    <s v="Critical"/>
    <n v="0.02"/>
    <n v="12.58"/>
    <n v="5.16"/>
    <n v="2570"/>
    <x v="1"/>
    <s v="Yvonne Stephens"/>
    <s v="Regular Air"/>
    <x v="3"/>
    <x v="1"/>
    <x v="2"/>
    <s v="Small Box"/>
    <x v="776"/>
    <n v="0.43"/>
    <n v="0.1993490570243881"/>
    <s v="United States"/>
    <x v="0"/>
    <x v="1"/>
    <s v="Davis"/>
    <n v="95616"/>
    <x v="177"/>
    <x v="4"/>
    <s v="2015"/>
    <d v="2015-04-25T00:00:00"/>
    <n v="44.712000000000003"/>
    <n v="18"/>
    <n v="224.29"/>
    <n v="90327"/>
    <x v="0"/>
  </r>
  <r>
    <n v="25098"/>
    <s v="Critical"/>
    <n v="0.1"/>
    <n v="7.7"/>
    <n v="3.68"/>
    <n v="2570"/>
    <x v="1"/>
    <s v="Yvonne Stephens"/>
    <s v="Regular Air"/>
    <x v="3"/>
    <x v="1"/>
    <x v="2"/>
    <s v="Wrap Bag"/>
    <x v="777"/>
    <n v="0.52"/>
    <n v="-0.44191406249999998"/>
    <s v="United States"/>
    <x v="0"/>
    <x v="1"/>
    <s v="Davis"/>
    <n v="95616"/>
    <x v="177"/>
    <x v="4"/>
    <s v="2015"/>
    <d v="2015-04-26T00:00:00"/>
    <n v="-22.626000000000001"/>
    <n v="7"/>
    <n v="51.2"/>
    <n v="90327"/>
    <x v="0"/>
  </r>
  <r>
    <n v="7096"/>
    <s v="Critical"/>
    <n v="0.01"/>
    <n v="500.98"/>
    <n v="56"/>
    <n v="2571"/>
    <x v="1"/>
    <s v="Rosemary O'Brien"/>
    <s v="Delivery Truck"/>
    <x v="3"/>
    <x v="1"/>
    <x v="1"/>
    <s v="Jumbo Drum"/>
    <x v="1"/>
    <n v="0.6"/>
    <n v="0.14334867841713572"/>
    <s v="United States"/>
    <x v="1"/>
    <x v="4"/>
    <s v="New York City"/>
    <n v="10165"/>
    <x v="177"/>
    <x v="4"/>
    <s v="2015"/>
    <d v="2015-04-26T00:00:00"/>
    <n v="4260.1120000000001"/>
    <n v="56"/>
    <n v="29718.53"/>
    <n v="50656"/>
    <x v="0"/>
  </r>
  <r>
    <n v="7098"/>
    <s v="Critical"/>
    <n v="0.1"/>
    <n v="7.7"/>
    <n v="3.68"/>
    <n v="2571"/>
    <x v="1"/>
    <s v="Rosemary O'Brien"/>
    <s v="Regular Air"/>
    <x v="3"/>
    <x v="1"/>
    <x v="2"/>
    <s v="Wrap Bag"/>
    <x v="777"/>
    <n v="0.52"/>
    <n v="-0.1273040307879279"/>
    <s v="United States"/>
    <x v="1"/>
    <x v="4"/>
    <s v="New York City"/>
    <n v="10165"/>
    <x v="177"/>
    <x v="4"/>
    <s v="2015"/>
    <d v="2015-04-26T00:00:00"/>
    <n v="-25.14"/>
    <n v="27"/>
    <n v="197.48"/>
    <n v="50656"/>
    <x v="0"/>
  </r>
  <r>
    <n v="20938"/>
    <s v="Low"/>
    <n v="0.04"/>
    <n v="8.6"/>
    <n v="6.19"/>
    <n v="2578"/>
    <x v="1"/>
    <s v="Kent Gill"/>
    <s v="Regular Air"/>
    <x v="1"/>
    <x v="0"/>
    <x v="8"/>
    <s v="Small Box"/>
    <x v="331"/>
    <n v="0.38"/>
    <n v="6.6107065101387397"/>
    <s v="United States"/>
    <x v="3"/>
    <x v="43"/>
    <s v="Opelika"/>
    <n v="36801"/>
    <x v="10"/>
    <x v="3"/>
    <s v="2015"/>
    <d v="2015-05-04T00:00:00"/>
    <n v="309.71159999999998"/>
    <n v="5"/>
    <n v="46.85"/>
    <n v="88298"/>
    <x v="0"/>
  </r>
  <r>
    <n v="20939"/>
    <s v="Low"/>
    <n v="0.01"/>
    <n v="3.58"/>
    <n v="1.63"/>
    <n v="2578"/>
    <x v="1"/>
    <s v="Kent Gill"/>
    <s v="Regular Air"/>
    <x v="1"/>
    <x v="0"/>
    <x v="3"/>
    <s v="Wrap Bag"/>
    <x v="6"/>
    <n v="0.36"/>
    <n v="-1.3771080474511062"/>
    <s v="United States"/>
    <x v="3"/>
    <x v="43"/>
    <s v="Opelika"/>
    <n v="36801"/>
    <x v="10"/>
    <x v="3"/>
    <s v="2015"/>
    <d v="2015-05-06T00:00:00"/>
    <n v="-128.85599999999999"/>
    <n v="26"/>
    <n v="93.57"/>
    <n v="88298"/>
    <x v="0"/>
  </r>
  <r>
    <n v="20940"/>
    <s v="Low"/>
    <n v="0.08"/>
    <n v="105.49"/>
    <n v="41.64"/>
    <n v="2578"/>
    <x v="1"/>
    <s v="Kent Gill"/>
    <s v="Delivery Truck"/>
    <x v="1"/>
    <x v="1"/>
    <x v="11"/>
    <s v="Jumbo Box"/>
    <x v="778"/>
    <n v="0.75"/>
    <n v="-1.3711685699334569E-2"/>
    <s v="United States"/>
    <x v="3"/>
    <x v="43"/>
    <s v="Opelika"/>
    <n v="36801"/>
    <x v="10"/>
    <x v="3"/>
    <s v="2015"/>
    <d v="2015-05-09T00:00:00"/>
    <n v="-36.945999999999998"/>
    <n v="34"/>
    <n v="2694.49"/>
    <n v="88298"/>
    <x v="0"/>
  </r>
  <r>
    <n v="23705"/>
    <s v="High"/>
    <n v="0.09"/>
    <n v="212.6"/>
    <n v="52.2"/>
    <n v="2579"/>
    <x v="1"/>
    <s v="Marshall Sutherland"/>
    <s v="Delivery Truck"/>
    <x v="1"/>
    <x v="1"/>
    <x v="11"/>
    <s v="Jumbo Box"/>
    <x v="482"/>
    <n v="0.64"/>
    <n v="-1.573054441260745"/>
    <s v="United States"/>
    <x v="3"/>
    <x v="43"/>
    <s v="Phenix City"/>
    <n v="36869"/>
    <x v="35"/>
    <x v="0"/>
    <s v="2015"/>
    <d v="2015-01-04T00:00:00"/>
    <n v="-274.49799999999999"/>
    <n v="1"/>
    <n v="174.5"/>
    <n v="88296"/>
    <x v="0"/>
  </r>
  <r>
    <n v="22508"/>
    <s v="Medium"/>
    <n v="7.0000000000000007E-2"/>
    <n v="1.76"/>
    <n v="4.8600000000000003"/>
    <n v="2579"/>
    <x v="1"/>
    <s v="Marshall Sutherland"/>
    <s v="Regular Air"/>
    <x v="1"/>
    <x v="1"/>
    <x v="2"/>
    <s v="Small Box"/>
    <x v="620"/>
    <n v="0.41"/>
    <n v="2.2606689734717838E-2"/>
    <s v="United States"/>
    <x v="3"/>
    <x v="43"/>
    <s v="Phenix City"/>
    <n v="36869"/>
    <x v="60"/>
    <x v="0"/>
    <s v="2015"/>
    <d v="2015-01-17T00:00:00"/>
    <n v="0.58800000000001096"/>
    <n v="15"/>
    <n v="26.01"/>
    <n v="88297"/>
    <x v="0"/>
  </r>
  <r>
    <n v="19123"/>
    <s v="Medium"/>
    <n v="0.04"/>
    <n v="510.14"/>
    <n v="14.7"/>
    <n v="2583"/>
    <x v="1"/>
    <s v="Wendy Pridgen Pearce"/>
    <s v="Delivery Truck"/>
    <x v="1"/>
    <x v="2"/>
    <x v="6"/>
    <s v="Jumbo Drum"/>
    <x v="779"/>
    <n v="0.56000000000000005"/>
    <n v="-0.16453457855847956"/>
    <s v="United States"/>
    <x v="2"/>
    <x v="22"/>
    <s v="Holland"/>
    <n v="49423"/>
    <x v="31"/>
    <x v="1"/>
    <s v="2015"/>
    <d v="2015-06-09T00:00:00"/>
    <n v="-251.40390000000002"/>
    <n v="3"/>
    <n v="1527.97"/>
    <n v="89657"/>
    <x v="0"/>
  </r>
  <r>
    <n v="19124"/>
    <s v="Medium"/>
    <n v="0"/>
    <n v="4.76"/>
    <n v="3.01"/>
    <n v="2583"/>
    <x v="1"/>
    <s v="Wendy Pridgen Pearce"/>
    <s v="Regular Air"/>
    <x v="1"/>
    <x v="0"/>
    <x v="7"/>
    <s v="Wrap Bag"/>
    <x v="780"/>
    <n v="0.36"/>
    <n v="-2.1152805340068557E-2"/>
    <s v="United States"/>
    <x v="2"/>
    <x v="22"/>
    <s v="Holland"/>
    <n v="49423"/>
    <x v="31"/>
    <x v="1"/>
    <s v="2015"/>
    <d v="2015-06-09T00:00:00"/>
    <n v="-2.3450000000000002"/>
    <n v="23"/>
    <n v="110.86"/>
    <n v="89657"/>
    <x v="0"/>
  </r>
  <r>
    <n v="19134"/>
    <s v="Critical"/>
    <n v="0.04"/>
    <n v="6.3"/>
    <n v="0.5"/>
    <n v="2584"/>
    <x v="0"/>
    <s v="Seth Matthews"/>
    <s v="Regular Air"/>
    <x v="1"/>
    <x v="0"/>
    <x v="9"/>
    <s v="Small Box"/>
    <x v="421"/>
    <n v="0.39"/>
    <n v="0.69"/>
    <s v="United States"/>
    <x v="2"/>
    <x v="22"/>
    <s v="Inkster"/>
    <n v="48141"/>
    <x v="62"/>
    <x v="1"/>
    <s v="2015"/>
    <d v="2015-06-11T00:00:00"/>
    <n v="67.606200000000001"/>
    <n v="15"/>
    <n v="97.98"/>
    <n v="89658"/>
    <x v="0"/>
  </r>
  <r>
    <n v="20976"/>
    <s v="Medium"/>
    <n v="0.01"/>
    <n v="6.48"/>
    <n v="6.57"/>
    <n v="2587"/>
    <x v="1"/>
    <s v="Eugene H Walsh"/>
    <s v="Express Air"/>
    <x v="1"/>
    <x v="0"/>
    <x v="7"/>
    <s v="Small Box"/>
    <x v="781"/>
    <n v="0.37"/>
    <n v="-0.36395525307048426"/>
    <s v="United States"/>
    <x v="2"/>
    <x v="45"/>
    <s v="Manitowoc"/>
    <n v="54220"/>
    <x v="136"/>
    <x v="2"/>
    <s v="2015"/>
    <d v="2015-02-28T00:00:00"/>
    <n v="-46.5244"/>
    <n v="18"/>
    <n v="127.83"/>
    <n v="91166"/>
    <x v="0"/>
  </r>
  <r>
    <n v="20810"/>
    <s v="Not Specified"/>
    <n v="0.02"/>
    <n v="22.72"/>
    <n v="8.99"/>
    <n v="2587"/>
    <x v="1"/>
    <s v="Eugene H Walsh"/>
    <s v="Regular Air"/>
    <x v="1"/>
    <x v="1"/>
    <x v="2"/>
    <s v="Small Pack"/>
    <x v="275"/>
    <n v="0.44"/>
    <n v="0.69"/>
    <s v="United States"/>
    <x v="2"/>
    <x v="45"/>
    <s v="Manitowoc"/>
    <n v="54220"/>
    <x v="175"/>
    <x v="1"/>
    <s v="2015"/>
    <d v="2015-06-26T00:00:00"/>
    <n v="200.01719999999997"/>
    <n v="12"/>
    <n v="289.88"/>
    <n v="91167"/>
    <x v="0"/>
  </r>
  <r>
    <n v="22275"/>
    <s v="Low"/>
    <n v="0.02"/>
    <n v="419.19"/>
    <n v="19.989999999999998"/>
    <n v="2593"/>
    <x v="1"/>
    <s v="Anne Schultz"/>
    <s v="Regular Air"/>
    <x v="0"/>
    <x v="0"/>
    <x v="10"/>
    <s v="Small Box"/>
    <x v="260"/>
    <n v="0.57999999999999996"/>
    <n v="-9.0953140967493778E-3"/>
    <s v="United States"/>
    <x v="3"/>
    <x v="29"/>
    <s v="Athens"/>
    <n v="30605"/>
    <x v="89"/>
    <x v="4"/>
    <s v="2015"/>
    <d v="2015-04-17T00:00:00"/>
    <n v="-39.606000000000002"/>
    <n v="10"/>
    <n v="4354.55"/>
    <n v="87772"/>
    <x v="0"/>
  </r>
  <r>
    <n v="23765"/>
    <s v="Low"/>
    <n v="0.01"/>
    <n v="85.99"/>
    <n v="0.99"/>
    <n v="2593"/>
    <x v="1"/>
    <s v="Anne Schultz"/>
    <s v="Regular Air"/>
    <x v="0"/>
    <x v="2"/>
    <x v="5"/>
    <s v="Wrap Bag"/>
    <x v="163"/>
    <n v="0.85"/>
    <n v="2.1326537593213382"/>
    <s v="United States"/>
    <x v="3"/>
    <x v="29"/>
    <s v="Athens"/>
    <n v="30605"/>
    <x v="14"/>
    <x v="5"/>
    <s v="2015"/>
    <d v="2015-03-17T00:00:00"/>
    <n v="311.72999999999996"/>
    <n v="2"/>
    <n v="146.16999999999999"/>
    <n v="87773"/>
    <x v="0"/>
  </r>
  <r>
    <n v="19859"/>
    <s v="Low"/>
    <n v="0.05"/>
    <n v="5.74"/>
    <n v="5.3"/>
    <n v="2601"/>
    <x v="0"/>
    <s v="Malcolm French"/>
    <s v="Regular Air"/>
    <x v="0"/>
    <x v="0"/>
    <x v="12"/>
    <s v="Small Pack"/>
    <x v="782"/>
    <n v="0.55000000000000004"/>
    <n v="-1.2077582103760114"/>
    <s v="United States"/>
    <x v="1"/>
    <x v="16"/>
    <s v="Merrimack"/>
    <n v="3054"/>
    <x v="68"/>
    <x v="5"/>
    <s v="2015"/>
    <d v="2015-03-26T00:00:00"/>
    <n v="-50.75"/>
    <n v="7"/>
    <n v="42.02"/>
    <n v="87382"/>
    <x v="0"/>
  </r>
  <r>
    <n v="20849"/>
    <s v="Critical"/>
    <n v="7.0000000000000007E-2"/>
    <n v="200.99"/>
    <n v="4.2"/>
    <n v="2603"/>
    <x v="0"/>
    <s v="Penny Leach"/>
    <s v="Regular Air"/>
    <x v="0"/>
    <x v="2"/>
    <x v="5"/>
    <s v="Small Box"/>
    <x v="186"/>
    <n v="0.59"/>
    <n v="0.60053766389394203"/>
    <s v="United States"/>
    <x v="1"/>
    <x v="2"/>
    <s v="Hackensack"/>
    <n v="7601"/>
    <x v="121"/>
    <x v="4"/>
    <s v="2015"/>
    <d v="2015-04-06T00:00:00"/>
    <n v="2225.0761200000002"/>
    <n v="22"/>
    <n v="3705.14"/>
    <n v="87383"/>
    <x v="0"/>
  </r>
  <r>
    <n v="20850"/>
    <s v="Critical"/>
    <n v="0.01"/>
    <n v="297.48"/>
    <n v="18.059999999999999"/>
    <n v="2604"/>
    <x v="0"/>
    <s v="Gina Curry"/>
    <s v="Delivery Truck"/>
    <x v="0"/>
    <x v="2"/>
    <x v="6"/>
    <s v="Jumbo Drum"/>
    <x v="192"/>
    <n v="0.6"/>
    <n v="-0.35772703731911654"/>
    <s v="United States"/>
    <x v="1"/>
    <x v="2"/>
    <s v="Iselin"/>
    <n v="8830"/>
    <x v="121"/>
    <x v="4"/>
    <s v="2015"/>
    <d v="2015-04-06T00:00:00"/>
    <n v="-338.18083200000001"/>
    <n v="3"/>
    <n v="945.36"/>
    <n v="87383"/>
    <x v="0"/>
  </r>
  <r>
    <n v="18046"/>
    <s v="High"/>
    <n v="0.09"/>
    <n v="5.4"/>
    <n v="7.78"/>
    <n v="2610"/>
    <x v="0"/>
    <s v="Tommy Lutz"/>
    <s v="Regular Air"/>
    <x v="0"/>
    <x v="0"/>
    <x v="8"/>
    <s v="Small Box"/>
    <x v="97"/>
    <n v="0.37"/>
    <n v="-2.7670999187652314"/>
    <s v="United States"/>
    <x v="0"/>
    <x v="1"/>
    <s v="Davis"/>
    <n v="95616"/>
    <x v="41"/>
    <x v="3"/>
    <s v="2015"/>
    <d v="2015-05-17T00:00:00"/>
    <n v="-136.25200000000001"/>
    <n v="9"/>
    <n v="49.24"/>
    <n v="86118"/>
    <x v="0"/>
  </r>
  <r>
    <n v="19971"/>
    <s v="Low"/>
    <n v="0.02"/>
    <n v="50.98"/>
    <n v="13.66"/>
    <n v="2613"/>
    <x v="0"/>
    <s v="Anthony Stanley"/>
    <s v="Express Air"/>
    <x v="0"/>
    <x v="0"/>
    <x v="15"/>
    <s v="Small Box"/>
    <x v="783"/>
    <n v="0.57999999999999996"/>
    <n v="-0.37633308984660335"/>
    <s v="United States"/>
    <x v="1"/>
    <x v="2"/>
    <s v="Fords"/>
    <n v="8863"/>
    <x v="76"/>
    <x v="0"/>
    <s v="2015"/>
    <d v="2015-01-24T00:00:00"/>
    <n v="-25.76"/>
    <n v="1"/>
    <n v="68.45"/>
    <n v="86119"/>
    <x v="0"/>
  </r>
  <r>
    <n v="25962"/>
    <s v="Critical"/>
    <n v="0"/>
    <n v="2.6"/>
    <n v="2.4"/>
    <n v="2616"/>
    <x v="0"/>
    <s v="Laurence Hull"/>
    <s v="Regular Air"/>
    <x v="0"/>
    <x v="0"/>
    <x v="0"/>
    <s v="Wrap Bag"/>
    <x v="371"/>
    <n v="0.57999999999999996"/>
    <n v="-1.0102793296089385"/>
    <s v="United States"/>
    <x v="2"/>
    <x v="22"/>
    <s v="Portage"/>
    <n v="49002"/>
    <x v="140"/>
    <x v="5"/>
    <s v="2015"/>
    <d v="2015-03-13T00:00:00"/>
    <n v="-45.21"/>
    <n v="16"/>
    <n v="44.75"/>
    <n v="91495"/>
    <x v="0"/>
  </r>
  <r>
    <n v="25478"/>
    <s v="Not Specified"/>
    <n v="0.1"/>
    <n v="3.25"/>
    <n v="49"/>
    <n v="2617"/>
    <x v="0"/>
    <s v="Gerald Crabtree"/>
    <s v="Regular Air"/>
    <x v="0"/>
    <x v="0"/>
    <x v="15"/>
    <s v="Large Box"/>
    <x v="648"/>
    <n v="0.56000000000000005"/>
    <n v="-7.0347751290243306"/>
    <s v="United States"/>
    <x v="2"/>
    <x v="46"/>
    <s v="Aberdeen"/>
    <n v="57401"/>
    <x v="150"/>
    <x v="1"/>
    <s v="2015"/>
    <d v="2015-06-28T00:00:00"/>
    <n v="-286.245"/>
    <n v="6"/>
    <n v="40.69"/>
    <n v="91496"/>
    <x v="0"/>
  </r>
  <r>
    <n v="6585"/>
    <s v="Medium"/>
    <n v="0.1"/>
    <n v="7.64"/>
    <n v="1.39"/>
    <n v="2618"/>
    <x v="1"/>
    <s v="Amy Hamrick Melvin"/>
    <s v="Regular Air"/>
    <x v="0"/>
    <x v="0"/>
    <x v="4"/>
    <s v="Small Box"/>
    <x v="784"/>
    <n v="0.36"/>
    <n v="0.12389516562908308"/>
    <s v="United States"/>
    <x v="1"/>
    <x v="4"/>
    <s v="New York City"/>
    <n v="10004"/>
    <x v="60"/>
    <x v="0"/>
    <s v="2015"/>
    <d v="2015-01-19T00:00:00"/>
    <n v="16.12"/>
    <n v="18"/>
    <n v="130.11000000000001"/>
    <n v="46884"/>
    <x v="0"/>
  </r>
  <r>
    <n v="6586"/>
    <s v="Medium"/>
    <n v="0"/>
    <n v="125.99"/>
    <n v="2.5"/>
    <n v="2618"/>
    <x v="1"/>
    <s v="Amy Hamrick Melvin"/>
    <s v="Regular Air"/>
    <x v="0"/>
    <x v="2"/>
    <x v="5"/>
    <s v="Small Box"/>
    <x v="785"/>
    <n v="0.59"/>
    <n v="-2.4186304618485801"/>
    <s v="United States"/>
    <x v="1"/>
    <x v="4"/>
    <s v="New York City"/>
    <n v="10004"/>
    <x v="60"/>
    <x v="0"/>
    <s v="2015"/>
    <d v="2015-01-19T00:00:00"/>
    <n v="-815.90079999999989"/>
    <n v="3"/>
    <n v="337.34"/>
    <n v="46884"/>
    <x v="0"/>
  </r>
  <r>
    <n v="6587"/>
    <s v="Medium"/>
    <n v="0.1"/>
    <n v="11.55"/>
    <n v="2.36"/>
    <n v="2618"/>
    <x v="1"/>
    <s v="Amy Hamrick Melvin"/>
    <s v="Regular Air"/>
    <x v="0"/>
    <x v="0"/>
    <x v="0"/>
    <s v="Wrap Bag"/>
    <x v="99"/>
    <n v="0.55000000000000004"/>
    <n v="5.6370573761723081E-2"/>
    <s v="United States"/>
    <x v="1"/>
    <x v="4"/>
    <s v="New York City"/>
    <n v="10004"/>
    <x v="60"/>
    <x v="0"/>
    <s v="2015"/>
    <d v="2015-01-18T00:00:00"/>
    <n v="15.808000000000003"/>
    <n v="25"/>
    <n v="280.43"/>
    <n v="46884"/>
    <x v="0"/>
  </r>
  <r>
    <n v="4788"/>
    <s v="High"/>
    <n v="0.05"/>
    <n v="4.84"/>
    <n v="0.71"/>
    <n v="2618"/>
    <x v="1"/>
    <s v="Amy Hamrick Melvin"/>
    <s v="Express Air"/>
    <x v="0"/>
    <x v="0"/>
    <x v="0"/>
    <s v="Wrap Bag"/>
    <x v="525"/>
    <n v="0.52"/>
    <n v="0.28213560305638846"/>
    <s v="United States"/>
    <x v="1"/>
    <x v="4"/>
    <s v="New York City"/>
    <n v="10004"/>
    <x v="165"/>
    <x v="5"/>
    <s v="2015"/>
    <d v="2015-03-23T00:00:00"/>
    <n v="29.17"/>
    <n v="20"/>
    <n v="103.39"/>
    <n v="34017"/>
    <x v="0"/>
  </r>
  <r>
    <n v="4789"/>
    <s v="High"/>
    <n v="0.01"/>
    <n v="14.98"/>
    <n v="7.69"/>
    <n v="2618"/>
    <x v="1"/>
    <s v="Amy Hamrick Melvin"/>
    <s v="Regular Air"/>
    <x v="0"/>
    <x v="0"/>
    <x v="10"/>
    <s v="Small Box"/>
    <x v="607"/>
    <n v="0.56999999999999995"/>
    <n v="-0.11247387399802476"/>
    <s v="United States"/>
    <x v="1"/>
    <x v="4"/>
    <s v="New York City"/>
    <n v="10004"/>
    <x v="165"/>
    <x v="5"/>
    <s v="2015"/>
    <d v="2015-03-25T00:00:00"/>
    <n v="-48.97"/>
    <n v="28"/>
    <n v="435.39"/>
    <n v="34017"/>
    <x v="0"/>
  </r>
  <r>
    <n v="7452"/>
    <s v="Critical"/>
    <n v="0.1"/>
    <n v="20.27"/>
    <n v="3.99"/>
    <n v="2618"/>
    <x v="1"/>
    <s v="Amy Hamrick Melvin"/>
    <s v="Regular Air"/>
    <x v="0"/>
    <x v="0"/>
    <x v="15"/>
    <s v="Small Box"/>
    <x v="535"/>
    <n v="0.56999999999999995"/>
    <n v="7.9931908094948267E-2"/>
    <s v="United States"/>
    <x v="1"/>
    <x v="4"/>
    <s v="New York City"/>
    <n v="10004"/>
    <x v="165"/>
    <x v="5"/>
    <s v="2015"/>
    <d v="2015-03-24T00:00:00"/>
    <n v="84.05"/>
    <n v="53"/>
    <n v="1051.52"/>
    <n v="53153"/>
    <x v="0"/>
  </r>
  <r>
    <n v="22788"/>
    <s v="High"/>
    <n v="0.05"/>
    <n v="4.84"/>
    <n v="0.71"/>
    <n v="2619"/>
    <x v="1"/>
    <s v="Brandon E Shepherd"/>
    <s v="Express Air"/>
    <x v="0"/>
    <x v="0"/>
    <x v="0"/>
    <s v="Wrap Bag"/>
    <x v="525"/>
    <n v="0.52"/>
    <n v="0.69"/>
    <s v="United States"/>
    <x v="2"/>
    <x v="46"/>
    <s v="Sioux Falls"/>
    <n v="57103"/>
    <x v="165"/>
    <x v="5"/>
    <s v="2015"/>
    <d v="2015-03-23T00:00:00"/>
    <n v="17.836500000000001"/>
    <n v="5"/>
    <n v="25.85"/>
    <n v="88014"/>
    <x v="0"/>
  </r>
  <r>
    <n v="18461"/>
    <s v="Not Specified"/>
    <n v="0.1"/>
    <n v="30.98"/>
    <n v="8.99"/>
    <n v="2619"/>
    <x v="1"/>
    <s v="Brandon E Shepherd"/>
    <s v="Regular Air"/>
    <x v="0"/>
    <x v="0"/>
    <x v="0"/>
    <s v="Small Pack"/>
    <x v="548"/>
    <n v="0.57999999999999996"/>
    <n v="-0.16941275027226271"/>
    <s v="United States"/>
    <x v="2"/>
    <x v="46"/>
    <s v="Sioux Falls"/>
    <n v="57103"/>
    <x v="170"/>
    <x v="2"/>
    <s v="2015"/>
    <d v="2015-02-11T00:00:00"/>
    <n v="-20.222799999999999"/>
    <n v="4"/>
    <n v="119.37"/>
    <n v="88015"/>
    <x v="0"/>
  </r>
  <r>
    <n v="25452"/>
    <s v="Critical"/>
    <n v="0.1"/>
    <n v="20.27"/>
    <n v="3.99"/>
    <n v="2620"/>
    <x v="0"/>
    <s v="Phyllis Little"/>
    <s v="Regular Air"/>
    <x v="0"/>
    <x v="0"/>
    <x v="15"/>
    <s v="Small Box"/>
    <x v="535"/>
    <n v="0.56999999999999995"/>
    <n v="1.4795983250620344"/>
    <s v="United States"/>
    <x v="3"/>
    <x v="20"/>
    <s v="Bartlett"/>
    <n v="38134"/>
    <x v="165"/>
    <x v="5"/>
    <s v="2015"/>
    <d v="2015-03-24T00:00:00"/>
    <n v="381.61799999999994"/>
    <n v="13"/>
    <n v="257.92"/>
    <n v="88017"/>
    <x v="0"/>
  </r>
  <r>
    <n v="26296"/>
    <s v="High"/>
    <n v="0.03"/>
    <n v="40.97"/>
    <n v="8.99"/>
    <n v="2621"/>
    <x v="0"/>
    <s v="Robyn Hayes"/>
    <s v="Express Air"/>
    <x v="0"/>
    <x v="0"/>
    <x v="0"/>
    <s v="Small Pack"/>
    <x v="786"/>
    <n v="0.59"/>
    <n v="-0.8544445516842003"/>
    <s v="United States"/>
    <x v="3"/>
    <x v="20"/>
    <s v="Brentwood"/>
    <n v="37027"/>
    <x v="91"/>
    <x v="5"/>
    <s v="2015"/>
    <d v="2015-03-20T00:00:00"/>
    <n v="-177.05799999999999"/>
    <n v="5"/>
    <n v="207.22"/>
    <n v="88016"/>
    <x v="0"/>
  </r>
  <r>
    <n v="26032"/>
    <s v="High"/>
    <n v="0.1"/>
    <n v="41.94"/>
    <n v="2.99"/>
    <n v="2626"/>
    <x v="0"/>
    <s v="Lillian Fischer"/>
    <s v="Regular Air"/>
    <x v="3"/>
    <x v="0"/>
    <x v="8"/>
    <s v="Small Box"/>
    <x v="787"/>
    <n v="0.35"/>
    <n v="0.69"/>
    <s v="United States"/>
    <x v="0"/>
    <x v="1"/>
    <s v="Menlo Park"/>
    <n v="94025"/>
    <x v="131"/>
    <x v="2"/>
    <s v="2015"/>
    <d v="2015-02-08T00:00:00"/>
    <n v="164.08199999999999"/>
    <n v="6"/>
    <n v="237.8"/>
    <n v="90927"/>
    <x v="0"/>
  </r>
  <r>
    <n v="18623"/>
    <s v="Medium"/>
    <n v="0.02"/>
    <n v="30.53"/>
    <n v="19.989999999999998"/>
    <n v="2628"/>
    <x v="0"/>
    <s v="Danielle P Rao"/>
    <s v="Express Air"/>
    <x v="0"/>
    <x v="0"/>
    <x v="9"/>
    <s v="Small Box"/>
    <x v="244"/>
    <n v="0.39"/>
    <n v="-0.12181416817178406"/>
    <s v="United States"/>
    <x v="2"/>
    <x v="23"/>
    <s v="Moore"/>
    <n v="73160"/>
    <x v="60"/>
    <x v="0"/>
    <s v="2015"/>
    <d v="2015-01-19T00:00:00"/>
    <n v="-54.63"/>
    <n v="14"/>
    <n v="448.47"/>
    <n v="85916"/>
    <x v="0"/>
  </r>
  <r>
    <n v="21981"/>
    <s v="Critical"/>
    <n v="0.01"/>
    <n v="194.3"/>
    <n v="11.54"/>
    <n v="2630"/>
    <x v="1"/>
    <s v="Betsy Puckett"/>
    <s v="Regular Air"/>
    <x v="2"/>
    <x v="1"/>
    <x v="2"/>
    <s v="Large Box"/>
    <x v="423"/>
    <n v="0.59"/>
    <n v="0.69"/>
    <s v="United States"/>
    <x v="2"/>
    <x v="23"/>
    <s v="Norman"/>
    <n v="73071"/>
    <x v="99"/>
    <x v="0"/>
    <s v="2015"/>
    <d v="2015-01-07T00:00:00"/>
    <n v="690.17939999999999"/>
    <n v="5"/>
    <n v="1000.26"/>
    <n v="85914"/>
    <x v="0"/>
  </r>
  <r>
    <n v="21982"/>
    <s v="Critical"/>
    <n v="0.02"/>
    <n v="209.84"/>
    <n v="21.21"/>
    <n v="2630"/>
    <x v="1"/>
    <s v="Betsy Puckett"/>
    <s v="Regular Air"/>
    <x v="2"/>
    <x v="1"/>
    <x v="2"/>
    <s v="Large Box"/>
    <x v="422"/>
    <n v="0.59"/>
    <n v="0.69"/>
    <s v="United States"/>
    <x v="2"/>
    <x v="23"/>
    <s v="Norman"/>
    <n v="73071"/>
    <x v="99"/>
    <x v="0"/>
    <s v="2015"/>
    <d v="2015-01-06T00:00:00"/>
    <n v="1507.6430999999998"/>
    <n v="10"/>
    <n v="2184.9899999999998"/>
    <n v="85914"/>
    <x v="0"/>
  </r>
  <r>
    <n v="21983"/>
    <s v="Critical"/>
    <n v="0"/>
    <n v="145.44999999999999"/>
    <n v="17.850000000000001"/>
    <n v="2630"/>
    <x v="1"/>
    <s v="Betsy Puckett"/>
    <s v="Delivery Truck"/>
    <x v="2"/>
    <x v="2"/>
    <x v="6"/>
    <s v="Jumbo Drum"/>
    <x v="390"/>
    <n v="0.56000000000000005"/>
    <n v="0.67305809267965089"/>
    <s v="United States"/>
    <x v="2"/>
    <x v="23"/>
    <s v="Norman"/>
    <n v="73071"/>
    <x v="99"/>
    <x v="0"/>
    <s v="2015"/>
    <d v="2015-01-07T00:00:00"/>
    <n v="801.74680000000012"/>
    <n v="8"/>
    <n v="1191.2"/>
    <n v="85914"/>
    <x v="0"/>
  </r>
  <r>
    <n v="22540"/>
    <s v="High"/>
    <n v="7.0000000000000007E-2"/>
    <n v="65.989999999999995"/>
    <n v="5.99"/>
    <n v="2630"/>
    <x v="1"/>
    <s v="Betsy Puckett"/>
    <s v="Regular Air"/>
    <x v="2"/>
    <x v="2"/>
    <x v="5"/>
    <s v="Small Box"/>
    <x v="788"/>
    <n v="0.57999999999999996"/>
    <n v="-0.83991648059863611"/>
    <s v="United States"/>
    <x v="2"/>
    <x v="23"/>
    <s v="Norman"/>
    <n v="73071"/>
    <x v="0"/>
    <x v="0"/>
    <s v="2015"/>
    <d v="2015-01-08T00:00:00"/>
    <n v="-139.18256"/>
    <n v="3"/>
    <n v="165.71"/>
    <n v="85915"/>
    <x v="0"/>
  </r>
  <r>
    <n v="25594"/>
    <s v="Low"/>
    <n v="0.05"/>
    <n v="100.97"/>
    <n v="7.18"/>
    <n v="2638"/>
    <x v="0"/>
    <s v="Alicia Wood Shah"/>
    <s v="Express Air"/>
    <x v="3"/>
    <x v="2"/>
    <x v="13"/>
    <s v="Small Box"/>
    <x v="707"/>
    <n v="0.46"/>
    <n v="0.69"/>
    <s v="United States"/>
    <x v="0"/>
    <x v="44"/>
    <s v="Boise"/>
    <n v="83704"/>
    <x v="178"/>
    <x v="1"/>
    <s v="2015"/>
    <d v="2015-06-08T00:00:00"/>
    <n v="881.46809999999994"/>
    <n v="13"/>
    <n v="1277.49"/>
    <n v="90951"/>
    <x v="0"/>
  </r>
  <r>
    <n v="21041"/>
    <s v="Not Specified"/>
    <n v="0.05"/>
    <n v="4.9800000000000004"/>
    <n v="0.49"/>
    <n v="2639"/>
    <x v="0"/>
    <s v="Marianne Connor"/>
    <s v="Regular Air"/>
    <x v="3"/>
    <x v="0"/>
    <x v="9"/>
    <s v="Small Box"/>
    <x v="509"/>
    <n v="0.39"/>
    <n v="0.27042253521126763"/>
    <s v="United States"/>
    <x v="0"/>
    <x v="27"/>
    <s v="Roswell"/>
    <n v="88201"/>
    <x v="91"/>
    <x v="5"/>
    <s v="2015"/>
    <d v="2015-03-19T00:00:00"/>
    <n v="3.84"/>
    <n v="3"/>
    <n v="14.2"/>
    <n v="90952"/>
    <x v="0"/>
  </r>
  <r>
    <n v="22438"/>
    <s v="Low"/>
    <n v="0.1"/>
    <n v="10.98"/>
    <n v="3.99"/>
    <n v="2647"/>
    <x v="1"/>
    <s v="Teresa Bishop"/>
    <s v="Regular Air"/>
    <x v="0"/>
    <x v="0"/>
    <x v="15"/>
    <s v="Small Box"/>
    <x v="555"/>
    <n v="0.57999999999999996"/>
    <n v="-0.40279639915724957"/>
    <s v="United States"/>
    <x v="0"/>
    <x v="1"/>
    <s v="Bakersfield"/>
    <n v="93309"/>
    <x v="83"/>
    <x v="5"/>
    <s v="2015"/>
    <d v="2015-03-24T00:00:00"/>
    <n v="-21.03"/>
    <n v="5"/>
    <n v="52.21"/>
    <n v="91386"/>
    <x v="0"/>
  </r>
  <r>
    <n v="22439"/>
    <s v="Low"/>
    <n v="0.01"/>
    <n v="39.979999999999997"/>
    <n v="9.1999999999999993"/>
    <n v="2647"/>
    <x v="1"/>
    <s v="Teresa Bishop"/>
    <s v="Regular Air"/>
    <x v="0"/>
    <x v="1"/>
    <x v="2"/>
    <s v="Wrap Bag"/>
    <x v="789"/>
    <n v="0.65"/>
    <n v="0.69"/>
    <s v="United States"/>
    <x v="0"/>
    <x v="1"/>
    <s v="Bakersfield"/>
    <n v="93309"/>
    <x v="83"/>
    <x v="5"/>
    <s v="2015"/>
    <d v="2015-03-19T00:00:00"/>
    <n v="117.52079999999998"/>
    <n v="4"/>
    <n v="170.32"/>
    <n v="91386"/>
    <x v="0"/>
  </r>
  <r>
    <n v="18720"/>
    <s v="High"/>
    <n v="0.01"/>
    <n v="39.979999999999997"/>
    <n v="4"/>
    <n v="2649"/>
    <x v="0"/>
    <s v="Leo J Olson"/>
    <s v="Regular Air"/>
    <x v="0"/>
    <x v="2"/>
    <x v="13"/>
    <s v="Small Box"/>
    <x v="74"/>
    <n v="0.7"/>
    <n v="-0.15154705101087118"/>
    <s v="United States"/>
    <x v="1"/>
    <x v="30"/>
    <s v="Edgewood"/>
    <n v="21040"/>
    <x v="164"/>
    <x v="1"/>
    <s v="2015"/>
    <d v="2015-06-12T00:00:00"/>
    <n v="-30.808"/>
    <n v="5"/>
    <n v="203.29"/>
    <n v="88814"/>
    <x v="0"/>
  </r>
  <r>
    <n v="22904"/>
    <s v="Critical"/>
    <n v="0.05"/>
    <n v="35.99"/>
    <n v="5.99"/>
    <n v="2650"/>
    <x v="0"/>
    <s v="Joanne Chu"/>
    <s v="Regular Air"/>
    <x v="0"/>
    <x v="2"/>
    <x v="5"/>
    <s v="Wrap Bag"/>
    <x v="351"/>
    <n v="0.38"/>
    <n v="0.69"/>
    <s v="United States"/>
    <x v="1"/>
    <x v="19"/>
    <s v="Baldwin"/>
    <n v="15234"/>
    <x v="82"/>
    <x v="3"/>
    <s v="2015"/>
    <d v="2015-05-05T00:00:00"/>
    <n v="524.31719999999996"/>
    <n v="26"/>
    <n v="759.88"/>
    <n v="88815"/>
    <x v="0"/>
  </r>
  <r>
    <n v="18949"/>
    <s v="Medium"/>
    <n v="0.06"/>
    <n v="47.9"/>
    <n v="5.86"/>
    <n v="2652"/>
    <x v="0"/>
    <s v="Brenda Ross"/>
    <s v="Regular Air"/>
    <x v="3"/>
    <x v="0"/>
    <x v="7"/>
    <s v="Small Box"/>
    <x v="661"/>
    <n v="0.37"/>
    <n v="0.23121019108280255"/>
    <s v="United States"/>
    <x v="0"/>
    <x v="1"/>
    <s v="Bakersfield"/>
    <n v="93309"/>
    <x v="40"/>
    <x v="3"/>
    <s v="2015"/>
    <d v="2015-05-27T00:00:00"/>
    <n v="21.78"/>
    <n v="2"/>
    <n v="94.2"/>
    <n v="89361"/>
    <x v="0"/>
  </r>
  <r>
    <n v="25662"/>
    <s v="Not Specified"/>
    <n v="0.05"/>
    <n v="4.9800000000000004"/>
    <n v="4.62"/>
    <n v="2653"/>
    <x v="1"/>
    <s v="Leo Kane"/>
    <s v="Regular Air"/>
    <x v="3"/>
    <x v="2"/>
    <x v="13"/>
    <s v="Small Pack"/>
    <x v="139"/>
    <n v="0.64"/>
    <n v="-2.8656759906759905"/>
    <s v="United States"/>
    <x v="2"/>
    <x v="13"/>
    <s v="Derby"/>
    <n v="67037"/>
    <x v="11"/>
    <x v="2"/>
    <s v="2015"/>
    <d v="2015-02-23T00:00:00"/>
    <n v="-98.35"/>
    <n v="7"/>
    <n v="34.32"/>
    <n v="89360"/>
    <x v="0"/>
  </r>
  <r>
    <n v="25663"/>
    <s v="Not Specified"/>
    <n v="0.02"/>
    <n v="34.229999999999997"/>
    <n v="5.0199999999999996"/>
    <n v="2653"/>
    <x v="1"/>
    <s v="Leo Kane"/>
    <s v="Regular Air"/>
    <x v="3"/>
    <x v="1"/>
    <x v="2"/>
    <s v="Small Box"/>
    <x v="492"/>
    <n v="0.55000000000000004"/>
    <n v="0.69"/>
    <s v="United States"/>
    <x v="2"/>
    <x v="13"/>
    <s v="Derby"/>
    <n v="67037"/>
    <x v="11"/>
    <x v="2"/>
    <s v="2015"/>
    <d v="2015-02-24T00:00:00"/>
    <n v="270.79049999999995"/>
    <n v="11"/>
    <n v="392.45"/>
    <n v="89360"/>
    <x v="0"/>
  </r>
  <r>
    <n v="19131"/>
    <s v="Medium"/>
    <n v="0.09"/>
    <n v="89.99"/>
    <n v="42"/>
    <n v="2655"/>
    <x v="1"/>
    <s v="Benjamin Lam"/>
    <s v="Delivery Truck"/>
    <x v="3"/>
    <x v="1"/>
    <x v="1"/>
    <s v="Jumbo Drum"/>
    <x v="790"/>
    <n v="0.66"/>
    <n v="0.436999511002445"/>
    <s v="United States"/>
    <x v="3"/>
    <x v="29"/>
    <s v="Atlanta"/>
    <n v="30318"/>
    <x v="106"/>
    <x v="4"/>
    <s v="2015"/>
    <d v="2015-04-18T00:00:00"/>
    <n v="223.416"/>
    <n v="6"/>
    <n v="511.25"/>
    <n v="86063"/>
    <x v="0"/>
  </r>
  <r>
    <n v="22938"/>
    <s v="Critical"/>
    <n v="7.0000000000000007E-2"/>
    <n v="2.94"/>
    <n v="0.81"/>
    <n v="2655"/>
    <x v="1"/>
    <s v="Benjamin Lam"/>
    <s v="Regular Air"/>
    <x v="0"/>
    <x v="0"/>
    <x v="0"/>
    <s v="Wrap Bag"/>
    <x v="791"/>
    <n v="0.4"/>
    <n v="-3.1434872824631865"/>
    <s v="United States"/>
    <x v="3"/>
    <x v="29"/>
    <s v="Atlanta"/>
    <n v="30318"/>
    <x v="4"/>
    <x v="4"/>
    <s v="2015"/>
    <d v="2015-04-09T00:00:00"/>
    <n v="-93.927400000000006"/>
    <n v="10"/>
    <n v="29.88"/>
    <n v="86064"/>
    <x v="0"/>
  </r>
  <r>
    <n v="19525"/>
    <s v="Critical"/>
    <n v="0.01"/>
    <n v="138.13999999999999"/>
    <n v="35"/>
    <n v="2660"/>
    <x v="0"/>
    <s v="Jeffrey Page"/>
    <s v="Regular Air"/>
    <x v="2"/>
    <x v="0"/>
    <x v="10"/>
    <s v="Large Box"/>
    <x v="792"/>
    <m/>
    <n v="-0.53671769360466093"/>
    <s v="United States"/>
    <x v="1"/>
    <x v="14"/>
    <s v="Gorham"/>
    <n v="4038"/>
    <x v="152"/>
    <x v="2"/>
    <s v="2015"/>
    <d v="2015-02-26T00:00:00"/>
    <n v="-321.51"/>
    <n v="4"/>
    <n v="599.03"/>
    <n v="86486"/>
    <x v="0"/>
  </r>
  <r>
    <n v="18400"/>
    <s v="High"/>
    <n v="0.04"/>
    <n v="90.24"/>
    <n v="0.99"/>
    <n v="2667"/>
    <x v="1"/>
    <s v="Pat Baker"/>
    <s v="Regular Air"/>
    <x v="1"/>
    <x v="0"/>
    <x v="15"/>
    <s v="Small Box"/>
    <x v="793"/>
    <n v="0.56000000000000005"/>
    <n v="0.69"/>
    <s v="United States"/>
    <x v="1"/>
    <x v="10"/>
    <s v="Lakewood"/>
    <n v="44107"/>
    <x v="57"/>
    <x v="4"/>
    <s v="2015"/>
    <d v="2015-04-04T00:00:00"/>
    <n v="246.2748"/>
    <n v="4"/>
    <n v="356.92"/>
    <n v="87831"/>
    <x v="0"/>
  </r>
  <r>
    <n v="18401"/>
    <s v="High"/>
    <n v="0.09"/>
    <n v="47.9"/>
    <n v="5.86"/>
    <n v="2667"/>
    <x v="1"/>
    <s v="Pat Baker"/>
    <s v="Express Air"/>
    <x v="1"/>
    <x v="0"/>
    <x v="7"/>
    <s v="Small Box"/>
    <x v="661"/>
    <n v="0.37"/>
    <n v="0.69"/>
    <s v="United States"/>
    <x v="1"/>
    <x v="10"/>
    <s v="Lakewood"/>
    <n v="44107"/>
    <x v="57"/>
    <x v="4"/>
    <s v="2015"/>
    <d v="2015-04-04T00:00:00"/>
    <n v="93.950399999999988"/>
    <n v="3"/>
    <n v="136.16"/>
    <n v="87831"/>
    <x v="0"/>
  </r>
  <r>
    <n v="19294"/>
    <s v="High"/>
    <n v="0.04"/>
    <n v="10.4"/>
    <n v="5.4"/>
    <n v="2668"/>
    <x v="1"/>
    <s v="Carlos Hanson"/>
    <s v="Regular Air"/>
    <x v="0"/>
    <x v="1"/>
    <x v="2"/>
    <s v="Small Pack"/>
    <x v="794"/>
    <n v="0.51"/>
    <n v="0.22931008107694659"/>
    <s v="United States"/>
    <x v="2"/>
    <x v="46"/>
    <s v="Rapid City"/>
    <n v="57701"/>
    <x v="145"/>
    <x v="5"/>
    <s v="2015"/>
    <d v="2015-03-29T00:00:00"/>
    <n v="29.98"/>
    <n v="12"/>
    <n v="130.74"/>
    <n v="87830"/>
    <x v="0"/>
  </r>
  <r>
    <n v="19295"/>
    <s v="High"/>
    <n v="0.08"/>
    <n v="4.28"/>
    <n v="4.79"/>
    <n v="2668"/>
    <x v="1"/>
    <s v="Carlos Hanson"/>
    <s v="Regular Air"/>
    <x v="0"/>
    <x v="0"/>
    <x v="7"/>
    <s v="Small Box"/>
    <x v="795"/>
    <n v="0.4"/>
    <n v="-2.4303188289552837"/>
    <s v="United States"/>
    <x v="2"/>
    <x v="46"/>
    <s v="Rapid City"/>
    <n v="57701"/>
    <x v="145"/>
    <x v="5"/>
    <s v="2015"/>
    <d v="2015-03-30T00:00:00"/>
    <n v="-121.2"/>
    <n v="12"/>
    <n v="49.87"/>
    <n v="87830"/>
    <x v="0"/>
  </r>
  <r>
    <n v="18870"/>
    <s v="Not Specified"/>
    <n v="0.06"/>
    <n v="3.93"/>
    <n v="0.99"/>
    <n v="2668"/>
    <x v="1"/>
    <s v="Carlos Hanson"/>
    <s v="Regular Air"/>
    <x v="1"/>
    <x v="0"/>
    <x v="3"/>
    <s v="Wrap Bag"/>
    <x v="796"/>
    <n v="0.39"/>
    <n v="0.4459222497932176"/>
    <s v="United States"/>
    <x v="2"/>
    <x v="46"/>
    <s v="Rapid City"/>
    <n v="57701"/>
    <x v="109"/>
    <x v="4"/>
    <s v="2015"/>
    <d v="2015-04-23T00:00:00"/>
    <n v="10.782400000000001"/>
    <n v="6"/>
    <n v="24.18"/>
    <n v="87832"/>
    <x v="0"/>
  </r>
  <r>
    <n v="5338"/>
    <s v="High"/>
    <n v="0.05"/>
    <n v="165.2"/>
    <n v="19.989999999999998"/>
    <n v="2670"/>
    <x v="1"/>
    <s v="Yvonne Mann"/>
    <s v="Regular Air"/>
    <x v="1"/>
    <x v="0"/>
    <x v="10"/>
    <s v="Small Box"/>
    <x v="191"/>
    <n v="0.59"/>
    <n v="7.2812192456379779E-2"/>
    <s v="United States"/>
    <x v="0"/>
    <x v="1"/>
    <s v="Los Angeles"/>
    <n v="90049"/>
    <x v="124"/>
    <x v="3"/>
    <s v="2015"/>
    <d v="2015-05-29T00:00:00"/>
    <n v="2008.71"/>
    <n v="167"/>
    <n v="27587.55"/>
    <n v="37924"/>
    <x v="1"/>
  </r>
  <r>
    <n v="5339"/>
    <s v="High"/>
    <n v="0.09"/>
    <n v="17.989999999999998"/>
    <n v="8.65"/>
    <n v="2670"/>
    <x v="1"/>
    <s v="Yvonne Mann"/>
    <s v="Regular Air"/>
    <x v="1"/>
    <x v="0"/>
    <x v="0"/>
    <s v="Small Box"/>
    <x v="797"/>
    <n v="0.56999999999999995"/>
    <n v="-6.7582537471256657E-2"/>
    <s v="United States"/>
    <x v="0"/>
    <x v="1"/>
    <s v="Los Angeles"/>
    <n v="90049"/>
    <x v="124"/>
    <x v="3"/>
    <s v="2015"/>
    <d v="2015-05-29T00:00:00"/>
    <n v="-80.53"/>
    <n v="71"/>
    <n v="1191.58"/>
    <n v="37924"/>
    <x v="1"/>
  </r>
  <r>
    <n v="23338"/>
    <s v="High"/>
    <n v="0.05"/>
    <n v="165.2"/>
    <n v="19.989999999999998"/>
    <n v="2671"/>
    <x v="0"/>
    <s v="Lloyd Fuller"/>
    <s v="Regular Air"/>
    <x v="1"/>
    <x v="0"/>
    <x v="10"/>
    <s v="Small Box"/>
    <x v="191"/>
    <n v="0.59"/>
    <n v="-7.0563071925098626E-3"/>
    <s v="United States"/>
    <x v="3"/>
    <x v="20"/>
    <s v="Brentwood"/>
    <n v="37027"/>
    <x v="124"/>
    <x v="3"/>
    <s v="2015"/>
    <d v="2015-05-29T00:00:00"/>
    <n v="-48.957999999999998"/>
    <n v="42"/>
    <n v="6938.19"/>
    <n v="90551"/>
    <x v="0"/>
  </r>
  <r>
    <n v="18147"/>
    <s v="Critical"/>
    <n v="0.03"/>
    <n v="41.32"/>
    <n v="58.66"/>
    <n v="2677"/>
    <x v="1"/>
    <s v="Geoffrey Rivera"/>
    <s v="Express Air"/>
    <x v="2"/>
    <x v="1"/>
    <x v="2"/>
    <s v="Medium Box"/>
    <x v="798"/>
    <n v="0.76"/>
    <n v="-7.8269372957759931E-2"/>
    <s v="United States"/>
    <x v="3"/>
    <x v="8"/>
    <s v="Winchester"/>
    <n v="22601"/>
    <x v="154"/>
    <x v="1"/>
    <s v="2015"/>
    <d v="2015-06-17T00:00:00"/>
    <n v="-32.816000000000003"/>
    <n v="10"/>
    <n v="419.27"/>
    <n v="86633"/>
    <x v="0"/>
  </r>
  <r>
    <n v="18148"/>
    <s v="Critical"/>
    <n v="0"/>
    <n v="6.88"/>
    <n v="2"/>
    <n v="2677"/>
    <x v="1"/>
    <s v="Geoffrey Rivera"/>
    <s v="Regular Air"/>
    <x v="2"/>
    <x v="0"/>
    <x v="7"/>
    <s v="Wrap Bag"/>
    <x v="232"/>
    <n v="0.39"/>
    <n v="-0.43361111111111111"/>
    <s v="United States"/>
    <x v="3"/>
    <x v="8"/>
    <s v="Winchester"/>
    <n v="22601"/>
    <x v="154"/>
    <x v="1"/>
    <s v="2015"/>
    <d v="2015-06-16T00:00:00"/>
    <n v="-15.61"/>
    <n v="5"/>
    <n v="36"/>
    <n v="86633"/>
    <x v="0"/>
  </r>
  <r>
    <n v="22848"/>
    <s v="Low"/>
    <n v="0.09"/>
    <n v="8.74"/>
    <n v="1.39"/>
    <n v="2684"/>
    <x v="1"/>
    <s v="Edna Michael"/>
    <s v="Express Air"/>
    <x v="2"/>
    <x v="0"/>
    <x v="4"/>
    <s v="Small Box"/>
    <x v="526"/>
    <n v="0.38"/>
    <n v="2.0047538200339559"/>
    <s v="United States"/>
    <x v="3"/>
    <x v="26"/>
    <s v="Port Charlotte"/>
    <n v="33952"/>
    <x v="2"/>
    <x v="2"/>
    <s v="2015"/>
    <d v="2015-02-20T00:00:00"/>
    <n v="23.616"/>
    <n v="1"/>
    <n v="11.78"/>
    <n v="89146"/>
    <x v="0"/>
  </r>
  <r>
    <n v="22849"/>
    <s v="Low"/>
    <n v="0.09"/>
    <n v="18.97"/>
    <n v="9.0299999999999994"/>
    <n v="2684"/>
    <x v="1"/>
    <s v="Edna Michael"/>
    <s v="Regular Air"/>
    <x v="2"/>
    <x v="0"/>
    <x v="7"/>
    <s v="Small Box"/>
    <x v="273"/>
    <n v="0.37"/>
    <n v="-83.397519083969456"/>
    <s v="United States"/>
    <x v="3"/>
    <x v="26"/>
    <s v="Port Charlotte"/>
    <n v="33952"/>
    <x v="2"/>
    <x v="2"/>
    <s v="2015"/>
    <d v="2015-02-20T00:00:00"/>
    <n v="-1748.0119999999999"/>
    <n v="1"/>
    <n v="20.96"/>
    <n v="89146"/>
    <x v="0"/>
  </r>
  <r>
    <n v="25649"/>
    <s v="Low"/>
    <n v="7.0000000000000007E-2"/>
    <n v="4.97"/>
    <n v="5.71"/>
    <n v="2684"/>
    <x v="1"/>
    <s v="Edna Michael"/>
    <s v="Regular Air"/>
    <x v="2"/>
    <x v="1"/>
    <x v="2"/>
    <s v="Medium Box"/>
    <x v="799"/>
    <n v="0.54"/>
    <n v="-6.7573893473368347"/>
    <s v="United States"/>
    <x v="3"/>
    <x v="26"/>
    <s v="Port Charlotte"/>
    <n v="33952"/>
    <x v="98"/>
    <x v="4"/>
    <s v="2015"/>
    <d v="2015-04-15T00:00:00"/>
    <n v="-180.15200000000002"/>
    <n v="5"/>
    <n v="26.66"/>
    <n v="89148"/>
    <x v="0"/>
  </r>
  <r>
    <n v="25650"/>
    <s v="Low"/>
    <n v="0.09"/>
    <n v="2.62"/>
    <n v="0.8"/>
    <n v="2684"/>
    <x v="1"/>
    <s v="Edna Michael"/>
    <s v="Regular Air"/>
    <x v="2"/>
    <x v="0"/>
    <x v="3"/>
    <s v="Wrap Bag"/>
    <x v="505"/>
    <n v="0.39"/>
    <n v="0.28385786802030455"/>
    <s v="United States"/>
    <x v="3"/>
    <x v="26"/>
    <s v="Port Charlotte"/>
    <n v="33952"/>
    <x v="98"/>
    <x v="4"/>
    <s v="2015"/>
    <d v="2015-04-12T00:00:00"/>
    <n v="8.3879999999999999"/>
    <n v="12"/>
    <n v="29.55"/>
    <n v="89148"/>
    <x v="0"/>
  </r>
  <r>
    <n v="25651"/>
    <s v="Low"/>
    <n v="0.03"/>
    <n v="65.989999999999995"/>
    <n v="8.8000000000000007"/>
    <n v="2684"/>
    <x v="1"/>
    <s v="Edna Michael"/>
    <s v="Regular Air"/>
    <x v="2"/>
    <x v="2"/>
    <x v="5"/>
    <s v="Small Box"/>
    <x v="264"/>
    <n v="0.57999999999999996"/>
    <n v="8.0328915467916574E-3"/>
    <s v="United States"/>
    <x v="3"/>
    <x v="26"/>
    <s v="Port Charlotte"/>
    <n v="33952"/>
    <x v="98"/>
    <x v="4"/>
    <s v="2015"/>
    <d v="2015-04-10T00:00:00"/>
    <n v="9.939899999999998"/>
    <n v="21"/>
    <n v="1237.4000000000001"/>
    <n v="89148"/>
    <x v="0"/>
  </r>
  <r>
    <n v="21114"/>
    <s v="High"/>
    <n v="0"/>
    <n v="7.38"/>
    <n v="11.51"/>
    <n v="2685"/>
    <x v="0"/>
    <s v="Kathryn Wolfe"/>
    <s v="Regular Air"/>
    <x v="2"/>
    <x v="0"/>
    <x v="8"/>
    <s v="Small Box"/>
    <x v="800"/>
    <n v="0.36"/>
    <n v="-3.7511904761904757"/>
    <s v="United States"/>
    <x v="1"/>
    <x v="4"/>
    <s v="Plainview"/>
    <n v="11803"/>
    <x v="36"/>
    <x v="4"/>
    <s v="2015"/>
    <d v="2015-04-05T00:00:00"/>
    <n v="-66.170999999999992"/>
    <n v="2"/>
    <n v="17.64"/>
    <n v="89147"/>
    <x v="0"/>
  </r>
  <r>
    <n v="23299"/>
    <s v="Critical"/>
    <n v="0.09"/>
    <n v="3.75"/>
    <n v="0.5"/>
    <n v="2689"/>
    <x v="0"/>
    <s v="Marlene Gray"/>
    <s v="Regular Air"/>
    <x v="1"/>
    <x v="0"/>
    <x v="9"/>
    <s v="Small Box"/>
    <x v="801"/>
    <n v="0.37"/>
    <n v="0.69"/>
    <s v="United States"/>
    <x v="1"/>
    <x v="2"/>
    <s v="Clifton"/>
    <n v="7011"/>
    <x v="82"/>
    <x v="3"/>
    <s v="2015"/>
    <d v="2015-05-06T00:00:00"/>
    <n v="51.218699999999998"/>
    <n v="21"/>
    <n v="74.23"/>
    <n v="90624"/>
    <x v="0"/>
  </r>
  <r>
    <n v="23298"/>
    <s v="Critical"/>
    <n v="0.01"/>
    <n v="30.98"/>
    <n v="9.18"/>
    <n v="2693"/>
    <x v="0"/>
    <s v="Lloyd Cannon"/>
    <s v="Regular Air"/>
    <x v="1"/>
    <x v="0"/>
    <x v="7"/>
    <s v="Small Box"/>
    <x v="768"/>
    <n v="0.4"/>
    <n v="0.60662319233406148"/>
    <s v="United States"/>
    <x v="1"/>
    <x v="9"/>
    <s v="Bennington"/>
    <n v="5201"/>
    <x v="82"/>
    <x v="3"/>
    <s v="2015"/>
    <d v="2015-05-04T00:00:00"/>
    <n v="380.46800000000002"/>
    <n v="20"/>
    <n v="627.19000000000005"/>
    <n v="90624"/>
    <x v="0"/>
  </r>
  <r>
    <n v="18354"/>
    <s v="Critical"/>
    <n v="0.05"/>
    <n v="107.53"/>
    <n v="5.81"/>
    <n v="2696"/>
    <x v="0"/>
    <s v="Sally Dunn"/>
    <s v="Regular Air"/>
    <x v="1"/>
    <x v="1"/>
    <x v="2"/>
    <s v="Medium Box"/>
    <x v="582"/>
    <n v="0.65"/>
    <n v="-0.14588853357697582"/>
    <s v="United States"/>
    <x v="3"/>
    <x v="43"/>
    <s v="Tuscaloosa"/>
    <n v="35401"/>
    <x v="93"/>
    <x v="5"/>
    <s v="2015"/>
    <d v="2015-03-06T00:00:00"/>
    <n v="-89.418000000000006"/>
    <n v="6"/>
    <n v="612.91999999999996"/>
    <n v="87676"/>
    <x v="0"/>
  </r>
  <r>
    <n v="19506"/>
    <s v="Critical"/>
    <n v="0.04"/>
    <n v="1.74"/>
    <n v="4.08"/>
    <n v="2697"/>
    <x v="1"/>
    <s v="Ricky W Clements"/>
    <s v="Regular Air"/>
    <x v="0"/>
    <x v="1"/>
    <x v="2"/>
    <s v="Small Pack"/>
    <x v="60"/>
    <n v="0.53"/>
    <n v="0.31815680880330122"/>
    <s v="United States"/>
    <x v="3"/>
    <x v="43"/>
    <s v="Vestavia Hills"/>
    <n v="35216"/>
    <x v="67"/>
    <x v="2"/>
    <s v="2015"/>
    <d v="2015-02-25T00:00:00"/>
    <n v="9.2519999999999989"/>
    <n v="16"/>
    <n v="29.08"/>
    <n v="87678"/>
    <x v="0"/>
  </r>
  <r>
    <n v="19507"/>
    <s v="Critical"/>
    <n v="0.01"/>
    <n v="119.99"/>
    <n v="56.14"/>
    <n v="2697"/>
    <x v="1"/>
    <s v="Ricky W Clements"/>
    <s v="Delivery Truck"/>
    <x v="0"/>
    <x v="2"/>
    <x v="6"/>
    <s v="Jumbo Box"/>
    <x v="102"/>
    <n v="0.39"/>
    <n v="-0.46585304155948265"/>
    <s v="United States"/>
    <x v="3"/>
    <x v="43"/>
    <s v="Vestavia Hills"/>
    <n v="35216"/>
    <x v="67"/>
    <x v="2"/>
    <s v="2015"/>
    <d v="2015-02-24T00:00:00"/>
    <n v="-1197.0419999999999"/>
    <n v="21"/>
    <n v="2569.5700000000002"/>
    <n v="87678"/>
    <x v="0"/>
  </r>
  <r>
    <n v="21580"/>
    <s v="Critical"/>
    <n v="0.06"/>
    <n v="4.9800000000000004"/>
    <n v="4.95"/>
    <n v="2699"/>
    <x v="1"/>
    <s v="Marcia Greenberg"/>
    <s v="Regular Air"/>
    <x v="0"/>
    <x v="0"/>
    <x v="8"/>
    <s v="Small Box"/>
    <x v="802"/>
    <n v="0.37"/>
    <n v="-1.3067983289023928"/>
    <s v="United States"/>
    <x v="0"/>
    <x v="28"/>
    <s v="Bullhead City"/>
    <n v="86442"/>
    <x v="55"/>
    <x v="3"/>
    <s v="2015"/>
    <d v="2015-05-24T00:00:00"/>
    <n v="-103.224"/>
    <n v="16"/>
    <n v="78.989999999999995"/>
    <n v="87677"/>
    <x v="0"/>
  </r>
  <r>
    <n v="20983"/>
    <s v="Not Specified"/>
    <n v="0.04"/>
    <n v="70.98"/>
    <n v="26.74"/>
    <n v="2699"/>
    <x v="1"/>
    <s v="Marcia Greenberg"/>
    <s v="Delivery Truck"/>
    <x v="0"/>
    <x v="1"/>
    <x v="14"/>
    <s v="Jumbo Box"/>
    <x v="803"/>
    <n v="0.6"/>
    <n v="-6.2905606802791877E-2"/>
    <s v="United States"/>
    <x v="0"/>
    <x v="28"/>
    <s v="Bullhead City"/>
    <n v="86442"/>
    <x v="4"/>
    <x v="4"/>
    <s v="2015"/>
    <d v="2015-04-10T00:00:00"/>
    <n v="-84.628799999999998"/>
    <n v="19"/>
    <n v="1345.33"/>
    <n v="87679"/>
    <x v="0"/>
  </r>
  <r>
    <n v="24151"/>
    <s v="Critical"/>
    <n v="0.06"/>
    <n v="3.6"/>
    <n v="2.2000000000000002"/>
    <n v="2704"/>
    <x v="1"/>
    <s v="Juan Gold"/>
    <s v="Regular Air"/>
    <x v="3"/>
    <x v="0"/>
    <x v="7"/>
    <s v="Wrap Bag"/>
    <x v="587"/>
    <n v="0.39"/>
    <n v="181.41159973666888"/>
    <s v="United States"/>
    <x v="3"/>
    <x v="26"/>
    <s v="Pensacola"/>
    <n v="32503"/>
    <x v="122"/>
    <x v="4"/>
    <s v="2015"/>
    <d v="2015-05-02T00:00:00"/>
    <n v="2755.6422000000002"/>
    <n v="4"/>
    <n v="15.19"/>
    <n v="91407"/>
    <x v="0"/>
  </r>
  <r>
    <n v="21979"/>
    <s v="Low"/>
    <n v="0.03"/>
    <n v="13.48"/>
    <n v="4.51"/>
    <n v="2704"/>
    <x v="1"/>
    <s v="Juan Gold"/>
    <s v="Express Air"/>
    <x v="3"/>
    <x v="0"/>
    <x v="10"/>
    <s v="Small Box"/>
    <x v="804"/>
    <n v="0.59"/>
    <n v="-4.3035468145906881"/>
    <s v="United States"/>
    <x v="3"/>
    <x v="26"/>
    <s v="Pensacola"/>
    <n v="32503"/>
    <x v="122"/>
    <x v="4"/>
    <s v="2015"/>
    <d v="2015-05-04T00:00:00"/>
    <n v="-256.01800000000003"/>
    <n v="4"/>
    <n v="59.49"/>
    <n v="91408"/>
    <x v="0"/>
  </r>
  <r>
    <n v="18898"/>
    <s v="Medium"/>
    <n v="7.0000000000000007E-2"/>
    <n v="60.97"/>
    <n v="4.5"/>
    <n v="2709"/>
    <x v="1"/>
    <s v="Stanley Steele"/>
    <s v="Regular Air"/>
    <x v="3"/>
    <x v="0"/>
    <x v="15"/>
    <s v="Small Box"/>
    <x v="714"/>
    <n v="0.56000000000000005"/>
    <n v="-0.72216459197786997"/>
    <s v="United States"/>
    <x v="1"/>
    <x v="30"/>
    <s v="Ellicott City"/>
    <n v="21042"/>
    <x v="5"/>
    <x v="3"/>
    <s v="2015"/>
    <d v="2015-05-30T00:00:00"/>
    <n v="-41.77"/>
    <n v="1"/>
    <n v="57.84"/>
    <n v="89240"/>
    <x v="0"/>
  </r>
  <r>
    <n v="18899"/>
    <s v="Medium"/>
    <n v="0"/>
    <n v="90.98"/>
    <n v="56.2"/>
    <n v="2709"/>
    <x v="1"/>
    <s v="Stanley Steele"/>
    <s v="Regular Air"/>
    <x v="3"/>
    <x v="1"/>
    <x v="2"/>
    <s v="Medium Box"/>
    <x v="384"/>
    <n v="0.74"/>
    <n v="-0.71130173737997204"/>
    <s v="United States"/>
    <x v="1"/>
    <x v="30"/>
    <s v="Ellicott City"/>
    <n v="21042"/>
    <x v="5"/>
    <x v="3"/>
    <s v="2015"/>
    <d v="2015-05-30T00:00:00"/>
    <n v="-1014.11"/>
    <n v="15"/>
    <n v="1425.71"/>
    <n v="89240"/>
    <x v="0"/>
  </r>
  <r>
    <n v="18855"/>
    <s v="Critical"/>
    <n v="7.0000000000000007E-2"/>
    <n v="2.88"/>
    <n v="0.5"/>
    <n v="2713"/>
    <x v="1"/>
    <s v="Lynda Banks"/>
    <s v="Regular Air"/>
    <x v="0"/>
    <x v="0"/>
    <x v="9"/>
    <s v="Small Box"/>
    <x v="805"/>
    <n v="0.39"/>
    <n v="0.69"/>
    <s v="United States"/>
    <x v="2"/>
    <x v="22"/>
    <s v="Kalamazoo"/>
    <n v="49001"/>
    <x v="123"/>
    <x v="1"/>
    <s v="2015"/>
    <d v="2015-06-24T00:00:00"/>
    <n v="17.429400000000001"/>
    <n v="9"/>
    <n v="25.26"/>
    <n v="88701"/>
    <x v="0"/>
  </r>
  <r>
    <n v="18856"/>
    <s v="Critical"/>
    <n v="0.03"/>
    <n v="348.21"/>
    <n v="40.19"/>
    <n v="2713"/>
    <x v="1"/>
    <s v="Lynda Banks"/>
    <s v="Delivery Truck"/>
    <x v="0"/>
    <x v="1"/>
    <x v="11"/>
    <s v="Jumbo Box"/>
    <x v="553"/>
    <n v="0.62"/>
    <n v="-0.24297652684199092"/>
    <s v="United States"/>
    <x v="2"/>
    <x v="22"/>
    <s v="Kalamazoo"/>
    <n v="49001"/>
    <x v="123"/>
    <x v="1"/>
    <s v="2015"/>
    <d v="2015-06-22T00:00:00"/>
    <n v="-178.86960000000002"/>
    <n v="2"/>
    <n v="736.16"/>
    <n v="88701"/>
    <x v="0"/>
  </r>
  <r>
    <n v="21690"/>
    <s v="Low"/>
    <n v="0.01"/>
    <n v="29.89"/>
    <n v="1.99"/>
    <n v="2715"/>
    <x v="0"/>
    <s v="Becky Farmer"/>
    <s v="Regular Air"/>
    <x v="0"/>
    <x v="2"/>
    <x v="13"/>
    <s v="Small Pack"/>
    <x v="468"/>
    <n v="0.5"/>
    <n v="-2.3354192740926156"/>
    <s v="United States"/>
    <x v="2"/>
    <x v="22"/>
    <s v="Lansing"/>
    <n v="48911"/>
    <x v="38"/>
    <x v="0"/>
    <s v="2015"/>
    <d v="2015-01-16T00:00:00"/>
    <n v="-74.64"/>
    <n v="1"/>
    <n v="31.96"/>
    <n v="88702"/>
    <x v="0"/>
  </r>
  <r>
    <n v="21863"/>
    <s v="Critical"/>
    <n v="0.1"/>
    <n v="6.74"/>
    <n v="1.72"/>
    <n v="2718"/>
    <x v="0"/>
    <s v="Caroline Stone"/>
    <s v="Regular Air"/>
    <x v="3"/>
    <x v="0"/>
    <x v="7"/>
    <s v="Wrap Bag"/>
    <x v="806"/>
    <n v="0.35"/>
    <n v="0.66629316491799939"/>
    <s v="United States"/>
    <x v="2"/>
    <x v="12"/>
    <s v="Lansing"/>
    <n v="60438"/>
    <x v="151"/>
    <x v="5"/>
    <s v="2015"/>
    <d v="2015-03-03T00:00:00"/>
    <n v="65.41"/>
    <n v="15"/>
    <n v="98.17"/>
    <n v="89394"/>
    <x v="0"/>
  </r>
  <r>
    <n v="21399"/>
    <s v="Critical"/>
    <n v="0"/>
    <n v="40.479999999999997"/>
    <n v="19.989999999999998"/>
    <n v="2720"/>
    <x v="0"/>
    <s v="Donna Block"/>
    <s v="Regular Air"/>
    <x v="2"/>
    <x v="2"/>
    <x v="13"/>
    <s v="Small Box"/>
    <x v="295"/>
    <n v="0.77"/>
    <n v="-9.6750330250990765E-2"/>
    <s v="United States"/>
    <x v="3"/>
    <x v="29"/>
    <s v="Dalton"/>
    <n v="30721"/>
    <x v="154"/>
    <x v="1"/>
    <s v="2015"/>
    <d v="2015-06-17T00:00:00"/>
    <n v="-25.634"/>
    <n v="6"/>
    <n v="264.95"/>
    <n v="88766"/>
    <x v="0"/>
  </r>
  <r>
    <n v="19907"/>
    <s v="Critical"/>
    <n v="0.06"/>
    <n v="4.9800000000000004"/>
    <n v="7.44"/>
    <n v="2724"/>
    <x v="1"/>
    <s v="Erika Clapp"/>
    <s v="Regular Air"/>
    <x v="1"/>
    <x v="0"/>
    <x v="7"/>
    <s v="Small Box"/>
    <x v="130"/>
    <n v="0.36"/>
    <n v="-0.70591993986092838"/>
    <s v="United States"/>
    <x v="3"/>
    <x v="20"/>
    <s v="Chattanooga"/>
    <n v="37421"/>
    <x v="90"/>
    <x v="3"/>
    <s v="2015"/>
    <d v="2015-05-02T00:00:00"/>
    <n v="-37.561999999999998"/>
    <n v="10"/>
    <n v="53.21"/>
    <n v="88959"/>
    <x v="0"/>
  </r>
  <r>
    <n v="19908"/>
    <s v="Critical"/>
    <n v="0.01"/>
    <n v="6.48"/>
    <n v="7.37"/>
    <n v="2724"/>
    <x v="1"/>
    <s v="Erika Clapp"/>
    <s v="Regular Air"/>
    <x v="1"/>
    <x v="0"/>
    <x v="7"/>
    <s v="Small Box"/>
    <x v="251"/>
    <n v="0.37"/>
    <n v="-3.66200325732899"/>
    <s v="United States"/>
    <x v="3"/>
    <x v="20"/>
    <s v="Chattanooga"/>
    <n v="37421"/>
    <x v="90"/>
    <x v="3"/>
    <s v="2015"/>
    <d v="2015-05-03T00:00:00"/>
    <n v="-449.69399999999996"/>
    <n v="18"/>
    <n v="122.8"/>
    <n v="88959"/>
    <x v="0"/>
  </r>
  <r>
    <n v="22612"/>
    <s v="Not Specified"/>
    <n v="0.05"/>
    <n v="28.15"/>
    <n v="6.17"/>
    <n v="2725"/>
    <x v="0"/>
    <s v="Katharine Hudson"/>
    <s v="Regular Air"/>
    <x v="1"/>
    <x v="0"/>
    <x v="0"/>
    <s v="Small Pack"/>
    <x v="765"/>
    <n v="0.55000000000000004"/>
    <n v="-0.23460585027268221"/>
    <s v="United States"/>
    <x v="3"/>
    <x v="20"/>
    <s v="Clarksville"/>
    <n v="37042"/>
    <x v="60"/>
    <x v="0"/>
    <s v="2015"/>
    <d v="2015-01-18T00:00:00"/>
    <n v="-66.248000000000005"/>
    <n v="10"/>
    <n v="282.38"/>
    <n v="88958"/>
    <x v="0"/>
  </r>
  <r>
    <n v="21422"/>
    <s v="Low"/>
    <n v="0.08"/>
    <n v="230.98"/>
    <n v="23.78"/>
    <n v="2729"/>
    <x v="0"/>
    <s v="Penny O Caldwell"/>
    <s v="Delivery Truck"/>
    <x v="3"/>
    <x v="1"/>
    <x v="11"/>
    <s v="Jumbo Box"/>
    <x v="292"/>
    <n v="0.6"/>
    <n v="0.54248486159169551"/>
    <s v="United States"/>
    <x v="0"/>
    <x v="0"/>
    <s v="Bellingham"/>
    <n v="98226"/>
    <x v="127"/>
    <x v="5"/>
    <s v="2015"/>
    <d v="2015-03-10T00:00:00"/>
    <n v="501.69"/>
    <n v="4"/>
    <n v="924.8"/>
    <n v="88114"/>
    <x v="0"/>
  </r>
  <r>
    <n v="19819"/>
    <s v="Not Specified"/>
    <n v="0.05"/>
    <n v="100.98"/>
    <n v="7.18"/>
    <n v="2737"/>
    <x v="1"/>
    <s v="Rachel Bates"/>
    <s v="Regular Air"/>
    <x v="2"/>
    <x v="2"/>
    <x v="13"/>
    <s v="Small Box"/>
    <x v="751"/>
    <n v="0.4"/>
    <n v="0.69"/>
    <s v="United States"/>
    <x v="1"/>
    <x v="9"/>
    <s v="Rutland"/>
    <n v="5701"/>
    <x v="126"/>
    <x v="4"/>
    <s v="2015"/>
    <d v="2015-04-24T00:00:00"/>
    <n v="566.6072999999999"/>
    <n v="8"/>
    <n v="821.17"/>
    <n v="89018"/>
    <x v="0"/>
  </r>
  <r>
    <n v="18790"/>
    <s v="Medium"/>
    <n v="0.03"/>
    <n v="15.31"/>
    <n v="8.7799999999999994"/>
    <n v="2737"/>
    <x v="1"/>
    <s v="Rachel Bates"/>
    <s v="Regular Air"/>
    <x v="2"/>
    <x v="0"/>
    <x v="10"/>
    <s v="Small Box"/>
    <x v="657"/>
    <n v="0.56999999999999995"/>
    <n v="-0.29657873042044519"/>
    <s v="United States"/>
    <x v="1"/>
    <x v="9"/>
    <s v="Rutland"/>
    <n v="5701"/>
    <x v="144"/>
    <x v="1"/>
    <s v="2015"/>
    <d v="2015-06-02T00:00:00"/>
    <n v="-57.56"/>
    <n v="12"/>
    <n v="194.08"/>
    <n v="89019"/>
    <x v="0"/>
  </r>
  <r>
    <n v="24278"/>
    <s v="Critical"/>
    <n v="0.02"/>
    <n v="33.979999999999997"/>
    <n v="1.99"/>
    <n v="2738"/>
    <x v="0"/>
    <s v="Sherri Kramer"/>
    <s v="Regular Air"/>
    <x v="2"/>
    <x v="2"/>
    <x v="13"/>
    <s v="Small Pack"/>
    <x v="807"/>
    <n v="0.45"/>
    <n v="0.69"/>
    <s v="United States"/>
    <x v="1"/>
    <x v="9"/>
    <s v="South Burlington"/>
    <n v="5403"/>
    <x v="53"/>
    <x v="4"/>
    <s v="2015"/>
    <d v="2015-04-15T00:00:00"/>
    <n v="164.06129999999999"/>
    <n v="7"/>
    <n v="237.77"/>
    <n v="89017"/>
    <x v="0"/>
  </r>
  <r>
    <n v="19987"/>
    <s v="Low"/>
    <n v="0.01"/>
    <n v="35.99"/>
    <n v="5.99"/>
    <n v="2741"/>
    <x v="0"/>
    <s v="Megan York"/>
    <s v="Regular Air"/>
    <x v="2"/>
    <x v="2"/>
    <x v="5"/>
    <s v="Wrap Bag"/>
    <x v="351"/>
    <n v="0.38"/>
    <n v="0.69"/>
    <s v="United States"/>
    <x v="0"/>
    <x v="44"/>
    <s v="Caldwell"/>
    <n v="83605"/>
    <x v="14"/>
    <x v="5"/>
    <s v="2015"/>
    <d v="2015-03-19T00:00:00"/>
    <n v="218.23319999999995"/>
    <n v="10"/>
    <n v="316.27999999999997"/>
    <n v="89481"/>
    <x v="0"/>
  </r>
  <r>
    <n v="21323"/>
    <s v="Medium"/>
    <n v="0.01"/>
    <n v="220.98"/>
    <n v="64.66"/>
    <n v="2745"/>
    <x v="0"/>
    <s v="Arnold Gay"/>
    <s v="Delivery Truck"/>
    <x v="0"/>
    <x v="1"/>
    <x v="14"/>
    <s v="Jumbo Box"/>
    <x v="808"/>
    <n v="0.62"/>
    <n v="0.40486050272279228"/>
    <s v="United States"/>
    <x v="0"/>
    <x v="28"/>
    <s v="Chandler"/>
    <n v="85224"/>
    <x v="103"/>
    <x v="5"/>
    <s v="2015"/>
    <d v="2015-03-19T00:00:00"/>
    <n v="1049.03"/>
    <n v="11"/>
    <n v="2591.09"/>
    <n v="86184"/>
    <x v="0"/>
  </r>
  <r>
    <n v="4949"/>
    <s v="Medium"/>
    <n v="0.08"/>
    <n v="9.98"/>
    <n v="12.52"/>
    <n v="2747"/>
    <x v="1"/>
    <s v="Brian Grady"/>
    <s v="Regular Air"/>
    <x v="0"/>
    <x v="1"/>
    <x v="2"/>
    <s v="Small Box"/>
    <x v="809"/>
    <n v="0.56999999999999995"/>
    <n v="-0.68510383386581475"/>
    <s v="United States"/>
    <x v="1"/>
    <x v="4"/>
    <s v="New York City"/>
    <n v="10115"/>
    <x v="64"/>
    <x v="2"/>
    <s v="2015"/>
    <d v="2015-02-07T00:00:00"/>
    <n v="-102.93"/>
    <n v="15"/>
    <n v="150.24"/>
    <n v="35200"/>
    <x v="0"/>
  </r>
  <r>
    <n v="3323"/>
    <s v="Medium"/>
    <n v="0.01"/>
    <n v="220.98"/>
    <n v="64.66"/>
    <n v="2747"/>
    <x v="1"/>
    <s v="Brian Grady"/>
    <s v="Delivery Truck"/>
    <x v="0"/>
    <x v="1"/>
    <x v="14"/>
    <s v="Jumbo Box"/>
    <x v="808"/>
    <n v="0.62"/>
    <n v="0.10121512568069807"/>
    <s v="United States"/>
    <x v="1"/>
    <x v="4"/>
    <s v="New York City"/>
    <n v="10115"/>
    <x v="103"/>
    <x v="5"/>
    <s v="2015"/>
    <d v="2015-03-19T00:00:00"/>
    <n v="1049.03"/>
    <n v="44"/>
    <n v="10364.36"/>
    <n v="23751"/>
    <x v="0"/>
  </r>
  <r>
    <n v="23271"/>
    <s v="Critical"/>
    <n v="0.02"/>
    <n v="161.55000000000001"/>
    <n v="19.989999999999998"/>
    <n v="2750"/>
    <x v="0"/>
    <s v="Allen Nash"/>
    <s v="Regular Air"/>
    <x v="2"/>
    <x v="0"/>
    <x v="10"/>
    <s v="Small Box"/>
    <x v="40"/>
    <n v="0.66"/>
    <n v="1.0105047064369459"/>
    <s v="United States"/>
    <x v="3"/>
    <x v="8"/>
    <s v="Waynesboro"/>
    <n v="22980"/>
    <x v="129"/>
    <x v="5"/>
    <s v="2015"/>
    <d v="2015-03-08T00:00:00"/>
    <n v="664.51800000000003"/>
    <n v="4"/>
    <n v="657.61"/>
    <n v="91424"/>
    <x v="0"/>
  </r>
  <r>
    <n v="21630"/>
    <s v="Medium"/>
    <n v="0.08"/>
    <n v="22.01"/>
    <n v="5.53"/>
    <n v="2760"/>
    <x v="0"/>
    <s v="Evan Adkins"/>
    <s v="Regular Air"/>
    <x v="0"/>
    <x v="0"/>
    <x v="0"/>
    <s v="Small Pack"/>
    <x v="694"/>
    <n v="0.59"/>
    <n v="0.43683101210893915"/>
    <s v="United States"/>
    <x v="1"/>
    <x v="18"/>
    <s v="Waterbury"/>
    <n v="6708"/>
    <x v="126"/>
    <x v="4"/>
    <s v="2015"/>
    <d v="2015-04-24T00:00:00"/>
    <n v="105.7"/>
    <n v="11"/>
    <n v="241.97"/>
    <n v="90724"/>
    <x v="0"/>
  </r>
  <r>
    <n v="21629"/>
    <s v="Medium"/>
    <n v="0.02"/>
    <n v="29.74"/>
    <n v="6.64"/>
    <n v="2764"/>
    <x v="0"/>
    <s v="Arnold Johnson"/>
    <s v="Regular Air"/>
    <x v="0"/>
    <x v="0"/>
    <x v="10"/>
    <s v="Small Box"/>
    <x v="810"/>
    <n v="0.7"/>
    <n v="-0.17432331760615841"/>
    <s v="United States"/>
    <x v="1"/>
    <x v="2"/>
    <s v="Hackensack"/>
    <n v="7601"/>
    <x v="126"/>
    <x v="4"/>
    <s v="2015"/>
    <d v="2015-04-22T00:00:00"/>
    <n v="-21.06"/>
    <n v="4"/>
    <n v="120.81"/>
    <n v="90724"/>
    <x v="0"/>
  </r>
  <r>
    <n v="26156"/>
    <s v="Low"/>
    <n v="0.03"/>
    <n v="5.85"/>
    <n v="2.27"/>
    <n v="2765"/>
    <x v="0"/>
    <s v="Tracy Schultz"/>
    <s v="Regular Air"/>
    <x v="0"/>
    <x v="0"/>
    <x v="0"/>
    <s v="Wrap Bag"/>
    <x v="811"/>
    <n v="0.56000000000000005"/>
    <n v="-0.12270531400966184"/>
    <s v="United States"/>
    <x v="1"/>
    <x v="2"/>
    <s v="Lindenwold"/>
    <n v="8021"/>
    <x v="5"/>
    <x v="3"/>
    <s v="2015"/>
    <d v="2015-05-30T00:00:00"/>
    <n v="-5.08"/>
    <n v="7"/>
    <n v="41.4"/>
    <n v="90725"/>
    <x v="0"/>
  </r>
  <r>
    <n v="23342"/>
    <s v="Critical"/>
    <n v="0.02"/>
    <n v="11.55"/>
    <n v="2.36"/>
    <n v="2770"/>
    <x v="0"/>
    <s v="Joel Burnette"/>
    <s v="Regular Air"/>
    <x v="0"/>
    <x v="0"/>
    <x v="0"/>
    <s v="Wrap Bag"/>
    <x v="99"/>
    <n v="0.55000000000000004"/>
    <n v="8.0823794897511423"/>
    <s v="United States"/>
    <x v="3"/>
    <x v="29"/>
    <s v="Dunwoody"/>
    <n v="30338"/>
    <x v="129"/>
    <x v="5"/>
    <s v="2015"/>
    <d v="2015-03-10T00:00:00"/>
    <n v="1289.3819999999998"/>
    <n v="14"/>
    <n v="159.53"/>
    <n v="88975"/>
    <x v="0"/>
  </r>
  <r>
    <n v="26157"/>
    <s v="High"/>
    <n v="7.0000000000000007E-2"/>
    <n v="177.98"/>
    <n v="0.99"/>
    <n v="2771"/>
    <x v="0"/>
    <s v="Kevin Wolfe"/>
    <s v="Regular Air"/>
    <x v="0"/>
    <x v="0"/>
    <x v="15"/>
    <s v="Small Box"/>
    <x v="529"/>
    <n v="0.56000000000000005"/>
    <n v="-0.35717242536687244"/>
    <s v="United States"/>
    <x v="3"/>
    <x v="29"/>
    <s v="East Point"/>
    <n v="30344"/>
    <x v="1"/>
    <x v="1"/>
    <s v="2015"/>
    <d v="2015-06-13T00:00:00"/>
    <n v="-191.548"/>
    <n v="3"/>
    <n v="536.29"/>
    <n v="88974"/>
    <x v="0"/>
  </r>
  <r>
    <n v="24523"/>
    <s v="Not Specified"/>
    <n v="0.1"/>
    <n v="5.18"/>
    <n v="5.74"/>
    <n v="2773"/>
    <x v="0"/>
    <s v="Christina Zhu"/>
    <s v="Regular Air"/>
    <x v="0"/>
    <x v="0"/>
    <x v="8"/>
    <s v="Small Box"/>
    <x v="314"/>
    <n v="0.36"/>
    <n v="-2.646259124087591"/>
    <s v="United States"/>
    <x v="0"/>
    <x v="1"/>
    <s v="Dublin"/>
    <n v="94568"/>
    <x v="173"/>
    <x v="5"/>
    <s v="2015"/>
    <d v="2015-03-28T00:00:00"/>
    <n v="-29.003"/>
    <n v="2"/>
    <n v="10.96"/>
    <n v="91584"/>
    <x v="0"/>
  </r>
  <r>
    <n v="20956"/>
    <s v="Low"/>
    <n v="7.0000000000000007E-2"/>
    <n v="574.74"/>
    <n v="24.49"/>
    <n v="2775"/>
    <x v="0"/>
    <s v="Theodore Rubin"/>
    <s v="Regular Air"/>
    <x v="3"/>
    <x v="2"/>
    <x v="6"/>
    <s v="Large Box"/>
    <x v="81"/>
    <n v="0.37"/>
    <n v="0.69"/>
    <s v="United States"/>
    <x v="2"/>
    <x v="12"/>
    <s v="Franklin Park"/>
    <n v="60131"/>
    <x v="111"/>
    <x v="0"/>
    <s v="2015"/>
    <d v="2015-02-04T00:00:00"/>
    <n v="2860.9331999999995"/>
    <n v="8"/>
    <n v="4146.28"/>
    <n v="91229"/>
    <x v="0"/>
  </r>
  <r>
    <n v="24122"/>
    <s v="Critical"/>
    <n v="0.03"/>
    <n v="350.98"/>
    <n v="30"/>
    <n v="2776"/>
    <x v="1"/>
    <s v="April Henson"/>
    <s v="Delivery Truck"/>
    <x v="3"/>
    <x v="1"/>
    <x v="1"/>
    <s v="Jumbo Drum"/>
    <x v="309"/>
    <n v="0.61"/>
    <n v="0.69"/>
    <s v="United States"/>
    <x v="1"/>
    <x v="30"/>
    <s v="Gaithersburg"/>
    <n v="20877"/>
    <x v="38"/>
    <x v="0"/>
    <s v="2015"/>
    <d v="2015-01-15T00:00:00"/>
    <n v="2692.4420999999998"/>
    <n v="11"/>
    <n v="3902.09"/>
    <n v="91228"/>
    <x v="0"/>
  </r>
  <r>
    <n v="24123"/>
    <s v="Critical"/>
    <n v="0.04"/>
    <n v="1.68"/>
    <n v="1"/>
    <n v="2776"/>
    <x v="1"/>
    <s v="April Henson"/>
    <s v="Regular Air"/>
    <x v="3"/>
    <x v="0"/>
    <x v="0"/>
    <s v="Wrap Bag"/>
    <x v="812"/>
    <n v="0.35"/>
    <n v="0.14578279266572639"/>
    <s v="United States"/>
    <x v="1"/>
    <x v="30"/>
    <s v="Gaithersburg"/>
    <n v="20877"/>
    <x v="38"/>
    <x v="0"/>
    <s v="2015"/>
    <d v="2015-01-14T00:00:00"/>
    <n v="2.0672000000000001"/>
    <n v="8"/>
    <n v="14.18"/>
    <n v="91228"/>
    <x v="0"/>
  </r>
  <r>
    <n v="20097"/>
    <s v="High"/>
    <n v="0.05"/>
    <n v="205.99"/>
    <n v="8.99"/>
    <n v="2778"/>
    <x v="1"/>
    <s v="Alison Jones"/>
    <s v="Express Air"/>
    <x v="3"/>
    <x v="2"/>
    <x v="5"/>
    <s v="Small Box"/>
    <x v="813"/>
    <n v="0.57999999999999996"/>
    <n v="5.2408222785383603E-2"/>
    <s v="United States"/>
    <x v="3"/>
    <x v="24"/>
    <s v="Wilmington"/>
    <n v="28403"/>
    <x v="143"/>
    <x v="2"/>
    <s v="2015"/>
    <d v="2015-02-12T00:00:00"/>
    <n v="111.05249999999999"/>
    <n v="12"/>
    <n v="2118.9899999999998"/>
    <n v="87160"/>
    <x v="0"/>
  </r>
  <r>
    <n v="20098"/>
    <s v="High"/>
    <n v="0.08"/>
    <n v="205.99"/>
    <n v="8.99"/>
    <n v="2778"/>
    <x v="1"/>
    <s v="Alison Jones"/>
    <s v="Regular Air"/>
    <x v="3"/>
    <x v="2"/>
    <x v="5"/>
    <s v="Small Box"/>
    <x v="20"/>
    <n v="0.56000000000000005"/>
    <n v="-2.3443866099995225"/>
    <s v="United States"/>
    <x v="3"/>
    <x v="24"/>
    <s v="Wilmington"/>
    <n v="28403"/>
    <x v="143"/>
    <x v="2"/>
    <s v="2015"/>
    <d v="2015-02-12T00:00:00"/>
    <n v="-1963.752"/>
    <n v="5"/>
    <n v="837.64"/>
    <n v="87160"/>
    <x v="0"/>
  </r>
  <r>
    <n v="21707"/>
    <s v="Critical"/>
    <n v="0.01"/>
    <n v="35.99"/>
    <n v="5.99"/>
    <n v="2779"/>
    <x v="0"/>
    <s v="Jacob Burgess"/>
    <s v="Regular Air"/>
    <x v="0"/>
    <x v="2"/>
    <x v="5"/>
    <s v="Wrap Bag"/>
    <x v="351"/>
    <n v="0.38"/>
    <n v="-0.17591792969542414"/>
    <s v="United States"/>
    <x v="3"/>
    <x v="24"/>
    <s v="Wilson"/>
    <n v="27893"/>
    <x v="164"/>
    <x v="1"/>
    <s v="2015"/>
    <d v="2015-06-12T00:00:00"/>
    <n v="-60.704000000000001"/>
    <n v="11"/>
    <n v="345.07"/>
    <n v="87161"/>
    <x v="0"/>
  </r>
  <r>
    <n v="22095"/>
    <s v="Low"/>
    <n v="0.09"/>
    <n v="2.16"/>
    <n v="6.05"/>
    <n v="2781"/>
    <x v="1"/>
    <s v="Kelly Byers"/>
    <s v="Regular Air"/>
    <x v="3"/>
    <x v="0"/>
    <x v="8"/>
    <s v="Small Box"/>
    <x v="542"/>
    <n v="0.37"/>
    <n v="-6.8958029197080286"/>
    <s v="United States"/>
    <x v="0"/>
    <x v="6"/>
    <s v="Woodburn"/>
    <n v="97071"/>
    <x v="70"/>
    <x v="0"/>
    <s v="2015"/>
    <d v="2015-02-04T00:00:00"/>
    <n v="-37.789000000000001"/>
    <n v="2"/>
    <n v="5.48"/>
    <n v="87162"/>
    <x v="0"/>
  </r>
  <r>
    <n v="22096"/>
    <s v="Low"/>
    <n v="0.03"/>
    <n v="808.49"/>
    <n v="55.3"/>
    <n v="2781"/>
    <x v="1"/>
    <s v="Kelly Byers"/>
    <s v="Delivery Truck"/>
    <x v="3"/>
    <x v="2"/>
    <x v="6"/>
    <s v="Jumbo Drum"/>
    <x v="814"/>
    <n v="0.4"/>
    <n v="0.92376602331573043"/>
    <s v="United States"/>
    <x v="0"/>
    <x v="6"/>
    <s v="Woodburn"/>
    <n v="97071"/>
    <x v="70"/>
    <x v="0"/>
    <s v="2015"/>
    <d v="2015-02-07T00:00:00"/>
    <n v="7576.11"/>
    <n v="11"/>
    <n v="8201.33"/>
    <n v="87162"/>
    <x v="0"/>
  </r>
  <r>
    <n v="22097"/>
    <s v="Low"/>
    <n v="0"/>
    <n v="6.48"/>
    <n v="8.19"/>
    <n v="2781"/>
    <x v="1"/>
    <s v="Kelly Byers"/>
    <s v="Regular Air"/>
    <x v="3"/>
    <x v="0"/>
    <x v="7"/>
    <s v="Small Box"/>
    <x v="815"/>
    <n v="0.37"/>
    <n v="-1.9082487869430964"/>
    <s v="United States"/>
    <x v="0"/>
    <x v="6"/>
    <s v="Woodburn"/>
    <n v="97071"/>
    <x v="70"/>
    <x v="0"/>
    <s v="2015"/>
    <d v="2015-02-07T00:00:00"/>
    <n v="-43.26"/>
    <n v="3"/>
    <n v="22.67"/>
    <n v="87162"/>
    <x v="0"/>
  </r>
  <r>
    <n v="21587"/>
    <s v="Not Specified"/>
    <n v="0.01"/>
    <n v="47.98"/>
    <n v="3.61"/>
    <n v="2787"/>
    <x v="0"/>
    <s v="Rodney Kearney"/>
    <s v="Express Air"/>
    <x v="3"/>
    <x v="2"/>
    <x v="13"/>
    <s v="Small Pack"/>
    <x v="367"/>
    <n v="0.71"/>
    <n v="-0.11278745113965176"/>
    <s v="United States"/>
    <x v="3"/>
    <x v="11"/>
    <s v="Metairie"/>
    <n v="70003"/>
    <x v="14"/>
    <x v="5"/>
    <s v="2015"/>
    <d v="2015-03-13T00:00:00"/>
    <n v="-44.436"/>
    <n v="8"/>
    <n v="393.98"/>
    <n v="91316"/>
    <x v="0"/>
  </r>
  <r>
    <n v="19860"/>
    <s v="Critical"/>
    <n v="0.09"/>
    <n v="2.88"/>
    <n v="0.7"/>
    <n v="2791"/>
    <x v="0"/>
    <s v="Dawn Larson"/>
    <s v="Regular Air"/>
    <x v="0"/>
    <x v="0"/>
    <x v="0"/>
    <s v="Wrap Bag"/>
    <x v="816"/>
    <n v="0.56000000000000005"/>
    <n v="0.25142560912389839"/>
    <s v="United States"/>
    <x v="2"/>
    <x v="22"/>
    <s v="Madison Heights"/>
    <n v="48071"/>
    <x v="43"/>
    <x v="0"/>
    <s v="2015"/>
    <d v="2015-01-15T00:00:00"/>
    <n v="4.8499999999999996"/>
    <n v="7"/>
    <n v="19.29"/>
    <n v="88758"/>
    <x v="0"/>
  </r>
  <r>
    <n v="18361"/>
    <s v="Medium"/>
    <n v="0.06"/>
    <n v="2.61"/>
    <n v="0.5"/>
    <n v="2794"/>
    <x v="1"/>
    <s v="Connie Bunn"/>
    <s v="Regular Air"/>
    <x v="0"/>
    <x v="0"/>
    <x v="9"/>
    <s v="Small Box"/>
    <x v="317"/>
    <n v="0.39"/>
    <n v="0.69"/>
    <s v="United States"/>
    <x v="2"/>
    <x v="25"/>
    <s v="Marshalltown"/>
    <n v="50158"/>
    <x v="80"/>
    <x v="5"/>
    <s v="2015"/>
    <d v="2015-03-22T00:00:00"/>
    <n v="3.5948999999999995"/>
    <n v="2"/>
    <n v="5.21"/>
    <n v="87554"/>
    <x v="0"/>
  </r>
  <r>
    <n v="18895"/>
    <s v="High"/>
    <n v="7.0000000000000007E-2"/>
    <n v="4.76"/>
    <n v="0.88"/>
    <n v="2794"/>
    <x v="1"/>
    <s v="Connie Bunn"/>
    <s v="Regular Air"/>
    <x v="0"/>
    <x v="0"/>
    <x v="7"/>
    <s v="Wrap Bag"/>
    <x v="817"/>
    <n v="0.39"/>
    <n v="0.69"/>
    <s v="United States"/>
    <x v="2"/>
    <x v="25"/>
    <s v="Marshalltown"/>
    <n v="50158"/>
    <x v="31"/>
    <x v="1"/>
    <s v="2015"/>
    <d v="2015-06-07T00:00:00"/>
    <n v="15.8148"/>
    <n v="5"/>
    <n v="22.92"/>
    <n v="87555"/>
    <x v="0"/>
  </r>
  <r>
    <n v="19486"/>
    <s v="Low"/>
    <n v="0.04"/>
    <n v="3.57"/>
    <n v="4.17"/>
    <n v="2795"/>
    <x v="1"/>
    <s v="Harry Burns"/>
    <s v="Regular Air"/>
    <x v="0"/>
    <x v="0"/>
    <x v="0"/>
    <s v="Small Pack"/>
    <x v="818"/>
    <n v="0.59"/>
    <n v="-2.2624595469255664"/>
    <s v="United States"/>
    <x v="2"/>
    <x v="25"/>
    <s v="Mason City"/>
    <n v="50401"/>
    <x v="161"/>
    <x v="0"/>
    <s v="2015"/>
    <d v="2015-01-28T00:00:00"/>
    <n v="-69.91"/>
    <n v="8"/>
    <n v="30.9"/>
    <n v="87556"/>
    <x v="0"/>
  </r>
  <r>
    <n v="19487"/>
    <s v="Low"/>
    <n v="0.05"/>
    <n v="200.99"/>
    <n v="4.2"/>
    <n v="2795"/>
    <x v="1"/>
    <s v="Harry Burns"/>
    <s v="Regular Air"/>
    <x v="0"/>
    <x v="2"/>
    <x v="5"/>
    <s v="Small Box"/>
    <x v="186"/>
    <n v="0.59"/>
    <n v="0.69"/>
    <s v="United States"/>
    <x v="2"/>
    <x v="25"/>
    <s v="Mason City"/>
    <n v="50401"/>
    <x v="161"/>
    <x v="0"/>
    <s v="2015"/>
    <d v="2015-01-30T00:00:00"/>
    <n v="1630.5251999999998"/>
    <n v="14"/>
    <n v="2363.08"/>
    <n v="87556"/>
    <x v="0"/>
  </r>
  <r>
    <n v="19488"/>
    <s v="Low"/>
    <n v="7.0000000000000007E-2"/>
    <n v="195.99"/>
    <n v="8.99"/>
    <n v="2795"/>
    <x v="1"/>
    <s v="Harry Burns"/>
    <s v="Regular Air"/>
    <x v="0"/>
    <x v="2"/>
    <x v="5"/>
    <s v="Small Box"/>
    <x v="819"/>
    <n v="0.57999999999999996"/>
    <n v="-1.391870908814127"/>
    <s v="United States"/>
    <x v="2"/>
    <x v="25"/>
    <s v="Mason City"/>
    <n v="50401"/>
    <x v="161"/>
    <x v="0"/>
    <s v="2015"/>
    <d v="2015-01-26T00:00:00"/>
    <n v="-457.16"/>
    <n v="2"/>
    <n v="328.45"/>
    <n v="87556"/>
    <x v="0"/>
  </r>
  <r>
    <n v="23351"/>
    <s v="Medium"/>
    <n v="0.02"/>
    <n v="30.44"/>
    <n v="1.49"/>
    <n v="2796"/>
    <x v="0"/>
    <s v="Cindy McLeod"/>
    <s v="Regular Air"/>
    <x v="0"/>
    <x v="0"/>
    <x v="8"/>
    <s v="Small Box"/>
    <x v="820"/>
    <n v="0.37"/>
    <n v="0.69"/>
    <s v="United States"/>
    <x v="2"/>
    <x v="25"/>
    <s v="Sioux City"/>
    <n v="51106"/>
    <x v="72"/>
    <x v="0"/>
    <s v="2015"/>
    <d v="2015-01-23T00:00:00"/>
    <n v="266.76089999999999"/>
    <n v="12"/>
    <n v="386.61"/>
    <n v="87553"/>
    <x v="0"/>
  </r>
  <r>
    <n v="22787"/>
    <s v="Medium"/>
    <n v="0"/>
    <n v="5.0199999999999996"/>
    <n v="5.14"/>
    <n v="2797"/>
    <x v="1"/>
    <s v="Cameron Kendall"/>
    <s v="Regular Air"/>
    <x v="3"/>
    <x v="2"/>
    <x v="13"/>
    <s v="Small Pack"/>
    <x v="301"/>
    <n v="0.79"/>
    <n v="-3.625461993627674"/>
    <s v="United States"/>
    <x v="1"/>
    <x v="19"/>
    <s v="Pittsburgh"/>
    <n v="15122"/>
    <x v="56"/>
    <x v="0"/>
    <s v="2015"/>
    <d v="2015-01-11T00:00:00"/>
    <n v="-159.30279999999999"/>
    <n v="8"/>
    <n v="43.94"/>
    <n v="87552"/>
    <x v="0"/>
  </r>
  <r>
    <n v="23350"/>
    <s v="Medium"/>
    <n v="0.02"/>
    <n v="4.91"/>
    <n v="0.5"/>
    <n v="2797"/>
    <x v="1"/>
    <s v="Cameron Kendall"/>
    <s v="Regular Air"/>
    <x v="0"/>
    <x v="0"/>
    <x v="9"/>
    <s v="Small Box"/>
    <x v="550"/>
    <n v="0.36"/>
    <n v="0.69"/>
    <s v="United States"/>
    <x v="1"/>
    <x v="19"/>
    <s v="Pittsburgh"/>
    <n v="15122"/>
    <x v="72"/>
    <x v="0"/>
    <s v="2015"/>
    <d v="2015-01-22T00:00:00"/>
    <n v="29.883900000000001"/>
    <n v="9"/>
    <n v="43.31"/>
    <n v="87553"/>
    <x v="0"/>
  </r>
  <r>
    <n v="20618"/>
    <s v="Low"/>
    <n v="0"/>
    <n v="17.52"/>
    <n v="8.17"/>
    <n v="2801"/>
    <x v="0"/>
    <s v="Jimmy Wang"/>
    <s v="Regular Air"/>
    <x v="1"/>
    <x v="0"/>
    <x v="15"/>
    <s v="Medium Box"/>
    <x v="821"/>
    <n v="0.5"/>
    <n v="0.18556657522684111"/>
    <s v="United States"/>
    <x v="0"/>
    <x v="28"/>
    <s v="Chandler"/>
    <n v="85224"/>
    <x v="162"/>
    <x v="1"/>
    <s v="2015"/>
    <d v="2015-07-03T00:00:00"/>
    <n v="52.763999999999996"/>
    <n v="15"/>
    <n v="284.33999999999997"/>
    <n v="91049"/>
    <x v="0"/>
  </r>
  <r>
    <n v="18070"/>
    <s v="Medium"/>
    <n v="7.0000000000000007E-2"/>
    <n v="500.98"/>
    <n v="28.14"/>
    <n v="2803"/>
    <x v="1"/>
    <s v="Catherine Dorsey Burnett"/>
    <s v="Delivery Truck"/>
    <x v="2"/>
    <x v="2"/>
    <x v="6"/>
    <s v="Jumbo Drum"/>
    <x v="822"/>
    <n v="0.38"/>
    <n v="0.69"/>
    <s v="United States"/>
    <x v="0"/>
    <x v="1"/>
    <s v="East Los Angeles"/>
    <n v="90022"/>
    <x v="64"/>
    <x v="2"/>
    <s v="2015"/>
    <d v="2015-02-06T00:00:00"/>
    <n v="2699.9838"/>
    <n v="10"/>
    <n v="3913.02"/>
    <n v="86227"/>
    <x v="0"/>
  </r>
  <r>
    <n v="18071"/>
    <s v="Medium"/>
    <n v="0.1"/>
    <n v="178.47"/>
    <n v="19.989999999999998"/>
    <n v="2803"/>
    <x v="1"/>
    <s v="Catherine Dorsey Burnett"/>
    <s v="Regular Air"/>
    <x v="2"/>
    <x v="0"/>
    <x v="10"/>
    <s v="Small Box"/>
    <x v="179"/>
    <n v="0.55000000000000004"/>
    <n v="-0.94915066059731323"/>
    <s v="United States"/>
    <x v="0"/>
    <x v="1"/>
    <s v="East Los Angeles"/>
    <n v="90022"/>
    <x v="64"/>
    <x v="2"/>
    <s v="2015"/>
    <d v="2015-02-07T00:00:00"/>
    <n v="-170.98"/>
    <n v="1"/>
    <n v="180.14"/>
    <n v="86227"/>
    <x v="0"/>
  </r>
  <r>
    <n v="24604"/>
    <s v="Medium"/>
    <n v="7.0000000000000007E-2"/>
    <n v="30.56"/>
    <n v="2.99"/>
    <n v="2813"/>
    <x v="0"/>
    <s v="Marjorie Burnette"/>
    <s v="Regular Air"/>
    <x v="0"/>
    <x v="0"/>
    <x v="8"/>
    <s v="Small Box"/>
    <x v="823"/>
    <n v="0.35"/>
    <n v="-0.26202619752274475"/>
    <s v="United States"/>
    <x v="3"/>
    <x v="20"/>
    <s v="Cleveland"/>
    <n v="37311"/>
    <x v="131"/>
    <x v="2"/>
    <s v="2015"/>
    <d v="2015-02-07T00:00:00"/>
    <n v="-95.618600000000015"/>
    <n v="12"/>
    <n v="364.92"/>
    <n v="88819"/>
    <x v="0"/>
  </r>
  <r>
    <n v="24044"/>
    <s v="High"/>
    <n v="0.05"/>
    <n v="4.71"/>
    <n v="0.7"/>
    <n v="2817"/>
    <x v="1"/>
    <s v="Paul W French"/>
    <s v="Express Air"/>
    <x v="0"/>
    <x v="0"/>
    <x v="3"/>
    <s v="Wrap Bag"/>
    <x v="444"/>
    <n v="0.8"/>
    <n v="-0.19539473684210529"/>
    <s v="United States"/>
    <x v="1"/>
    <x v="10"/>
    <s v="Newark"/>
    <n v="43055"/>
    <x v="144"/>
    <x v="1"/>
    <s v="2015"/>
    <d v="2015-06-02T00:00:00"/>
    <n v="-2.3760000000000003"/>
    <n v="2"/>
    <n v="12.16"/>
    <n v="89743"/>
    <x v="0"/>
  </r>
  <r>
    <n v="24045"/>
    <s v="High"/>
    <n v="0.04"/>
    <n v="55.99"/>
    <n v="1.25"/>
    <n v="2817"/>
    <x v="1"/>
    <s v="Paul W French"/>
    <s v="Express Air"/>
    <x v="0"/>
    <x v="2"/>
    <x v="5"/>
    <s v="Small Pack"/>
    <x v="824"/>
    <n v="0.35"/>
    <n v="-0.12416373000813229"/>
    <s v="United States"/>
    <x v="1"/>
    <x v="10"/>
    <s v="Newark"/>
    <n v="43055"/>
    <x v="144"/>
    <x v="1"/>
    <s v="2015"/>
    <d v="2015-06-02T00:00:00"/>
    <n v="-18.3216"/>
    <n v="3"/>
    <n v="147.56"/>
    <n v="89743"/>
    <x v="0"/>
  </r>
  <r>
    <n v="24373"/>
    <s v="Low"/>
    <n v="0.08"/>
    <n v="6.48"/>
    <n v="2.74"/>
    <n v="2820"/>
    <x v="1"/>
    <s v="Laurence Simon"/>
    <s v="Regular Air"/>
    <x v="1"/>
    <x v="2"/>
    <x v="13"/>
    <s v="Small Pack"/>
    <x v="584"/>
    <n v="0.71"/>
    <n v="-0.72695285010555943"/>
    <s v="United States"/>
    <x v="2"/>
    <x v="33"/>
    <s v="Oakville"/>
    <n v="63129"/>
    <x v="16"/>
    <x v="3"/>
    <s v="2015"/>
    <d v="2015-05-12T00:00:00"/>
    <n v="-82.64"/>
    <n v="18"/>
    <n v="113.68"/>
    <n v="87899"/>
    <x v="0"/>
  </r>
  <r>
    <n v="24746"/>
    <s v="Not Specified"/>
    <n v="0.1"/>
    <n v="22.01"/>
    <n v="5.53"/>
    <n v="2820"/>
    <x v="1"/>
    <s v="Laurence Simon"/>
    <s v="Regular Air"/>
    <x v="1"/>
    <x v="0"/>
    <x v="0"/>
    <s v="Small Pack"/>
    <x v="694"/>
    <n v="0.59"/>
    <n v="0.1121206743566992"/>
    <s v="United States"/>
    <x v="2"/>
    <x v="33"/>
    <s v="Oakville"/>
    <n v="63129"/>
    <x v="101"/>
    <x v="0"/>
    <s v="2015"/>
    <d v="2015-01-15T00:00:00"/>
    <n v="31.59"/>
    <n v="14"/>
    <n v="281.75"/>
    <n v="87900"/>
    <x v="0"/>
  </r>
  <r>
    <n v="23803"/>
    <s v="Low"/>
    <n v="0.02"/>
    <n v="21.98"/>
    <n v="2.87"/>
    <n v="2823"/>
    <x v="0"/>
    <s v="Max Hurley"/>
    <s v="Regular Air"/>
    <x v="0"/>
    <x v="0"/>
    <x v="0"/>
    <s v="Small Pack"/>
    <x v="825"/>
    <n v="0.55000000000000004"/>
    <n v="0.69"/>
    <s v="United States"/>
    <x v="0"/>
    <x v="34"/>
    <s v="North Las Vegas"/>
    <n v="89031"/>
    <x v="122"/>
    <x v="4"/>
    <s v="2015"/>
    <d v="2015-05-02T00:00:00"/>
    <n v="165.6345"/>
    <n v="11"/>
    <n v="240.05"/>
    <n v="87240"/>
    <x v="0"/>
  </r>
  <r>
    <n v="22660"/>
    <s v="Low"/>
    <n v="0.02"/>
    <n v="27.48"/>
    <n v="4"/>
    <n v="2825"/>
    <x v="1"/>
    <s v="Carole Rosen"/>
    <s v="Regular Air"/>
    <x v="3"/>
    <x v="2"/>
    <x v="13"/>
    <s v="Small Box"/>
    <x v="312"/>
    <n v="0.75"/>
    <n v="0.22139662882696964"/>
    <s v="United States"/>
    <x v="0"/>
    <x v="44"/>
    <s v="Boise"/>
    <n v="83701"/>
    <x v="135"/>
    <x v="3"/>
    <s v="2015"/>
    <d v="2015-05-27T00:00:00"/>
    <n v="19.308000000000021"/>
    <n v="3"/>
    <n v="87.21"/>
    <n v="89497"/>
    <x v="0"/>
  </r>
  <r>
    <n v="22661"/>
    <s v="Low"/>
    <n v="0.08"/>
    <n v="10.06"/>
    <n v="2.06"/>
    <n v="2825"/>
    <x v="1"/>
    <s v="Carole Rosen"/>
    <s v="Regular Air"/>
    <x v="3"/>
    <x v="0"/>
    <x v="7"/>
    <s v="Wrap Bag"/>
    <x v="85"/>
    <n v="0.39"/>
    <n v="8.2191780821917037E-3"/>
    <s v="United States"/>
    <x v="0"/>
    <x v="44"/>
    <s v="Boise"/>
    <n v="83701"/>
    <x v="135"/>
    <x v="3"/>
    <s v="2015"/>
    <d v="2015-05-24T00:00:00"/>
    <n v="0.32999999999999691"/>
    <n v="4"/>
    <n v="40.15"/>
    <n v="89497"/>
    <x v="0"/>
  </r>
  <r>
    <n v="24607"/>
    <s v="High"/>
    <n v="0.05"/>
    <n v="11.29"/>
    <n v="5.03"/>
    <n v="2828"/>
    <x v="1"/>
    <s v="Monica Howard"/>
    <s v="Regular Air"/>
    <x v="0"/>
    <x v="0"/>
    <x v="10"/>
    <s v="Small Box"/>
    <x v="519"/>
    <n v="0.59"/>
    <n v="-0.38978554057041787"/>
    <s v="United States"/>
    <x v="0"/>
    <x v="1"/>
    <s v="El Centro"/>
    <n v="92243"/>
    <x v="153"/>
    <x v="2"/>
    <s v="2015"/>
    <d v="2015-02-21T00:00:00"/>
    <n v="-35.26"/>
    <n v="8"/>
    <n v="90.46"/>
    <n v="87720"/>
    <x v="0"/>
  </r>
  <r>
    <n v="23431"/>
    <s v="Medium"/>
    <n v="7.0000000000000007E-2"/>
    <n v="39.479999999999997"/>
    <n v="1.99"/>
    <n v="2828"/>
    <x v="1"/>
    <s v="Monica Howard"/>
    <s v="Regular Air"/>
    <x v="0"/>
    <x v="2"/>
    <x v="13"/>
    <s v="Small Pack"/>
    <x v="246"/>
    <n v="0.54"/>
    <n v="0.69"/>
    <s v="United States"/>
    <x v="0"/>
    <x v="1"/>
    <s v="El Centro"/>
    <n v="92243"/>
    <x v="144"/>
    <x v="1"/>
    <s v="2015"/>
    <d v="2015-06-02T00:00:00"/>
    <n v="322.25069999999994"/>
    <n v="12"/>
    <n v="467.03"/>
    <n v="87721"/>
    <x v="0"/>
  </r>
  <r>
    <n v="20594"/>
    <s v="Not Specified"/>
    <n v="0.03"/>
    <n v="140.97999999999999"/>
    <n v="36.090000000000003"/>
    <n v="2833"/>
    <x v="1"/>
    <s v="Tim Connolly"/>
    <s v="Delivery Truck"/>
    <x v="2"/>
    <x v="1"/>
    <x v="14"/>
    <s v="Jumbo Box"/>
    <x v="481"/>
    <n v="0.77"/>
    <n v="-0.36382451010988653"/>
    <s v="United States"/>
    <x v="2"/>
    <x v="3"/>
    <s v="Inver Grove Heights"/>
    <n v="55076"/>
    <x v="78"/>
    <x v="5"/>
    <s v="2015"/>
    <d v="2015-03-27T00:00:00"/>
    <n v="-221.5"/>
    <n v="4"/>
    <n v="608.80999999999995"/>
    <n v="91030"/>
    <x v="0"/>
  </r>
  <r>
    <n v="20595"/>
    <s v="Not Specified"/>
    <n v="0.08"/>
    <n v="65.989999999999995"/>
    <n v="8.99"/>
    <n v="2833"/>
    <x v="1"/>
    <s v="Tim Connolly"/>
    <s v="Regular Air"/>
    <x v="2"/>
    <x v="2"/>
    <x v="5"/>
    <s v="Small Box"/>
    <x v="210"/>
    <n v="0.56000000000000005"/>
    <n v="0.25519348016967386"/>
    <s v="United States"/>
    <x v="2"/>
    <x v="3"/>
    <s v="Inver Grove Heights"/>
    <n v="55076"/>
    <x v="78"/>
    <x v="5"/>
    <s v="2015"/>
    <d v="2015-03-26T00:00:00"/>
    <n v="206.352"/>
    <n v="15"/>
    <n v="808.61"/>
    <n v="91030"/>
    <x v="0"/>
  </r>
  <r>
    <n v="19191"/>
    <s v="High"/>
    <n v="7.0000000000000007E-2"/>
    <n v="51.98"/>
    <n v="10.17"/>
    <n v="2837"/>
    <x v="1"/>
    <s v="Leslie Hawley"/>
    <s v="Regular Air"/>
    <x v="1"/>
    <x v="2"/>
    <x v="6"/>
    <s v="Medium Box"/>
    <x v="415"/>
    <n v="0.37"/>
    <n v="0.69"/>
    <s v="United States"/>
    <x v="2"/>
    <x v="23"/>
    <s v="Tulsa"/>
    <n v="74133"/>
    <x v="129"/>
    <x v="5"/>
    <s v="2015"/>
    <d v="2015-03-10T00:00:00"/>
    <n v="439.78529999999995"/>
    <n v="13"/>
    <n v="637.37"/>
    <n v="89801"/>
    <x v="0"/>
  </r>
  <r>
    <n v="19192"/>
    <s v="High"/>
    <n v="0.1"/>
    <n v="80.97"/>
    <n v="33.6"/>
    <n v="2837"/>
    <x v="1"/>
    <s v="Leslie Hawley"/>
    <s v="Delivery Truck"/>
    <x v="1"/>
    <x v="2"/>
    <x v="6"/>
    <s v="Jumbo Drum"/>
    <x v="690"/>
    <n v="0.37"/>
    <n v="-0.6437685217091661"/>
    <s v="United States"/>
    <x v="2"/>
    <x v="23"/>
    <s v="Tulsa"/>
    <n v="74133"/>
    <x v="129"/>
    <x v="5"/>
    <s v="2015"/>
    <d v="2015-03-11T00:00:00"/>
    <n v="-149.4573"/>
    <n v="3"/>
    <n v="232.16"/>
    <n v="89801"/>
    <x v="0"/>
  </r>
  <r>
    <n v="18416"/>
    <s v="High"/>
    <n v="0"/>
    <n v="21.98"/>
    <n v="2.87"/>
    <n v="2840"/>
    <x v="1"/>
    <s v="Bob Berg"/>
    <s v="Regular Air"/>
    <x v="0"/>
    <x v="0"/>
    <x v="0"/>
    <s v="Small Pack"/>
    <x v="825"/>
    <n v="0.55000000000000004"/>
    <n v="5.8595117073577195E-2"/>
    <s v="United States"/>
    <x v="3"/>
    <x v="26"/>
    <s v="North Miami"/>
    <n v="33161"/>
    <x v="91"/>
    <x v="5"/>
    <s v="2015"/>
    <d v="2015-03-20T00:00:00"/>
    <n v="21.095999999999997"/>
    <n v="16"/>
    <n v="360.03"/>
    <n v="87884"/>
    <x v="0"/>
  </r>
  <r>
    <n v="18419"/>
    <s v="Medium"/>
    <n v="0.05"/>
    <n v="15.68"/>
    <n v="3.73"/>
    <n v="2840"/>
    <x v="1"/>
    <s v="Bob Berg"/>
    <s v="Regular Air"/>
    <x v="0"/>
    <x v="1"/>
    <x v="2"/>
    <s v="Small Pack"/>
    <x v="770"/>
    <n v="0.46"/>
    <n v="4.4868581977616255"/>
    <s v="United States"/>
    <x v="3"/>
    <x v="26"/>
    <s v="North Miami"/>
    <n v="33161"/>
    <x v="164"/>
    <x v="1"/>
    <s v="2015"/>
    <d v="2015-06-13T00:00:00"/>
    <n v="1166.6280000000002"/>
    <n v="17"/>
    <n v="260.01"/>
    <n v="87885"/>
    <x v="0"/>
  </r>
  <r>
    <n v="18420"/>
    <s v="Medium"/>
    <n v="0"/>
    <n v="14.98"/>
    <n v="8.99"/>
    <n v="2840"/>
    <x v="1"/>
    <s v="Bob Berg"/>
    <s v="Regular Air"/>
    <x v="0"/>
    <x v="1"/>
    <x v="2"/>
    <s v="Small Pack"/>
    <x v="826"/>
    <n v="0.39"/>
    <n v="-0.14830417473245916"/>
    <s v="United States"/>
    <x v="3"/>
    <x v="26"/>
    <s v="North Miami"/>
    <n v="33161"/>
    <x v="164"/>
    <x v="1"/>
    <s v="2015"/>
    <d v="2015-06-12T00:00:00"/>
    <n v="-40.604199999999999"/>
    <n v="18"/>
    <n v="273.79000000000002"/>
    <n v="87885"/>
    <x v="0"/>
  </r>
  <r>
    <n v="18421"/>
    <s v="Medium"/>
    <n v="0.02"/>
    <n v="38.76"/>
    <n v="13.26"/>
    <n v="2840"/>
    <x v="1"/>
    <s v="Bob Berg"/>
    <s v="Regular Air"/>
    <x v="0"/>
    <x v="0"/>
    <x v="7"/>
    <s v="Small Box"/>
    <x v="827"/>
    <n v="0.36"/>
    <n v="-6.5908561183325869"/>
    <s v="United States"/>
    <x v="3"/>
    <x v="26"/>
    <s v="North Miami"/>
    <n v="33161"/>
    <x v="164"/>
    <x v="1"/>
    <s v="2015"/>
    <d v="2015-06-12T00:00:00"/>
    <n v="-294.084"/>
    <n v="1"/>
    <n v="44.62"/>
    <n v="87885"/>
    <x v="0"/>
  </r>
  <r>
    <n v="21855"/>
    <s v="Not Specified"/>
    <n v="0.04"/>
    <n v="90.48"/>
    <n v="19.989999999999998"/>
    <n v="2847"/>
    <x v="1"/>
    <s v="Vanessa Day"/>
    <s v="Regular Air"/>
    <x v="0"/>
    <x v="0"/>
    <x v="4"/>
    <s v="Small Box"/>
    <x v="634"/>
    <n v="0.4"/>
    <n v="0.20680166765932104"/>
    <s v="United States"/>
    <x v="3"/>
    <x v="20"/>
    <s v="Collierville"/>
    <n v="38017"/>
    <x v="37"/>
    <x v="4"/>
    <s v="2015"/>
    <d v="2015-04-11T00:00:00"/>
    <n v="55.555199999999999"/>
    <n v="3"/>
    <n v="268.64"/>
    <n v="85928"/>
    <x v="0"/>
  </r>
  <r>
    <n v="21856"/>
    <s v="Not Specified"/>
    <n v="0.02"/>
    <n v="9.77"/>
    <n v="6.02"/>
    <n v="2847"/>
    <x v="1"/>
    <s v="Vanessa Day"/>
    <s v="Regular Air"/>
    <x v="0"/>
    <x v="1"/>
    <x v="2"/>
    <s v="Medium Box"/>
    <x v="563"/>
    <n v="0.48"/>
    <n v="-6.1055200729927002"/>
    <s v="United States"/>
    <x v="3"/>
    <x v="20"/>
    <s v="Collierville"/>
    <n v="38017"/>
    <x v="37"/>
    <x v="4"/>
    <s v="2015"/>
    <d v="2015-04-10T00:00:00"/>
    <n v="-535.33199999999999"/>
    <n v="9"/>
    <n v="87.68"/>
    <n v="85928"/>
    <x v="0"/>
  </r>
  <r>
    <n v="21857"/>
    <s v="Not Specified"/>
    <n v="0.09"/>
    <n v="34.99"/>
    <n v="7.73"/>
    <n v="2847"/>
    <x v="1"/>
    <s v="Vanessa Day"/>
    <s v="Regular Air"/>
    <x v="0"/>
    <x v="0"/>
    <x v="0"/>
    <s v="Small Box"/>
    <x v="17"/>
    <n v="0.59"/>
    <n v="-5.5481233386496545"/>
    <s v="United States"/>
    <x v="3"/>
    <x v="20"/>
    <s v="Collierville"/>
    <n v="38017"/>
    <x v="37"/>
    <x v="4"/>
    <s v="2015"/>
    <d v="2015-04-11T00:00:00"/>
    <n v="-208.72039999999998"/>
    <n v="1"/>
    <n v="37.619999999999997"/>
    <n v="85928"/>
    <x v="0"/>
  </r>
  <r>
    <n v="24455"/>
    <s v="Medium"/>
    <n v="0"/>
    <n v="49.99"/>
    <n v="19.989999999999998"/>
    <n v="2848"/>
    <x v="0"/>
    <s v="Eileen Dalton"/>
    <s v="Regular Air"/>
    <x v="0"/>
    <x v="2"/>
    <x v="13"/>
    <s v="Small Box"/>
    <x v="84"/>
    <n v="0.41"/>
    <n v="4.668355402955688E-2"/>
    <s v="United States"/>
    <x v="3"/>
    <x v="20"/>
    <s v="Columbia"/>
    <n v="38401"/>
    <x v="132"/>
    <x v="1"/>
    <s v="2015"/>
    <d v="2015-06-08T00:00:00"/>
    <n v="38.885999999999996"/>
    <n v="16"/>
    <n v="832.97"/>
    <n v="85929"/>
    <x v="0"/>
  </r>
  <r>
    <n v="23622"/>
    <s v="Low"/>
    <n v="0.05"/>
    <n v="115.99"/>
    <n v="8.99"/>
    <n v="2851"/>
    <x v="0"/>
    <s v="Annie Sherrill"/>
    <s v="Regular Air"/>
    <x v="3"/>
    <x v="2"/>
    <x v="5"/>
    <s v="Small Box"/>
    <x v="50"/>
    <n v="0.57999999999999996"/>
    <n v="0.69"/>
    <s v="United States"/>
    <x v="2"/>
    <x v="7"/>
    <s v="Odessa"/>
    <n v="79762"/>
    <x v="37"/>
    <x v="4"/>
    <s v="2015"/>
    <d v="2015-04-13T00:00:00"/>
    <n v="719.35259999999994"/>
    <n v="11"/>
    <n v="1042.54"/>
    <n v="86454"/>
    <x v="0"/>
  </r>
  <r>
    <n v="23042"/>
    <s v="Medium"/>
    <n v="0.08"/>
    <n v="7.84"/>
    <n v="4.71"/>
    <n v="2855"/>
    <x v="1"/>
    <s v="Vicki Womble"/>
    <s v="Regular Air"/>
    <x v="0"/>
    <x v="0"/>
    <x v="8"/>
    <s v="Small Box"/>
    <x v="749"/>
    <n v="0.35"/>
    <n v="-0.1690753676470588"/>
    <s v="United States"/>
    <x v="0"/>
    <x v="0"/>
    <s v="Des Moines"/>
    <n v="98198"/>
    <x v="72"/>
    <x v="0"/>
    <s v="2015"/>
    <d v="2015-01-22T00:00:00"/>
    <n v="-12.876779999999998"/>
    <n v="10"/>
    <n v="76.16"/>
    <n v="87316"/>
    <x v="0"/>
  </r>
  <r>
    <n v="23043"/>
    <s v="Medium"/>
    <n v="0.03"/>
    <n v="105.34"/>
    <n v="24.49"/>
    <n v="2855"/>
    <x v="1"/>
    <s v="Vicki Womble"/>
    <s v="Regular Air"/>
    <x v="0"/>
    <x v="1"/>
    <x v="2"/>
    <s v="Large Box"/>
    <x v="828"/>
    <n v="0.61"/>
    <n v="0.59542142678251486"/>
    <s v="United States"/>
    <x v="0"/>
    <x v="0"/>
    <s v="Des Moines"/>
    <n v="98198"/>
    <x v="72"/>
    <x v="0"/>
    <s v="2015"/>
    <d v="2015-01-22T00:00:00"/>
    <n v="618.13080000000002"/>
    <n v="10"/>
    <n v="1038.1400000000001"/>
    <n v="87316"/>
    <x v="0"/>
  </r>
  <r>
    <n v="23213"/>
    <s v="Low"/>
    <n v="0.09"/>
    <n v="6783.02"/>
    <n v="24.49"/>
    <n v="2855"/>
    <x v="1"/>
    <s v="Vicki Womble"/>
    <s v="Regular Air"/>
    <x v="3"/>
    <x v="2"/>
    <x v="6"/>
    <s v="Large Box"/>
    <x v="458"/>
    <n v="0.39"/>
    <n v="-2.245981829733164"/>
    <s v="United States"/>
    <x v="0"/>
    <x v="0"/>
    <s v="Des Moines"/>
    <n v="98198"/>
    <x v="17"/>
    <x v="5"/>
    <s v="2015"/>
    <d v="2015-03-14T00:00:00"/>
    <n v="-14140.7016"/>
    <n v="1"/>
    <n v="6296"/>
    <n v="87317"/>
    <x v="0"/>
  </r>
  <r>
    <n v="18516"/>
    <s v="Medium"/>
    <n v="0.06"/>
    <n v="2.94"/>
    <n v="0.96"/>
    <n v="2858"/>
    <x v="1"/>
    <s v="Jerry Webster"/>
    <s v="Regular Air"/>
    <x v="0"/>
    <x v="0"/>
    <x v="0"/>
    <s v="Wrap Bag"/>
    <x v="202"/>
    <n v="0.57999999999999996"/>
    <n v="-1.0097838452787258"/>
    <s v="United States"/>
    <x v="3"/>
    <x v="26"/>
    <s v="Fruit Cove"/>
    <n v="32259"/>
    <x v="28"/>
    <x v="3"/>
    <s v="2015"/>
    <d v="2015-05-18T00:00:00"/>
    <n v="-8.8759999999999994"/>
    <n v="3"/>
    <n v="8.7899999999999991"/>
    <n v="88279"/>
    <x v="0"/>
  </r>
  <r>
    <n v="18506"/>
    <s v="Low"/>
    <n v="0.04"/>
    <n v="67.28"/>
    <n v="19.989999999999998"/>
    <n v="2858"/>
    <x v="1"/>
    <s v="Jerry Webster"/>
    <s v="Regular Air"/>
    <x v="0"/>
    <x v="0"/>
    <x v="8"/>
    <s v="Small Box"/>
    <x v="236"/>
    <n v="0.4"/>
    <n v="7.1911799110972478E-3"/>
    <s v="United States"/>
    <x v="3"/>
    <x v="26"/>
    <s v="Fruit Cove"/>
    <n v="32259"/>
    <x v="94"/>
    <x v="3"/>
    <s v="2015"/>
    <d v="2015-05-28T00:00:00"/>
    <n v="14.754"/>
    <n v="30"/>
    <n v="2051.6799999999998"/>
    <n v="88282"/>
    <x v="0"/>
  </r>
  <r>
    <n v="18507"/>
    <s v="Low"/>
    <n v="0.1"/>
    <n v="130.97999999999999"/>
    <n v="54.74"/>
    <n v="2858"/>
    <x v="1"/>
    <s v="Jerry Webster"/>
    <s v="Delivery Truck"/>
    <x v="0"/>
    <x v="1"/>
    <x v="14"/>
    <s v="Jumbo Box"/>
    <x v="136"/>
    <n v="0.69"/>
    <n v="0.12646047331176594"/>
    <s v="United States"/>
    <x v="3"/>
    <x v="26"/>
    <s v="Fruit Cove"/>
    <n v="32259"/>
    <x v="94"/>
    <x v="3"/>
    <s v="2015"/>
    <d v="2015-05-23T00:00:00"/>
    <n v="669.61199999999997"/>
    <n v="42"/>
    <n v="5295.03"/>
    <n v="88282"/>
    <x v="0"/>
  </r>
  <r>
    <n v="18508"/>
    <s v="Low"/>
    <n v="0.04"/>
    <n v="2.78"/>
    <n v="1.25"/>
    <n v="2858"/>
    <x v="1"/>
    <s v="Jerry Webster"/>
    <s v="Regular Air"/>
    <x v="0"/>
    <x v="0"/>
    <x v="0"/>
    <s v="Wrap Bag"/>
    <x v="732"/>
    <n v="0.59"/>
    <n v="2.6535442880279061"/>
    <s v="United States"/>
    <x v="3"/>
    <x v="26"/>
    <s v="Fruit Cove"/>
    <n v="32259"/>
    <x v="94"/>
    <x v="3"/>
    <s v="2015"/>
    <d v="2015-05-23T00:00:00"/>
    <n v="213"/>
    <n v="28"/>
    <n v="80.27"/>
    <n v="88282"/>
    <x v="0"/>
  </r>
  <r>
    <n v="20270"/>
    <s v="Not Specified"/>
    <n v="0.03"/>
    <n v="142.86000000000001"/>
    <n v="19.989999999999998"/>
    <n v="2859"/>
    <x v="0"/>
    <s v="Brad H Blake"/>
    <s v="Regular Air"/>
    <x v="0"/>
    <x v="0"/>
    <x v="10"/>
    <s v="Small Box"/>
    <x v="589"/>
    <n v="0.56000000000000005"/>
    <n v="-2.5480100363910307E-3"/>
    <s v="United States"/>
    <x v="3"/>
    <x v="26"/>
    <s v="Gainesville"/>
    <n v="32601"/>
    <x v="113"/>
    <x v="4"/>
    <s v="2015"/>
    <d v="2015-04-03T00:00:00"/>
    <n v="-8.3881000000000014"/>
    <n v="23"/>
    <n v="3292.02"/>
    <n v="88281"/>
    <x v="0"/>
  </r>
  <r>
    <n v="23238"/>
    <s v="Medium"/>
    <n v="0.05"/>
    <n v="20.99"/>
    <n v="4.8099999999999996"/>
    <n v="2861"/>
    <x v="0"/>
    <s v="Dwight Robinson"/>
    <s v="Regular Air"/>
    <x v="0"/>
    <x v="2"/>
    <x v="5"/>
    <s v="Medium Box"/>
    <x v="160"/>
    <n v="0.57999999999999996"/>
    <n v="2.4578849721706864E-2"/>
    <s v="United States"/>
    <x v="2"/>
    <x v="13"/>
    <s v="Hays"/>
    <n v="67601"/>
    <x v="136"/>
    <x v="2"/>
    <s v="2015"/>
    <d v="2015-02-28T00:00:00"/>
    <n v="4.9017600000000003"/>
    <n v="11"/>
    <n v="199.43"/>
    <n v="88280"/>
    <x v="0"/>
  </r>
  <r>
    <n v="25932"/>
    <s v="High"/>
    <n v="0"/>
    <n v="12.22"/>
    <n v="2.85"/>
    <n v="2862"/>
    <x v="0"/>
    <s v="Carrie High"/>
    <s v="Regular Air"/>
    <x v="0"/>
    <x v="1"/>
    <x v="2"/>
    <s v="Small Pack"/>
    <x v="775"/>
    <n v="0.55000000000000004"/>
    <n v="0.68999999999999984"/>
    <s v="United States"/>
    <x v="2"/>
    <x v="32"/>
    <s v="La Vista"/>
    <n v="68128"/>
    <x v="86"/>
    <x v="4"/>
    <s v="2015"/>
    <d v="2015-04-12T00:00:00"/>
    <n v="76.389899999999983"/>
    <n v="9"/>
    <n v="110.71"/>
    <n v="88278"/>
    <x v="0"/>
  </r>
  <r>
    <n v="23136"/>
    <s v="Critical"/>
    <n v="0.01"/>
    <n v="13.79"/>
    <n v="8.7799999999999994"/>
    <n v="2865"/>
    <x v="1"/>
    <s v="Roberta Mitchell"/>
    <s v="Regular Air"/>
    <x v="0"/>
    <x v="1"/>
    <x v="2"/>
    <s v="Small Box"/>
    <x v="245"/>
    <n v="0.43"/>
    <n v="-0.64872971065631624"/>
    <s v="United States"/>
    <x v="2"/>
    <x v="7"/>
    <s v="Paris"/>
    <n v="75460"/>
    <x v="67"/>
    <x v="2"/>
    <s v="2015"/>
    <d v="2015-02-25T00:00:00"/>
    <n v="-36.770000000000003"/>
    <n v="4"/>
    <n v="56.68"/>
    <n v="90871"/>
    <x v="0"/>
  </r>
  <r>
    <n v="23137"/>
    <s v="Critical"/>
    <n v="0.04"/>
    <n v="33.29"/>
    <n v="8.74"/>
    <n v="2865"/>
    <x v="1"/>
    <s v="Roberta Mitchell"/>
    <s v="Regular Air"/>
    <x v="0"/>
    <x v="0"/>
    <x v="10"/>
    <s v="Small Box"/>
    <x v="829"/>
    <n v="0.61"/>
    <n v="0.31839467330065124"/>
    <s v="United States"/>
    <x v="2"/>
    <x v="7"/>
    <s v="Paris"/>
    <n v="75460"/>
    <x v="67"/>
    <x v="2"/>
    <s v="2015"/>
    <d v="2015-02-24T00:00:00"/>
    <n v="87.03"/>
    <n v="8"/>
    <n v="273.33999999999997"/>
    <n v="90871"/>
    <x v="0"/>
  </r>
  <r>
    <n v="1529"/>
    <s v="High"/>
    <n v="0.01"/>
    <n v="125.99"/>
    <n v="8.99"/>
    <n v="2867"/>
    <x v="0"/>
    <s v="Dana Teague"/>
    <s v="Regular Air"/>
    <x v="0"/>
    <x v="2"/>
    <x v="5"/>
    <s v="Small Box"/>
    <x v="157"/>
    <n v="0.59"/>
    <n v="-2.5680888575458387"/>
    <s v="United States"/>
    <x v="1"/>
    <x v="41"/>
    <s v="Washington"/>
    <n v="20016"/>
    <x v="89"/>
    <x v="4"/>
    <s v="2015"/>
    <d v="2015-04-18T00:00:00"/>
    <n v="-582.64799999999991"/>
    <n v="2"/>
    <n v="226.88"/>
    <n v="11013"/>
    <x v="0"/>
  </r>
  <r>
    <n v="18998"/>
    <s v="High"/>
    <n v="0.03"/>
    <n v="896.99"/>
    <n v="19.989999999999998"/>
    <n v="2868"/>
    <x v="1"/>
    <s v="Eugene Clayton"/>
    <s v="Regular Air"/>
    <x v="0"/>
    <x v="0"/>
    <x v="8"/>
    <s v="Small Box"/>
    <x v="39"/>
    <n v="0.38"/>
    <n v="0.69"/>
    <s v="United States"/>
    <x v="0"/>
    <x v="0"/>
    <s v="Edmonds"/>
    <n v="98026"/>
    <x v="176"/>
    <x v="0"/>
    <s v="2015"/>
    <d v="2015-01-10T00:00:00"/>
    <n v="3602.1311999999994"/>
    <n v="6"/>
    <n v="5220.4799999999996"/>
    <n v="85826"/>
    <x v="0"/>
  </r>
  <r>
    <n v="19529"/>
    <s v="High"/>
    <n v="0.01"/>
    <n v="125.99"/>
    <n v="8.99"/>
    <n v="2868"/>
    <x v="1"/>
    <s v="Eugene Clayton"/>
    <s v="Regular Air"/>
    <x v="0"/>
    <x v="2"/>
    <x v="5"/>
    <s v="Small Box"/>
    <x v="157"/>
    <n v="0.59"/>
    <n v="-5.1361777150916774"/>
    <s v="United States"/>
    <x v="0"/>
    <x v="0"/>
    <s v="Edmonds"/>
    <n v="98026"/>
    <x v="89"/>
    <x v="4"/>
    <s v="2015"/>
    <d v="2015-04-18T00:00:00"/>
    <n v="-582.64799999999991"/>
    <n v="1"/>
    <n v="113.44"/>
    <n v="85827"/>
    <x v="0"/>
  </r>
  <r>
    <n v="19293"/>
    <s v="Not Specified"/>
    <n v="0.08"/>
    <n v="15.99"/>
    <n v="13.18"/>
    <n v="2868"/>
    <x v="1"/>
    <s v="Eugene Clayton"/>
    <s v="Express Air"/>
    <x v="0"/>
    <x v="0"/>
    <x v="8"/>
    <s v="Small Box"/>
    <x v="222"/>
    <n v="0.37"/>
    <n v="-1.0085580127234171"/>
    <s v="United States"/>
    <x v="0"/>
    <x v="0"/>
    <s v="Edmonds"/>
    <n v="98026"/>
    <x v="40"/>
    <x v="3"/>
    <s v="2015"/>
    <d v="2015-05-27T00:00:00"/>
    <n v="-66.584999999999994"/>
    <n v="4"/>
    <n v="66.02"/>
    <n v="85828"/>
    <x v="0"/>
  </r>
  <r>
    <n v="25724"/>
    <s v="Medium"/>
    <n v="7.0000000000000007E-2"/>
    <n v="2.89"/>
    <n v="0.5"/>
    <n v="2873"/>
    <x v="1"/>
    <s v="Benjamin Gunter"/>
    <s v="Regular Air"/>
    <x v="2"/>
    <x v="0"/>
    <x v="9"/>
    <s v="Small Box"/>
    <x v="277"/>
    <n v="0.38"/>
    <n v="13.37353119321623"/>
    <s v="United States"/>
    <x v="3"/>
    <x v="26"/>
    <s v="Hialeah"/>
    <n v="33012"/>
    <x v="46"/>
    <x v="0"/>
    <s v="2015"/>
    <d v="2015-01-24T00:00:00"/>
    <n v="441.59399999999999"/>
    <n v="12"/>
    <n v="33.020000000000003"/>
    <n v="89872"/>
    <x v="0"/>
  </r>
  <r>
    <n v="25725"/>
    <s v="Medium"/>
    <n v="0"/>
    <n v="217.85"/>
    <n v="29.1"/>
    <n v="2873"/>
    <x v="1"/>
    <s v="Benjamin Gunter"/>
    <s v="Delivery Truck"/>
    <x v="2"/>
    <x v="1"/>
    <x v="11"/>
    <s v="Jumbo Box"/>
    <x v="830"/>
    <n v="0.68"/>
    <n v="0.17340636135673751"/>
    <s v="United States"/>
    <x v="3"/>
    <x v="26"/>
    <s v="Hialeah"/>
    <n v="33012"/>
    <x v="46"/>
    <x v="0"/>
    <s v="2015"/>
    <d v="2015-01-23T00:00:00"/>
    <n v="394.17"/>
    <n v="10"/>
    <n v="2273.1"/>
    <n v="89872"/>
    <x v="0"/>
  </r>
  <r>
    <n v="21768"/>
    <s v="Low"/>
    <n v="0.05"/>
    <n v="4.84"/>
    <n v="0.71"/>
    <n v="2874"/>
    <x v="1"/>
    <s v="Marian Willis"/>
    <s v="Regular Air"/>
    <x v="1"/>
    <x v="0"/>
    <x v="0"/>
    <s v="Wrap Bag"/>
    <x v="525"/>
    <n v="0.52"/>
    <n v="0.69"/>
    <s v="United States"/>
    <x v="2"/>
    <x v="32"/>
    <s v="La Vista"/>
    <n v="68128"/>
    <x v="34"/>
    <x v="4"/>
    <s v="2015"/>
    <d v="2015-04-15T00:00:00"/>
    <n v="13.448099999999998"/>
    <n v="4"/>
    <n v="19.489999999999998"/>
    <n v="89873"/>
    <x v="0"/>
  </r>
  <r>
    <n v="19246"/>
    <s v="Critical"/>
    <n v="0.03"/>
    <n v="304.99"/>
    <n v="19.989999999999998"/>
    <n v="2874"/>
    <x v="1"/>
    <s v="Marian Willis"/>
    <s v="Regular Air"/>
    <x v="1"/>
    <x v="0"/>
    <x v="8"/>
    <s v="Small Box"/>
    <x v="831"/>
    <n v="0.4"/>
    <n v="0.69"/>
    <s v="United States"/>
    <x v="2"/>
    <x v="32"/>
    <s v="La Vista"/>
    <n v="68128"/>
    <x v="33"/>
    <x v="1"/>
    <s v="2015"/>
    <d v="2015-06-24T00:00:00"/>
    <n v="4033.6089000000002"/>
    <n v="19"/>
    <n v="5845.81"/>
    <n v="89874"/>
    <x v="0"/>
  </r>
  <r>
    <n v="19247"/>
    <s v="Critical"/>
    <n v="0.09"/>
    <n v="65.989999999999995"/>
    <n v="8.99"/>
    <n v="2874"/>
    <x v="1"/>
    <s v="Marian Willis"/>
    <s v="Regular Air"/>
    <x v="1"/>
    <x v="2"/>
    <x v="5"/>
    <s v="Small Box"/>
    <x v="832"/>
    <n v="0.57999999999999996"/>
    <n v="0.22368446793405378"/>
    <s v="United States"/>
    <x v="2"/>
    <x v="32"/>
    <s v="La Vista"/>
    <n v="68128"/>
    <x v="33"/>
    <x v="1"/>
    <s v="2015"/>
    <d v="2015-06-24T00:00:00"/>
    <n v="141.7824"/>
    <n v="12"/>
    <n v="633.85"/>
    <n v="89874"/>
    <x v="0"/>
  </r>
  <r>
    <n v="25599"/>
    <s v="Not Specified"/>
    <n v="0"/>
    <n v="8.33"/>
    <n v="1.99"/>
    <n v="2877"/>
    <x v="0"/>
    <s v="Shannon Aldridge"/>
    <s v="Express Air"/>
    <x v="3"/>
    <x v="2"/>
    <x v="13"/>
    <s v="Small Pack"/>
    <x v="140"/>
    <n v="0.52"/>
    <n v="0.69"/>
    <s v="United States"/>
    <x v="1"/>
    <x v="10"/>
    <s v="North Olmsted"/>
    <n v="44070"/>
    <x v="21"/>
    <x v="5"/>
    <s v="2015"/>
    <d v="2015-03-04T00:00:00"/>
    <n v="74.181899999999999"/>
    <n v="12"/>
    <n v="107.51"/>
    <n v="91492"/>
    <x v="0"/>
  </r>
  <r>
    <n v="7599"/>
    <s v="Not Specified"/>
    <n v="0"/>
    <n v="8.33"/>
    <n v="1.99"/>
    <n v="2878"/>
    <x v="0"/>
    <s v="Susan Carroll Berman"/>
    <s v="Express Air"/>
    <x v="3"/>
    <x v="2"/>
    <x v="13"/>
    <s v="Small Pack"/>
    <x v="140"/>
    <n v="0.52"/>
    <n v="0.19547354421962573"/>
    <s v="United States"/>
    <x v="0"/>
    <x v="0"/>
    <s v="Seattle"/>
    <n v="98107"/>
    <x v="21"/>
    <x v="5"/>
    <s v="2015"/>
    <d v="2015-03-04T00:00:00"/>
    <n v="82.31"/>
    <n v="47"/>
    <n v="421.08"/>
    <n v="54369"/>
    <x v="0"/>
  </r>
  <r>
    <n v="18642"/>
    <s v="Medium"/>
    <n v="0.05"/>
    <n v="6.68"/>
    <n v="6.93"/>
    <n v="2880"/>
    <x v="1"/>
    <s v="Grace Black"/>
    <s v="Regular Air"/>
    <x v="2"/>
    <x v="0"/>
    <x v="7"/>
    <s v="Small Box"/>
    <x v="716"/>
    <n v="0.37"/>
    <n v="-3.0466321243523439E-2"/>
    <s v="United States"/>
    <x v="3"/>
    <x v="26"/>
    <s v="North Miami Beach"/>
    <n v="33160"/>
    <x v="145"/>
    <x v="5"/>
    <s v="2015"/>
    <d v="2015-03-29T00:00:00"/>
    <n v="-2.3520000000000096"/>
    <n v="11"/>
    <n v="77.2"/>
    <n v="88626"/>
    <x v="0"/>
  </r>
  <r>
    <n v="20315"/>
    <s v="Low"/>
    <n v="0.09"/>
    <n v="243.98"/>
    <n v="43.32"/>
    <n v="2880"/>
    <x v="1"/>
    <s v="Grace Black"/>
    <s v="Delivery Truck"/>
    <x v="2"/>
    <x v="1"/>
    <x v="1"/>
    <s v="Jumbo Drum"/>
    <x v="696"/>
    <n v="0.55000000000000004"/>
    <n v="0.18956851333866628"/>
    <s v="United States"/>
    <x v="3"/>
    <x v="26"/>
    <s v="North Miami Beach"/>
    <n v="33160"/>
    <x v="100"/>
    <x v="3"/>
    <s v="2015"/>
    <d v="2015-05-13T00:00:00"/>
    <n v="1059.288"/>
    <n v="25"/>
    <n v="5587.89"/>
    <n v="88627"/>
    <x v="0"/>
  </r>
  <r>
    <n v="7718"/>
    <s v="High"/>
    <n v="0.03"/>
    <n v="4.0599999999999996"/>
    <n v="6.89"/>
    <n v="2882"/>
    <x v="1"/>
    <s v="Andrew Gonzalez"/>
    <s v="Regular Air"/>
    <x v="3"/>
    <x v="0"/>
    <x v="15"/>
    <s v="Small Box"/>
    <x v="326"/>
    <n v="0.6"/>
    <n v="-1.5402845706423167"/>
    <s v="United States"/>
    <x v="3"/>
    <x v="24"/>
    <s v="Charlotte"/>
    <n v="28206"/>
    <x v="63"/>
    <x v="2"/>
    <s v="2015"/>
    <d v="2015-02-22T00:00:00"/>
    <n v="-246.27609999999999"/>
    <n v="37"/>
    <n v="159.88999999999999"/>
    <n v="55300"/>
    <x v="0"/>
  </r>
  <r>
    <n v="7719"/>
    <s v="High"/>
    <n v="0.01"/>
    <n v="3.75"/>
    <n v="0.5"/>
    <n v="2882"/>
    <x v="1"/>
    <s v="Andrew Gonzalez"/>
    <s v="Regular Air"/>
    <x v="3"/>
    <x v="0"/>
    <x v="9"/>
    <s v="Small Box"/>
    <x v="833"/>
    <n v="0.37"/>
    <n v="0.30582114361702128"/>
    <s v="United States"/>
    <x v="3"/>
    <x v="24"/>
    <s v="Charlotte"/>
    <n v="28206"/>
    <x v="63"/>
    <x v="2"/>
    <s v="2015"/>
    <d v="2015-02-21T00:00:00"/>
    <n v="55.194599999999994"/>
    <n v="48"/>
    <n v="180.48"/>
    <n v="55300"/>
    <x v="0"/>
  </r>
  <r>
    <n v="7720"/>
    <s v="High"/>
    <n v="0.02"/>
    <n v="10.68"/>
    <n v="13.04"/>
    <n v="2882"/>
    <x v="1"/>
    <s v="Andrew Gonzalez"/>
    <s v="Regular Air"/>
    <x v="3"/>
    <x v="1"/>
    <x v="2"/>
    <s v="Large Box"/>
    <x v="834"/>
    <n v="0.6"/>
    <n v="-0.87678754850490759"/>
    <s v="United States"/>
    <x v="3"/>
    <x v="24"/>
    <s v="Charlotte"/>
    <n v="28206"/>
    <x v="63"/>
    <x v="2"/>
    <s v="2015"/>
    <d v="2015-02-22T00:00:00"/>
    <n v="-307.29650000000004"/>
    <n v="31"/>
    <n v="350.48"/>
    <n v="55300"/>
    <x v="0"/>
  </r>
  <r>
    <n v="2314"/>
    <s v="High"/>
    <n v="7.0000000000000007E-2"/>
    <n v="28.99"/>
    <n v="8.59"/>
    <n v="2882"/>
    <x v="1"/>
    <s v="Andrew Gonzalez"/>
    <s v="Regular Air"/>
    <x v="3"/>
    <x v="2"/>
    <x v="5"/>
    <s v="Medium Box"/>
    <x v="693"/>
    <n v="0.56000000000000005"/>
    <n v="-1.7147459436379166E-2"/>
    <s v="United States"/>
    <x v="3"/>
    <x v="24"/>
    <s v="Charlotte"/>
    <n v="28206"/>
    <x v="91"/>
    <x v="5"/>
    <s v="2015"/>
    <d v="2015-03-19T00:00:00"/>
    <n v="-16.063740000000003"/>
    <n v="39"/>
    <n v="936.8"/>
    <n v="16676"/>
    <x v="0"/>
  </r>
  <r>
    <n v="694"/>
    <s v="Critical"/>
    <n v="0.05"/>
    <n v="6.48"/>
    <n v="8.73"/>
    <n v="2882"/>
    <x v="1"/>
    <s v="Andrew Gonzalez"/>
    <s v="Regular Air"/>
    <x v="3"/>
    <x v="0"/>
    <x v="7"/>
    <s v="Small Box"/>
    <x v="758"/>
    <n v="0.37"/>
    <n v="-0.6898266666666667"/>
    <s v="United States"/>
    <x v="3"/>
    <x v="24"/>
    <s v="Charlotte"/>
    <n v="28206"/>
    <x v="19"/>
    <x v="3"/>
    <s v="2015"/>
    <d v="2015-05-09T00:00:00"/>
    <n v="-160.38470000000001"/>
    <n v="35"/>
    <n v="232.5"/>
    <n v="4839"/>
    <x v="0"/>
  </r>
  <r>
    <n v="3065"/>
    <s v="High"/>
    <n v="0.09"/>
    <n v="363.25"/>
    <n v="19.989999999999998"/>
    <n v="2882"/>
    <x v="1"/>
    <s v="Andrew Gonzalez"/>
    <s v="Regular Air"/>
    <x v="3"/>
    <x v="0"/>
    <x v="15"/>
    <s v="Small Box"/>
    <x v="451"/>
    <n v="0.56999999999999995"/>
    <n v="9.7674391927491486E-2"/>
    <s v="United States"/>
    <x v="3"/>
    <x v="24"/>
    <s v="Charlotte"/>
    <n v="28206"/>
    <x v="75"/>
    <x v="1"/>
    <s v="2015"/>
    <d v="2015-06-06T00:00:00"/>
    <n v="732.26980000000003"/>
    <n v="21"/>
    <n v="7497.05"/>
    <n v="21958"/>
    <x v="0"/>
  </r>
  <r>
    <n v="5689"/>
    <s v="Low"/>
    <n v="0.05"/>
    <n v="63.94"/>
    <n v="14.48"/>
    <n v="2882"/>
    <x v="1"/>
    <s v="Andrew Gonzalez"/>
    <s v="Express Air"/>
    <x v="3"/>
    <x v="1"/>
    <x v="2"/>
    <s v="Small Box"/>
    <x v="176"/>
    <n v="0.46"/>
    <n v="0.20269712275975607"/>
    <s v="United States"/>
    <x v="3"/>
    <x v="24"/>
    <s v="Charlotte"/>
    <n v="28206"/>
    <x v="133"/>
    <x v="1"/>
    <s v="2015"/>
    <d v="2015-07-07T00:00:00"/>
    <n v="270.87430000000001"/>
    <n v="21"/>
    <n v="1336.35"/>
    <n v="40224"/>
    <x v="0"/>
  </r>
  <r>
    <n v="7137"/>
    <s v="Low"/>
    <n v="0.02"/>
    <n v="43.98"/>
    <n v="1.99"/>
    <n v="2882"/>
    <x v="1"/>
    <s v="Andrew Gonzalez"/>
    <s v="Regular Air"/>
    <x v="3"/>
    <x v="2"/>
    <x v="13"/>
    <s v="Small Pack"/>
    <x v="835"/>
    <n v="0.44"/>
    <n v="0.19359545478274487"/>
    <s v="United States"/>
    <x v="3"/>
    <x v="24"/>
    <s v="Charlotte"/>
    <n v="28206"/>
    <x v="72"/>
    <x v="0"/>
    <s v="2015"/>
    <d v="2015-01-25T00:00:00"/>
    <n v="333.76049999999998"/>
    <n v="40"/>
    <n v="1724.01"/>
    <n v="50917"/>
    <x v="0"/>
  </r>
  <r>
    <n v="18694"/>
    <s v="Critical"/>
    <n v="0.05"/>
    <n v="6.48"/>
    <n v="8.73"/>
    <n v="2883"/>
    <x v="0"/>
    <s v="Stuart Sharma"/>
    <s v="Regular Air"/>
    <x v="3"/>
    <x v="0"/>
    <x v="7"/>
    <s v="Small Box"/>
    <x v="758"/>
    <n v="0.37"/>
    <n v="-2.0168924569325974"/>
    <s v="United States"/>
    <x v="1"/>
    <x v="10"/>
    <s v="North Olmsted"/>
    <n v="44070"/>
    <x v="19"/>
    <x v="3"/>
    <s v="2015"/>
    <d v="2015-05-09T00:00:00"/>
    <n v="-120.59"/>
    <n v="9"/>
    <n v="59.79"/>
    <n v="87632"/>
    <x v="0"/>
  </r>
  <r>
    <n v="20314"/>
    <s v="High"/>
    <n v="7.0000000000000007E-2"/>
    <n v="28.99"/>
    <n v="8.59"/>
    <n v="2884"/>
    <x v="1"/>
    <s v="Stuart C Robinson"/>
    <s v="Regular Air"/>
    <x v="3"/>
    <x v="2"/>
    <x v="5"/>
    <s v="Medium Box"/>
    <x v="693"/>
    <n v="0.56000000000000005"/>
    <n v="-5.0281004121393781E-2"/>
    <s v="United States"/>
    <x v="1"/>
    <x v="10"/>
    <s v="North Ridgeville"/>
    <n v="44039"/>
    <x v="91"/>
    <x v="5"/>
    <s v="2015"/>
    <d v="2015-03-19T00:00:00"/>
    <n v="-12.078000000000001"/>
    <n v="10"/>
    <n v="240.21"/>
    <n v="87631"/>
    <x v="0"/>
  </r>
  <r>
    <n v="21065"/>
    <s v="High"/>
    <n v="0.09"/>
    <n v="363.25"/>
    <n v="19.989999999999998"/>
    <n v="2884"/>
    <x v="1"/>
    <s v="Stuart C Robinson"/>
    <s v="Regular Air"/>
    <x v="3"/>
    <x v="0"/>
    <x v="15"/>
    <s v="Small Box"/>
    <x v="451"/>
    <n v="0.56999999999999995"/>
    <n v="0.69"/>
    <s v="United States"/>
    <x v="1"/>
    <x v="10"/>
    <s v="North Ridgeville"/>
    <n v="44039"/>
    <x v="75"/>
    <x v="1"/>
    <s v="2015"/>
    <d v="2015-06-06T00:00:00"/>
    <n v="1231.6569"/>
    <n v="5"/>
    <n v="1785.01"/>
    <n v="87633"/>
    <x v="0"/>
  </r>
  <r>
    <n v="23689"/>
    <s v="Low"/>
    <n v="0.05"/>
    <n v="63.94"/>
    <n v="14.48"/>
    <n v="2885"/>
    <x v="0"/>
    <s v="Gary Frazier"/>
    <s v="Express Air"/>
    <x v="3"/>
    <x v="1"/>
    <x v="2"/>
    <s v="Small Box"/>
    <x v="176"/>
    <n v="0.46"/>
    <n v="0.69"/>
    <s v="United States"/>
    <x v="1"/>
    <x v="10"/>
    <s v="North Royalton"/>
    <n v="44133"/>
    <x v="133"/>
    <x v="1"/>
    <s v="2015"/>
    <d v="2015-07-07T00:00:00"/>
    <n v="219.54419999999999"/>
    <n v="5"/>
    <n v="318.18"/>
    <n v="87634"/>
    <x v="0"/>
  </r>
  <r>
    <n v="25718"/>
    <s v="High"/>
    <n v="0.03"/>
    <n v="4.0599999999999996"/>
    <n v="6.89"/>
    <n v="2886"/>
    <x v="1"/>
    <s v="Gretchen McKinney"/>
    <s v="Regular Air"/>
    <x v="3"/>
    <x v="0"/>
    <x v="15"/>
    <s v="Small Box"/>
    <x v="326"/>
    <n v="0.6"/>
    <n v="-4.761378246335819"/>
    <s v="United States"/>
    <x v="1"/>
    <x v="10"/>
    <s v="Parma"/>
    <n v="44134"/>
    <x v="63"/>
    <x v="2"/>
    <s v="2015"/>
    <d v="2015-02-22T00:00:00"/>
    <n v="-185.17"/>
    <n v="9"/>
    <n v="38.89"/>
    <n v="87630"/>
    <x v="0"/>
  </r>
  <r>
    <n v="25719"/>
    <s v="High"/>
    <n v="0.01"/>
    <n v="3.75"/>
    <n v="0.5"/>
    <n v="2886"/>
    <x v="1"/>
    <s v="Gretchen McKinney"/>
    <s v="Regular Air"/>
    <x v="3"/>
    <x v="0"/>
    <x v="9"/>
    <s v="Small Box"/>
    <x v="833"/>
    <n v="0.37"/>
    <n v="0.69"/>
    <s v="United States"/>
    <x v="1"/>
    <x v="10"/>
    <s v="Parma"/>
    <n v="44134"/>
    <x v="63"/>
    <x v="2"/>
    <s v="2015"/>
    <d v="2015-02-21T00:00:00"/>
    <n v="31.132799999999996"/>
    <n v="12"/>
    <n v="45.12"/>
    <n v="87630"/>
    <x v="0"/>
  </r>
  <r>
    <n v="25720"/>
    <s v="High"/>
    <n v="0.02"/>
    <n v="10.68"/>
    <n v="13.04"/>
    <n v="2886"/>
    <x v="1"/>
    <s v="Gretchen McKinney"/>
    <s v="Regular Air"/>
    <x v="3"/>
    <x v="1"/>
    <x v="2"/>
    <s v="Large Box"/>
    <x v="834"/>
    <n v="0.6"/>
    <n v="-2.5544499723604202"/>
    <s v="United States"/>
    <x v="1"/>
    <x v="10"/>
    <s v="Parma"/>
    <n v="44134"/>
    <x v="63"/>
    <x v="2"/>
    <s v="2015"/>
    <d v="2015-02-22T00:00:00"/>
    <n v="-231.05"/>
    <n v="8"/>
    <n v="90.45"/>
    <n v="87630"/>
    <x v="0"/>
  </r>
  <r>
    <n v="21514"/>
    <s v="High"/>
    <n v="0.1"/>
    <n v="209.37"/>
    <n v="69"/>
    <n v="2892"/>
    <x v="0"/>
    <s v="Benjamin Porter"/>
    <s v="Regular Air"/>
    <x v="3"/>
    <x v="1"/>
    <x v="11"/>
    <s v="Large Box"/>
    <x v="575"/>
    <n v="0.79"/>
    <n v="-7.7922621028459593E-2"/>
    <s v="United States"/>
    <x v="2"/>
    <x v="22"/>
    <s v="Livonia"/>
    <n v="48154"/>
    <x v="67"/>
    <x v="2"/>
    <s v="2015"/>
    <d v="2015-02-25T00:00:00"/>
    <n v="-165.59492040000003"/>
    <n v="11"/>
    <n v="2125.12"/>
    <n v="90011"/>
    <x v="0"/>
  </r>
  <r>
    <n v="21515"/>
    <s v="High"/>
    <n v="7.0000000000000007E-2"/>
    <n v="4.9800000000000004"/>
    <n v="4.7"/>
    <n v="2893"/>
    <x v="0"/>
    <s v="Kathryn Tate"/>
    <s v="Regular Air"/>
    <x v="3"/>
    <x v="0"/>
    <x v="7"/>
    <s v="Small Box"/>
    <x v="594"/>
    <n v="0.38"/>
    <n v="-0.48133185349611546"/>
    <s v="United States"/>
    <x v="2"/>
    <x v="22"/>
    <s v="Madison Heights"/>
    <n v="48071"/>
    <x v="67"/>
    <x v="2"/>
    <s v="2015"/>
    <d v="2015-02-24T00:00:00"/>
    <n v="-21.684000000000001"/>
    <n v="9"/>
    <n v="45.05"/>
    <n v="90011"/>
    <x v="0"/>
  </r>
  <r>
    <n v="19909"/>
    <s v="Low"/>
    <n v="0.02"/>
    <n v="880.98"/>
    <n v="44.55"/>
    <n v="2896"/>
    <x v="1"/>
    <s v="Anna Ellis"/>
    <s v="Delivery Truck"/>
    <x v="1"/>
    <x v="1"/>
    <x v="14"/>
    <s v="Jumbo Box"/>
    <x v="270"/>
    <n v="0.62"/>
    <n v="0.69"/>
    <s v="United States"/>
    <x v="2"/>
    <x v="3"/>
    <s v="Mankato"/>
    <n v="56001"/>
    <x v="46"/>
    <x v="0"/>
    <s v="2015"/>
    <d v="2015-01-26T00:00:00"/>
    <n v="4861.0637999999999"/>
    <n v="8"/>
    <n v="7045.02"/>
    <n v="86925"/>
    <x v="0"/>
  </r>
  <r>
    <n v="18198"/>
    <s v="Critical"/>
    <n v="0"/>
    <n v="22.84"/>
    <n v="16.920000000000002"/>
    <n v="2896"/>
    <x v="1"/>
    <s v="Anna Ellis"/>
    <s v="Regular Air"/>
    <x v="1"/>
    <x v="0"/>
    <x v="7"/>
    <s v="Small Box"/>
    <x v="836"/>
    <n v="0.39"/>
    <n v="-0.22597269440397172"/>
    <s v="United States"/>
    <x v="2"/>
    <x v="3"/>
    <s v="Mankato"/>
    <n v="56001"/>
    <x v="14"/>
    <x v="5"/>
    <s v="2015"/>
    <d v="2015-03-14T00:00:00"/>
    <n v="-83.75"/>
    <n v="15"/>
    <n v="370.62"/>
    <n v="86927"/>
    <x v="0"/>
  </r>
  <r>
    <n v="20304"/>
    <s v="High"/>
    <n v="0.05"/>
    <n v="80.97"/>
    <n v="30.06"/>
    <n v="2897"/>
    <x v="1"/>
    <s v="Betty Giles"/>
    <s v="Delivery Truck"/>
    <x v="1"/>
    <x v="2"/>
    <x v="6"/>
    <s v="Jumbo Box"/>
    <x v="131"/>
    <n v="0.4"/>
    <n v="0.62502626486038149"/>
    <s v="United States"/>
    <x v="2"/>
    <x v="3"/>
    <s v="Maple Grove"/>
    <n v="55369"/>
    <x v="169"/>
    <x v="2"/>
    <s v="2015"/>
    <d v="2015-02-14T00:00:00"/>
    <n v="565.17999999999995"/>
    <n v="11"/>
    <n v="904.25"/>
    <n v="86926"/>
    <x v="0"/>
  </r>
  <r>
    <n v="20305"/>
    <s v="High"/>
    <n v="0"/>
    <n v="6.48"/>
    <n v="10.050000000000001"/>
    <n v="2897"/>
    <x v="1"/>
    <s v="Betty Giles"/>
    <s v="Regular Air"/>
    <x v="1"/>
    <x v="0"/>
    <x v="7"/>
    <s v="Small Box"/>
    <x v="837"/>
    <n v="0.37"/>
    <n v="-2.374003678724709"/>
    <s v="United States"/>
    <x v="2"/>
    <x v="3"/>
    <s v="Maple Grove"/>
    <n v="55369"/>
    <x v="169"/>
    <x v="2"/>
    <s v="2015"/>
    <d v="2015-02-15T00:00:00"/>
    <n v="-38.72"/>
    <n v="2"/>
    <n v="16.309999999999999"/>
    <n v="86926"/>
    <x v="0"/>
  </r>
  <r>
    <n v="23151"/>
    <s v="Not Specified"/>
    <n v="0.06"/>
    <n v="70.89"/>
    <n v="89.3"/>
    <n v="2903"/>
    <x v="0"/>
    <s v="Frances Powers"/>
    <s v="Delivery Truck"/>
    <x v="2"/>
    <x v="1"/>
    <x v="11"/>
    <s v="Jumbo Box"/>
    <x v="838"/>
    <n v="0.72"/>
    <n v="0.17865541097018614"/>
    <s v="United States"/>
    <x v="1"/>
    <x v="10"/>
    <s v="Reynoldsburg"/>
    <n v="43068"/>
    <x v="97"/>
    <x v="1"/>
    <s v="2015"/>
    <d v="2015-06-25T00:00:00"/>
    <n v="65.077020000000005"/>
    <n v="6"/>
    <n v="364.26"/>
    <n v="87374"/>
    <x v="0"/>
  </r>
  <r>
    <n v="18611"/>
    <s v="High"/>
    <n v="7.0000000000000007E-2"/>
    <n v="4.13"/>
    <n v="0.99"/>
    <n v="2908"/>
    <x v="1"/>
    <s v="Robyn Lyon"/>
    <s v="Regular Air"/>
    <x v="1"/>
    <x v="0"/>
    <x v="9"/>
    <s v="Small Box"/>
    <x v="508"/>
    <n v="0.39"/>
    <n v="0.68196639701306772"/>
    <s v="United States"/>
    <x v="1"/>
    <x v="10"/>
    <s v="Garfield Heights"/>
    <n v="44125"/>
    <x v="176"/>
    <x v="0"/>
    <s v="2015"/>
    <d v="2015-01-08T00:00:00"/>
    <n v="10.959199999999999"/>
    <n v="4"/>
    <n v="16.07"/>
    <n v="88156"/>
    <x v="0"/>
  </r>
  <r>
    <n v="18612"/>
    <s v="High"/>
    <n v="0.03"/>
    <n v="22.72"/>
    <n v="8.99"/>
    <n v="2908"/>
    <x v="1"/>
    <s v="Robyn Lyon"/>
    <s v="Regular Air"/>
    <x v="1"/>
    <x v="1"/>
    <x v="2"/>
    <s v="Small Pack"/>
    <x v="275"/>
    <n v="0.44"/>
    <n v="0.69"/>
    <s v="United States"/>
    <x v="1"/>
    <x v="10"/>
    <s v="Garfield Heights"/>
    <n v="44125"/>
    <x v="176"/>
    <x v="0"/>
    <s v="2015"/>
    <d v="2015-01-08T00:00:00"/>
    <n v="17.429400000000001"/>
    <n v="1"/>
    <n v="25.26"/>
    <n v="88156"/>
    <x v="0"/>
  </r>
  <r>
    <n v="20827"/>
    <s v="Not Specified"/>
    <n v="0.05"/>
    <n v="34.979999999999997"/>
    <n v="7.53"/>
    <n v="2908"/>
    <x v="1"/>
    <s v="Robyn Lyon"/>
    <s v="Express Air"/>
    <x v="1"/>
    <x v="2"/>
    <x v="13"/>
    <s v="Small Box"/>
    <x v="171"/>
    <n v="0.76"/>
    <n v="-5.6216699938046399E-2"/>
    <s v="United States"/>
    <x v="1"/>
    <x v="10"/>
    <s v="Garfield Heights"/>
    <n v="44125"/>
    <x v="136"/>
    <x v="2"/>
    <s v="2015"/>
    <d v="2015-03-03T00:00:00"/>
    <n v="-32.666400000000003"/>
    <n v="16"/>
    <n v="581.08000000000004"/>
    <n v="88157"/>
    <x v="0"/>
  </r>
  <r>
    <n v="20828"/>
    <s v="Not Specified"/>
    <n v="0"/>
    <n v="3.14"/>
    <n v="1.92"/>
    <n v="2908"/>
    <x v="1"/>
    <s v="Robyn Lyon"/>
    <s v="Regular Air"/>
    <x v="1"/>
    <x v="0"/>
    <x v="12"/>
    <s v="Wrap Bag"/>
    <x v="839"/>
    <n v="0.84"/>
    <n v="-0.47712313839447879"/>
    <s v="United States"/>
    <x v="1"/>
    <x v="10"/>
    <s v="Garfield Heights"/>
    <n v="44125"/>
    <x v="136"/>
    <x v="2"/>
    <s v="2015"/>
    <d v="2015-03-02T00:00:00"/>
    <n v="-13.135200000000001"/>
    <n v="8"/>
    <n v="27.53"/>
    <n v="88157"/>
    <x v="0"/>
  </r>
  <r>
    <n v="21290"/>
    <s v="High"/>
    <n v="0.04"/>
    <n v="4.13"/>
    <n v="0.99"/>
    <n v="2912"/>
    <x v="1"/>
    <s v="Hannah Carver"/>
    <s v="Express Air"/>
    <x v="1"/>
    <x v="0"/>
    <x v="9"/>
    <s v="Small Box"/>
    <x v="508"/>
    <n v="0.39"/>
    <n v="0.69"/>
    <s v="United States"/>
    <x v="2"/>
    <x v="48"/>
    <s v="Grand Forks"/>
    <n v="58201"/>
    <x v="65"/>
    <x v="4"/>
    <s v="2015"/>
    <d v="2015-04-30T00:00:00"/>
    <n v="22.307699999999997"/>
    <n v="7"/>
    <n v="32.33"/>
    <n v="87396"/>
    <x v="0"/>
  </r>
  <r>
    <n v="21291"/>
    <s v="High"/>
    <n v="0.06"/>
    <n v="55.48"/>
    <n v="14.3"/>
    <n v="2912"/>
    <x v="1"/>
    <s v="Hannah Carver"/>
    <s v="Regular Air"/>
    <x v="1"/>
    <x v="0"/>
    <x v="7"/>
    <s v="Small Box"/>
    <x v="14"/>
    <n v="0.37"/>
    <n v="0.69"/>
    <s v="United States"/>
    <x v="2"/>
    <x v="48"/>
    <s v="Grand Forks"/>
    <n v="58201"/>
    <x v="65"/>
    <x v="4"/>
    <s v="2015"/>
    <d v="2015-04-30T00:00:00"/>
    <n v="443.02139999999991"/>
    <n v="12"/>
    <n v="642.05999999999995"/>
    <n v="87396"/>
    <x v="0"/>
  </r>
  <r>
    <n v="8310"/>
    <s v="Medium"/>
    <n v="0.05"/>
    <n v="535.64"/>
    <n v="14.7"/>
    <n v="2920"/>
    <x v="0"/>
    <s v="Ernest Peele"/>
    <s v="Delivery Truck"/>
    <x v="1"/>
    <x v="2"/>
    <x v="6"/>
    <s v="Jumbo Drum"/>
    <x v="636"/>
    <n v="0.59"/>
    <n v="-1.142536496350365"/>
    <s v="United States"/>
    <x v="2"/>
    <x v="12"/>
    <s v="Chicago"/>
    <n v="60603"/>
    <x v="31"/>
    <x v="1"/>
    <s v="2015"/>
    <d v="2015-06-09T00:00:00"/>
    <n v="-1220.9144999999999"/>
    <n v="2"/>
    <n v="1068.5999999999999"/>
    <n v="59365"/>
    <x v="0"/>
  </r>
  <r>
    <n v="18166"/>
    <s v="Medium"/>
    <n v="0"/>
    <n v="6.37"/>
    <n v="5.19"/>
    <n v="2923"/>
    <x v="0"/>
    <s v="Lynne Griffith"/>
    <s v="Regular Air"/>
    <x v="3"/>
    <x v="0"/>
    <x v="8"/>
    <s v="Small Box"/>
    <x v="214"/>
    <n v="0.38"/>
    <n v="-0.27217243107769423"/>
    <s v="United States"/>
    <x v="1"/>
    <x v="30"/>
    <s v="Hagerstown"/>
    <n v="21740"/>
    <x v="136"/>
    <x v="2"/>
    <s v="2015"/>
    <d v="2015-03-02T00:00:00"/>
    <n v="-27.1492"/>
    <n v="15"/>
    <n v="99.75"/>
    <n v="86592"/>
    <x v="0"/>
  </r>
  <r>
    <n v="18345"/>
    <s v="Critical"/>
    <n v="0.02"/>
    <n v="110.98"/>
    <n v="13.99"/>
    <n v="2924"/>
    <x v="1"/>
    <s v="Courtney Nelson"/>
    <s v="Regular Air"/>
    <x v="3"/>
    <x v="1"/>
    <x v="2"/>
    <s v="Medium Box"/>
    <x v="649"/>
    <n v="0.69"/>
    <n v="-0.46944069218205092"/>
    <s v="United States"/>
    <x v="1"/>
    <x v="30"/>
    <s v="Laurel"/>
    <n v="20707"/>
    <x v="59"/>
    <x v="0"/>
    <s v="2015"/>
    <d v="2015-01-18T00:00:00"/>
    <n v="-106.3424"/>
    <n v="2"/>
    <n v="226.53"/>
    <n v="86591"/>
    <x v="0"/>
  </r>
  <r>
    <n v="18346"/>
    <s v="Critical"/>
    <n v="0.01"/>
    <n v="8.01"/>
    <n v="2.87"/>
    <n v="2924"/>
    <x v="1"/>
    <s v="Courtney Nelson"/>
    <s v="Regular Air"/>
    <x v="3"/>
    <x v="0"/>
    <x v="7"/>
    <s v="Wrap Bag"/>
    <x v="840"/>
    <n v="0.4"/>
    <n v="0.65516096139839752"/>
    <s v="United States"/>
    <x v="1"/>
    <x v="30"/>
    <s v="Laurel"/>
    <n v="20707"/>
    <x v="59"/>
    <x v="0"/>
    <s v="2015"/>
    <d v="2015-01-18T00:00:00"/>
    <n v="44.976799999999997"/>
    <n v="8"/>
    <n v="68.650000000000006"/>
    <n v="86591"/>
    <x v="0"/>
  </r>
  <r>
    <n v="25817"/>
    <s v="Critical"/>
    <n v="0.02"/>
    <n v="5.58"/>
    <n v="2.99"/>
    <n v="2928"/>
    <x v="1"/>
    <s v="Leslie Woodard"/>
    <s v="Regular Air"/>
    <x v="3"/>
    <x v="0"/>
    <x v="8"/>
    <s v="Small Box"/>
    <x v="841"/>
    <n v="0.37"/>
    <n v="2.9106447662880544"/>
    <s v="United States"/>
    <x v="3"/>
    <x v="39"/>
    <s v="Charleston"/>
    <n v="29418"/>
    <x v="66"/>
    <x v="3"/>
    <s v="2015"/>
    <d v="2015-05-28T00:00:00"/>
    <n v="689.32799999999997"/>
    <n v="42"/>
    <n v="236.83"/>
    <n v="90218"/>
    <x v="0"/>
  </r>
  <r>
    <n v="25819"/>
    <s v="Critical"/>
    <n v="0.02"/>
    <n v="54.1"/>
    <n v="19.989999999999998"/>
    <n v="2928"/>
    <x v="1"/>
    <s v="Leslie Woodard"/>
    <s v="Regular Air"/>
    <x v="3"/>
    <x v="0"/>
    <x v="10"/>
    <s v="Small Box"/>
    <x v="725"/>
    <n v="0.59"/>
    <n v="-1.7269020551502156E-2"/>
    <s v="United States"/>
    <x v="3"/>
    <x v="39"/>
    <s v="Charleston"/>
    <n v="29418"/>
    <x v="66"/>
    <x v="3"/>
    <s v="2015"/>
    <d v="2015-05-27T00:00:00"/>
    <n v="-33.585999999999999"/>
    <n v="36"/>
    <n v="1944.87"/>
    <n v="90218"/>
    <x v="0"/>
  </r>
  <r>
    <n v="21313"/>
    <s v="Not Specified"/>
    <n v="0.1"/>
    <n v="11.55"/>
    <n v="2.36"/>
    <n v="2931"/>
    <x v="0"/>
    <s v="Faye Hanna"/>
    <s v="Regular Air"/>
    <x v="2"/>
    <x v="0"/>
    <x v="0"/>
    <s v="Wrap Bag"/>
    <x v="99"/>
    <n v="0.55000000000000004"/>
    <n v="0.51386315091699197"/>
    <s v="United States"/>
    <x v="0"/>
    <x v="1"/>
    <s v="El Dorado Hills"/>
    <n v="95630"/>
    <x v="136"/>
    <x v="2"/>
    <s v="2015"/>
    <d v="2015-02-28T00:00:00"/>
    <n v="69.767200000000003"/>
    <n v="12"/>
    <n v="135.77000000000001"/>
    <n v="87619"/>
    <x v="0"/>
  </r>
  <r>
    <n v="24866"/>
    <s v="High"/>
    <n v="0.01"/>
    <n v="35.44"/>
    <n v="19.989999999999998"/>
    <n v="2932"/>
    <x v="0"/>
    <s v="Phyllis Hull"/>
    <s v="Regular Air"/>
    <x v="2"/>
    <x v="0"/>
    <x v="7"/>
    <s v="Small Box"/>
    <x v="611"/>
    <n v="0.38"/>
    <n v="-0.95296409886343125"/>
    <s v="United States"/>
    <x v="1"/>
    <x v="18"/>
    <s v="Stratford"/>
    <n v="6614"/>
    <x v="126"/>
    <x v="4"/>
    <s v="2015"/>
    <d v="2015-04-23T00:00:00"/>
    <n v="-52.822799999999994"/>
    <n v="1"/>
    <n v="55.43"/>
    <n v="87620"/>
    <x v="0"/>
  </r>
  <r>
    <n v="24995"/>
    <s v="Low"/>
    <n v="0.02"/>
    <n v="3.8"/>
    <n v="1.49"/>
    <n v="2935"/>
    <x v="0"/>
    <s v="Shirley Riley"/>
    <s v="Regular Air"/>
    <x v="2"/>
    <x v="0"/>
    <x v="8"/>
    <s v="Small Box"/>
    <x v="27"/>
    <n v="0.38"/>
    <n v="0.35728250244379273"/>
    <s v="United States"/>
    <x v="1"/>
    <x v="15"/>
    <s v="Boston"/>
    <n v="2215"/>
    <x v="171"/>
    <x v="3"/>
    <s v="2015"/>
    <d v="2015-05-15T00:00:00"/>
    <n v="7.31"/>
    <n v="5"/>
    <n v="20.46"/>
    <n v="87617"/>
    <x v="0"/>
  </r>
  <r>
    <n v="24865"/>
    <s v="High"/>
    <n v="0.03"/>
    <n v="47.9"/>
    <n v="5.86"/>
    <n v="2938"/>
    <x v="0"/>
    <s v="Laurie Case Daniel"/>
    <s v="Regular Air"/>
    <x v="2"/>
    <x v="0"/>
    <x v="7"/>
    <s v="Small Box"/>
    <x v="661"/>
    <n v="0.37"/>
    <n v="0.69"/>
    <s v="United States"/>
    <x v="1"/>
    <x v="15"/>
    <s v="Stoneham"/>
    <n v="2180"/>
    <x v="126"/>
    <x v="4"/>
    <s v="2015"/>
    <d v="2015-04-25T00:00:00"/>
    <n v="642.99029999999993"/>
    <n v="20"/>
    <n v="931.87"/>
    <n v="87620"/>
    <x v="0"/>
  </r>
  <r>
    <n v="23567"/>
    <s v="Critical"/>
    <n v="0.05"/>
    <n v="2.62"/>
    <n v="0.8"/>
    <n v="2941"/>
    <x v="0"/>
    <s v="Leah Pollock"/>
    <s v="Regular Air"/>
    <x v="2"/>
    <x v="0"/>
    <x v="3"/>
    <s v="Wrap Bag"/>
    <x v="505"/>
    <n v="0.39"/>
    <n v="0.593647828117702"/>
    <s v="United States"/>
    <x v="1"/>
    <x v="2"/>
    <s v="Morristown"/>
    <n v="7960"/>
    <x v="66"/>
    <x v="3"/>
    <s v="2015"/>
    <d v="2015-05-27T00:00:00"/>
    <n v="12.71"/>
    <n v="8"/>
    <n v="21.41"/>
    <n v="87618"/>
    <x v="0"/>
  </r>
  <r>
    <n v="19575"/>
    <s v="Low"/>
    <n v="0.04"/>
    <n v="4.55"/>
    <n v="1.49"/>
    <n v="2944"/>
    <x v="0"/>
    <s v="Elsie Lane"/>
    <s v="Regular Air"/>
    <x v="0"/>
    <x v="0"/>
    <x v="8"/>
    <s v="Small Box"/>
    <x v="516"/>
    <n v="0.35"/>
    <n v="0.47343933054393306"/>
    <s v="United States"/>
    <x v="2"/>
    <x v="22"/>
    <s v="Midland"/>
    <n v="48640"/>
    <x v="93"/>
    <x v="5"/>
    <s v="2015"/>
    <d v="2015-03-07T00:00:00"/>
    <n v="28.288"/>
    <n v="13"/>
    <n v="59.75"/>
    <n v="90309"/>
    <x v="0"/>
  </r>
  <r>
    <n v="26054"/>
    <s v="Not Specified"/>
    <n v="0.01"/>
    <n v="7.64"/>
    <n v="1.39"/>
    <n v="2947"/>
    <x v="0"/>
    <s v="Kathy Turner"/>
    <s v="Regular Air"/>
    <x v="3"/>
    <x v="0"/>
    <x v="4"/>
    <s v="Small Box"/>
    <x v="784"/>
    <n v="0.36"/>
    <n v="0.69"/>
    <s v="United States"/>
    <x v="1"/>
    <x v="4"/>
    <s v="Depew"/>
    <n v="14043"/>
    <x v="128"/>
    <x v="2"/>
    <s v="2015"/>
    <d v="2015-02-07T00:00:00"/>
    <n v="112.1181"/>
    <n v="20"/>
    <n v="162.49"/>
    <n v="87511"/>
    <x v="0"/>
  </r>
  <r>
    <n v="25051"/>
    <s v="Medium"/>
    <n v="7.0000000000000007E-2"/>
    <n v="42.98"/>
    <n v="4.62"/>
    <n v="2951"/>
    <x v="1"/>
    <s v="Jordan Womble"/>
    <s v="Express Air"/>
    <x v="0"/>
    <x v="0"/>
    <x v="15"/>
    <s v="Small Box"/>
    <x v="647"/>
    <n v="0.56000000000000005"/>
    <n v="0.69"/>
    <s v="United States"/>
    <x v="2"/>
    <x v="13"/>
    <s v="Hays"/>
    <n v="67601"/>
    <x v="2"/>
    <x v="2"/>
    <s v="2015"/>
    <d v="2015-02-17T00:00:00"/>
    <n v="565.38599999999997"/>
    <n v="19"/>
    <n v="819.4"/>
    <n v="91397"/>
    <x v="0"/>
  </r>
  <r>
    <n v="25052"/>
    <s v="Medium"/>
    <n v="0.03"/>
    <n v="89.99"/>
    <n v="42"/>
    <n v="2951"/>
    <x v="1"/>
    <s v="Jordan Womble"/>
    <s v="Delivery Truck"/>
    <x v="0"/>
    <x v="1"/>
    <x v="1"/>
    <s v="Jumbo Drum"/>
    <x v="790"/>
    <n v="0.66"/>
    <n v="-0.12761585854399779"/>
    <s v="United States"/>
    <x v="2"/>
    <x v="13"/>
    <s v="Hays"/>
    <n v="67601"/>
    <x v="2"/>
    <x v="2"/>
    <s v="2015"/>
    <d v="2015-02-18T00:00:00"/>
    <n v="-230.9528"/>
    <n v="19"/>
    <n v="1809.75"/>
    <n v="91397"/>
    <x v="0"/>
  </r>
  <r>
    <n v="25970"/>
    <s v="Medium"/>
    <n v="0.08"/>
    <n v="5.74"/>
    <n v="5.01"/>
    <n v="2952"/>
    <x v="0"/>
    <s v="Thelma Murray"/>
    <s v="Express Air"/>
    <x v="0"/>
    <x v="0"/>
    <x v="8"/>
    <s v="Small Box"/>
    <x v="697"/>
    <n v="0.39"/>
    <n v="-0.88002341853491362"/>
    <s v="United States"/>
    <x v="1"/>
    <x v="10"/>
    <s v="Grove City"/>
    <n v="43123"/>
    <x v="112"/>
    <x v="4"/>
    <s v="2015"/>
    <d v="2015-04-17T00:00:00"/>
    <n v="-61.628039999999999"/>
    <n v="12"/>
    <n v="70.03"/>
    <n v="91398"/>
    <x v="0"/>
  </r>
  <r>
    <n v="21200"/>
    <s v="Low"/>
    <n v="0.09"/>
    <n v="12.22"/>
    <n v="2.85"/>
    <n v="2954"/>
    <x v="0"/>
    <s v="William Sharma"/>
    <s v="Regular Air"/>
    <x v="3"/>
    <x v="1"/>
    <x v="2"/>
    <s v="Small Pack"/>
    <x v="775"/>
    <n v="0.55000000000000004"/>
    <n v="0.69"/>
    <s v="United States"/>
    <x v="2"/>
    <x v="3"/>
    <s v="Maplewood"/>
    <n v="55119"/>
    <x v="49"/>
    <x v="1"/>
    <s v="2015"/>
    <d v="2015-06-25T00:00:00"/>
    <n v="70.676699999999997"/>
    <n v="9"/>
    <n v="102.43"/>
    <n v="86427"/>
    <x v="0"/>
  </r>
  <r>
    <n v="24817"/>
    <s v="Medium"/>
    <n v="0.1"/>
    <n v="37.94"/>
    <n v="5.08"/>
    <n v="2957"/>
    <x v="0"/>
    <s v="Francis I Davis"/>
    <s v="Express Air"/>
    <x v="0"/>
    <x v="0"/>
    <x v="7"/>
    <s v="Wrap Bag"/>
    <x v="320"/>
    <n v="0.38"/>
    <n v="0.69"/>
    <s v="United States"/>
    <x v="2"/>
    <x v="45"/>
    <s v="Milwaukee"/>
    <n v="53209"/>
    <x v="57"/>
    <x v="4"/>
    <s v="2015"/>
    <d v="2015-04-04T00:00:00"/>
    <n v="95.054399999999987"/>
    <n v="4"/>
    <n v="137.76"/>
    <n v="90264"/>
    <x v="0"/>
  </r>
  <r>
    <n v="25709"/>
    <s v="Low"/>
    <n v="0.06"/>
    <n v="20.99"/>
    <n v="0.99"/>
    <n v="2958"/>
    <x v="0"/>
    <s v="Ellen Sparks"/>
    <s v="Regular Air"/>
    <x v="0"/>
    <x v="2"/>
    <x v="5"/>
    <s v="Wrap Bag"/>
    <x v="842"/>
    <n v="0.37"/>
    <n v="0.69"/>
    <s v="United States"/>
    <x v="2"/>
    <x v="45"/>
    <s v="Neenah"/>
    <n v="54956"/>
    <x v="165"/>
    <x v="5"/>
    <s v="2015"/>
    <d v="2015-03-28T00:00:00"/>
    <n v="224.96069999999997"/>
    <n v="18"/>
    <n v="326.02999999999997"/>
    <n v="90265"/>
    <x v="0"/>
  </r>
  <r>
    <n v="19923"/>
    <s v="Not Specified"/>
    <n v="0.1"/>
    <n v="36.549999999999997"/>
    <n v="13.89"/>
    <n v="2960"/>
    <x v="0"/>
    <s v="Allan Dickinson"/>
    <s v="Regular Air"/>
    <x v="0"/>
    <x v="0"/>
    <x v="0"/>
    <s v="Wrap Bag"/>
    <x v="463"/>
    <n v="0.41"/>
    <n v="-0.23588960286526914"/>
    <s v="United States"/>
    <x v="3"/>
    <x v="40"/>
    <s v="Van Buren"/>
    <n v="72956"/>
    <x v="121"/>
    <x v="4"/>
    <s v="2015"/>
    <d v="2015-04-07T00:00:00"/>
    <n v="-89.572000000000003"/>
    <n v="11"/>
    <n v="379.72"/>
    <n v="90646"/>
    <x v="0"/>
  </r>
  <r>
    <n v="20390"/>
    <s v="High"/>
    <n v="7.0000000000000007E-2"/>
    <n v="4.76"/>
    <n v="0.88"/>
    <n v="2962"/>
    <x v="0"/>
    <s v="Leonard Strauss"/>
    <s v="Express Air"/>
    <x v="3"/>
    <x v="0"/>
    <x v="7"/>
    <s v="Wrap Bag"/>
    <x v="817"/>
    <n v="0.39"/>
    <n v="0.69"/>
    <s v="United States"/>
    <x v="0"/>
    <x v="21"/>
    <s v="Louisville"/>
    <n v="80027"/>
    <x v="163"/>
    <x v="3"/>
    <s v="2015"/>
    <d v="2015-05-09T00:00:00"/>
    <n v="33.347699999999996"/>
    <n v="10"/>
    <n v="48.33"/>
    <n v="88611"/>
    <x v="0"/>
  </r>
  <r>
    <n v="22175"/>
    <s v="Critical"/>
    <n v="0.01"/>
    <n v="7.98"/>
    <n v="6.5"/>
    <n v="2963"/>
    <x v="0"/>
    <s v="Frances Johnson"/>
    <s v="Regular Air"/>
    <x v="3"/>
    <x v="0"/>
    <x v="10"/>
    <s v="Medium Box"/>
    <x v="843"/>
    <n v="0.59"/>
    <n v="-0.99089086221712985"/>
    <s v="United States"/>
    <x v="1"/>
    <x v="30"/>
    <s v="Middle River"/>
    <n v="21220"/>
    <x v="33"/>
    <x v="1"/>
    <s v="2015"/>
    <d v="2015-06-23T00:00:00"/>
    <n v="-34.591999999999999"/>
    <n v="4"/>
    <n v="34.909999999999997"/>
    <n v="88612"/>
    <x v="0"/>
  </r>
  <r>
    <n v="25953"/>
    <s v="High"/>
    <n v="0.06"/>
    <n v="42.98"/>
    <n v="4.62"/>
    <n v="2964"/>
    <x v="0"/>
    <s v="Kathy Hinton"/>
    <s v="Regular Air"/>
    <x v="3"/>
    <x v="0"/>
    <x v="15"/>
    <s v="Small Box"/>
    <x v="647"/>
    <n v="0.56000000000000005"/>
    <n v="-0.52359693877551017"/>
    <s v="United States"/>
    <x v="1"/>
    <x v="10"/>
    <s v="Mount Vernon"/>
    <n v="43050"/>
    <x v="109"/>
    <x v="4"/>
    <s v="2015"/>
    <d v="2015-04-23T00:00:00"/>
    <n v="-24.63"/>
    <n v="1"/>
    <n v="47.04"/>
    <n v="88610"/>
    <x v="0"/>
  </r>
  <r>
    <n v="21390"/>
    <s v="Not Specified"/>
    <n v="0.08"/>
    <n v="9.68"/>
    <n v="2.0299999999999998"/>
    <n v="2968"/>
    <x v="1"/>
    <s v="Miriam Bowman"/>
    <s v="Regular Air"/>
    <x v="2"/>
    <x v="0"/>
    <x v="7"/>
    <s v="Wrap Bag"/>
    <x v="844"/>
    <n v="0.37"/>
    <n v="-49.016636197440583"/>
    <s v="United States"/>
    <x v="3"/>
    <x v="26"/>
    <s v="Hollywood"/>
    <n v="33021"/>
    <x v="11"/>
    <x v="2"/>
    <s v="2015"/>
    <d v="2015-02-24T00:00:00"/>
    <n v="-536.24199999999996"/>
    <n v="1"/>
    <n v="10.94"/>
    <n v="86085"/>
    <x v="0"/>
  </r>
  <r>
    <n v="21391"/>
    <s v="Not Specified"/>
    <n v="0.04"/>
    <n v="150.97999999999999"/>
    <n v="16.010000000000002"/>
    <n v="2968"/>
    <x v="1"/>
    <s v="Miriam Bowman"/>
    <s v="Delivery Truck"/>
    <x v="2"/>
    <x v="1"/>
    <x v="11"/>
    <s v="Jumbo Box"/>
    <x v="845"/>
    <n v="0.7"/>
    <n v="-0.17208564631245046"/>
    <s v="United States"/>
    <x v="3"/>
    <x v="26"/>
    <s v="Hollywood"/>
    <n v="33021"/>
    <x v="11"/>
    <x v="2"/>
    <s v="2015"/>
    <d v="2015-02-23T00:00:00"/>
    <n v="-125.86000000000001"/>
    <n v="5"/>
    <n v="731.38"/>
    <n v="86085"/>
    <x v="0"/>
  </r>
  <r>
    <n v="18041"/>
    <s v="High"/>
    <n v="0.06"/>
    <n v="363.25"/>
    <n v="19.989999999999998"/>
    <n v="2968"/>
    <x v="1"/>
    <s v="Miriam Bowman"/>
    <s v="Regular Air"/>
    <x v="2"/>
    <x v="0"/>
    <x v="15"/>
    <s v="Small Box"/>
    <x v="451"/>
    <n v="0.56999999999999995"/>
    <n v="0.10486299185200219"/>
    <s v="United States"/>
    <x v="3"/>
    <x v="26"/>
    <s v="Hollywood"/>
    <n v="33021"/>
    <x v="145"/>
    <x v="5"/>
    <s v="2015"/>
    <d v="2015-03-30T00:00:00"/>
    <n v="36.164099999999998"/>
    <n v="1"/>
    <n v="344.87"/>
    <n v="86086"/>
    <x v="0"/>
  </r>
  <r>
    <n v="21096"/>
    <s v="High"/>
    <n v="0.01"/>
    <n v="30.97"/>
    <n v="4"/>
    <n v="2973"/>
    <x v="1"/>
    <s v="Sally Liu"/>
    <s v="Regular Air"/>
    <x v="1"/>
    <x v="2"/>
    <x v="13"/>
    <s v="Small Box"/>
    <x v="846"/>
    <n v="0.74"/>
    <n v="3.2697587274882423E-2"/>
    <s v="United States"/>
    <x v="2"/>
    <x v="45"/>
    <s v="New Berlin"/>
    <n v="53151"/>
    <x v="53"/>
    <x v="4"/>
    <s v="2015"/>
    <d v="2015-04-15T00:00:00"/>
    <n v="17.102799999999998"/>
    <n v="17"/>
    <n v="523.05999999999995"/>
    <n v="87186"/>
    <x v="0"/>
  </r>
  <r>
    <n v="21097"/>
    <s v="High"/>
    <n v="0.08"/>
    <n v="125.99"/>
    <n v="7.69"/>
    <n v="2973"/>
    <x v="1"/>
    <s v="Sally Liu"/>
    <s v="Regular Air"/>
    <x v="1"/>
    <x v="2"/>
    <x v="5"/>
    <s v="Small Box"/>
    <x v="442"/>
    <n v="0.57999999999999996"/>
    <n v="0.52352556213603441"/>
    <s v="United States"/>
    <x v="2"/>
    <x v="45"/>
    <s v="New Berlin"/>
    <n v="53151"/>
    <x v="53"/>
    <x v="4"/>
    <s v="2015"/>
    <d v="2015-04-15T00:00:00"/>
    <n v="1269.3819599999999"/>
    <n v="23"/>
    <n v="2424.6799999999998"/>
    <n v="87186"/>
    <x v="0"/>
  </r>
  <r>
    <n v="24770"/>
    <s v="Critical"/>
    <n v="0.1"/>
    <n v="442.14"/>
    <n v="14.7"/>
    <n v="2973"/>
    <x v="1"/>
    <s v="Sally Liu"/>
    <s v="Delivery Truck"/>
    <x v="1"/>
    <x v="2"/>
    <x v="6"/>
    <s v="Jumbo Drum"/>
    <x v="110"/>
    <n v="0.56000000000000005"/>
    <n v="5.7098045558029942E-2"/>
    <s v="United States"/>
    <x v="2"/>
    <x v="45"/>
    <s v="New Berlin"/>
    <n v="53151"/>
    <x v="135"/>
    <x v="3"/>
    <s v="2015"/>
    <d v="2015-05-21T00:00:00"/>
    <n v="137.68794000000014"/>
    <n v="6"/>
    <n v="2411.4299999999998"/>
    <n v="87187"/>
    <x v="0"/>
  </r>
  <r>
    <n v="19599"/>
    <s v="Medium"/>
    <n v="0.01"/>
    <n v="35.99"/>
    <n v="0.99"/>
    <n v="2976"/>
    <x v="0"/>
    <s v="Fred Barber"/>
    <s v="Regular Air"/>
    <x v="2"/>
    <x v="2"/>
    <x v="5"/>
    <s v="Small Pack"/>
    <x v="771"/>
    <n v="0.35"/>
    <n v="0.69"/>
    <s v="United States"/>
    <x v="2"/>
    <x v="45"/>
    <s v="Oak Creek"/>
    <n v="53154"/>
    <x v="55"/>
    <x v="3"/>
    <s v="2015"/>
    <d v="2015-05-23T00:00:00"/>
    <n v="882.48239999999998"/>
    <n v="41"/>
    <n v="1278.96"/>
    <n v="89047"/>
    <x v="0"/>
  </r>
  <r>
    <n v="20182"/>
    <s v="Critical"/>
    <n v="0.09"/>
    <n v="2.94"/>
    <n v="0.7"/>
    <n v="2979"/>
    <x v="1"/>
    <s v="Lloyd Dolan"/>
    <s v="Regular Air"/>
    <x v="0"/>
    <x v="0"/>
    <x v="0"/>
    <s v="Wrap Bag"/>
    <x v="22"/>
    <n v="0.57999999999999996"/>
    <n v="0.25313243457573359"/>
    <s v="United States"/>
    <x v="2"/>
    <x v="48"/>
    <s v="Dickinson"/>
    <n v="58601"/>
    <x v="39"/>
    <x v="0"/>
    <s v="2015"/>
    <d v="2015-01-28T00:00:00"/>
    <n v="6.3840000000000003"/>
    <n v="9"/>
    <n v="25.22"/>
    <n v="86544"/>
    <x v="0"/>
  </r>
  <r>
    <n v="18169"/>
    <s v="Critical"/>
    <n v="0.02"/>
    <n v="5.34"/>
    <n v="2.99"/>
    <n v="2979"/>
    <x v="1"/>
    <s v="Lloyd Dolan"/>
    <s v="Regular Air"/>
    <x v="0"/>
    <x v="0"/>
    <x v="8"/>
    <s v="Small Box"/>
    <x v="289"/>
    <n v="0.38"/>
    <n v="0.15247624532104812"/>
    <s v="United States"/>
    <x v="2"/>
    <x v="48"/>
    <s v="Dickinson"/>
    <n v="58601"/>
    <x v="115"/>
    <x v="2"/>
    <s v="2015"/>
    <d v="2015-02-28T00:00:00"/>
    <n v="5.2955000000000005"/>
    <n v="6"/>
    <n v="34.729999999999997"/>
    <n v="86545"/>
    <x v="0"/>
  </r>
  <r>
    <n v="18170"/>
    <s v="Critical"/>
    <n v="0.03"/>
    <n v="40.98"/>
    <n v="7.47"/>
    <n v="2979"/>
    <x v="1"/>
    <s v="Lloyd Dolan"/>
    <s v="Regular Air"/>
    <x v="0"/>
    <x v="0"/>
    <x v="8"/>
    <s v="Small Box"/>
    <x v="493"/>
    <n v="0.37"/>
    <n v="0.69"/>
    <s v="United States"/>
    <x v="2"/>
    <x v="48"/>
    <s v="Dickinson"/>
    <n v="58601"/>
    <x v="115"/>
    <x v="2"/>
    <s v="2015"/>
    <d v="2015-02-27T00:00:00"/>
    <n v="170.79569999999998"/>
    <n v="6"/>
    <n v="247.53"/>
    <n v="86545"/>
    <x v="0"/>
  </r>
  <r>
    <n v="18133"/>
    <s v="Not Specified"/>
    <n v="0.01"/>
    <n v="5.84"/>
    <n v="0.83"/>
    <n v="2979"/>
    <x v="1"/>
    <s v="Lloyd Dolan"/>
    <s v="Regular Air"/>
    <x v="0"/>
    <x v="0"/>
    <x v="0"/>
    <s v="Wrap Bag"/>
    <x v="341"/>
    <n v="0.49"/>
    <n v="0.67358727501046456"/>
    <s v="United States"/>
    <x v="2"/>
    <x v="48"/>
    <s v="Dickinson"/>
    <n v="58601"/>
    <x v="110"/>
    <x v="1"/>
    <s v="2015"/>
    <d v="2015-06-16T00:00:00"/>
    <n v="16.091999999999999"/>
    <n v="4"/>
    <n v="23.89"/>
    <n v="86546"/>
    <x v="0"/>
  </r>
  <r>
    <n v="20183"/>
    <s v="Critical"/>
    <n v="0.03"/>
    <n v="43.98"/>
    <n v="8.99"/>
    <n v="2980"/>
    <x v="1"/>
    <s v="Joanna Kenney"/>
    <s v="Regular Air"/>
    <x v="0"/>
    <x v="0"/>
    <x v="0"/>
    <s v="Small Pack"/>
    <x v="404"/>
    <n v="0.57999999999999996"/>
    <n v="0.60316637323943667"/>
    <s v="United States"/>
    <x v="1"/>
    <x v="10"/>
    <s v="Sandusky"/>
    <n v="44870"/>
    <x v="39"/>
    <x v="0"/>
    <s v="2015"/>
    <d v="2015-01-29T00:00:00"/>
    <n v="274.0788"/>
    <n v="10"/>
    <n v="454.4"/>
    <n v="86544"/>
    <x v="0"/>
  </r>
  <r>
    <n v="20184"/>
    <s v="Critical"/>
    <n v="0.06"/>
    <n v="1.1399999999999999"/>
    <n v="0.7"/>
    <n v="2980"/>
    <x v="1"/>
    <s v="Joanna Kenney"/>
    <s v="Regular Air"/>
    <x v="0"/>
    <x v="0"/>
    <x v="3"/>
    <s v="Wrap Bag"/>
    <x v="366"/>
    <n v="0.38"/>
    <n v="-0.26028905712319339"/>
    <s v="United States"/>
    <x v="1"/>
    <x v="10"/>
    <s v="Sandusky"/>
    <n v="44870"/>
    <x v="39"/>
    <x v="0"/>
    <s v="2015"/>
    <d v="2015-01-30T00:00:00"/>
    <n v="-3.782"/>
    <n v="13"/>
    <n v="14.53"/>
    <n v="86544"/>
    <x v="0"/>
  </r>
  <r>
    <n v="20435"/>
    <s v="Medium"/>
    <n v="7.0000000000000007E-2"/>
    <n v="2.61"/>
    <n v="0.5"/>
    <n v="2980"/>
    <x v="1"/>
    <s v="Joanna Kenney"/>
    <s v="Regular Air"/>
    <x v="0"/>
    <x v="0"/>
    <x v="9"/>
    <s v="Small Box"/>
    <x v="413"/>
    <n v="0.39"/>
    <n v="0.69"/>
    <s v="United States"/>
    <x v="1"/>
    <x v="10"/>
    <s v="Sandusky"/>
    <n v="44870"/>
    <x v="147"/>
    <x v="2"/>
    <s v="2015"/>
    <d v="2015-02-27T00:00:00"/>
    <n v="10.798499999999999"/>
    <n v="6"/>
    <n v="15.65"/>
    <n v="86547"/>
    <x v="0"/>
  </r>
  <r>
    <n v="23110"/>
    <s v="Low"/>
    <n v="0.04"/>
    <n v="2.88"/>
    <n v="1.01"/>
    <n v="2980"/>
    <x v="1"/>
    <s v="Joanna Kenney"/>
    <s v="Regular Air"/>
    <x v="0"/>
    <x v="0"/>
    <x v="0"/>
    <s v="Wrap Bag"/>
    <x v="279"/>
    <n v="0.55000000000000004"/>
    <n v="0.13622230164403146"/>
    <s v="United States"/>
    <x v="1"/>
    <x v="10"/>
    <s v="Sandusky"/>
    <n v="44870"/>
    <x v="155"/>
    <x v="3"/>
    <s v="2015"/>
    <d v="2015-06-04T00:00:00"/>
    <n v="15.246"/>
    <n v="39"/>
    <n v="111.92"/>
    <n v="86548"/>
    <x v="0"/>
  </r>
  <r>
    <n v="20816"/>
    <s v="Critical"/>
    <n v="0.09"/>
    <n v="100.98"/>
    <n v="35.840000000000003"/>
    <n v="2987"/>
    <x v="1"/>
    <s v="Natalie Watts"/>
    <s v="Delivery Truck"/>
    <x v="1"/>
    <x v="1"/>
    <x v="14"/>
    <s v="Jumbo Box"/>
    <x v="77"/>
    <n v="0.62"/>
    <n v="-6.0941671861583877E-2"/>
    <s v="United States"/>
    <x v="2"/>
    <x v="25"/>
    <s v="West Des Moines"/>
    <n v="50265"/>
    <x v="162"/>
    <x v="1"/>
    <s v="2015"/>
    <d v="2015-06-28T00:00:00"/>
    <n v="-103.624"/>
    <n v="17"/>
    <n v="1700.38"/>
    <n v="91180"/>
    <x v="0"/>
  </r>
  <r>
    <n v="20817"/>
    <s v="Critical"/>
    <n v="0.1"/>
    <n v="5.78"/>
    <n v="7.96"/>
    <n v="2987"/>
    <x v="1"/>
    <s v="Natalie Watts"/>
    <s v="Regular Air"/>
    <x v="1"/>
    <x v="0"/>
    <x v="7"/>
    <s v="Small Box"/>
    <x v="847"/>
    <n v="0.36"/>
    <n v="-1.6080088987764181"/>
    <s v="United States"/>
    <x v="2"/>
    <x v="25"/>
    <s v="West Des Moines"/>
    <n v="50265"/>
    <x v="162"/>
    <x v="1"/>
    <s v="2015"/>
    <d v="2015-06-28T00:00:00"/>
    <n v="-57.823999999999998"/>
    <n v="6"/>
    <n v="35.96"/>
    <n v="91180"/>
    <x v="0"/>
  </r>
  <r>
    <n v="22473"/>
    <s v="Low"/>
    <n v="0.05"/>
    <n v="70.97"/>
    <n v="3.5"/>
    <n v="2991"/>
    <x v="0"/>
    <s v="Sean Herbert"/>
    <s v="Regular Air"/>
    <x v="1"/>
    <x v="0"/>
    <x v="15"/>
    <s v="Small Box"/>
    <x v="235"/>
    <n v="0.59"/>
    <n v="0.1286672787626246"/>
    <s v="United States"/>
    <x v="2"/>
    <x v="45"/>
    <s v="Racine"/>
    <n v="53402"/>
    <x v="100"/>
    <x v="3"/>
    <s v="2015"/>
    <d v="2015-05-13T00:00:00"/>
    <n v="18.218000000000018"/>
    <n v="2"/>
    <n v="141.59"/>
    <n v="91466"/>
    <x v="0"/>
  </r>
  <r>
    <n v="22476"/>
    <s v="Low"/>
    <n v="0"/>
    <n v="5.28"/>
    <n v="6.26"/>
    <n v="2992"/>
    <x v="0"/>
    <s v="Lindsay Webb"/>
    <s v="Regular Air"/>
    <x v="1"/>
    <x v="0"/>
    <x v="7"/>
    <s v="Small Box"/>
    <x v="489"/>
    <n v="0.4"/>
    <n v="0.1234080275794141"/>
    <s v="United States"/>
    <x v="2"/>
    <x v="45"/>
    <s v="Sheboygan"/>
    <n v="53081"/>
    <x v="100"/>
    <x v="3"/>
    <s v="2015"/>
    <d v="2015-05-15T00:00:00"/>
    <n v="25.058000000000035"/>
    <n v="36"/>
    <n v="203.05"/>
    <n v="91466"/>
    <x v="0"/>
  </r>
  <r>
    <n v="20891"/>
    <s v="Not Specified"/>
    <n v="0.03"/>
    <n v="10.98"/>
    <n v="3.37"/>
    <n v="2999"/>
    <x v="0"/>
    <s v="Kim McCarthy"/>
    <s v="Regular Air"/>
    <x v="3"/>
    <x v="0"/>
    <x v="12"/>
    <s v="Small Pack"/>
    <x v="63"/>
    <n v="0.56999999999999995"/>
    <n v="0.21035771489588898"/>
    <s v="United States"/>
    <x v="2"/>
    <x v="22"/>
    <s v="Oak Park"/>
    <n v="48237"/>
    <x v="98"/>
    <x v="4"/>
    <s v="2015"/>
    <d v="2015-04-11T00:00:00"/>
    <n v="11.82"/>
    <n v="5"/>
    <n v="56.19"/>
    <n v="87041"/>
    <x v="0"/>
  </r>
  <r>
    <n v="21499"/>
    <s v="Low"/>
    <n v="0.01"/>
    <n v="10.14"/>
    <n v="2.27"/>
    <n v="3000"/>
    <x v="0"/>
    <s v="Priscilla Allen"/>
    <s v="Regular Air"/>
    <x v="3"/>
    <x v="0"/>
    <x v="7"/>
    <s v="Wrap Bag"/>
    <x v="82"/>
    <n v="0.36"/>
    <n v="0.69"/>
    <s v="United States"/>
    <x v="2"/>
    <x v="22"/>
    <s v="Pontiac"/>
    <n v="48342"/>
    <x v="161"/>
    <x v="0"/>
    <s v="2015"/>
    <d v="2015-01-28T00:00:00"/>
    <n v="28.151999999999997"/>
    <n v="4"/>
    <n v="40.799999999999997"/>
    <n v="87042"/>
    <x v="0"/>
  </r>
  <r>
    <n v="23836"/>
    <s v="Not Specified"/>
    <n v="0.03"/>
    <n v="5.4"/>
    <n v="7.78"/>
    <n v="3001"/>
    <x v="0"/>
    <s v="Anthony Foley"/>
    <s v="Regular Air"/>
    <x v="3"/>
    <x v="0"/>
    <x v="8"/>
    <s v="Small Box"/>
    <x v="97"/>
    <n v="0.37"/>
    <n v="-2.0153049970306269"/>
    <s v="United States"/>
    <x v="2"/>
    <x v="22"/>
    <s v="Port Huron"/>
    <n v="48060"/>
    <x v="83"/>
    <x v="5"/>
    <s v="2015"/>
    <d v="2015-03-19T00:00:00"/>
    <n v="-237.54400000000001"/>
    <n v="21"/>
    <n v="117.87"/>
    <n v="87043"/>
    <x v="0"/>
  </r>
  <r>
    <n v="25282"/>
    <s v="Medium"/>
    <n v="0.03"/>
    <n v="85.99"/>
    <n v="0.99"/>
    <n v="3003"/>
    <x v="0"/>
    <s v="Roy Rouse"/>
    <s v="Regular Air"/>
    <x v="1"/>
    <x v="2"/>
    <x v="5"/>
    <s v="Wrap Bag"/>
    <x v="141"/>
    <n v="0.55000000000000004"/>
    <n v="0.69"/>
    <s v="United States"/>
    <x v="0"/>
    <x v="44"/>
    <s v="Coeur D Alene"/>
    <n v="83814"/>
    <x v="93"/>
    <x v="5"/>
    <s v="2015"/>
    <d v="2015-03-06T00:00:00"/>
    <n v="1037.1044999999999"/>
    <n v="20"/>
    <n v="1503.05"/>
    <n v="91586"/>
    <x v="0"/>
  </r>
  <r>
    <n v="7664"/>
    <s v="Low"/>
    <n v="0.08"/>
    <n v="6.48"/>
    <n v="6.81"/>
    <n v="3004"/>
    <x v="1"/>
    <s v="Maurice Everett"/>
    <s v="Regular Air"/>
    <x v="0"/>
    <x v="0"/>
    <x v="7"/>
    <s v="Small Box"/>
    <x v="848"/>
    <n v="0.36"/>
    <n v="-0.2474040750137316"/>
    <s v="United States"/>
    <x v="0"/>
    <x v="1"/>
    <s v="Los Angeles"/>
    <n v="90049"/>
    <x v="104"/>
    <x v="2"/>
    <s v="2015"/>
    <d v="2015-02-15T00:00:00"/>
    <n v="-94.59"/>
    <n v="58"/>
    <n v="382.33"/>
    <n v="54949"/>
    <x v="0"/>
  </r>
  <r>
    <n v="7665"/>
    <s v="Low"/>
    <n v="0.09"/>
    <n v="20.98"/>
    <n v="53.03"/>
    <n v="3004"/>
    <x v="1"/>
    <s v="Maurice Everett"/>
    <s v="Delivery Truck"/>
    <x v="0"/>
    <x v="0"/>
    <x v="10"/>
    <s v="Jumbo Drum"/>
    <x v="211"/>
    <n v="0.78"/>
    <n v="-0.82370096183505792"/>
    <s v="United States"/>
    <x v="0"/>
    <x v="1"/>
    <s v="Los Angeles"/>
    <n v="90049"/>
    <x v="104"/>
    <x v="2"/>
    <s v="2015"/>
    <d v="2015-02-17T00:00:00"/>
    <n v="-293.74"/>
    <n v="13"/>
    <n v="356.61"/>
    <n v="54949"/>
    <x v="0"/>
  </r>
  <r>
    <n v="23295"/>
    <s v="Critical"/>
    <n v="0.05"/>
    <n v="122.99"/>
    <n v="19.989999999999998"/>
    <n v="3005"/>
    <x v="0"/>
    <s v="Teresa Watts"/>
    <s v="Express Air"/>
    <x v="0"/>
    <x v="0"/>
    <x v="8"/>
    <s v="Small Box"/>
    <x v="741"/>
    <n v="0.37"/>
    <n v="0.68999999999999984"/>
    <s v="United States"/>
    <x v="0"/>
    <x v="44"/>
    <s v="Coeur D Alene"/>
    <n v="83814"/>
    <x v="178"/>
    <x v="1"/>
    <s v="2015"/>
    <d v="2015-06-11T00:00:00"/>
    <n v="1039.7540999999999"/>
    <n v="12"/>
    <n v="1506.89"/>
    <n v="91389"/>
    <x v="0"/>
  </r>
  <r>
    <n v="25664"/>
    <s v="Low"/>
    <n v="0.08"/>
    <n v="6.48"/>
    <n v="6.81"/>
    <n v="3006"/>
    <x v="1"/>
    <s v="Thomas Spence"/>
    <s v="Regular Air"/>
    <x v="0"/>
    <x v="0"/>
    <x v="7"/>
    <s v="Small Box"/>
    <x v="848"/>
    <n v="0.36"/>
    <n v="-0.53295915050384657"/>
    <s v="United States"/>
    <x v="0"/>
    <x v="44"/>
    <s v="Idaho Falls"/>
    <n v="83402"/>
    <x v="104"/>
    <x v="2"/>
    <s v="2015"/>
    <d v="2015-02-15T00:00:00"/>
    <n v="-49.186800000000005"/>
    <n v="14"/>
    <n v="92.29"/>
    <n v="91388"/>
    <x v="0"/>
  </r>
  <r>
    <n v="25665"/>
    <s v="Low"/>
    <n v="0.09"/>
    <n v="20.98"/>
    <n v="53.03"/>
    <n v="3006"/>
    <x v="1"/>
    <s v="Thomas Spence"/>
    <s v="Delivery Truck"/>
    <x v="0"/>
    <x v="0"/>
    <x v="10"/>
    <s v="Jumbo Drum"/>
    <x v="211"/>
    <n v="0.78"/>
    <n v="-1.8561769352290678"/>
    <s v="United States"/>
    <x v="0"/>
    <x v="44"/>
    <s v="Idaho Falls"/>
    <n v="83402"/>
    <x v="104"/>
    <x v="2"/>
    <s v="2015"/>
    <d v="2015-02-17T00:00:00"/>
    <n v="-152.7448"/>
    <n v="3"/>
    <n v="82.29"/>
    <n v="91388"/>
    <x v="0"/>
  </r>
  <r>
    <n v="23627"/>
    <s v="Critical"/>
    <n v="0.05"/>
    <n v="9.99"/>
    <n v="4.78"/>
    <n v="3008"/>
    <x v="1"/>
    <s v="Penny Rich"/>
    <s v="Regular Air"/>
    <x v="1"/>
    <x v="0"/>
    <x v="7"/>
    <s v="Small Box"/>
    <x v="627"/>
    <n v="0.4"/>
    <n v="0.20307813345134482"/>
    <s v="United States"/>
    <x v="2"/>
    <x v="3"/>
    <s v="Minnetonka Mills"/>
    <n v="55343"/>
    <x v="127"/>
    <x v="5"/>
    <s v="2015"/>
    <d v="2015-03-07T00:00:00"/>
    <n v="41.3"/>
    <n v="20"/>
    <n v="203.37"/>
    <n v="89414"/>
    <x v="0"/>
  </r>
  <r>
    <n v="24908"/>
    <s v="High"/>
    <n v="0.01"/>
    <n v="12.28"/>
    <n v="6.47"/>
    <n v="3008"/>
    <x v="1"/>
    <s v="Penny Rich"/>
    <s v="Regular Air"/>
    <x v="1"/>
    <x v="0"/>
    <x v="7"/>
    <s v="Small Box"/>
    <x v="849"/>
    <n v="0.38"/>
    <n v="0.29634009709946468"/>
    <s v="United States"/>
    <x v="2"/>
    <x v="3"/>
    <s v="Minnetonka Mills"/>
    <n v="55343"/>
    <x v="164"/>
    <x v="1"/>
    <s v="2015"/>
    <d v="2015-06-12T00:00:00"/>
    <n v="47.61"/>
    <n v="12"/>
    <n v="160.66"/>
    <n v="89415"/>
    <x v="0"/>
  </r>
  <r>
    <n v="7898"/>
    <s v="Critical"/>
    <n v="0.03"/>
    <n v="5.98"/>
    <n v="5.35"/>
    <n v="3011"/>
    <x v="1"/>
    <s v="Tammy Raynor"/>
    <s v="Regular Air"/>
    <x v="0"/>
    <x v="0"/>
    <x v="7"/>
    <s v="Small Box"/>
    <x v="515"/>
    <n v="0.4"/>
    <n v="-0.21946208442286141"/>
    <s v="United States"/>
    <x v="1"/>
    <x v="15"/>
    <s v="Boston"/>
    <n v="2113"/>
    <x v="5"/>
    <x v="3"/>
    <s v="2015"/>
    <d v="2015-05-29T00:00:00"/>
    <n v="-23.5"/>
    <n v="16"/>
    <n v="107.08"/>
    <n v="56486"/>
    <x v="0"/>
  </r>
  <r>
    <n v="1041"/>
    <s v="Critical"/>
    <n v="0.03"/>
    <n v="300.64999999999998"/>
    <n v="24.49"/>
    <n v="3011"/>
    <x v="1"/>
    <s v="Tammy Raynor"/>
    <s v="Regular Air"/>
    <x v="0"/>
    <x v="0"/>
    <x v="15"/>
    <s v="Large Box"/>
    <x v="850"/>
    <n v="0.52"/>
    <n v="0.13214170168132164"/>
    <s v="United States"/>
    <x v="1"/>
    <x v="15"/>
    <s v="Boston"/>
    <n v="2113"/>
    <x v="65"/>
    <x v="4"/>
    <s v="2015"/>
    <d v="2015-04-30T00:00:00"/>
    <n v="1282.4959999999999"/>
    <n v="32"/>
    <n v="9705.4599999999991"/>
    <n v="7623"/>
    <x v="0"/>
  </r>
  <r>
    <n v="1042"/>
    <s v="Critical"/>
    <n v="0.06"/>
    <n v="49.99"/>
    <n v="19.989999999999998"/>
    <n v="3011"/>
    <x v="1"/>
    <s v="Tammy Raynor"/>
    <s v="Regular Air"/>
    <x v="0"/>
    <x v="2"/>
    <x v="13"/>
    <s v="Small Box"/>
    <x v="606"/>
    <n v="0.45"/>
    <n v="5.2963165965623209E-3"/>
    <s v="United States"/>
    <x v="1"/>
    <x v="15"/>
    <s v="Boston"/>
    <n v="2113"/>
    <x v="65"/>
    <x v="4"/>
    <s v="2015"/>
    <d v="2015-04-30T00:00:00"/>
    <n v="17.2"/>
    <n v="67"/>
    <n v="3247.54"/>
    <n v="7623"/>
    <x v="0"/>
  </r>
  <r>
    <n v="1043"/>
    <s v="Critical"/>
    <n v="0.1"/>
    <n v="104.85"/>
    <n v="4.6500000000000004"/>
    <n v="3011"/>
    <x v="1"/>
    <s v="Tammy Raynor"/>
    <s v="Regular Air"/>
    <x v="0"/>
    <x v="0"/>
    <x v="7"/>
    <s v="Small Box"/>
    <x v="851"/>
    <n v="0.37"/>
    <n v="0.21210791329534648"/>
    <s v="United States"/>
    <x v="1"/>
    <x v="15"/>
    <s v="Boston"/>
    <n v="2113"/>
    <x v="65"/>
    <x v="4"/>
    <s v="2015"/>
    <d v="2015-04-29T00:00:00"/>
    <n v="1184.1200000000001"/>
    <n v="58"/>
    <n v="5582.63"/>
    <n v="7623"/>
    <x v="0"/>
  </r>
  <r>
    <n v="19041"/>
    <s v="Critical"/>
    <n v="0.03"/>
    <n v="300.64999999999998"/>
    <n v="24.49"/>
    <n v="3012"/>
    <x v="1"/>
    <s v="Annie Livingston"/>
    <s v="Regular Air"/>
    <x v="0"/>
    <x v="0"/>
    <x v="15"/>
    <s v="Large Box"/>
    <x v="850"/>
    <n v="0.52"/>
    <n v="0.60785308033432783"/>
    <s v="United States"/>
    <x v="1"/>
    <x v="4"/>
    <s v="Rochester"/>
    <n v="14609"/>
    <x v="65"/>
    <x v="4"/>
    <s v="2015"/>
    <d v="2015-04-30T00:00:00"/>
    <n v="1474.8703999999998"/>
    <n v="8"/>
    <n v="2426.36"/>
    <n v="86346"/>
    <x v="0"/>
  </r>
  <r>
    <n v="19042"/>
    <s v="Critical"/>
    <n v="0.06"/>
    <n v="49.99"/>
    <n v="19.989999999999998"/>
    <n v="3012"/>
    <x v="1"/>
    <s v="Annie Livingston"/>
    <s v="Regular Air"/>
    <x v="0"/>
    <x v="2"/>
    <x v="13"/>
    <s v="Small Box"/>
    <x v="606"/>
    <n v="0.45"/>
    <n v="2.400485436893204E-2"/>
    <s v="United States"/>
    <x v="1"/>
    <x v="4"/>
    <s v="Rochester"/>
    <n v="14609"/>
    <x v="65"/>
    <x v="4"/>
    <s v="2015"/>
    <d v="2015-04-30T00:00:00"/>
    <n v="19.78"/>
    <n v="17"/>
    <n v="824"/>
    <n v="86346"/>
    <x v="0"/>
  </r>
  <r>
    <n v="19043"/>
    <s v="Critical"/>
    <n v="0.1"/>
    <n v="104.85"/>
    <n v="4.6500000000000004"/>
    <n v="3012"/>
    <x v="1"/>
    <s v="Annie Livingston"/>
    <s v="Regular Air"/>
    <x v="0"/>
    <x v="0"/>
    <x v="7"/>
    <s v="Small Box"/>
    <x v="851"/>
    <n v="0.37"/>
    <n v="0.69"/>
    <s v="United States"/>
    <x v="1"/>
    <x v="4"/>
    <s v="Rochester"/>
    <n v="14609"/>
    <x v="65"/>
    <x v="4"/>
    <s v="2015"/>
    <d v="2015-04-29T00:00:00"/>
    <n v="929.7956999999999"/>
    <n v="14"/>
    <n v="1347.53"/>
    <n v="86346"/>
    <x v="0"/>
  </r>
  <r>
    <n v="22064"/>
    <s v="Critical"/>
    <n v="0.01"/>
    <n v="5.58"/>
    <n v="5.3"/>
    <n v="3017"/>
    <x v="1"/>
    <s v="Melvin Benton"/>
    <s v="Regular Air"/>
    <x v="0"/>
    <x v="0"/>
    <x v="4"/>
    <s v="Small Box"/>
    <x v="127"/>
    <n v="0.35"/>
    <n v="-0.64964157706093184"/>
    <s v="United States"/>
    <x v="0"/>
    <x v="1"/>
    <s v="Encinitas"/>
    <n v="92024"/>
    <x v="85"/>
    <x v="0"/>
    <s v="2015"/>
    <d v="2015-01-10T00:00:00"/>
    <n v="-7.25"/>
    <n v="1"/>
    <n v="11.16"/>
    <n v="89071"/>
    <x v="0"/>
  </r>
  <r>
    <n v="22065"/>
    <s v="Critical"/>
    <n v="0.03"/>
    <n v="3.98"/>
    <n v="0.7"/>
    <n v="3017"/>
    <x v="1"/>
    <s v="Melvin Benton"/>
    <s v="Regular Air"/>
    <x v="0"/>
    <x v="0"/>
    <x v="0"/>
    <s v="Wrap Bag"/>
    <x v="852"/>
    <n v="0.52"/>
    <n v="0.69"/>
    <s v="United States"/>
    <x v="0"/>
    <x v="1"/>
    <s v="Encinitas"/>
    <n v="92024"/>
    <x v="85"/>
    <x v="0"/>
    <s v="2015"/>
    <d v="2015-01-10T00:00:00"/>
    <n v="31.201799999999995"/>
    <n v="11"/>
    <n v="45.22"/>
    <n v="89071"/>
    <x v="0"/>
  </r>
  <r>
    <n v="18950"/>
    <s v="Low"/>
    <n v="0.01"/>
    <n v="4.9800000000000004"/>
    <n v="4.75"/>
    <n v="3035"/>
    <x v="1"/>
    <s v="Tina Evans"/>
    <s v="Regular Air"/>
    <x v="1"/>
    <x v="0"/>
    <x v="7"/>
    <s v="Small Box"/>
    <x v="853"/>
    <n v="0.36"/>
    <n v="-1.4339769506895901"/>
    <s v="United States"/>
    <x v="2"/>
    <x v="12"/>
    <s v="Lombard"/>
    <n v="60148"/>
    <x v="43"/>
    <x v="0"/>
    <s v="2015"/>
    <d v="2015-01-20T00:00:00"/>
    <n v="-75.900400000000005"/>
    <n v="10"/>
    <n v="52.93"/>
    <n v="89128"/>
    <x v="0"/>
  </r>
  <r>
    <n v="18951"/>
    <s v="Low"/>
    <n v="0.04"/>
    <n v="6.35"/>
    <n v="1.02"/>
    <n v="3035"/>
    <x v="1"/>
    <s v="Tina Evans"/>
    <s v="Regular Air"/>
    <x v="1"/>
    <x v="0"/>
    <x v="7"/>
    <s v="Wrap Bag"/>
    <x v="318"/>
    <n v="0.39"/>
    <n v="0.69"/>
    <s v="United States"/>
    <x v="2"/>
    <x v="12"/>
    <s v="Lombard"/>
    <n v="60148"/>
    <x v="43"/>
    <x v="0"/>
    <s v="2015"/>
    <d v="2015-01-20T00:00:00"/>
    <n v="52.170899999999996"/>
    <n v="12"/>
    <n v="75.61"/>
    <n v="89128"/>
    <x v="0"/>
  </r>
  <r>
    <n v="19849"/>
    <s v="Not Specified"/>
    <n v="0.02"/>
    <n v="12.99"/>
    <n v="14.37"/>
    <n v="3036"/>
    <x v="1"/>
    <s v="Edith Reynolds"/>
    <s v="Regular Air"/>
    <x v="1"/>
    <x v="1"/>
    <x v="2"/>
    <s v="Large Box"/>
    <x v="193"/>
    <n v="0.73"/>
    <n v="-2.3633944411590777"/>
    <s v="United States"/>
    <x v="2"/>
    <x v="48"/>
    <s v="Mandan"/>
    <n v="58554"/>
    <x v="59"/>
    <x v="0"/>
    <s v="2015"/>
    <d v="2015-01-18T00:00:00"/>
    <n v="-159.86000000000001"/>
    <n v="5"/>
    <n v="67.64"/>
    <n v="89129"/>
    <x v="0"/>
  </r>
  <r>
    <n v="19850"/>
    <s v="Not Specified"/>
    <n v="0.05"/>
    <n v="35.44"/>
    <n v="7.5"/>
    <n v="3036"/>
    <x v="1"/>
    <s v="Edith Reynolds"/>
    <s v="Regular Air"/>
    <x v="1"/>
    <x v="0"/>
    <x v="7"/>
    <s v="Small Box"/>
    <x v="854"/>
    <n v="0.38"/>
    <n v="0.69"/>
    <s v="United States"/>
    <x v="2"/>
    <x v="48"/>
    <s v="Mandan"/>
    <n v="58554"/>
    <x v="59"/>
    <x v="0"/>
    <s v="2015"/>
    <d v="2015-01-18T00:00:00"/>
    <n v="165.88979999999998"/>
    <n v="7"/>
    <n v="240.42"/>
    <n v="89129"/>
    <x v="0"/>
  </r>
  <r>
    <n v="19851"/>
    <s v="Not Specified"/>
    <n v="0.02"/>
    <n v="12.98"/>
    <n v="3.14"/>
    <n v="3036"/>
    <x v="1"/>
    <s v="Edith Reynolds"/>
    <s v="Regular Air"/>
    <x v="1"/>
    <x v="0"/>
    <x v="12"/>
    <s v="Small Pack"/>
    <x v="47"/>
    <n v="0.6"/>
    <n v="0.40677874186550977"/>
    <s v="United States"/>
    <x v="2"/>
    <x v="48"/>
    <s v="Mandan"/>
    <n v="58554"/>
    <x v="59"/>
    <x v="0"/>
    <s v="2015"/>
    <d v="2015-01-19T00:00:00"/>
    <n v="75.010000000000005"/>
    <n v="14"/>
    <n v="184.4"/>
    <n v="89129"/>
    <x v="0"/>
  </r>
  <r>
    <n v="22201"/>
    <s v="Critical"/>
    <n v="0.08"/>
    <n v="178.47"/>
    <n v="19.989999999999998"/>
    <n v="3036"/>
    <x v="1"/>
    <s v="Edith Reynolds"/>
    <s v="Regular Air"/>
    <x v="1"/>
    <x v="0"/>
    <x v="10"/>
    <s v="Small Box"/>
    <x v="179"/>
    <n v="0.55000000000000004"/>
    <n v="0.59632141945970674"/>
    <s v="United States"/>
    <x v="2"/>
    <x v="48"/>
    <s v="Mandan"/>
    <n v="58554"/>
    <x v="114"/>
    <x v="5"/>
    <s v="2015"/>
    <d v="2015-03-16T00:00:00"/>
    <n v="2267.2199999999998"/>
    <n v="22"/>
    <n v="3802.01"/>
    <n v="89130"/>
    <x v="0"/>
  </r>
  <r>
    <n v="19381"/>
    <s v="Not Specified"/>
    <n v="0.08"/>
    <n v="73.98"/>
    <n v="4"/>
    <n v="3041"/>
    <x v="1"/>
    <s v="Carrie Duke"/>
    <s v="Regular Air"/>
    <x v="0"/>
    <x v="2"/>
    <x v="13"/>
    <s v="Small Box"/>
    <x v="124"/>
    <n v="0.77"/>
    <n v="8.2222617143534085E-2"/>
    <s v="United States"/>
    <x v="2"/>
    <x v="13"/>
    <s v="Garden City"/>
    <n v="67846"/>
    <x v="7"/>
    <x v="3"/>
    <s v="2015"/>
    <d v="2015-05-18T00:00:00"/>
    <n v="97.159999999999926"/>
    <n v="17"/>
    <n v="1181.67"/>
    <n v="86102"/>
    <x v="0"/>
  </r>
  <r>
    <n v="19382"/>
    <s v="Not Specified"/>
    <n v="0.02"/>
    <n v="3.68"/>
    <n v="1.32"/>
    <n v="3041"/>
    <x v="1"/>
    <s v="Carrie Duke"/>
    <s v="Regular Air"/>
    <x v="0"/>
    <x v="0"/>
    <x v="12"/>
    <s v="Wrap Bag"/>
    <x v="300"/>
    <n v="0.83"/>
    <n v="-0.68994320080187099"/>
    <s v="United States"/>
    <x v="2"/>
    <x v="13"/>
    <s v="Garden City"/>
    <n v="67846"/>
    <x v="7"/>
    <x v="3"/>
    <s v="2015"/>
    <d v="2015-05-17T00:00:00"/>
    <n v="-20.65"/>
    <n v="8"/>
    <n v="29.93"/>
    <n v="86102"/>
    <x v="0"/>
  </r>
  <r>
    <n v="20049"/>
    <s v="Medium"/>
    <n v="7.0000000000000007E-2"/>
    <n v="14.48"/>
    <n v="6.46"/>
    <n v="3042"/>
    <x v="0"/>
    <s v="Tara Gold"/>
    <s v="Regular Air"/>
    <x v="2"/>
    <x v="0"/>
    <x v="8"/>
    <s v="Small Box"/>
    <x v="855"/>
    <n v="0.38"/>
    <n v="0.39610109146092337"/>
    <s v="United States"/>
    <x v="2"/>
    <x v="13"/>
    <s v="Hutchinson"/>
    <n v="67501"/>
    <x v="128"/>
    <x v="2"/>
    <s v="2015"/>
    <d v="2015-02-05T00:00:00"/>
    <n v="67.864000000000004"/>
    <n v="12"/>
    <n v="171.33"/>
    <n v="86101"/>
    <x v="0"/>
  </r>
  <r>
    <n v="21475"/>
    <s v="High"/>
    <n v="0"/>
    <n v="6.48"/>
    <n v="5.19"/>
    <n v="3045"/>
    <x v="0"/>
    <s v="Jordan Beard"/>
    <s v="Regular Air"/>
    <x v="2"/>
    <x v="0"/>
    <x v="7"/>
    <s v="Small Box"/>
    <x v="856"/>
    <n v="0.37"/>
    <n v="-0.16747977153736313"/>
    <s v="United States"/>
    <x v="2"/>
    <x v="13"/>
    <s v="Leavenworth"/>
    <n v="66048"/>
    <x v="132"/>
    <x v="1"/>
    <s v="2015"/>
    <d v="2015-06-07T00:00:00"/>
    <n v="-14.074999999999999"/>
    <n v="12"/>
    <n v="84.04"/>
    <n v="86104"/>
    <x v="0"/>
  </r>
  <r>
    <n v="24415"/>
    <s v="High"/>
    <n v="0.05"/>
    <n v="120.98"/>
    <n v="30"/>
    <n v="3046"/>
    <x v="0"/>
    <s v="Andrew Pearce"/>
    <s v="Delivery Truck"/>
    <x v="2"/>
    <x v="1"/>
    <x v="1"/>
    <s v="Jumbo Drum"/>
    <x v="478"/>
    <n v="0.64"/>
    <n v="-0.31370668366127619"/>
    <s v="United States"/>
    <x v="2"/>
    <x v="13"/>
    <s v="Leawood"/>
    <n v="66209"/>
    <x v="6"/>
    <x v="2"/>
    <s v="2015"/>
    <d v="2015-02-14T00:00:00"/>
    <n v="-78.759200000000007"/>
    <n v="2"/>
    <n v="251.06"/>
    <n v="86103"/>
    <x v="0"/>
  </r>
  <r>
    <n v="23188"/>
    <s v="High"/>
    <n v="0.06"/>
    <n v="276.2"/>
    <n v="24.49"/>
    <n v="3048"/>
    <x v="0"/>
    <s v="Tracy G Starr"/>
    <s v="Express Air"/>
    <x v="0"/>
    <x v="1"/>
    <x v="1"/>
    <s v="Large Box"/>
    <x v="147"/>
    <m/>
    <n v="0.44717608482471199"/>
    <s v="United States"/>
    <x v="0"/>
    <x v="1"/>
    <s v="Berkeley"/>
    <n v="94704"/>
    <x v="93"/>
    <x v="5"/>
    <s v="2015"/>
    <d v="2015-03-07T00:00:00"/>
    <n v="1167.3800000000001"/>
    <n v="10"/>
    <n v="2610.56"/>
    <n v="89789"/>
    <x v="0"/>
  </r>
  <r>
    <n v="25904"/>
    <s v="Medium"/>
    <n v="0.06"/>
    <n v="125.99"/>
    <n v="2.5"/>
    <n v="3053"/>
    <x v="0"/>
    <s v="Robin Tyler"/>
    <s v="Regular Air"/>
    <x v="0"/>
    <x v="2"/>
    <x v="5"/>
    <s v="Small Box"/>
    <x v="418"/>
    <n v="0.6"/>
    <n v="0.34254532442748092"/>
    <s v="United States"/>
    <x v="3"/>
    <x v="35"/>
    <s v="Murray"/>
    <n v="42071"/>
    <x v="118"/>
    <x v="2"/>
    <s v="2015"/>
    <d v="2015-02-05T00:00:00"/>
    <n v="402.06599999999997"/>
    <n v="11"/>
    <n v="1173.76"/>
    <n v="86662"/>
    <x v="0"/>
  </r>
  <r>
    <n v="20516"/>
    <s v="Medium"/>
    <n v="7.0000000000000007E-2"/>
    <n v="8.33"/>
    <n v="1.99"/>
    <n v="3063"/>
    <x v="1"/>
    <s v="Ann Steele"/>
    <s v="Regular Air"/>
    <x v="3"/>
    <x v="2"/>
    <x v="13"/>
    <s v="Small Pack"/>
    <x v="140"/>
    <n v="0.52"/>
    <n v="0.23766905330151153"/>
    <s v="United States"/>
    <x v="0"/>
    <x v="0"/>
    <s v="Kirkland"/>
    <n v="98034"/>
    <x v="115"/>
    <x v="2"/>
    <s v="2015"/>
    <d v="2015-02-28T00:00:00"/>
    <n v="11.95"/>
    <n v="6"/>
    <n v="50.28"/>
    <n v="88447"/>
    <x v="0"/>
  </r>
  <r>
    <n v="20517"/>
    <s v="Medium"/>
    <n v="0.03"/>
    <n v="499.99"/>
    <n v="24.49"/>
    <n v="3063"/>
    <x v="1"/>
    <s v="Ann Steele"/>
    <s v="Regular Air"/>
    <x v="3"/>
    <x v="2"/>
    <x v="16"/>
    <s v="Large Box"/>
    <x v="857"/>
    <n v="0.36"/>
    <n v="0.69"/>
    <s v="United States"/>
    <x v="0"/>
    <x v="0"/>
    <s v="Kirkland"/>
    <n v="98034"/>
    <x v="115"/>
    <x v="2"/>
    <s v="2015"/>
    <d v="2015-02-27T00:00:00"/>
    <n v="1773.6104999999998"/>
    <n v="5"/>
    <n v="2570.4499999999998"/>
    <n v="88447"/>
    <x v="0"/>
  </r>
  <r>
    <n v="19652"/>
    <s v="Not Specified"/>
    <n v="0.03"/>
    <n v="20.99"/>
    <n v="0.99"/>
    <n v="3063"/>
    <x v="1"/>
    <s v="Ann Steele"/>
    <s v="Regular Air"/>
    <x v="3"/>
    <x v="2"/>
    <x v="5"/>
    <s v="Wrap Bag"/>
    <x v="201"/>
    <n v="0.56999999999999995"/>
    <n v="2.6324667967520646E-2"/>
    <s v="United States"/>
    <x v="0"/>
    <x v="0"/>
    <s v="Kirkland"/>
    <n v="98034"/>
    <x v="84"/>
    <x v="3"/>
    <s v="2015"/>
    <d v="2015-05-26T00:00:00"/>
    <n v="4.1822000000000052"/>
    <n v="9"/>
    <n v="158.87"/>
    <n v="88449"/>
    <x v="0"/>
  </r>
  <r>
    <n v="23811"/>
    <s v="Low"/>
    <n v="0.03"/>
    <n v="6.45"/>
    <n v="1.34"/>
    <n v="3064"/>
    <x v="0"/>
    <s v="Clarence Crowder"/>
    <s v="Regular Air"/>
    <x v="3"/>
    <x v="0"/>
    <x v="7"/>
    <s v="Wrap Bag"/>
    <x v="858"/>
    <n v="0.36"/>
    <n v="0.69"/>
    <s v="United States"/>
    <x v="0"/>
    <x v="0"/>
    <s v="Lacey"/>
    <n v="98503"/>
    <x v="101"/>
    <x v="0"/>
    <s v="2015"/>
    <d v="2015-01-19T00:00:00"/>
    <n v="39.129899999999999"/>
    <n v="9"/>
    <n v="56.71"/>
    <n v="88448"/>
    <x v="0"/>
  </r>
  <r>
    <n v="25239"/>
    <s v="Not Specified"/>
    <n v="0.06"/>
    <n v="355.98"/>
    <n v="58.92"/>
    <n v="3067"/>
    <x v="0"/>
    <s v="Carole Miller"/>
    <s v="Delivery Truck"/>
    <x v="3"/>
    <x v="1"/>
    <x v="1"/>
    <s v="Jumbo Drum"/>
    <x v="464"/>
    <n v="0.64"/>
    <n v="0.32656191015477543"/>
    <s v="United States"/>
    <x v="1"/>
    <x v="10"/>
    <s v="Austintown"/>
    <n v="44515"/>
    <x v="21"/>
    <x v="5"/>
    <s v="2015"/>
    <d v="2015-03-03T00:00:00"/>
    <n v="1660.92"/>
    <n v="14"/>
    <n v="5086.08"/>
    <n v="91376"/>
    <x v="0"/>
  </r>
  <r>
    <n v="21027"/>
    <s v="High"/>
    <n v="0.03"/>
    <n v="120.98"/>
    <n v="30"/>
    <n v="3069"/>
    <x v="1"/>
    <s v="Tiffany Merrill"/>
    <s v="Delivery Truck"/>
    <x v="3"/>
    <x v="1"/>
    <x v="1"/>
    <s v="Jumbo Drum"/>
    <x v="478"/>
    <n v="0.64"/>
    <n v="0.33678798595898546"/>
    <s v="United States"/>
    <x v="2"/>
    <x v="3"/>
    <s v="Oakdale"/>
    <n v="55128"/>
    <x v="144"/>
    <x v="1"/>
    <s v="2015"/>
    <d v="2015-06-03T00:00:00"/>
    <n v="638.02800000000002"/>
    <n v="15"/>
    <n v="1894.45"/>
    <n v="88191"/>
    <x v="0"/>
  </r>
  <r>
    <n v="21028"/>
    <s v="High"/>
    <n v="0.01"/>
    <n v="15.68"/>
    <n v="3.73"/>
    <n v="3069"/>
    <x v="1"/>
    <s v="Tiffany Merrill"/>
    <s v="Regular Air"/>
    <x v="3"/>
    <x v="1"/>
    <x v="2"/>
    <s v="Small Pack"/>
    <x v="770"/>
    <n v="0.46"/>
    <n v="0.69"/>
    <s v="United States"/>
    <x v="2"/>
    <x v="3"/>
    <s v="Oakdale"/>
    <n v="55128"/>
    <x v="144"/>
    <x v="1"/>
    <s v="2015"/>
    <d v="2015-06-03T00:00:00"/>
    <n v="138.49679999999998"/>
    <n v="12"/>
    <n v="200.72"/>
    <n v="88191"/>
    <x v="0"/>
  </r>
  <r>
    <n v="22213"/>
    <s v="Critical"/>
    <n v="0.09"/>
    <n v="1.82"/>
    <n v="0.83"/>
    <n v="3069"/>
    <x v="1"/>
    <s v="Tiffany Merrill"/>
    <s v="Regular Air"/>
    <x v="3"/>
    <x v="0"/>
    <x v="0"/>
    <s v="Wrap Bag"/>
    <x v="859"/>
    <n v="0.56999999999999995"/>
    <n v="-0.18288973384030419"/>
    <s v="United States"/>
    <x v="2"/>
    <x v="3"/>
    <s v="Oakdale"/>
    <n v="55128"/>
    <x v="79"/>
    <x v="2"/>
    <s v="2015"/>
    <d v="2015-02-15T00:00:00"/>
    <n v="-6.734"/>
    <n v="22"/>
    <n v="36.82"/>
    <n v="88192"/>
    <x v="0"/>
  </r>
  <r>
    <n v="2063"/>
    <s v="Low"/>
    <n v="0.06"/>
    <n v="19.23"/>
    <n v="6.15"/>
    <n v="3075"/>
    <x v="0"/>
    <s v="Gordon Brandt"/>
    <s v="Regular Air"/>
    <x v="0"/>
    <x v="1"/>
    <x v="2"/>
    <s v="Small Pack"/>
    <x v="159"/>
    <n v="0.44"/>
    <n v="-0.3"/>
    <s v="United States"/>
    <x v="0"/>
    <x v="1"/>
    <s v="Los Angeles"/>
    <n v="90061"/>
    <x v="136"/>
    <x v="2"/>
    <s v="2015"/>
    <d v="2015-02-28T00:00:00"/>
    <n v="-25.38"/>
    <n v="4"/>
    <n v="84.6"/>
    <n v="14756"/>
    <x v="0"/>
  </r>
  <r>
    <n v="19739"/>
    <s v="Medium"/>
    <n v="0"/>
    <n v="137.47999999999999"/>
    <n v="32.18"/>
    <n v="3076"/>
    <x v="0"/>
    <s v="Peter Hardy"/>
    <s v="Delivery Truck"/>
    <x v="2"/>
    <x v="1"/>
    <x v="14"/>
    <s v="Jumbo Box"/>
    <x v="860"/>
    <n v="0.78"/>
    <n v="-0.68498736310025277"/>
    <s v="United States"/>
    <x v="1"/>
    <x v="10"/>
    <s v="Stow"/>
    <n v="44224"/>
    <x v="0"/>
    <x v="0"/>
    <s v="2015"/>
    <d v="2015-01-08T00:00:00"/>
    <n v="-203.27"/>
    <n v="2"/>
    <n v="296.75"/>
    <n v="88241"/>
    <x v="0"/>
  </r>
  <r>
    <n v="23816"/>
    <s v="Medium"/>
    <n v="7.0000000000000007E-2"/>
    <n v="300.97000000000003"/>
    <n v="7.18"/>
    <n v="3077"/>
    <x v="0"/>
    <s v="Lynne Reid"/>
    <s v="Regular Air"/>
    <x v="2"/>
    <x v="2"/>
    <x v="13"/>
    <s v="Small Box"/>
    <x v="394"/>
    <n v="0.48"/>
    <n v="-1.3871350051528684"/>
    <s v="United States"/>
    <x v="1"/>
    <x v="10"/>
    <s v="Strongsville"/>
    <n v="44136"/>
    <x v="163"/>
    <x v="3"/>
    <s v="2015"/>
    <d v="2015-05-09T00:00:00"/>
    <n v="-807.59"/>
    <n v="2"/>
    <n v="582.20000000000005"/>
    <n v="88239"/>
    <x v="0"/>
  </r>
  <r>
    <n v="25489"/>
    <s v="Not Specified"/>
    <n v="0.04"/>
    <n v="35.44"/>
    <n v="5.09"/>
    <n v="3078"/>
    <x v="1"/>
    <s v="Kate McKenna"/>
    <s v="Regular Air"/>
    <x v="2"/>
    <x v="0"/>
    <x v="7"/>
    <s v="Small Box"/>
    <x v="861"/>
    <n v="0.38"/>
    <n v="0.69"/>
    <s v="United States"/>
    <x v="1"/>
    <x v="10"/>
    <s v="Toledo"/>
    <n v="43615"/>
    <x v="164"/>
    <x v="1"/>
    <s v="2015"/>
    <d v="2015-06-11T00:00:00"/>
    <n v="118.6317"/>
    <n v="5"/>
    <n v="171.93"/>
    <n v="88240"/>
    <x v="0"/>
  </r>
  <r>
    <n v="25490"/>
    <s v="Not Specified"/>
    <n v="0.08"/>
    <n v="3.98"/>
    <n v="0.7"/>
    <n v="3078"/>
    <x v="1"/>
    <s v="Kate McKenna"/>
    <s v="Regular Air"/>
    <x v="2"/>
    <x v="0"/>
    <x v="0"/>
    <s v="Wrap Bag"/>
    <x v="852"/>
    <n v="0.52"/>
    <n v="0.66223358908780916"/>
    <s v="United States"/>
    <x v="1"/>
    <x v="10"/>
    <s v="Toledo"/>
    <n v="43615"/>
    <x v="164"/>
    <x v="1"/>
    <s v="2015"/>
    <d v="2015-06-14T00:00:00"/>
    <n v="23.304000000000002"/>
    <n v="9"/>
    <n v="35.19"/>
    <n v="88240"/>
    <x v="0"/>
  </r>
  <r>
    <n v="5816"/>
    <s v="Medium"/>
    <n v="7.0000000000000007E-2"/>
    <n v="300.97000000000003"/>
    <n v="7.18"/>
    <n v="3079"/>
    <x v="1"/>
    <s v="Andrew Levine"/>
    <s v="Regular Air"/>
    <x v="2"/>
    <x v="2"/>
    <x v="13"/>
    <s v="Small Box"/>
    <x v="394"/>
    <n v="0.48"/>
    <n v="-0.39632623215503832"/>
    <s v="United States"/>
    <x v="1"/>
    <x v="19"/>
    <s v="Philadelphia"/>
    <n v="19112"/>
    <x v="163"/>
    <x v="3"/>
    <s v="2015"/>
    <d v="2015-05-09T00:00:00"/>
    <n v="-807.59"/>
    <n v="7"/>
    <n v="2037.69"/>
    <n v="41253"/>
    <x v="0"/>
  </r>
  <r>
    <n v="7489"/>
    <s v="Not Specified"/>
    <n v="0.04"/>
    <n v="35.44"/>
    <n v="5.09"/>
    <n v="3079"/>
    <x v="1"/>
    <s v="Andrew Levine"/>
    <s v="Regular Air"/>
    <x v="2"/>
    <x v="0"/>
    <x v="7"/>
    <s v="Small Box"/>
    <x v="861"/>
    <n v="0.38"/>
    <n v="0.20872455338595761"/>
    <s v="United States"/>
    <x v="1"/>
    <x v="19"/>
    <s v="Philadelphia"/>
    <n v="19112"/>
    <x v="164"/>
    <x v="1"/>
    <s v="2015"/>
    <d v="2015-06-11T00:00:00"/>
    <n v="150.72"/>
    <n v="21"/>
    <n v="722.1"/>
    <n v="53476"/>
    <x v="0"/>
  </r>
  <r>
    <n v="7490"/>
    <s v="Not Specified"/>
    <n v="0.08"/>
    <n v="3.98"/>
    <n v="0.7"/>
    <n v="3079"/>
    <x v="1"/>
    <s v="Andrew Levine"/>
    <s v="Regular Air"/>
    <x v="2"/>
    <x v="0"/>
    <x v="0"/>
    <s v="Wrap Bag"/>
    <x v="852"/>
    <n v="0.52"/>
    <n v="0.13794573092768861"/>
    <s v="United States"/>
    <x v="1"/>
    <x v="19"/>
    <s v="Philadelphia"/>
    <n v="19112"/>
    <x v="164"/>
    <x v="1"/>
    <s v="2015"/>
    <d v="2015-06-14T00:00:00"/>
    <n v="19.420000000000002"/>
    <n v="36"/>
    <n v="140.78"/>
    <n v="53476"/>
    <x v="0"/>
  </r>
  <r>
    <n v="7491"/>
    <s v="Not Specified"/>
    <n v="0.01"/>
    <n v="1.76"/>
    <n v="0.7"/>
    <n v="3079"/>
    <x v="1"/>
    <s v="Andrew Levine"/>
    <s v="Regular Air"/>
    <x v="2"/>
    <x v="0"/>
    <x v="0"/>
    <s v="Wrap Bag"/>
    <x v="28"/>
    <n v="0.56000000000000005"/>
    <n v="2.4128893000308356E-2"/>
    <s v="United States"/>
    <x v="1"/>
    <x v="19"/>
    <s v="Philadelphia"/>
    <n v="19112"/>
    <x v="164"/>
    <x v="1"/>
    <s v="2015"/>
    <d v="2015-06-12T00:00:00"/>
    <n v="3.13"/>
    <n v="71"/>
    <n v="129.72"/>
    <n v="53476"/>
    <x v="0"/>
  </r>
  <r>
    <n v="7492"/>
    <s v="Not Specified"/>
    <n v="0.01"/>
    <n v="193.17"/>
    <n v="19.989999999999998"/>
    <n v="3079"/>
    <x v="1"/>
    <s v="Andrew Levine"/>
    <s v="Express Air"/>
    <x v="2"/>
    <x v="0"/>
    <x v="10"/>
    <s v="Small Box"/>
    <x v="538"/>
    <n v="0.71"/>
    <n v="9.3599530144418241E-2"/>
    <s v="United States"/>
    <x v="1"/>
    <x v="19"/>
    <s v="Philadelphia"/>
    <n v="19112"/>
    <x v="164"/>
    <x v="1"/>
    <s v="2015"/>
    <d v="2015-06-11T00:00:00"/>
    <n v="1141.07"/>
    <n v="63"/>
    <n v="12190.98"/>
    <n v="53476"/>
    <x v="0"/>
  </r>
  <r>
    <n v="1739"/>
    <s v="Medium"/>
    <n v="0"/>
    <n v="137.47999999999999"/>
    <n v="32.18"/>
    <n v="3079"/>
    <x v="1"/>
    <s v="Andrew Levine"/>
    <s v="Delivery Truck"/>
    <x v="2"/>
    <x v="1"/>
    <x v="14"/>
    <s v="Jumbo Box"/>
    <x v="860"/>
    <n v="0.78"/>
    <n v="-0.13699654930716559"/>
    <s v="United States"/>
    <x v="1"/>
    <x v="19"/>
    <s v="Philadelphia"/>
    <n v="19112"/>
    <x v="0"/>
    <x v="0"/>
    <s v="2015"/>
    <d v="2015-01-08T00:00:00"/>
    <n v="-203.27"/>
    <n v="10"/>
    <n v="1483.76"/>
    <n v="12480"/>
    <x v="0"/>
  </r>
  <r>
    <n v="6807"/>
    <s v="Critical"/>
    <n v="0"/>
    <n v="2.21"/>
    <n v="1"/>
    <n v="3079"/>
    <x v="1"/>
    <s v="Andrew Levine"/>
    <s v="Express Air"/>
    <x v="2"/>
    <x v="0"/>
    <x v="0"/>
    <s v="Wrap Bag"/>
    <x v="862"/>
    <n v="0.38"/>
    <n v="0.11481991282404221"/>
    <s v="United States"/>
    <x v="1"/>
    <x v="19"/>
    <s v="Philadelphia"/>
    <n v="19112"/>
    <x v="69"/>
    <x v="1"/>
    <s v="2015"/>
    <d v="2015-06-11T00:00:00"/>
    <n v="10.01"/>
    <n v="33"/>
    <n v="87.18"/>
    <n v="48483"/>
    <x v="0"/>
  </r>
  <r>
    <n v="19756"/>
    <s v="High"/>
    <n v="0"/>
    <n v="65.989999999999995"/>
    <n v="5.99"/>
    <n v="3084"/>
    <x v="1"/>
    <s v="Debbie Hsu"/>
    <s v="Express Air"/>
    <x v="2"/>
    <x v="2"/>
    <x v="5"/>
    <s v="Small Box"/>
    <x v="788"/>
    <n v="0.57999999999999996"/>
    <n v="0.3928100239081726"/>
    <s v="United States"/>
    <x v="0"/>
    <x v="0"/>
    <s v="Lacey"/>
    <n v="98503"/>
    <x v="18"/>
    <x v="4"/>
    <s v="2015"/>
    <d v="2015-04-22T00:00:00"/>
    <n v="313.81200000000001"/>
    <n v="14"/>
    <n v="798.89"/>
    <n v="89879"/>
    <x v="0"/>
  </r>
  <r>
    <n v="20589"/>
    <s v="Not Specified"/>
    <n v="0.01"/>
    <n v="7.1"/>
    <n v="6.05"/>
    <n v="3084"/>
    <x v="1"/>
    <s v="Debbie Hsu"/>
    <s v="Regular Air"/>
    <x v="2"/>
    <x v="0"/>
    <x v="8"/>
    <s v="Small Box"/>
    <x v="227"/>
    <n v="0.39"/>
    <n v="-0.29421315414070126"/>
    <s v="United States"/>
    <x v="0"/>
    <x v="0"/>
    <s v="Lacey"/>
    <n v="98503"/>
    <x v="137"/>
    <x v="1"/>
    <s v="2015"/>
    <d v="2015-06-25T00:00:00"/>
    <n v="-39.186250000000001"/>
    <n v="18"/>
    <n v="133.19"/>
    <n v="89880"/>
    <x v="0"/>
  </r>
  <r>
    <n v="20590"/>
    <s v="Not Specified"/>
    <n v="0.05"/>
    <n v="18.97"/>
    <n v="9.0299999999999994"/>
    <n v="3084"/>
    <x v="1"/>
    <s v="Debbie Hsu"/>
    <s v="Regular Air"/>
    <x v="2"/>
    <x v="0"/>
    <x v="7"/>
    <s v="Small Box"/>
    <x v="273"/>
    <n v="0.37"/>
    <n v="-1.9418473235384773E-2"/>
    <s v="United States"/>
    <x v="0"/>
    <x v="0"/>
    <s v="Lacey"/>
    <n v="98503"/>
    <x v="137"/>
    <x v="1"/>
    <s v="2015"/>
    <d v="2015-06-25T00:00:00"/>
    <n v="-1.89"/>
    <n v="5"/>
    <n v="97.33"/>
    <n v="89880"/>
    <x v="0"/>
  </r>
  <r>
    <n v="20008"/>
    <s v="High"/>
    <n v="0.05"/>
    <n v="39.99"/>
    <n v="10.25"/>
    <n v="3086"/>
    <x v="0"/>
    <s v="Ted Durham"/>
    <s v="Express Air"/>
    <x v="3"/>
    <x v="2"/>
    <x v="13"/>
    <s v="Small Box"/>
    <x v="863"/>
    <n v="0.55000000000000004"/>
    <n v="3.2770605759682228E-2"/>
    <s v="United States"/>
    <x v="3"/>
    <x v="26"/>
    <s v="North Port"/>
    <n v="34287"/>
    <x v="73"/>
    <x v="3"/>
    <s v="2015"/>
    <d v="2015-05-19T00:00:00"/>
    <n v="4.29"/>
    <n v="3"/>
    <n v="130.91"/>
    <n v="88380"/>
    <x v="0"/>
  </r>
  <r>
    <n v="21085"/>
    <s v="Low"/>
    <n v="7.0000000000000007E-2"/>
    <n v="49.43"/>
    <n v="19.989999999999998"/>
    <n v="3089"/>
    <x v="0"/>
    <s v="Sandy Cannon"/>
    <s v="Regular Air"/>
    <x v="0"/>
    <x v="0"/>
    <x v="15"/>
    <s v="Small Box"/>
    <x v="864"/>
    <n v="0.56999999999999995"/>
    <n v="-0.43563267333759137"/>
    <s v="United States"/>
    <x v="2"/>
    <x v="13"/>
    <s v="Leawood"/>
    <n v="66209"/>
    <x v="76"/>
    <x v="0"/>
    <s v="2015"/>
    <d v="2015-01-29T00:00:00"/>
    <n v="-122.77"/>
    <n v="6"/>
    <n v="281.82"/>
    <n v="91219"/>
    <x v="0"/>
  </r>
  <r>
    <n v="20357"/>
    <s v="Critical"/>
    <n v="0.09"/>
    <n v="207.48"/>
    <n v="0.99"/>
    <n v="3095"/>
    <x v="0"/>
    <s v="Milton Lindsay"/>
    <s v="Regular Air"/>
    <x v="3"/>
    <x v="0"/>
    <x v="15"/>
    <s v="Small Box"/>
    <x v="718"/>
    <n v="0.55000000000000004"/>
    <n v="0.69"/>
    <s v="United States"/>
    <x v="1"/>
    <x v="10"/>
    <s v="Hamilton"/>
    <n v="45011"/>
    <x v="71"/>
    <x v="0"/>
    <s v="2015"/>
    <d v="2015-01-21T00:00:00"/>
    <n v="683.9556"/>
    <n v="5"/>
    <n v="991.24"/>
    <n v="86220"/>
    <x v="0"/>
  </r>
  <r>
    <n v="21235"/>
    <s v="High"/>
    <n v="0.08"/>
    <n v="40.98"/>
    <n v="7.2"/>
    <n v="3096"/>
    <x v="1"/>
    <s v="Mike Howard"/>
    <s v="Express Air"/>
    <x v="3"/>
    <x v="0"/>
    <x v="15"/>
    <s v="Small Box"/>
    <x v="865"/>
    <n v="0.6"/>
    <n v="-0.13882863340563992"/>
    <s v="United States"/>
    <x v="1"/>
    <x v="10"/>
    <s v="Hilliard"/>
    <n v="43026"/>
    <x v="84"/>
    <x v="3"/>
    <s v="2015"/>
    <d v="2015-05-25T00:00:00"/>
    <n v="-16.64"/>
    <n v="3"/>
    <n v="119.86"/>
    <n v="86221"/>
    <x v="0"/>
  </r>
  <r>
    <n v="21236"/>
    <s v="High"/>
    <n v="0.08"/>
    <n v="8.1199999999999992"/>
    <n v="2.83"/>
    <n v="3096"/>
    <x v="1"/>
    <s v="Mike Howard"/>
    <s v="Express Air"/>
    <x v="3"/>
    <x v="2"/>
    <x v="13"/>
    <s v="Small Pack"/>
    <x v="293"/>
    <n v="0.77"/>
    <n v="-0.60473828085451042"/>
    <s v="United States"/>
    <x v="1"/>
    <x v="10"/>
    <s v="Hilliard"/>
    <n v="43026"/>
    <x v="84"/>
    <x v="3"/>
    <s v="2015"/>
    <d v="2015-05-25T00:00:00"/>
    <n v="-59.73"/>
    <n v="12"/>
    <n v="98.77"/>
    <n v="86221"/>
    <x v="0"/>
  </r>
  <r>
    <n v="21237"/>
    <s v="High"/>
    <n v="0.02"/>
    <n v="262.11"/>
    <n v="62.74"/>
    <n v="3096"/>
    <x v="1"/>
    <s v="Mike Howard"/>
    <s v="Delivery Truck"/>
    <x v="3"/>
    <x v="1"/>
    <x v="11"/>
    <s v="Jumbo Box"/>
    <x v="866"/>
    <n v="0.75"/>
    <n v="-0.25384865329512907"/>
    <s v="United States"/>
    <x v="1"/>
    <x v="10"/>
    <s v="Hilliard"/>
    <n v="43026"/>
    <x v="84"/>
    <x v="3"/>
    <s v="2015"/>
    <d v="2015-05-25T00:00:00"/>
    <n v="-633.44123700000023"/>
    <n v="9"/>
    <n v="2495.35"/>
    <n v="86221"/>
    <x v="0"/>
  </r>
  <r>
    <n v="25999"/>
    <s v="Critical"/>
    <n v="0.04"/>
    <n v="33.89"/>
    <n v="5.0999999999999996"/>
    <n v="3096"/>
    <x v="1"/>
    <s v="Mike Howard"/>
    <s v="Express Air"/>
    <x v="3"/>
    <x v="0"/>
    <x v="10"/>
    <s v="Small Box"/>
    <x v="867"/>
    <n v="0.6"/>
    <n v="0.36341184086042921"/>
    <s v="United States"/>
    <x v="1"/>
    <x v="10"/>
    <s v="Hilliard"/>
    <n v="43026"/>
    <x v="77"/>
    <x v="1"/>
    <s v="2015"/>
    <d v="2015-06-18T00:00:00"/>
    <n v="72.984000000000009"/>
    <n v="6"/>
    <n v="200.83"/>
    <n v="86222"/>
    <x v="0"/>
  </r>
  <r>
    <n v="19816"/>
    <s v="Critical"/>
    <n v="0.05"/>
    <n v="35.44"/>
    <n v="5.09"/>
    <n v="3098"/>
    <x v="1"/>
    <s v="Lorraine Boykin"/>
    <s v="Regular Air"/>
    <x v="3"/>
    <x v="0"/>
    <x v="7"/>
    <s v="Small Box"/>
    <x v="861"/>
    <n v="0.38"/>
    <n v="0.69"/>
    <s v="United States"/>
    <x v="1"/>
    <x v="4"/>
    <s v="Shirley"/>
    <n v="11967"/>
    <x v="4"/>
    <x v="4"/>
    <s v="2015"/>
    <d v="2015-04-09T00:00:00"/>
    <n v="240.17519999999996"/>
    <n v="10"/>
    <n v="348.08"/>
    <n v="89314"/>
    <x v="0"/>
  </r>
  <r>
    <n v="22503"/>
    <s v="Low"/>
    <n v="0"/>
    <n v="11.7"/>
    <n v="6.96"/>
    <n v="3098"/>
    <x v="1"/>
    <s v="Lorraine Boykin"/>
    <s v="Express Air"/>
    <x v="3"/>
    <x v="0"/>
    <x v="15"/>
    <s v="Medium Box"/>
    <x v="459"/>
    <n v="0.5"/>
    <n v="-8.5412711671349395E-2"/>
    <s v="United States"/>
    <x v="1"/>
    <x v="4"/>
    <s v="Shirley"/>
    <n v="11967"/>
    <x v="77"/>
    <x v="1"/>
    <s v="2015"/>
    <d v="2015-06-19T00:00:00"/>
    <n v="-11.248000000000001"/>
    <n v="10"/>
    <n v="131.69"/>
    <n v="89315"/>
    <x v="0"/>
  </r>
  <r>
    <n v="18930"/>
    <s v="Low"/>
    <n v="0.06"/>
    <n v="2.89"/>
    <n v="0.5"/>
    <n v="3098"/>
    <x v="1"/>
    <s v="Lorraine Boykin"/>
    <s v="Regular Air"/>
    <x v="3"/>
    <x v="0"/>
    <x v="9"/>
    <s v="Small Box"/>
    <x v="277"/>
    <n v="0.38"/>
    <n v="0.69"/>
    <s v="United States"/>
    <x v="1"/>
    <x v="4"/>
    <s v="Shirley"/>
    <n v="11967"/>
    <x v="136"/>
    <x v="2"/>
    <s v="2015"/>
    <d v="2015-02-28T00:00:00"/>
    <n v="9.611699999999999"/>
    <n v="5"/>
    <n v="13.93"/>
    <n v="89316"/>
    <x v="0"/>
  </r>
  <r>
    <n v="19805"/>
    <s v="Critical"/>
    <n v="7.0000000000000007E-2"/>
    <n v="35.99"/>
    <n v="5"/>
    <n v="3100"/>
    <x v="0"/>
    <s v="Gladys Holloway"/>
    <s v="Regular Air"/>
    <x v="3"/>
    <x v="2"/>
    <x v="5"/>
    <s v="Wrap Bag"/>
    <x v="615"/>
    <n v="0.82"/>
    <n v="-9.4548785871964682"/>
    <s v="United States"/>
    <x v="3"/>
    <x v="26"/>
    <s v="Oakland Park"/>
    <n v="33334"/>
    <x v="78"/>
    <x v="5"/>
    <s v="2015"/>
    <d v="2015-03-27T00:00:00"/>
    <n v="-299.81420000000003"/>
    <n v="1"/>
    <n v="31.71"/>
    <n v="89988"/>
    <x v="0"/>
  </r>
  <r>
    <n v="18087"/>
    <s v="Critical"/>
    <n v="0.04"/>
    <n v="3.08"/>
    <n v="0.99"/>
    <n v="3105"/>
    <x v="1"/>
    <s v="Lawrence Hester"/>
    <s v="Regular Air"/>
    <x v="1"/>
    <x v="0"/>
    <x v="9"/>
    <s v="Small Box"/>
    <x v="675"/>
    <n v="0.37"/>
    <n v="0.22996167305449092"/>
    <s v="United States"/>
    <x v="3"/>
    <x v="35"/>
    <s v="Murray"/>
    <n v="42071"/>
    <x v="80"/>
    <x v="5"/>
    <s v="2015"/>
    <d v="2015-03-21T00:00:00"/>
    <n v="13.799999999999999"/>
    <n v="19"/>
    <n v="60.01"/>
    <n v="86327"/>
    <x v="0"/>
  </r>
  <r>
    <n v="18088"/>
    <s v="Critical"/>
    <n v="0.02"/>
    <n v="6.48"/>
    <n v="5.9"/>
    <n v="3105"/>
    <x v="1"/>
    <s v="Lawrence Hester"/>
    <s v="Regular Air"/>
    <x v="1"/>
    <x v="0"/>
    <x v="7"/>
    <s v="Small Box"/>
    <x v="250"/>
    <n v="0.37"/>
    <n v="4.8274346010112101E-2"/>
    <s v="United States"/>
    <x v="3"/>
    <x v="35"/>
    <s v="Murray"/>
    <n v="42071"/>
    <x v="80"/>
    <x v="5"/>
    <s v="2015"/>
    <d v="2015-03-21T00:00:00"/>
    <n v="4.3919999999999995"/>
    <n v="13"/>
    <n v="90.98"/>
    <n v="86327"/>
    <x v="0"/>
  </r>
  <r>
    <n v="18089"/>
    <s v="Critical"/>
    <n v="0.04"/>
    <n v="125.99"/>
    <n v="4.2"/>
    <n v="3105"/>
    <x v="1"/>
    <s v="Lawrence Hester"/>
    <s v="Regular Air"/>
    <x v="1"/>
    <x v="2"/>
    <x v="5"/>
    <s v="Small Box"/>
    <x v="868"/>
    <n v="0.59"/>
    <n v="-0.18592114582513575"/>
    <s v="United States"/>
    <x v="3"/>
    <x v="35"/>
    <s v="Murray"/>
    <n v="42071"/>
    <x v="80"/>
    <x v="5"/>
    <s v="2015"/>
    <d v="2015-03-22T00:00:00"/>
    <n v="-236.25"/>
    <n v="12"/>
    <n v="1270.7"/>
    <n v="86327"/>
    <x v="0"/>
  </r>
  <r>
    <n v="87"/>
    <s v="Critical"/>
    <n v="0.04"/>
    <n v="3.08"/>
    <n v="0.99"/>
    <n v="3106"/>
    <x v="1"/>
    <s v="Alexander O'Brien"/>
    <s v="Regular Air"/>
    <x v="1"/>
    <x v="0"/>
    <x v="9"/>
    <s v="Small Box"/>
    <x v="675"/>
    <n v="0.37"/>
    <n v="0.15206653438595011"/>
    <s v="United States"/>
    <x v="2"/>
    <x v="7"/>
    <s v="Houston"/>
    <n v="77041"/>
    <x v="80"/>
    <x v="5"/>
    <s v="2015"/>
    <d v="2015-03-21T00:00:00"/>
    <n v="36.020000000000003"/>
    <n v="75"/>
    <n v="236.87"/>
    <n v="548"/>
    <x v="0"/>
  </r>
  <r>
    <n v="88"/>
    <s v="Critical"/>
    <n v="0.02"/>
    <n v="6.48"/>
    <n v="5.9"/>
    <n v="3106"/>
    <x v="1"/>
    <s v="Alexander O'Brien"/>
    <s v="Regular Air"/>
    <x v="1"/>
    <x v="0"/>
    <x v="7"/>
    <s v="Small Box"/>
    <x v="250"/>
    <n v="0.37"/>
    <n v="-0.13652907713461485"/>
    <s v="United States"/>
    <x v="2"/>
    <x v="7"/>
    <s v="Houston"/>
    <n v="77041"/>
    <x v="80"/>
    <x v="5"/>
    <s v="2015"/>
    <d v="2015-03-21T00:00:00"/>
    <n v="-50.64"/>
    <n v="53"/>
    <n v="370.91"/>
    <n v="548"/>
    <x v="0"/>
  </r>
  <r>
    <n v="89"/>
    <s v="Critical"/>
    <n v="0.04"/>
    <n v="125.99"/>
    <n v="4.2"/>
    <n v="3106"/>
    <x v="1"/>
    <s v="Alexander O'Brien"/>
    <s v="Regular Air"/>
    <x v="1"/>
    <x v="2"/>
    <x v="5"/>
    <s v="Small Box"/>
    <x v="868"/>
    <n v="0.59"/>
    <n v="0.1025712689776006"/>
    <s v="United States"/>
    <x v="2"/>
    <x v="7"/>
    <s v="Houston"/>
    <n v="77041"/>
    <x v="80"/>
    <x v="5"/>
    <s v="2015"/>
    <d v="2015-03-22T00:00:00"/>
    <n v="510.48900000000003"/>
    <n v="47"/>
    <n v="4976.92"/>
    <n v="548"/>
    <x v="0"/>
  </r>
  <r>
    <n v="21120"/>
    <s v="Not Specified"/>
    <n v="7.0000000000000007E-2"/>
    <n v="34.54"/>
    <n v="14.72"/>
    <n v="3113"/>
    <x v="1"/>
    <s v="Wayne English"/>
    <s v="Regular Air"/>
    <x v="0"/>
    <x v="0"/>
    <x v="8"/>
    <s v="Small Box"/>
    <x v="869"/>
    <n v="0.37"/>
    <n v="-3.5101413986816703E-2"/>
    <s v="United States"/>
    <x v="3"/>
    <x v="11"/>
    <s v="New Iberia"/>
    <n v="70560"/>
    <x v="28"/>
    <x v="3"/>
    <s v="2015"/>
    <d v="2015-05-18T00:00:00"/>
    <n v="-20.182259999999999"/>
    <n v="17"/>
    <n v="574.97"/>
    <n v="86860"/>
    <x v="0"/>
  </r>
  <r>
    <n v="21121"/>
    <s v="Not Specified"/>
    <n v="0.02"/>
    <n v="12.28"/>
    <n v="6.47"/>
    <n v="3113"/>
    <x v="1"/>
    <s v="Wayne English"/>
    <s v="Regular Air"/>
    <x v="0"/>
    <x v="0"/>
    <x v="7"/>
    <s v="Small Box"/>
    <x v="849"/>
    <n v="0.38"/>
    <n v="-1.3623693803159176"/>
    <s v="United States"/>
    <x v="3"/>
    <x v="11"/>
    <s v="New Iberia"/>
    <n v="70560"/>
    <x v="28"/>
    <x v="3"/>
    <s v="2015"/>
    <d v="2015-05-17T00:00:00"/>
    <n v="-156.97220000000002"/>
    <n v="9"/>
    <n v="115.22"/>
    <n v="86860"/>
    <x v="0"/>
  </r>
  <r>
    <n v="21122"/>
    <s v="Not Specified"/>
    <n v="0.06"/>
    <n v="34.58"/>
    <n v="8.99"/>
    <n v="3113"/>
    <x v="1"/>
    <s v="Wayne English"/>
    <s v="Express Air"/>
    <x v="0"/>
    <x v="0"/>
    <x v="0"/>
    <s v="Small Pack"/>
    <x v="870"/>
    <n v="0.56000000000000005"/>
    <n v="0.84214004117569763"/>
    <s v="United States"/>
    <x v="3"/>
    <x v="11"/>
    <s v="New Iberia"/>
    <n v="70560"/>
    <x v="28"/>
    <x v="3"/>
    <s v="2015"/>
    <d v="2015-05-19T00:00:00"/>
    <n v="384.5043"/>
    <n v="13"/>
    <n v="456.58"/>
    <n v="86860"/>
    <x v="0"/>
  </r>
  <r>
    <n v="20795"/>
    <s v="Critical"/>
    <n v="0.08"/>
    <n v="349.45"/>
    <n v="60"/>
    <n v="3119"/>
    <x v="0"/>
    <s v="Jay Hubbard"/>
    <s v="Delivery Truck"/>
    <x v="0"/>
    <x v="1"/>
    <x v="11"/>
    <s v="Jumbo Drum"/>
    <x v="356"/>
    <m/>
    <n v="0.13601753888324819"/>
    <s v="United States"/>
    <x v="3"/>
    <x v="26"/>
    <s v="Orlando"/>
    <n v="32839"/>
    <x v="133"/>
    <x v="1"/>
    <s v="2015"/>
    <d v="2015-07-02T00:00:00"/>
    <n v="513.08399999999995"/>
    <n v="11"/>
    <n v="3772.19"/>
    <n v="86432"/>
    <x v="0"/>
  </r>
  <r>
    <n v="25473"/>
    <s v="Not Specified"/>
    <n v="0.08"/>
    <n v="315.98"/>
    <n v="19.989999999999998"/>
    <n v="3120"/>
    <x v="0"/>
    <s v="Daniel Christian"/>
    <s v="Regular Air"/>
    <x v="1"/>
    <x v="0"/>
    <x v="8"/>
    <s v="Small Box"/>
    <x v="871"/>
    <n v="0.38"/>
    <n v="1.6847809633374709E-2"/>
    <s v="United States"/>
    <x v="3"/>
    <x v="11"/>
    <s v="New Orleans"/>
    <n v="70117"/>
    <x v="110"/>
    <x v="1"/>
    <s v="2015"/>
    <d v="2015-06-14T00:00:00"/>
    <n v="44.519999999999996"/>
    <n v="9"/>
    <n v="2642.48"/>
    <n v="90160"/>
    <x v="0"/>
  </r>
  <r>
    <n v="23764"/>
    <s v="Low"/>
    <n v="0.02"/>
    <n v="7.1"/>
    <n v="6.05"/>
    <n v="3123"/>
    <x v="0"/>
    <s v="Jamie Manning"/>
    <s v="Regular Air"/>
    <x v="1"/>
    <x v="0"/>
    <x v="8"/>
    <s v="Small Box"/>
    <x v="227"/>
    <n v="0.39"/>
    <n v="-0.79471544715447151"/>
    <s v="United States"/>
    <x v="2"/>
    <x v="12"/>
    <s v="Melrose Park"/>
    <n v="60160"/>
    <x v="0"/>
    <x v="0"/>
    <s v="2015"/>
    <d v="2015-01-09T00:00:00"/>
    <n v="-48.875"/>
    <n v="8"/>
    <n v="61.5"/>
    <n v="87287"/>
    <x v="0"/>
  </r>
  <r>
    <n v="25060"/>
    <s v="Not Specified"/>
    <n v="0.05"/>
    <n v="120.98"/>
    <n v="9.07"/>
    <n v="3124"/>
    <x v="0"/>
    <s v="Neil Barbee"/>
    <s v="Regular Air"/>
    <x v="1"/>
    <x v="0"/>
    <x v="8"/>
    <s v="Small Box"/>
    <x v="470"/>
    <n v="0.35"/>
    <n v="0.69"/>
    <s v="United States"/>
    <x v="2"/>
    <x v="12"/>
    <s v="Moline"/>
    <n v="61265"/>
    <x v="155"/>
    <x v="3"/>
    <s v="2015"/>
    <d v="2015-05-31T00:00:00"/>
    <n v="881.04719999999998"/>
    <n v="11"/>
    <n v="1276.8800000000001"/>
    <n v="87286"/>
    <x v="0"/>
  </r>
  <r>
    <n v="25352"/>
    <s v="High"/>
    <n v="0.08"/>
    <n v="120.97"/>
    <n v="26.3"/>
    <n v="3125"/>
    <x v="0"/>
    <s v="Guy McDonald"/>
    <s v="Delivery Truck"/>
    <x v="1"/>
    <x v="2"/>
    <x v="6"/>
    <s v="Jumbo Drum"/>
    <x v="872"/>
    <n v="0.38"/>
    <n v="-1.001116054456717"/>
    <s v="United States"/>
    <x v="2"/>
    <x v="12"/>
    <s v="Mount Prospect"/>
    <n v="60056"/>
    <x v="99"/>
    <x v="0"/>
    <s v="2015"/>
    <d v="2015-01-07T00:00:00"/>
    <n v="-233.840688"/>
    <n v="2"/>
    <n v="233.58"/>
    <n v="87285"/>
    <x v="0"/>
  </r>
  <r>
    <n v="24457"/>
    <s v="Low"/>
    <n v="0.08"/>
    <n v="3.69"/>
    <n v="2.5"/>
    <n v="3128"/>
    <x v="0"/>
    <s v="Cathy Burgess"/>
    <s v="Regular Air"/>
    <x v="2"/>
    <x v="0"/>
    <x v="4"/>
    <s v="Small Box"/>
    <x v="488"/>
    <n v="0.39"/>
    <n v="-4.3488430268918083"/>
    <s v="United States"/>
    <x v="3"/>
    <x v="11"/>
    <s v="Shreveport"/>
    <n v="71109"/>
    <x v="97"/>
    <x v="1"/>
    <s v="2015"/>
    <d v="2015-06-30T00:00:00"/>
    <n v="-139.07600000000002"/>
    <n v="9"/>
    <n v="31.98"/>
    <n v="89810"/>
    <x v="0"/>
  </r>
  <r>
    <n v="20483"/>
    <s v="High"/>
    <n v="0.1"/>
    <n v="180.98"/>
    <n v="26.2"/>
    <n v="3132"/>
    <x v="1"/>
    <s v="Anita Kang"/>
    <s v="Delivery Truck"/>
    <x v="0"/>
    <x v="1"/>
    <x v="1"/>
    <s v="Jumbo Drum"/>
    <x v="68"/>
    <n v="0.59"/>
    <n v="-0.1244927033999461"/>
    <s v="United States"/>
    <x v="2"/>
    <x v="12"/>
    <s v="Mundelein"/>
    <n v="60060"/>
    <x v="33"/>
    <x v="1"/>
    <s v="2015"/>
    <d v="2015-06-23T00:00:00"/>
    <n v="-64.664000000000001"/>
    <n v="3"/>
    <n v="519.41999999999996"/>
    <n v="86790"/>
    <x v="0"/>
  </r>
  <r>
    <n v="19258"/>
    <s v="Medium"/>
    <n v="0.04"/>
    <n v="62.05"/>
    <n v="3.99"/>
    <n v="3132"/>
    <x v="1"/>
    <s v="Anita Kang"/>
    <s v="Regular Air"/>
    <x v="0"/>
    <x v="0"/>
    <x v="15"/>
    <s v="Small Box"/>
    <x v="873"/>
    <n v="0.55000000000000004"/>
    <n v="0.69"/>
    <s v="United States"/>
    <x v="2"/>
    <x v="12"/>
    <s v="Mundelein"/>
    <n v="60060"/>
    <x v="28"/>
    <x v="3"/>
    <s v="2015"/>
    <d v="2015-05-18T00:00:00"/>
    <n v="1644.0767999999998"/>
    <n v="40"/>
    <n v="2382.7199999999998"/>
    <n v="86794"/>
    <x v="0"/>
  </r>
  <r>
    <n v="22459"/>
    <s v="Medium"/>
    <n v="0.1"/>
    <n v="5.81"/>
    <n v="8.49"/>
    <n v="3133"/>
    <x v="1"/>
    <s v="Kristine Singleton"/>
    <s v="Regular Air"/>
    <x v="0"/>
    <x v="0"/>
    <x v="8"/>
    <s v="Small Box"/>
    <x v="104"/>
    <n v="0.39"/>
    <n v="-5.394696736453203"/>
    <s v="United States"/>
    <x v="2"/>
    <x v="12"/>
    <s v="Naperville"/>
    <n v="60540"/>
    <x v="59"/>
    <x v="0"/>
    <s v="2015"/>
    <d v="2015-01-17T00:00:00"/>
    <n v="-350.43950000000001"/>
    <n v="12"/>
    <n v="64.959999999999994"/>
    <n v="86789"/>
    <x v="0"/>
  </r>
  <r>
    <n v="22460"/>
    <s v="Medium"/>
    <n v="0.03"/>
    <n v="1.81"/>
    <n v="0.75"/>
    <n v="3133"/>
    <x v="1"/>
    <s v="Kristine Singleton"/>
    <s v="Regular Air"/>
    <x v="0"/>
    <x v="0"/>
    <x v="3"/>
    <s v="Wrap Bag"/>
    <x v="874"/>
    <n v="0.52"/>
    <n v="0.21958202716823405"/>
    <s v="United States"/>
    <x v="2"/>
    <x v="12"/>
    <s v="Naperville"/>
    <n v="60540"/>
    <x v="59"/>
    <x v="0"/>
    <s v="2015"/>
    <d v="2015-01-17T00:00:00"/>
    <n v="4.2027999999999999"/>
    <n v="10"/>
    <n v="19.14"/>
    <n v="86789"/>
    <x v="0"/>
  </r>
  <r>
    <n v="21719"/>
    <s v="Critical"/>
    <n v="0.08"/>
    <n v="5.4"/>
    <n v="7.78"/>
    <n v="3133"/>
    <x v="1"/>
    <s v="Kristine Singleton"/>
    <s v="Regular Air"/>
    <x v="0"/>
    <x v="0"/>
    <x v="8"/>
    <s v="Small Box"/>
    <x v="97"/>
    <n v="0.37"/>
    <n v="-1.7383826429980274"/>
    <s v="United States"/>
    <x v="2"/>
    <x v="12"/>
    <s v="Naperville"/>
    <n v="60540"/>
    <x v="30"/>
    <x v="5"/>
    <s v="2015"/>
    <d v="2015-03-04T00:00:00"/>
    <n v="-44.067999999999998"/>
    <n v="4"/>
    <n v="25.35"/>
    <n v="86792"/>
    <x v="0"/>
  </r>
  <r>
    <n v="21720"/>
    <s v="Critical"/>
    <n v="0.09"/>
    <n v="8.4600000000000009"/>
    <n v="8.99"/>
    <n v="3133"/>
    <x v="1"/>
    <s v="Kristine Singleton"/>
    <s v="Express Air"/>
    <x v="0"/>
    <x v="2"/>
    <x v="13"/>
    <s v="Small Pack"/>
    <x v="875"/>
    <n v="0.79"/>
    <n v="-2.2320675105485233"/>
    <s v="United States"/>
    <x v="2"/>
    <x v="12"/>
    <s v="Naperville"/>
    <n v="60540"/>
    <x v="30"/>
    <x v="5"/>
    <s v="2015"/>
    <d v="2015-03-07T00:00:00"/>
    <n v="-100.51"/>
    <n v="5"/>
    <n v="45.03"/>
    <n v="86792"/>
    <x v="0"/>
  </r>
  <r>
    <n v="21721"/>
    <s v="Critical"/>
    <n v="0.21"/>
    <n v="14.98"/>
    <n v="8.99"/>
    <n v="3133"/>
    <x v="1"/>
    <s v="Kristine Singleton"/>
    <s v="Regular Air"/>
    <x v="0"/>
    <x v="1"/>
    <x v="2"/>
    <s v="Small Pack"/>
    <x v="826"/>
    <n v="0.39"/>
    <n v="-0.1153571196464548"/>
    <s v="United States"/>
    <x v="2"/>
    <x v="12"/>
    <s v="Naperville"/>
    <n v="60540"/>
    <x v="30"/>
    <x v="5"/>
    <s v="2015"/>
    <d v="2015-03-05T00:00:00"/>
    <n v="-17.75"/>
    <n v="10"/>
    <n v="153.87"/>
    <n v="86792"/>
    <x v="0"/>
  </r>
  <r>
    <n v="21722"/>
    <s v="Critical"/>
    <n v="0.04"/>
    <n v="155.99"/>
    <n v="8.08"/>
    <n v="3133"/>
    <x v="1"/>
    <s v="Kristine Singleton"/>
    <s v="Regular Air"/>
    <x v="0"/>
    <x v="2"/>
    <x v="5"/>
    <s v="Small Box"/>
    <x v="876"/>
    <n v="0.6"/>
    <n v="0.49099498987619322"/>
    <s v="United States"/>
    <x v="2"/>
    <x v="12"/>
    <s v="Naperville"/>
    <n v="60540"/>
    <x v="30"/>
    <x v="5"/>
    <s v="2015"/>
    <d v="2015-03-05T00:00:00"/>
    <n v="1374.9480000000001"/>
    <n v="22"/>
    <n v="2800.33"/>
    <n v="86792"/>
    <x v="0"/>
  </r>
  <r>
    <n v="23898"/>
    <s v="Critical"/>
    <n v="0.03"/>
    <n v="150.88999999999999"/>
    <n v="60.2"/>
    <n v="3136"/>
    <x v="0"/>
    <s v="Lee Hancock"/>
    <s v="Delivery Truck"/>
    <x v="3"/>
    <x v="1"/>
    <x v="1"/>
    <s v="Jumbo Drum"/>
    <x v="433"/>
    <n v="0.77"/>
    <n v="-0.18850565762799529"/>
    <s v="United States"/>
    <x v="1"/>
    <x v="14"/>
    <s v="Sanford"/>
    <n v="4073"/>
    <x v="11"/>
    <x v="2"/>
    <s v="2015"/>
    <d v="2015-02-22T00:00:00"/>
    <n v="-677.87199999999996"/>
    <n v="23"/>
    <n v="3596.03"/>
    <n v="86791"/>
    <x v="0"/>
  </r>
  <r>
    <n v="24691"/>
    <s v="Not Specified"/>
    <n v="0.09"/>
    <n v="304.99"/>
    <n v="19.989999999999998"/>
    <n v="3137"/>
    <x v="0"/>
    <s v="Alison Sharp"/>
    <s v="Regular Air"/>
    <x v="0"/>
    <x v="0"/>
    <x v="8"/>
    <s v="Small Box"/>
    <x v="831"/>
    <n v="0.4"/>
    <n v="0.69"/>
    <s v="United States"/>
    <x v="1"/>
    <x v="16"/>
    <s v="Laconia"/>
    <n v="3246"/>
    <x v="178"/>
    <x v="1"/>
    <s v="2015"/>
    <d v="2015-06-09T00:00:00"/>
    <n v="1623.9494999999999"/>
    <n v="8"/>
    <n v="2353.5500000000002"/>
    <n v="86795"/>
    <x v="0"/>
  </r>
  <r>
    <n v="23706"/>
    <s v="Not Specified"/>
    <n v="0.05"/>
    <n v="4.0599999999999996"/>
    <n v="6.89"/>
    <n v="3138"/>
    <x v="0"/>
    <s v="Herbert Donnelly Swanson"/>
    <s v="Express Air"/>
    <x v="0"/>
    <x v="0"/>
    <x v="15"/>
    <s v="Small Box"/>
    <x v="326"/>
    <n v="0.6"/>
    <n v="-1.3269417737928055"/>
    <s v="United States"/>
    <x v="1"/>
    <x v="16"/>
    <s v="Londonderry"/>
    <n v="3053"/>
    <x v="117"/>
    <x v="1"/>
    <s v="2015"/>
    <d v="2015-06-21T00:00:00"/>
    <n v="-122.83499999999999"/>
    <n v="22"/>
    <n v="92.57"/>
    <n v="86796"/>
    <x v="0"/>
  </r>
  <r>
    <n v="23427"/>
    <s v="Critical"/>
    <n v="0.09"/>
    <n v="280.98"/>
    <n v="57"/>
    <n v="3139"/>
    <x v="0"/>
    <s v="David Powell"/>
    <s v="Delivery Truck"/>
    <x v="1"/>
    <x v="1"/>
    <x v="1"/>
    <s v="Jumbo Drum"/>
    <x v="234"/>
    <n v="0.78"/>
    <n v="3.1663073834273275E-2"/>
    <s v="United States"/>
    <x v="1"/>
    <x v="2"/>
    <s v="Cranford"/>
    <n v="7016"/>
    <x v="10"/>
    <x v="3"/>
    <s v="2015"/>
    <d v="2015-05-05T00:00:00"/>
    <n v="252.48800000000028"/>
    <n v="31"/>
    <n v="7974.21"/>
    <n v="86793"/>
    <x v="0"/>
  </r>
  <r>
    <n v="18917"/>
    <s v="Low"/>
    <n v="0.09"/>
    <n v="6.84"/>
    <n v="8.3699999999999992"/>
    <n v="3141"/>
    <x v="1"/>
    <s v="Jerome McIntosh"/>
    <s v="Regular Air"/>
    <x v="3"/>
    <x v="0"/>
    <x v="12"/>
    <s v="Small Pack"/>
    <x v="597"/>
    <n v="0.57999999999999996"/>
    <n v="-1.0170493685419058"/>
    <s v="United States"/>
    <x v="2"/>
    <x v="7"/>
    <s v="Pasadena"/>
    <n v="77506"/>
    <x v="144"/>
    <x v="1"/>
    <s v="2015"/>
    <d v="2015-06-08T00:00:00"/>
    <n v="-88.584999999999994"/>
    <n v="13"/>
    <n v="87.1"/>
    <n v="86369"/>
    <x v="0"/>
  </r>
  <r>
    <n v="18918"/>
    <s v="Low"/>
    <n v="7.0000000000000007E-2"/>
    <n v="48.91"/>
    <n v="35"/>
    <n v="3141"/>
    <x v="1"/>
    <s v="Jerome McIntosh"/>
    <s v="Express Air"/>
    <x v="3"/>
    <x v="0"/>
    <x v="10"/>
    <s v="Large Box"/>
    <x v="595"/>
    <n v="0.83"/>
    <n v="-0.65912113562956332"/>
    <s v="United States"/>
    <x v="2"/>
    <x v="7"/>
    <s v="Pasadena"/>
    <n v="77506"/>
    <x v="144"/>
    <x v="1"/>
    <s v="2015"/>
    <d v="2015-06-03T00:00:00"/>
    <n v="-485.68"/>
    <n v="15"/>
    <n v="736.86"/>
    <n v="86369"/>
    <x v="0"/>
  </r>
  <r>
    <n v="26039"/>
    <s v="Medium"/>
    <n v="0.02"/>
    <n v="15.42"/>
    <n v="5.41"/>
    <n v="3143"/>
    <x v="0"/>
    <s v="Neil Song"/>
    <s v="Regular Air"/>
    <x v="3"/>
    <x v="0"/>
    <x v="10"/>
    <s v="Small Box"/>
    <x v="877"/>
    <n v="0.59"/>
    <n v="-0.48374704491725767"/>
    <s v="United States"/>
    <x v="2"/>
    <x v="7"/>
    <s v="Pflugerville"/>
    <n v="78660"/>
    <x v="120"/>
    <x v="5"/>
    <s v="2015"/>
    <d v="2015-03-25T00:00:00"/>
    <n v="-16.37"/>
    <n v="2"/>
    <n v="33.840000000000003"/>
    <n v="86368"/>
    <x v="0"/>
  </r>
  <r>
    <n v="19193"/>
    <s v="Critical"/>
    <n v="0.03"/>
    <n v="3.36"/>
    <n v="6.27"/>
    <n v="3146"/>
    <x v="1"/>
    <s v="Maureen Stout"/>
    <s v="Regular Air"/>
    <x v="0"/>
    <x v="0"/>
    <x v="8"/>
    <s v="Small Box"/>
    <x v="198"/>
    <n v="0.4"/>
    <n v="-6.3260805369127517"/>
    <s v="United States"/>
    <x v="2"/>
    <x v="7"/>
    <s v="Pharr"/>
    <n v="78577"/>
    <x v="148"/>
    <x v="0"/>
    <s v="2015"/>
    <d v="2015-01-05T00:00:00"/>
    <n v="-94.258600000000001"/>
    <n v="4"/>
    <n v="14.9"/>
    <n v="85850"/>
    <x v="0"/>
  </r>
  <r>
    <n v="19194"/>
    <s v="Critical"/>
    <n v="7.0000000000000007E-2"/>
    <n v="3.71"/>
    <n v="1.93"/>
    <n v="3146"/>
    <x v="1"/>
    <s v="Maureen Stout"/>
    <s v="Express Air"/>
    <x v="0"/>
    <x v="0"/>
    <x v="7"/>
    <s v="Wrap Bag"/>
    <x v="878"/>
    <n v="0.35"/>
    <n v="0.15970736629667004"/>
    <s v="United States"/>
    <x v="2"/>
    <x v="7"/>
    <s v="Pharr"/>
    <n v="78577"/>
    <x v="148"/>
    <x v="0"/>
    <s v="2015"/>
    <d v="2015-01-06T00:00:00"/>
    <n v="6.3308"/>
    <n v="11"/>
    <n v="39.64"/>
    <n v="85850"/>
    <x v="0"/>
  </r>
  <r>
    <n v="24200"/>
    <s v="Medium"/>
    <n v="0.06"/>
    <n v="19.989999999999998"/>
    <n v="11.17"/>
    <n v="3148"/>
    <x v="0"/>
    <s v="Leroy Field"/>
    <s v="Regular Air"/>
    <x v="0"/>
    <x v="1"/>
    <x v="2"/>
    <s v="Large Box"/>
    <x v="172"/>
    <n v="0.6"/>
    <n v="-0.47905656319449419"/>
    <s v="United States"/>
    <x v="0"/>
    <x v="44"/>
    <s v="Post Falls"/>
    <n v="83854"/>
    <x v="101"/>
    <x v="0"/>
    <s v="2015"/>
    <d v="2015-01-14T00:00:00"/>
    <n v="-66.823599999999999"/>
    <n v="7"/>
    <n v="139.49"/>
    <n v="89716"/>
    <x v="0"/>
  </r>
  <r>
    <n v="24202"/>
    <s v="Medium"/>
    <n v="0.06"/>
    <n v="320.98"/>
    <n v="58.95"/>
    <n v="3149"/>
    <x v="0"/>
    <s v="Harriet Moore"/>
    <s v="Delivery Truck"/>
    <x v="0"/>
    <x v="1"/>
    <x v="1"/>
    <s v="Jumbo Drum"/>
    <x v="879"/>
    <n v="0.56999999999999995"/>
    <n v="0.49764754690309004"/>
    <s v="United States"/>
    <x v="0"/>
    <x v="44"/>
    <s v="Rexburg"/>
    <n v="83440"/>
    <x v="101"/>
    <x v="0"/>
    <s v="2015"/>
    <d v="2015-01-16T00:00:00"/>
    <n v="971.62200000000007"/>
    <n v="6"/>
    <n v="1952.43"/>
    <n v="89716"/>
    <x v="0"/>
  </r>
  <r>
    <n v="19625"/>
    <s v="Not Specified"/>
    <n v="0.01"/>
    <n v="145.97999999999999"/>
    <n v="46.2"/>
    <n v="3151"/>
    <x v="1"/>
    <s v="Glenda Hunter"/>
    <s v="Delivery Truck"/>
    <x v="0"/>
    <x v="1"/>
    <x v="11"/>
    <s v="Jumbo Box"/>
    <x v="880"/>
    <n v="0.69"/>
    <n v="-9.8127357217371008E-2"/>
    <s v="United States"/>
    <x v="0"/>
    <x v="1"/>
    <s v="Twentynine Palms"/>
    <n v="92277"/>
    <x v="26"/>
    <x v="1"/>
    <s v="2015"/>
    <d v="2015-06-03T00:00:00"/>
    <n v="-134.512"/>
    <n v="9"/>
    <n v="1370.79"/>
    <n v="88543"/>
    <x v="0"/>
  </r>
  <r>
    <n v="19618"/>
    <s v="Critical"/>
    <n v="0.01"/>
    <n v="3502.14"/>
    <n v="8.73"/>
    <n v="3151"/>
    <x v="1"/>
    <s v="Glenda Hunter"/>
    <s v="Delivery Truck"/>
    <x v="0"/>
    <x v="2"/>
    <x v="6"/>
    <s v="Jumbo Box"/>
    <x v="25"/>
    <n v="0.56999999999999995"/>
    <n v="-1.1639572881297851"/>
    <s v="United States"/>
    <x v="0"/>
    <x v="1"/>
    <s v="Twentynine Palms"/>
    <n v="92277"/>
    <x v="128"/>
    <x v="2"/>
    <s v="2015"/>
    <d v="2015-02-05T00:00:00"/>
    <n v="-4075.9339920000002"/>
    <n v="1"/>
    <n v="3501.79"/>
    <n v="88544"/>
    <x v="0"/>
  </r>
  <r>
    <n v="19619"/>
    <s v="Critical"/>
    <n v="0.06"/>
    <n v="15.73"/>
    <n v="7.42"/>
    <n v="3151"/>
    <x v="1"/>
    <s v="Glenda Hunter"/>
    <s v="Regular Air"/>
    <x v="0"/>
    <x v="0"/>
    <x v="12"/>
    <s v="Small Pack"/>
    <x v="722"/>
    <n v="0.56000000000000005"/>
    <n v="-0.2943972081218274"/>
    <s v="United States"/>
    <x v="0"/>
    <x v="1"/>
    <s v="Twentynine Palms"/>
    <n v="92277"/>
    <x v="128"/>
    <x v="2"/>
    <s v="2015"/>
    <d v="2015-02-05T00:00:00"/>
    <n v="-18.558799999999998"/>
    <n v="4"/>
    <n v="63.04"/>
    <n v="88544"/>
    <x v="0"/>
  </r>
  <r>
    <n v="23322"/>
    <s v="Not Specified"/>
    <n v="0.05"/>
    <n v="25.99"/>
    <n v="5.37"/>
    <n v="3151"/>
    <x v="1"/>
    <s v="Glenda Hunter"/>
    <s v="Express Air"/>
    <x v="0"/>
    <x v="0"/>
    <x v="0"/>
    <s v="Small Box"/>
    <x v="577"/>
    <n v="0.56000000000000005"/>
    <n v="0.48821801262878023"/>
    <s v="United States"/>
    <x v="0"/>
    <x v="1"/>
    <s v="Twentynine Palms"/>
    <n v="92277"/>
    <x v="160"/>
    <x v="2"/>
    <s v="2015"/>
    <d v="2015-02-18T00:00:00"/>
    <n v="220.35719999999998"/>
    <n v="18"/>
    <n v="451.35"/>
    <n v="88545"/>
    <x v="0"/>
  </r>
  <r>
    <n v="24723"/>
    <s v="Medium"/>
    <n v="0.04"/>
    <n v="17.239999999999998"/>
    <n v="3.26"/>
    <n v="3151"/>
    <x v="1"/>
    <s v="Glenda Hunter"/>
    <s v="Regular Air"/>
    <x v="1"/>
    <x v="0"/>
    <x v="12"/>
    <s v="Small Pack"/>
    <x v="881"/>
    <n v="0.56000000000000005"/>
    <n v="0.39908026755852843"/>
    <s v="United States"/>
    <x v="0"/>
    <x v="1"/>
    <s v="Twentynine Palms"/>
    <n v="92277"/>
    <x v="136"/>
    <x v="2"/>
    <s v="2015"/>
    <d v="2015-02-28T00:00:00"/>
    <n v="47.73"/>
    <n v="7"/>
    <n v="119.6"/>
    <n v="88546"/>
    <x v="0"/>
  </r>
  <r>
    <n v="24329"/>
    <s v="Medium"/>
    <n v="0.02"/>
    <n v="5.98"/>
    <n v="1.49"/>
    <n v="3151"/>
    <x v="1"/>
    <s v="Glenda Hunter"/>
    <s v="Regular Air"/>
    <x v="0"/>
    <x v="0"/>
    <x v="8"/>
    <s v="Small Box"/>
    <x v="370"/>
    <n v="0.39"/>
    <n v="0.47622704507512525"/>
    <s v="United States"/>
    <x v="0"/>
    <x v="1"/>
    <s v="Twentynine Palms"/>
    <n v="92277"/>
    <x v="140"/>
    <x v="5"/>
    <s v="2015"/>
    <d v="2015-03-12T00:00:00"/>
    <n v="28.526000000000003"/>
    <n v="10"/>
    <n v="59.9"/>
    <n v="88547"/>
    <x v="0"/>
  </r>
  <r>
    <n v="21734"/>
    <s v="High"/>
    <n v="0.01"/>
    <n v="99.23"/>
    <n v="8.99"/>
    <n v="3151"/>
    <x v="1"/>
    <s v="Glenda Hunter"/>
    <s v="Regular Air"/>
    <x v="0"/>
    <x v="1"/>
    <x v="2"/>
    <s v="Small Pack"/>
    <x v="153"/>
    <n v="0.35"/>
    <n v="-0.88147550896996563"/>
    <s v="United States"/>
    <x v="0"/>
    <x v="1"/>
    <s v="Twentynine Palms"/>
    <n v="92277"/>
    <x v="48"/>
    <x v="5"/>
    <s v="2015"/>
    <d v="2015-04-02T00:00:00"/>
    <n v="-87.46"/>
    <n v="1"/>
    <n v="99.22"/>
    <n v="88548"/>
    <x v="0"/>
  </r>
  <r>
    <n v="21436"/>
    <s v="High"/>
    <n v="0.08"/>
    <n v="150.97999999999999"/>
    <n v="13.99"/>
    <n v="3154"/>
    <x v="1"/>
    <s v="Faye Manning"/>
    <s v="Express Air"/>
    <x v="0"/>
    <x v="2"/>
    <x v="6"/>
    <s v="Medium Box"/>
    <x v="216"/>
    <n v="0.38"/>
    <n v="-3.3349664644962912E-3"/>
    <s v="United States"/>
    <x v="3"/>
    <x v="26"/>
    <s v="Saint Petersburg"/>
    <n v="33710"/>
    <x v="161"/>
    <x v="0"/>
    <s v="2015"/>
    <d v="2015-01-27T00:00:00"/>
    <n v="-3.9479999999999995"/>
    <n v="8"/>
    <n v="1183.82"/>
    <n v="86899"/>
    <x v="0"/>
  </r>
  <r>
    <n v="20253"/>
    <s v="Critical"/>
    <n v="0.03"/>
    <n v="17.7"/>
    <n v="9.4700000000000006"/>
    <n v="3154"/>
    <x v="1"/>
    <s v="Faye Manning"/>
    <s v="Regular Air"/>
    <x v="3"/>
    <x v="0"/>
    <x v="10"/>
    <s v="Small Box"/>
    <x v="552"/>
    <n v="0.59"/>
    <n v="0.13967685979085095"/>
    <s v="United States"/>
    <x v="3"/>
    <x v="26"/>
    <s v="Saint Petersburg"/>
    <n v="33710"/>
    <x v="5"/>
    <x v="3"/>
    <s v="2015"/>
    <d v="2015-05-30T00:00:00"/>
    <n v="28.182599999999997"/>
    <n v="11"/>
    <n v="201.77"/>
    <n v="86900"/>
    <x v="0"/>
  </r>
  <r>
    <n v="18635"/>
    <s v="Critical"/>
    <n v="0.04"/>
    <n v="21.38"/>
    <n v="8.99"/>
    <n v="3154"/>
    <x v="1"/>
    <s v="Faye Manning"/>
    <s v="Regular Air"/>
    <x v="0"/>
    <x v="0"/>
    <x v="0"/>
    <s v="Small Pack"/>
    <x v="731"/>
    <n v="0.59"/>
    <n v="-0.11644051751341115"/>
    <s v="United States"/>
    <x v="3"/>
    <x v="26"/>
    <s v="Saint Petersburg"/>
    <n v="33710"/>
    <x v="25"/>
    <x v="5"/>
    <s v="2015"/>
    <d v="2015-03-30T00:00:00"/>
    <n v="-51.66"/>
    <n v="21"/>
    <n v="443.66"/>
    <n v="86901"/>
    <x v="0"/>
  </r>
  <r>
    <n v="23392"/>
    <s v="Critical"/>
    <n v="0.02"/>
    <n v="60.22"/>
    <n v="3.5"/>
    <n v="3155"/>
    <x v="1"/>
    <s v="Julian Keith Mayer"/>
    <s v="Regular Air"/>
    <x v="0"/>
    <x v="0"/>
    <x v="15"/>
    <s v="Small Box"/>
    <x v="882"/>
    <n v="0.56999999999999995"/>
    <n v="-0.35793340224453629"/>
    <s v="United States"/>
    <x v="3"/>
    <x v="26"/>
    <s v="Sanford"/>
    <n v="32771"/>
    <x v="13"/>
    <x v="0"/>
    <s v="2015"/>
    <d v="2015-01-21T00:00:00"/>
    <n v="-193.91399999999999"/>
    <n v="9"/>
    <n v="541.76"/>
    <n v="86898"/>
    <x v="0"/>
  </r>
  <r>
    <n v="21437"/>
    <s v="High"/>
    <n v="0.03"/>
    <n v="25.98"/>
    <n v="14.36"/>
    <n v="3155"/>
    <x v="1"/>
    <s v="Julian Keith Mayer"/>
    <s v="Delivery Truck"/>
    <x v="0"/>
    <x v="1"/>
    <x v="1"/>
    <s v="Jumbo Drum"/>
    <x v="361"/>
    <n v="0.6"/>
    <n v="0.53451606910644622"/>
    <s v="United States"/>
    <x v="3"/>
    <x v="26"/>
    <s v="Sanford"/>
    <n v="32771"/>
    <x v="161"/>
    <x v="0"/>
    <s v="2015"/>
    <d v="2015-01-27T00:00:00"/>
    <n v="57.545999999999999"/>
    <n v="4"/>
    <n v="107.66"/>
    <n v="86899"/>
    <x v="0"/>
  </r>
  <r>
    <n v="21438"/>
    <s v="High"/>
    <n v="0.1"/>
    <n v="32.479999999999997"/>
    <n v="35"/>
    <n v="3155"/>
    <x v="1"/>
    <s v="Julian Keith Mayer"/>
    <s v="Regular Air"/>
    <x v="0"/>
    <x v="0"/>
    <x v="10"/>
    <s v="Large Box"/>
    <x v="233"/>
    <n v="0.81"/>
    <n v="-1.0457780008154818"/>
    <s v="United States"/>
    <x v="3"/>
    <x v="26"/>
    <s v="Sanford"/>
    <n v="32771"/>
    <x v="161"/>
    <x v="0"/>
    <s v="2015"/>
    <d v="2015-01-27T00:00:00"/>
    <n v="-333.42540000000002"/>
    <n v="10"/>
    <n v="318.83"/>
    <n v="86899"/>
    <x v="0"/>
  </r>
  <r>
    <n v="22015"/>
    <s v="Critical"/>
    <n v="0.05"/>
    <n v="159.99"/>
    <n v="5.5"/>
    <n v="3155"/>
    <x v="1"/>
    <s v="Julian Keith Mayer"/>
    <s v="Regular Air"/>
    <x v="3"/>
    <x v="2"/>
    <x v="13"/>
    <s v="Small Box"/>
    <x v="883"/>
    <n v="0.49"/>
    <n v="3.4060516851124106E-3"/>
    <s v="United States"/>
    <x v="3"/>
    <x v="26"/>
    <s v="Sanford"/>
    <n v="32771"/>
    <x v="47"/>
    <x v="4"/>
    <s v="2015"/>
    <d v="2015-04-21T00:00:00"/>
    <n v="12.264000000000001"/>
    <n v="23"/>
    <n v="3600.65"/>
    <n v="86902"/>
    <x v="0"/>
  </r>
  <r>
    <n v="19374"/>
    <s v="Not Specified"/>
    <n v="7.0000000000000007E-2"/>
    <n v="280.98"/>
    <n v="57"/>
    <n v="3167"/>
    <x v="1"/>
    <s v="Ray Silverman"/>
    <s v="Delivery Truck"/>
    <x v="0"/>
    <x v="1"/>
    <x v="1"/>
    <s v="Jumbo Drum"/>
    <x v="234"/>
    <n v="0.78"/>
    <n v="-7.2141106180190567E-2"/>
    <s v="United States"/>
    <x v="3"/>
    <x v="26"/>
    <s v="Ponte Vedra Beach"/>
    <n v="32004"/>
    <x v="117"/>
    <x v="1"/>
    <s v="2015"/>
    <d v="2015-06-20T00:00:00"/>
    <n v="-283.9914"/>
    <n v="14"/>
    <n v="3936.61"/>
    <n v="86491"/>
    <x v="0"/>
  </r>
  <r>
    <n v="19375"/>
    <s v="Not Specified"/>
    <n v="0"/>
    <n v="4.9800000000000004"/>
    <n v="7.44"/>
    <n v="3167"/>
    <x v="1"/>
    <s v="Ray Silverman"/>
    <s v="Regular Air"/>
    <x v="0"/>
    <x v="0"/>
    <x v="7"/>
    <s v="Small Box"/>
    <x v="130"/>
    <n v="0.36"/>
    <n v="-2.4944706933980334"/>
    <s v="United States"/>
    <x v="3"/>
    <x v="26"/>
    <s v="Ponte Vedra Beach"/>
    <n v="32004"/>
    <x v="117"/>
    <x v="1"/>
    <s v="2015"/>
    <d v="2015-06-21T00:00:00"/>
    <n v="-195.34200000000001"/>
    <n v="15"/>
    <n v="78.31"/>
    <n v="86491"/>
    <x v="0"/>
  </r>
  <r>
    <n v="19376"/>
    <s v="Not Specified"/>
    <n v="0.1"/>
    <n v="3.98"/>
    <n v="0.83"/>
    <n v="3167"/>
    <x v="1"/>
    <s v="Ray Silverman"/>
    <s v="Regular Air"/>
    <x v="0"/>
    <x v="0"/>
    <x v="0"/>
    <s v="Wrap Bag"/>
    <x v="503"/>
    <n v="0.51"/>
    <n v="-2.112793217145549"/>
    <s v="United States"/>
    <x v="3"/>
    <x v="26"/>
    <s v="Ponte Vedra Beach"/>
    <n v="32004"/>
    <x v="117"/>
    <x v="1"/>
    <s v="2015"/>
    <d v="2015-06-21T00:00:00"/>
    <n v="-89.70920000000001"/>
    <n v="11"/>
    <n v="42.46"/>
    <n v="86491"/>
    <x v="0"/>
  </r>
  <r>
    <n v="25683"/>
    <s v="Critical"/>
    <n v="0.08"/>
    <n v="7.28"/>
    <n v="11.15"/>
    <n v="3169"/>
    <x v="0"/>
    <s v="Janice Boswell"/>
    <s v="Express Air"/>
    <x v="2"/>
    <x v="0"/>
    <x v="7"/>
    <s v="Small Box"/>
    <x v="306"/>
    <n v="0.37"/>
    <n v="-3.0296725784447478"/>
    <s v="United States"/>
    <x v="3"/>
    <x v="26"/>
    <s v="Port Orange"/>
    <n v="32127"/>
    <x v="53"/>
    <x v="4"/>
    <s v="2015"/>
    <d v="2015-04-14T00:00:00"/>
    <n v="-44.415000000000006"/>
    <n v="1"/>
    <n v="14.66"/>
    <n v="86490"/>
    <x v="0"/>
  </r>
  <r>
    <n v="26055"/>
    <s v="Medium"/>
    <n v="0.1"/>
    <n v="7.28"/>
    <n v="5.47"/>
    <n v="3170"/>
    <x v="0"/>
    <s v="Lawrence Haas"/>
    <s v="Regular Air"/>
    <x v="0"/>
    <x v="0"/>
    <x v="7"/>
    <s v="Small Box"/>
    <x v="884"/>
    <n v="0.35"/>
    <n v="2.0126774115949"/>
    <s v="United States"/>
    <x v="3"/>
    <x v="26"/>
    <s v="Port Saint Lucie"/>
    <n v="34952"/>
    <x v="169"/>
    <x v="2"/>
    <s v="2015"/>
    <d v="2015-02-13T00:00:00"/>
    <n v="167.334"/>
    <n v="12"/>
    <n v="83.14"/>
    <n v="86489"/>
    <x v="0"/>
  </r>
  <r>
    <n v="21961"/>
    <s v="High"/>
    <n v="0.06"/>
    <n v="10.97"/>
    <n v="6.5"/>
    <n v="3176"/>
    <x v="1"/>
    <s v="Jackie McCullough"/>
    <s v="Regular Air"/>
    <x v="3"/>
    <x v="2"/>
    <x v="13"/>
    <s v="Small Box"/>
    <x v="885"/>
    <n v="0.64"/>
    <n v="0.30475261324041814"/>
    <s v="United States"/>
    <x v="3"/>
    <x v="26"/>
    <s v="Jacksonville"/>
    <n v="32216"/>
    <x v="82"/>
    <x v="3"/>
    <s v="2015"/>
    <d v="2015-05-06T00:00:00"/>
    <n v="65.597999999999999"/>
    <n v="19"/>
    <n v="215.25"/>
    <n v="90820"/>
    <x v="0"/>
  </r>
  <r>
    <n v="20964"/>
    <s v="Low"/>
    <n v="0.02"/>
    <n v="58.14"/>
    <n v="36.61"/>
    <n v="3176"/>
    <x v="1"/>
    <s v="Jackie McCullough"/>
    <s v="Delivery Truck"/>
    <x v="3"/>
    <x v="1"/>
    <x v="14"/>
    <s v="Jumbo Box"/>
    <x v="375"/>
    <n v="0.61"/>
    <n v="1.8998247448491186E-4"/>
    <s v="United States"/>
    <x v="3"/>
    <x v="26"/>
    <s v="Jacksonville"/>
    <n v="32216"/>
    <x v="97"/>
    <x v="1"/>
    <s v="2015"/>
    <d v="2015-07-01T00:00:00"/>
    <n v="0.25800000000000001"/>
    <n v="22"/>
    <n v="1358.02"/>
    <n v="90821"/>
    <x v="0"/>
  </r>
  <r>
    <n v="20965"/>
    <s v="Low"/>
    <n v="0.03"/>
    <n v="15.57"/>
    <n v="1.39"/>
    <n v="3176"/>
    <x v="1"/>
    <s v="Jackie McCullough"/>
    <s v="Regular Air"/>
    <x v="3"/>
    <x v="0"/>
    <x v="4"/>
    <s v="Small Box"/>
    <x v="253"/>
    <n v="0.38"/>
    <n v="0.17618437186489802"/>
    <s v="United States"/>
    <x v="3"/>
    <x v="26"/>
    <s v="Jacksonville"/>
    <n v="32216"/>
    <x v="97"/>
    <x v="1"/>
    <s v="2015"/>
    <d v="2015-07-01T00:00:00"/>
    <n v="63.222000000000001"/>
    <n v="22"/>
    <n v="358.84"/>
    <n v="90821"/>
    <x v="0"/>
  </r>
  <r>
    <n v="24493"/>
    <s v="Not Specified"/>
    <n v="0.1"/>
    <n v="62.18"/>
    <n v="10.84"/>
    <n v="3177"/>
    <x v="1"/>
    <s v="Laurie Petty"/>
    <s v="Regular Air"/>
    <x v="3"/>
    <x v="1"/>
    <x v="2"/>
    <s v="Medium Box"/>
    <x v="499"/>
    <n v="0.63"/>
    <n v="-5.7990108880505119E-2"/>
    <s v="United States"/>
    <x v="3"/>
    <x v="26"/>
    <s v="Jupiter"/>
    <n v="33458"/>
    <x v="88"/>
    <x v="5"/>
    <s v="2015"/>
    <d v="2015-03-16T00:00:00"/>
    <n v="-29.666000000000004"/>
    <n v="9"/>
    <n v="511.57"/>
    <n v="90818"/>
    <x v="0"/>
  </r>
  <r>
    <n v="22086"/>
    <s v="Critical"/>
    <n v="0.06"/>
    <n v="1.68"/>
    <n v="1"/>
    <n v="3177"/>
    <x v="1"/>
    <s v="Laurie Petty"/>
    <s v="Regular Air"/>
    <x v="3"/>
    <x v="0"/>
    <x v="0"/>
    <s v="Wrap Bag"/>
    <x v="812"/>
    <n v="0.35"/>
    <n v="-152.54335260115607"/>
    <s v="United States"/>
    <x v="3"/>
    <x v="26"/>
    <s v="Jupiter"/>
    <n v="33458"/>
    <x v="157"/>
    <x v="5"/>
    <s v="2015"/>
    <d v="2015-04-02T00:00:00"/>
    <n v="-1319.5"/>
    <n v="5"/>
    <n v="8.65"/>
    <n v="90819"/>
    <x v="0"/>
  </r>
  <r>
    <n v="21554"/>
    <s v="Low"/>
    <n v="7.0000000000000007E-2"/>
    <n v="35.44"/>
    <n v="7.5"/>
    <n v="3179"/>
    <x v="0"/>
    <s v="Marie Pittman"/>
    <s v="Regular Air"/>
    <x v="0"/>
    <x v="0"/>
    <x v="7"/>
    <s v="Small Box"/>
    <x v="854"/>
    <n v="0.38"/>
    <n v="0.69"/>
    <s v="United States"/>
    <x v="2"/>
    <x v="3"/>
    <s v="Owatonna"/>
    <n v="55060"/>
    <x v="20"/>
    <x v="1"/>
    <s v="2015"/>
    <d v="2015-06-19T00:00:00"/>
    <n v="262.2"/>
    <n v="11"/>
    <n v="380"/>
    <n v="86989"/>
    <x v="0"/>
  </r>
  <r>
    <n v="24464"/>
    <s v="High"/>
    <n v="0.08"/>
    <n v="170.98"/>
    <n v="35.89"/>
    <n v="3187"/>
    <x v="0"/>
    <s v="Sidney Gilliam"/>
    <s v="Delivery Truck"/>
    <x v="2"/>
    <x v="1"/>
    <x v="14"/>
    <s v="Jumbo Box"/>
    <x v="379"/>
    <n v="0.66"/>
    <n v="-0.60062161620212551"/>
    <s v="United States"/>
    <x v="3"/>
    <x v="26"/>
    <s v="Riverview"/>
    <n v="33569"/>
    <x v="21"/>
    <x v="5"/>
    <s v="2015"/>
    <d v="2015-03-04T00:00:00"/>
    <n v="-119.812"/>
    <n v="1"/>
    <n v="199.48"/>
    <n v="89025"/>
    <x v="0"/>
  </r>
  <r>
    <n v="20127"/>
    <s v="Critical"/>
    <n v="0.01"/>
    <n v="20.99"/>
    <n v="4.8099999999999996"/>
    <n v="3191"/>
    <x v="1"/>
    <s v="Jenny Hawkins"/>
    <s v="Regular Air"/>
    <x v="0"/>
    <x v="2"/>
    <x v="5"/>
    <s v="Medium Box"/>
    <x v="160"/>
    <n v="0.57999999999999996"/>
    <n v="-9.7089862488007661E-2"/>
    <s v="United States"/>
    <x v="2"/>
    <x v="45"/>
    <s v="Stevens Point"/>
    <n v="54481"/>
    <x v="103"/>
    <x v="5"/>
    <s v="2015"/>
    <d v="2015-03-18T00:00:00"/>
    <n v="-9.1079999999999988"/>
    <n v="5"/>
    <n v="93.81"/>
    <n v="86447"/>
    <x v="0"/>
  </r>
  <r>
    <n v="20303"/>
    <s v="High"/>
    <n v="0.09"/>
    <n v="35.94"/>
    <n v="6.66"/>
    <n v="3191"/>
    <x v="1"/>
    <s v="Jenny Hawkins"/>
    <s v="Regular Air"/>
    <x v="0"/>
    <x v="0"/>
    <x v="4"/>
    <s v="Small Box"/>
    <x v="8"/>
    <n v="0.4"/>
    <n v="0.55270130036512699"/>
    <s v="United States"/>
    <x v="2"/>
    <x v="45"/>
    <s v="Stevens Point"/>
    <n v="54481"/>
    <x v="98"/>
    <x v="4"/>
    <s v="2015"/>
    <d v="2015-04-12T00:00:00"/>
    <n v="172.56439999999998"/>
    <n v="9"/>
    <n v="312.22000000000003"/>
    <n v="86448"/>
    <x v="0"/>
  </r>
  <r>
    <n v="22846"/>
    <s v="Medium"/>
    <n v="0.1"/>
    <n v="4.9800000000000004"/>
    <n v="7.54"/>
    <n v="3194"/>
    <x v="1"/>
    <s v="Angela Rose"/>
    <s v="Regular Air"/>
    <x v="3"/>
    <x v="0"/>
    <x v="7"/>
    <s v="Small Box"/>
    <x v="886"/>
    <n v="0.38"/>
    <n v="1.0282390510948904"/>
    <s v="United States"/>
    <x v="3"/>
    <x v="26"/>
    <s v="Spring Hill"/>
    <n v="34609"/>
    <x v="17"/>
    <x v="5"/>
    <s v="2015"/>
    <d v="2015-03-11T00:00:00"/>
    <n v="45.077999999999996"/>
    <n v="9"/>
    <n v="43.84"/>
    <n v="89805"/>
    <x v="0"/>
  </r>
  <r>
    <n v="22847"/>
    <s v="Medium"/>
    <n v="0"/>
    <n v="22.84"/>
    <n v="8.18"/>
    <n v="3194"/>
    <x v="1"/>
    <s v="Angela Rose"/>
    <s v="Regular Air"/>
    <x v="3"/>
    <x v="0"/>
    <x v="7"/>
    <s v="Small Box"/>
    <x v="635"/>
    <n v="0.39"/>
    <n v="-0.7787216029349513"/>
    <s v="United States"/>
    <x v="3"/>
    <x v="26"/>
    <s v="Spring Hill"/>
    <n v="34609"/>
    <x v="17"/>
    <x v="5"/>
    <s v="2015"/>
    <d v="2015-03-12T00:00:00"/>
    <n v="-110.376"/>
    <n v="6"/>
    <n v="141.74"/>
    <n v="89805"/>
    <x v="0"/>
  </r>
  <r>
    <n v="3406"/>
    <s v="Not Specified"/>
    <n v="0.03"/>
    <n v="200.97"/>
    <n v="15.59"/>
    <n v="3196"/>
    <x v="0"/>
    <s v="Rick Foster Hawkins"/>
    <s v="Delivery Truck"/>
    <x v="1"/>
    <x v="2"/>
    <x v="6"/>
    <s v="Jumbo Drum"/>
    <x v="474"/>
    <n v="0.36"/>
    <n v="0.22383069025838087"/>
    <s v="United States"/>
    <x v="0"/>
    <x v="1"/>
    <s v="San Francisco"/>
    <n v="94109"/>
    <x v="23"/>
    <x v="2"/>
    <s v="2015"/>
    <d v="2015-02-03T00:00:00"/>
    <n v="1951.3"/>
    <n v="43"/>
    <n v="8717.75"/>
    <n v="24294"/>
    <x v="0"/>
  </r>
  <r>
    <n v="21406"/>
    <s v="Not Specified"/>
    <n v="0.03"/>
    <n v="200.97"/>
    <n v="15.59"/>
    <n v="3197"/>
    <x v="0"/>
    <s v="Wallace Pugh"/>
    <s v="Delivery Truck"/>
    <x v="1"/>
    <x v="2"/>
    <x v="6"/>
    <s v="Jumbo Drum"/>
    <x v="474"/>
    <n v="0.36"/>
    <n v="0.69"/>
    <s v="United States"/>
    <x v="2"/>
    <x v="12"/>
    <s v="Northbrook"/>
    <n v="60062"/>
    <x v="23"/>
    <x v="2"/>
    <s v="2015"/>
    <d v="2015-02-03T00:00:00"/>
    <n v="1538.7827999999997"/>
    <n v="11"/>
    <n v="2230.12"/>
    <n v="90850"/>
    <x v="0"/>
  </r>
  <r>
    <n v="18437"/>
    <s v="Low"/>
    <n v="7.0000000000000007E-2"/>
    <n v="5.98"/>
    <n v="0.96"/>
    <n v="3205"/>
    <x v="0"/>
    <s v="Alvin Mullins"/>
    <s v="Regular Air"/>
    <x v="3"/>
    <x v="0"/>
    <x v="0"/>
    <s v="Wrap Bag"/>
    <x v="631"/>
    <n v="0.6"/>
    <n v="0.58209219858156025"/>
    <s v="United States"/>
    <x v="0"/>
    <x v="44"/>
    <s v="Rexburg"/>
    <n v="83440"/>
    <x v="25"/>
    <x v="5"/>
    <s v="2015"/>
    <d v="2015-04-03T00:00:00"/>
    <n v="32.83"/>
    <n v="10"/>
    <n v="56.4"/>
    <n v="87933"/>
    <x v="0"/>
  </r>
  <r>
    <n v="18438"/>
    <s v="Low"/>
    <n v="0.01"/>
    <n v="39.979999999999997"/>
    <n v="4"/>
    <n v="3206"/>
    <x v="1"/>
    <s v="Dana Rankin"/>
    <s v="Regular Air"/>
    <x v="3"/>
    <x v="2"/>
    <x v="13"/>
    <s v="Small Box"/>
    <x v="74"/>
    <n v="0.7"/>
    <n v="0.20033395464429971"/>
    <s v="United States"/>
    <x v="0"/>
    <x v="44"/>
    <s v="Twin Falls"/>
    <n v="83301"/>
    <x v="25"/>
    <x v="5"/>
    <s v="2015"/>
    <d v="2015-04-04T00:00:00"/>
    <n v="51.590000000000053"/>
    <n v="6"/>
    <n v="257.52"/>
    <n v="87933"/>
    <x v="0"/>
  </r>
  <r>
    <n v="21229"/>
    <s v="Not Specified"/>
    <n v="0.06"/>
    <n v="218.08"/>
    <n v="18.059999999999999"/>
    <n v="3206"/>
    <x v="1"/>
    <s v="Dana Rankin"/>
    <s v="Express Air"/>
    <x v="3"/>
    <x v="1"/>
    <x v="1"/>
    <s v="Large Box"/>
    <x v="531"/>
    <n v="0.56999999999999995"/>
    <n v="0.65126871838281231"/>
    <s v="United States"/>
    <x v="0"/>
    <x v="44"/>
    <s v="Twin Falls"/>
    <n v="83301"/>
    <x v="8"/>
    <x v="3"/>
    <s v="2015"/>
    <d v="2015-05-23T00:00:00"/>
    <n v="969.42"/>
    <n v="7"/>
    <n v="1488.51"/>
    <n v="87934"/>
    <x v="0"/>
  </r>
  <r>
    <n v="20156"/>
    <s v="Not Specified"/>
    <n v="0.05"/>
    <n v="35.44"/>
    <n v="5.09"/>
    <n v="3206"/>
    <x v="1"/>
    <s v="Dana Rankin"/>
    <s v="Regular Air"/>
    <x v="3"/>
    <x v="0"/>
    <x v="7"/>
    <s v="Small Box"/>
    <x v="861"/>
    <n v="0.38"/>
    <n v="0.69"/>
    <s v="United States"/>
    <x v="0"/>
    <x v="44"/>
    <s v="Twin Falls"/>
    <n v="83301"/>
    <x v="5"/>
    <x v="3"/>
    <s v="2015"/>
    <d v="2015-05-29T00:00:00"/>
    <n v="553.33169999999996"/>
    <n v="23"/>
    <n v="801.93"/>
    <n v="87935"/>
    <x v="0"/>
  </r>
  <r>
    <n v="24637"/>
    <s v="Critical"/>
    <n v="0.03"/>
    <n v="4.9800000000000004"/>
    <n v="4.62"/>
    <n v="3209"/>
    <x v="0"/>
    <s v="Elsie Floyd"/>
    <s v="Express Air"/>
    <x v="0"/>
    <x v="2"/>
    <x v="13"/>
    <s v="Small Pack"/>
    <x v="139"/>
    <n v="0.64"/>
    <n v="-0.68829113924050633"/>
    <s v="United States"/>
    <x v="0"/>
    <x v="1"/>
    <s v="Beverly Hills"/>
    <n v="90210"/>
    <x v="162"/>
    <x v="1"/>
    <s v="2015"/>
    <d v="2015-06-29T00:00:00"/>
    <n v="-30.45"/>
    <n v="8"/>
    <n v="44.24"/>
    <n v="90739"/>
    <x v="0"/>
  </r>
  <r>
    <n v="22804"/>
    <s v="High"/>
    <n v="0.1"/>
    <n v="7.31"/>
    <n v="0.49"/>
    <n v="3211"/>
    <x v="1"/>
    <s v="Jonathan Crabtree"/>
    <s v="Regular Air"/>
    <x v="0"/>
    <x v="0"/>
    <x v="9"/>
    <s v="Small Box"/>
    <x v="388"/>
    <n v="0.38"/>
    <n v="0.69"/>
    <s v="United States"/>
    <x v="2"/>
    <x v="12"/>
    <s v="Addison"/>
    <n v="60101"/>
    <x v="2"/>
    <x v="2"/>
    <s v="2015"/>
    <d v="2015-02-16T00:00:00"/>
    <n v="55.020599999999995"/>
    <n v="12"/>
    <n v="79.739999999999995"/>
    <n v="91522"/>
    <x v="0"/>
  </r>
  <r>
    <n v="22805"/>
    <s v="High"/>
    <n v="0.1"/>
    <n v="20.99"/>
    <n v="2.5"/>
    <n v="3211"/>
    <x v="1"/>
    <s v="Jonathan Crabtree"/>
    <s v="Regular Air"/>
    <x v="0"/>
    <x v="2"/>
    <x v="5"/>
    <s v="Wrap Bag"/>
    <x v="427"/>
    <n v="0.81"/>
    <n v="-0.11123720219136196"/>
    <s v="United States"/>
    <x v="2"/>
    <x v="12"/>
    <s v="Addison"/>
    <n v="60101"/>
    <x v="2"/>
    <x v="2"/>
    <s v="2015"/>
    <d v="2015-02-16T00:00:00"/>
    <n v="-43.65504"/>
    <n v="23"/>
    <n v="392.45"/>
    <n v="91522"/>
    <x v="0"/>
  </r>
  <r>
    <n v="23736"/>
    <s v="Not Specified"/>
    <n v="0.03"/>
    <n v="6.68"/>
    <n v="1.5"/>
    <n v="3221"/>
    <x v="0"/>
    <s v="Sean Pugh"/>
    <s v="Regular Air"/>
    <x v="0"/>
    <x v="0"/>
    <x v="0"/>
    <s v="Wrap Bag"/>
    <x v="685"/>
    <n v="0.48"/>
    <n v="-11.947516556291392"/>
    <s v="United States"/>
    <x v="3"/>
    <x v="26"/>
    <s v="Sunrise"/>
    <n v="33322"/>
    <x v="142"/>
    <x v="4"/>
    <s v="2015"/>
    <d v="2015-04-13T00:00:00"/>
    <n v="-577.30400000000009"/>
    <n v="7"/>
    <n v="48.32"/>
    <n v="90815"/>
    <x v="0"/>
  </r>
  <r>
    <n v="25605"/>
    <s v="High"/>
    <n v="0.04"/>
    <n v="39.479999999999997"/>
    <n v="1.99"/>
    <n v="3222"/>
    <x v="1"/>
    <s v="Diane Lu"/>
    <s v="Express Air"/>
    <x v="0"/>
    <x v="2"/>
    <x v="13"/>
    <s v="Small Pack"/>
    <x v="246"/>
    <n v="0.54"/>
    <n v="-4.6227312138728331"/>
    <s v="United States"/>
    <x v="3"/>
    <x v="26"/>
    <s v="Tallahassee"/>
    <n v="32303"/>
    <x v="91"/>
    <x v="5"/>
    <s v="2015"/>
    <d v="2015-03-19T00:00:00"/>
    <n v="-1535.4864000000002"/>
    <n v="8"/>
    <n v="332.16"/>
    <n v="90814"/>
    <x v="0"/>
  </r>
  <r>
    <n v="25606"/>
    <s v="High"/>
    <n v="0"/>
    <n v="8.1199999999999992"/>
    <n v="2.83"/>
    <n v="3222"/>
    <x v="1"/>
    <s v="Diane Lu"/>
    <s v="Regular Air"/>
    <x v="0"/>
    <x v="2"/>
    <x v="13"/>
    <s v="Small Pack"/>
    <x v="293"/>
    <n v="0.77"/>
    <n v="-1.0792575531770763"/>
    <s v="United States"/>
    <x v="3"/>
    <x v="26"/>
    <s v="Tallahassee"/>
    <n v="32303"/>
    <x v="91"/>
    <x v="5"/>
    <s v="2015"/>
    <d v="2015-03-20T00:00:00"/>
    <n v="-159.32"/>
    <n v="17"/>
    <n v="147.62"/>
    <n v="90814"/>
    <x v="0"/>
  </r>
  <r>
    <n v="19517"/>
    <s v="Critical"/>
    <n v="0.06"/>
    <n v="60.98"/>
    <n v="30"/>
    <n v="3224"/>
    <x v="0"/>
    <s v="Claudia White"/>
    <s v="Delivery Truck"/>
    <x v="2"/>
    <x v="1"/>
    <x v="1"/>
    <s v="Jumbo Drum"/>
    <x v="887"/>
    <n v="0.7"/>
    <n v="-0.5884670373312153"/>
    <s v="United States"/>
    <x v="3"/>
    <x v="20"/>
    <s v="Gallatin"/>
    <n v="37066"/>
    <x v="113"/>
    <x v="4"/>
    <s v="2015"/>
    <d v="2015-04-02T00:00:00"/>
    <n v="-74.088000000000008"/>
    <n v="2"/>
    <n v="125.9"/>
    <n v="86508"/>
    <x v="0"/>
  </r>
  <r>
    <n v="22291"/>
    <s v="Not Specified"/>
    <n v="0.1"/>
    <n v="208.16"/>
    <n v="68.02"/>
    <n v="3225"/>
    <x v="0"/>
    <s v="Robyn Crawford"/>
    <s v="Delivery Truck"/>
    <x v="2"/>
    <x v="0"/>
    <x v="15"/>
    <s v="Jumbo Drum"/>
    <x v="888"/>
    <n v="0.57999999999999996"/>
    <n v="-0.17887644541564235"/>
    <s v="United States"/>
    <x v="3"/>
    <x v="20"/>
    <s v="Germantown"/>
    <n v="38138"/>
    <x v="101"/>
    <x v="0"/>
    <s v="2015"/>
    <d v="2015-01-14T00:00:00"/>
    <n v="-137.52199999999999"/>
    <n v="4"/>
    <n v="768.81"/>
    <n v="86507"/>
    <x v="0"/>
  </r>
  <r>
    <n v="22292"/>
    <s v="Not Specified"/>
    <n v="7.0000000000000007E-2"/>
    <n v="90.48"/>
    <n v="19.989999999999998"/>
    <n v="3226"/>
    <x v="1"/>
    <s v="Arthur Gold"/>
    <s v="Regular Air"/>
    <x v="2"/>
    <x v="0"/>
    <x v="4"/>
    <s v="Small Box"/>
    <x v="634"/>
    <n v="0.4"/>
    <n v="-6.4430994056382571E-2"/>
    <s v="United States"/>
    <x v="3"/>
    <x v="20"/>
    <s v="Hendersonville"/>
    <n v="37075"/>
    <x v="101"/>
    <x v="0"/>
    <s v="2015"/>
    <d v="2015-01-15T00:00:00"/>
    <n v="-11.815999999999999"/>
    <n v="2"/>
    <n v="183.39"/>
    <n v="86507"/>
    <x v="0"/>
  </r>
  <r>
    <n v="22293"/>
    <s v="Not Specified"/>
    <n v="0.01"/>
    <n v="9.48"/>
    <n v="7.29"/>
    <n v="3226"/>
    <x v="1"/>
    <s v="Arthur Gold"/>
    <s v="Express Air"/>
    <x v="2"/>
    <x v="1"/>
    <x v="2"/>
    <s v="Small Pack"/>
    <x v="2"/>
    <n v="0.45"/>
    <n v="18.521999999999998"/>
    <s v="United States"/>
    <x v="3"/>
    <x v="20"/>
    <s v="Hendersonville"/>
    <n v="37075"/>
    <x v="101"/>
    <x v="0"/>
    <s v="2015"/>
    <d v="2015-01-16T00:00:00"/>
    <n v="238.93379999999999"/>
    <n v="1"/>
    <n v="12.9"/>
    <n v="86507"/>
    <x v="0"/>
  </r>
  <r>
    <n v="22294"/>
    <s v="Not Specified"/>
    <n v="0.02"/>
    <n v="4.28"/>
    <n v="0.94"/>
    <n v="3226"/>
    <x v="1"/>
    <s v="Arthur Gold"/>
    <s v="Regular Air"/>
    <x v="2"/>
    <x v="0"/>
    <x v="0"/>
    <s v="Wrap Bag"/>
    <x v="579"/>
    <n v="0.56000000000000005"/>
    <n v="-5.8762437115707096"/>
    <s v="United States"/>
    <x v="3"/>
    <x v="20"/>
    <s v="Hendersonville"/>
    <n v="37075"/>
    <x v="101"/>
    <x v="0"/>
    <s v="2015"/>
    <d v="2015-01-15T00:00:00"/>
    <n v="-105.126"/>
    <n v="4"/>
    <n v="17.89"/>
    <n v="86507"/>
    <x v="0"/>
  </r>
  <r>
    <n v="24343"/>
    <s v="Medium"/>
    <n v="0.06"/>
    <n v="22.24"/>
    <n v="1.99"/>
    <n v="3226"/>
    <x v="1"/>
    <s v="Arthur Gold"/>
    <s v="Regular Air"/>
    <x v="2"/>
    <x v="2"/>
    <x v="13"/>
    <s v="Small Pack"/>
    <x v="889"/>
    <n v="0.43"/>
    <n v="0.37278411755510393"/>
    <s v="United States"/>
    <x v="3"/>
    <x v="20"/>
    <s v="Hendersonville"/>
    <n v="37075"/>
    <x v="162"/>
    <x v="1"/>
    <s v="2015"/>
    <d v="2015-06-30T00:00:00"/>
    <n v="95.387999999999991"/>
    <n v="12"/>
    <n v="255.88"/>
    <n v="86509"/>
    <x v="0"/>
  </r>
  <r>
    <n v="18940"/>
    <s v="Not Specified"/>
    <n v="0.01"/>
    <n v="24.95"/>
    <n v="2.99"/>
    <n v="3229"/>
    <x v="0"/>
    <s v="Sharon Kessler"/>
    <s v="Regular Air"/>
    <x v="2"/>
    <x v="0"/>
    <x v="8"/>
    <s v="Small Box"/>
    <x v="890"/>
    <n v="0.39"/>
    <n v="0.69"/>
    <s v="United States"/>
    <x v="2"/>
    <x v="45"/>
    <s v="Superior"/>
    <n v="54880"/>
    <x v="72"/>
    <x v="0"/>
    <s v="2015"/>
    <d v="2015-01-22T00:00:00"/>
    <n v="261.38579999999996"/>
    <n v="15"/>
    <n v="378.82"/>
    <n v="87435"/>
    <x v="0"/>
  </r>
  <r>
    <n v="18941"/>
    <s v="Not Specified"/>
    <n v="0"/>
    <n v="15.98"/>
    <n v="8.99"/>
    <n v="3230"/>
    <x v="1"/>
    <s v="Monica Stuart"/>
    <s v="Regular Air"/>
    <x v="2"/>
    <x v="2"/>
    <x v="13"/>
    <s v="Small Pack"/>
    <x v="891"/>
    <n v="0.64"/>
    <n v="-0.89013010908135104"/>
    <s v="United States"/>
    <x v="2"/>
    <x v="45"/>
    <s v="Waukesha"/>
    <n v="53186"/>
    <x v="72"/>
    <x v="0"/>
    <s v="2015"/>
    <d v="2015-01-23T00:00:00"/>
    <n v="-135.46"/>
    <n v="9"/>
    <n v="152.18"/>
    <n v="87435"/>
    <x v="0"/>
  </r>
  <r>
    <n v="19062"/>
    <s v="Critical"/>
    <n v="0.06"/>
    <n v="4.91"/>
    <n v="5.68"/>
    <n v="3230"/>
    <x v="1"/>
    <s v="Monica Stuart"/>
    <s v="Express Air"/>
    <x v="2"/>
    <x v="0"/>
    <x v="8"/>
    <s v="Small Box"/>
    <x v="500"/>
    <n v="0.36"/>
    <n v="-0.58801725737613653"/>
    <s v="United States"/>
    <x v="2"/>
    <x v="45"/>
    <s v="Waukesha"/>
    <n v="53186"/>
    <x v="1"/>
    <x v="1"/>
    <s v="2015"/>
    <d v="2015-06-13T00:00:00"/>
    <n v="-31.68825"/>
    <n v="10"/>
    <n v="53.89"/>
    <n v="87436"/>
    <x v="0"/>
  </r>
  <r>
    <n v="19063"/>
    <s v="Critical"/>
    <n v="7.0000000000000007E-2"/>
    <n v="48.94"/>
    <n v="5.86"/>
    <n v="3230"/>
    <x v="1"/>
    <s v="Monica Stuart"/>
    <s v="Express Air"/>
    <x v="2"/>
    <x v="0"/>
    <x v="7"/>
    <s v="Small Box"/>
    <x v="892"/>
    <n v="0.35"/>
    <n v="0.69"/>
    <s v="United States"/>
    <x v="2"/>
    <x v="45"/>
    <s v="Waukesha"/>
    <n v="53186"/>
    <x v="1"/>
    <x v="1"/>
    <s v="2015"/>
    <d v="2015-06-14T00:00:00"/>
    <n v="690.70379999999989"/>
    <n v="21"/>
    <n v="1001.02"/>
    <n v="87436"/>
    <x v="0"/>
  </r>
  <r>
    <n v="19179"/>
    <s v="Low"/>
    <n v="0.06"/>
    <n v="115.99"/>
    <n v="5.92"/>
    <n v="3238"/>
    <x v="0"/>
    <s v="Kathleen P Bloom"/>
    <s v="Regular Air"/>
    <x v="0"/>
    <x v="2"/>
    <x v="5"/>
    <s v="Small Box"/>
    <x v="618"/>
    <n v="0.57999999999999996"/>
    <n v="-2.6356338993989759E-2"/>
    <s v="United States"/>
    <x v="0"/>
    <x v="6"/>
    <s v="Corvallis"/>
    <n v="97330"/>
    <x v="141"/>
    <x v="1"/>
    <s v="2015"/>
    <d v="2015-06-06T00:00:00"/>
    <n v="-13.068000000000001"/>
    <n v="5"/>
    <n v="495.82"/>
    <n v="89564"/>
    <x v="0"/>
  </r>
  <r>
    <n v="23084"/>
    <s v="High"/>
    <n v="0"/>
    <n v="7.28"/>
    <n v="3.52"/>
    <n v="3243"/>
    <x v="0"/>
    <s v="Marlene Phillips"/>
    <s v="Regular Air"/>
    <x v="2"/>
    <x v="2"/>
    <x v="13"/>
    <s v="Small Pack"/>
    <x v="893"/>
    <n v="0.68"/>
    <n v="-1.0271685761047462"/>
    <s v="United States"/>
    <x v="1"/>
    <x v="18"/>
    <s v="Bristol"/>
    <n v="6010"/>
    <x v="69"/>
    <x v="1"/>
    <s v="2015"/>
    <d v="2015-06-10T00:00:00"/>
    <n v="-25.103999999999999"/>
    <n v="3"/>
    <n v="24.44"/>
    <n v="88329"/>
    <x v="0"/>
  </r>
  <r>
    <n v="23267"/>
    <s v="Low"/>
    <n v="0.06"/>
    <n v="5.18"/>
    <n v="2.04"/>
    <n v="3246"/>
    <x v="0"/>
    <s v="Wanda Harris"/>
    <s v="Regular Air"/>
    <x v="2"/>
    <x v="0"/>
    <x v="7"/>
    <s v="Wrap Bag"/>
    <x v="43"/>
    <n v="0.36"/>
    <n v="8.9222323879231485E-2"/>
    <s v="United States"/>
    <x v="1"/>
    <x v="16"/>
    <s v="Hudson"/>
    <n v="3051"/>
    <x v="113"/>
    <x v="4"/>
    <s v="2015"/>
    <d v="2015-04-01T00:00:00"/>
    <n v="1.9504000000000001"/>
    <n v="4"/>
    <n v="21.86"/>
    <n v="88330"/>
    <x v="0"/>
  </r>
  <r>
    <n v="18265"/>
    <s v="High"/>
    <n v="7.0000000000000007E-2"/>
    <n v="2.78"/>
    <n v="1.49"/>
    <n v="3248"/>
    <x v="0"/>
    <s v="Earl Donnelly"/>
    <s v="Regular Air"/>
    <x v="2"/>
    <x v="0"/>
    <x v="8"/>
    <s v="Small Box"/>
    <x v="272"/>
    <n v="0.36"/>
    <n v="-7.2268909168081494"/>
    <s v="United States"/>
    <x v="3"/>
    <x v="11"/>
    <s v="Slidell"/>
    <n v="70458"/>
    <x v="163"/>
    <x v="3"/>
    <s v="2015"/>
    <d v="2015-05-08T00:00:00"/>
    <n v="-340.53109999999998"/>
    <n v="17"/>
    <n v="47.12"/>
    <n v="87297"/>
    <x v="0"/>
  </r>
  <r>
    <n v="25820"/>
    <s v="High"/>
    <n v="0.03"/>
    <n v="42.8"/>
    <n v="2.99"/>
    <n v="3249"/>
    <x v="0"/>
    <s v="Nicole Goldstein"/>
    <s v="Regular Air"/>
    <x v="0"/>
    <x v="0"/>
    <x v="8"/>
    <s v="Small Box"/>
    <x v="894"/>
    <n v="0.36"/>
    <n v="0.69"/>
    <s v="United States"/>
    <x v="1"/>
    <x v="30"/>
    <s v="Annapolis"/>
    <n v="21403"/>
    <x v="94"/>
    <x v="3"/>
    <s v="2015"/>
    <d v="2015-05-24T00:00:00"/>
    <n v="462.92099999999994"/>
    <n v="16"/>
    <n v="670.9"/>
    <n v="87298"/>
    <x v="0"/>
  </r>
  <r>
    <n v="5511"/>
    <s v="Critical"/>
    <n v="0.02"/>
    <n v="5.28"/>
    <n v="6.26"/>
    <n v="3251"/>
    <x v="0"/>
    <s v="Peter Brooks"/>
    <s v="Regular Air"/>
    <x v="0"/>
    <x v="0"/>
    <x v="7"/>
    <s v="Small Box"/>
    <x v="489"/>
    <n v="0.4"/>
    <n v="-0.31779414615235507"/>
    <s v="United States"/>
    <x v="1"/>
    <x v="4"/>
    <s v="New York City"/>
    <n v="10112"/>
    <x v="164"/>
    <x v="1"/>
    <s v="2015"/>
    <d v="2015-06-12T00:00:00"/>
    <n v="-131.16"/>
    <n v="76"/>
    <n v="412.72"/>
    <n v="39076"/>
    <x v="0"/>
  </r>
  <r>
    <n v="23324"/>
    <s v="Critical"/>
    <n v="0.01"/>
    <n v="11.34"/>
    <n v="5.01"/>
    <n v="3252"/>
    <x v="1"/>
    <s v="Milton Harrell"/>
    <s v="Regular Air"/>
    <x v="2"/>
    <x v="0"/>
    <x v="7"/>
    <s v="Small Box"/>
    <x v="195"/>
    <n v="0.36"/>
    <n v="-0.81473829201101933"/>
    <s v="United States"/>
    <x v="1"/>
    <x v="4"/>
    <s v="Rotterdam"/>
    <n v="12306"/>
    <x v="25"/>
    <x v="5"/>
    <s v="2015"/>
    <d v="2015-04-01T00:00:00"/>
    <n v="-11.83"/>
    <n v="1"/>
    <n v="14.52"/>
    <n v="87296"/>
    <x v="0"/>
  </r>
  <r>
    <n v="23511"/>
    <s v="Critical"/>
    <n v="0.02"/>
    <n v="5.28"/>
    <n v="6.26"/>
    <n v="3252"/>
    <x v="1"/>
    <s v="Milton Harrell"/>
    <s v="Regular Air"/>
    <x v="0"/>
    <x v="0"/>
    <x v="7"/>
    <s v="Small Box"/>
    <x v="489"/>
    <n v="0.4"/>
    <n v="-0.63558829230471015"/>
    <s v="United States"/>
    <x v="1"/>
    <x v="4"/>
    <s v="Rotterdam"/>
    <n v="12306"/>
    <x v="164"/>
    <x v="1"/>
    <s v="2015"/>
    <d v="2015-06-12T00:00:00"/>
    <n v="-65.58"/>
    <n v="19"/>
    <n v="103.18"/>
    <n v="87299"/>
    <x v="0"/>
  </r>
  <r>
    <n v="21046"/>
    <s v="Critical"/>
    <n v="0.06"/>
    <n v="47.98"/>
    <n v="3.61"/>
    <n v="3255"/>
    <x v="0"/>
    <s v="Maureen Whitley"/>
    <s v="Regular Air"/>
    <x v="1"/>
    <x v="2"/>
    <x v="13"/>
    <s v="Small Pack"/>
    <x v="367"/>
    <n v="0.71"/>
    <n v="6.0923642302980809"/>
    <s v="United States"/>
    <x v="3"/>
    <x v="26"/>
    <s v="Tamarac"/>
    <n v="33319"/>
    <x v="29"/>
    <x v="2"/>
    <s v="2015"/>
    <d v="2015-02-20T00:00:00"/>
    <n v="596.80799999999999"/>
    <n v="2"/>
    <n v="97.96"/>
    <n v="90488"/>
    <x v="0"/>
  </r>
  <r>
    <n v="18728"/>
    <s v="Not Specified"/>
    <n v="0.01"/>
    <n v="349.45"/>
    <n v="60"/>
    <n v="3257"/>
    <x v="1"/>
    <s v="Sharon Marcus"/>
    <s v="Delivery Truck"/>
    <x v="3"/>
    <x v="1"/>
    <x v="11"/>
    <s v="Jumbo Drum"/>
    <x v="356"/>
    <m/>
    <n v="0.69"/>
    <s v="United States"/>
    <x v="0"/>
    <x v="0"/>
    <s v="Longview"/>
    <n v="98632"/>
    <x v="66"/>
    <x v="3"/>
    <s v="2015"/>
    <d v="2015-05-27T00:00:00"/>
    <n v="3739.3928999999998"/>
    <n v="15"/>
    <n v="5419.41"/>
    <n v="88825"/>
    <x v="0"/>
  </r>
  <r>
    <n v="21852"/>
    <s v="Medium"/>
    <n v="0"/>
    <n v="25.38"/>
    <n v="8.99"/>
    <n v="3257"/>
    <x v="1"/>
    <s v="Sharon Marcus"/>
    <s v="Regular Air"/>
    <x v="3"/>
    <x v="1"/>
    <x v="2"/>
    <s v="Small Pack"/>
    <x v="268"/>
    <n v="0.5"/>
    <n v="0.67151811082080493"/>
    <s v="United States"/>
    <x v="0"/>
    <x v="0"/>
    <s v="Longview"/>
    <n v="98632"/>
    <x v="116"/>
    <x v="3"/>
    <s v="2015"/>
    <d v="2015-05-15T00:00:00"/>
    <n v="470.33799999999997"/>
    <n v="26"/>
    <n v="700.41"/>
    <n v="88826"/>
    <x v="0"/>
  </r>
  <r>
    <n v="23010"/>
    <s v="Not Specified"/>
    <n v="0.02"/>
    <n v="55.94"/>
    <n v="6.55"/>
    <n v="3258"/>
    <x v="0"/>
    <s v="Gretchen Best Wilkins"/>
    <s v="Regular Air"/>
    <x v="3"/>
    <x v="2"/>
    <x v="13"/>
    <s v="Small Box"/>
    <x v="420"/>
    <n v="0.68"/>
    <n v="0.62121258966114279"/>
    <s v="United States"/>
    <x v="0"/>
    <x v="0"/>
    <s v="Lynnwood"/>
    <n v="98037"/>
    <x v="68"/>
    <x v="5"/>
    <s v="2015"/>
    <d v="2015-03-23T00:00:00"/>
    <n v="401.85"/>
    <n v="11"/>
    <n v="646.88"/>
    <n v="88824"/>
    <x v="0"/>
  </r>
  <r>
    <n v="22576"/>
    <s v="Not Specified"/>
    <n v="7.0000000000000007E-2"/>
    <n v="105.34"/>
    <n v="24.49"/>
    <n v="3261"/>
    <x v="0"/>
    <s v="Steven Long"/>
    <s v="Express Air"/>
    <x v="3"/>
    <x v="1"/>
    <x v="2"/>
    <s v="Large Box"/>
    <x v="828"/>
    <n v="0.61"/>
    <n v="0.69"/>
    <s v="United States"/>
    <x v="2"/>
    <x v="22"/>
    <s v="Adrian"/>
    <n v="49221"/>
    <x v="97"/>
    <x v="1"/>
    <s v="2015"/>
    <d v="2015-06-26T00:00:00"/>
    <n v="710.67239999999993"/>
    <n v="10"/>
    <n v="1029.96"/>
    <n v="90296"/>
    <x v="0"/>
  </r>
  <r>
    <n v="19214"/>
    <s v="Medium"/>
    <n v="0.04"/>
    <n v="9.99"/>
    <n v="11.59"/>
    <n v="3264"/>
    <x v="0"/>
    <s v="Becky Puckett"/>
    <s v="Regular Air"/>
    <x v="0"/>
    <x v="0"/>
    <x v="7"/>
    <s v="Small Box"/>
    <x v="655"/>
    <n v="0.4"/>
    <n v="-1.7723171434056437"/>
    <s v="United States"/>
    <x v="0"/>
    <x v="1"/>
    <s v="Eureka"/>
    <n v="95501"/>
    <x v="168"/>
    <x v="3"/>
    <s v="2015"/>
    <d v="2015-05-21T00:00:00"/>
    <n v="-92.32"/>
    <n v="5"/>
    <n v="52.09"/>
    <n v="89835"/>
    <x v="0"/>
  </r>
  <r>
    <n v="21459"/>
    <s v="Critical"/>
    <n v="0"/>
    <n v="122.99"/>
    <n v="70.2"/>
    <n v="3266"/>
    <x v="0"/>
    <s v="Edgar Kumar"/>
    <s v="Delivery Truck"/>
    <x v="0"/>
    <x v="1"/>
    <x v="1"/>
    <s v="Jumbo Drum"/>
    <x v="36"/>
    <n v="0.74"/>
    <n v="-0.98295707791050091"/>
    <s v="United States"/>
    <x v="1"/>
    <x v="14"/>
    <s v="Sanford"/>
    <n v="4073"/>
    <x v="9"/>
    <x v="0"/>
    <s v="2015"/>
    <d v="2015-01-29T00:00:00"/>
    <n v="-1764.29"/>
    <n v="14"/>
    <n v="1794.88"/>
    <n v="89836"/>
    <x v="0"/>
  </r>
  <r>
    <n v="21458"/>
    <s v="Critical"/>
    <n v="0.01"/>
    <n v="60.97"/>
    <n v="4.5"/>
    <n v="3269"/>
    <x v="0"/>
    <s v="Billie Stern"/>
    <s v="Express Air"/>
    <x v="0"/>
    <x v="0"/>
    <x v="15"/>
    <s v="Small Box"/>
    <x v="714"/>
    <n v="0.56000000000000005"/>
    <n v="0.69"/>
    <s v="United States"/>
    <x v="1"/>
    <x v="2"/>
    <s v="North Plainfield"/>
    <n v="7060"/>
    <x v="9"/>
    <x v="0"/>
    <s v="2015"/>
    <d v="2015-01-30T00:00:00"/>
    <n v="527.87759999999992"/>
    <n v="12"/>
    <n v="765.04"/>
    <n v="89836"/>
    <x v="0"/>
  </r>
  <r>
    <n v="19047"/>
    <s v="Low"/>
    <n v="0.02"/>
    <n v="13.48"/>
    <n v="4.51"/>
    <n v="3275"/>
    <x v="1"/>
    <s v="Tamara Dickinson"/>
    <s v="Regular Air"/>
    <x v="1"/>
    <x v="0"/>
    <x v="10"/>
    <s v="Small Box"/>
    <x v="804"/>
    <n v="0.59"/>
    <n v="0.27155443675267465"/>
    <s v="United States"/>
    <x v="0"/>
    <x v="0"/>
    <s v="Mount Vernon"/>
    <n v="98273"/>
    <x v="68"/>
    <x v="5"/>
    <s v="2015"/>
    <d v="2015-03-23T00:00:00"/>
    <n v="34.520000000000003"/>
    <n v="9"/>
    <n v="127.12"/>
    <n v="86233"/>
    <x v="0"/>
  </r>
  <r>
    <n v="19232"/>
    <s v="Low"/>
    <n v="0.04"/>
    <n v="449.99"/>
    <n v="24.49"/>
    <n v="3275"/>
    <x v="1"/>
    <s v="Tamara Dickinson"/>
    <s v="Regular Air"/>
    <x v="2"/>
    <x v="2"/>
    <x v="16"/>
    <s v="Large Box"/>
    <x v="895"/>
    <n v="0.52"/>
    <n v="0.69"/>
    <s v="United States"/>
    <x v="0"/>
    <x v="0"/>
    <s v="Mount Vernon"/>
    <n v="98273"/>
    <x v="167"/>
    <x v="0"/>
    <s v="2015"/>
    <d v="2015-01-05T00:00:00"/>
    <n v="3576.8840999999998"/>
    <n v="12"/>
    <n v="5183.8900000000003"/>
    <n v="86234"/>
    <x v="0"/>
  </r>
  <r>
    <n v="19233"/>
    <s v="Low"/>
    <n v="0.01"/>
    <n v="5.84"/>
    <n v="1.2"/>
    <n v="3275"/>
    <x v="1"/>
    <s v="Tamara Dickinson"/>
    <s v="Regular Air"/>
    <x v="2"/>
    <x v="0"/>
    <x v="0"/>
    <s v="Wrap Bag"/>
    <x v="469"/>
    <n v="0.55000000000000004"/>
    <n v="0.56469936270435017"/>
    <s v="United States"/>
    <x v="0"/>
    <x v="0"/>
    <s v="Mount Vernon"/>
    <n v="98273"/>
    <x v="167"/>
    <x v="0"/>
    <s v="2015"/>
    <d v="2015-01-10T00:00:00"/>
    <n v="20.38"/>
    <n v="6"/>
    <n v="36.090000000000003"/>
    <n v="86234"/>
    <x v="0"/>
  </r>
  <r>
    <n v="20039"/>
    <s v="High"/>
    <n v="0.06"/>
    <n v="89.83"/>
    <n v="35"/>
    <n v="3279"/>
    <x v="1"/>
    <s v="Ricky Allred"/>
    <s v="Regular Air"/>
    <x v="1"/>
    <x v="0"/>
    <x v="10"/>
    <s v="Large Box"/>
    <x v="896"/>
    <n v="0.83"/>
    <n v="8.4939660350570628E-2"/>
    <s v="United States"/>
    <x v="3"/>
    <x v="39"/>
    <s v="Columbia"/>
    <n v="29203"/>
    <x v="34"/>
    <x v="4"/>
    <s v="2015"/>
    <d v="2015-04-08T00:00:00"/>
    <n v="31.11"/>
    <n v="4"/>
    <n v="366.26"/>
    <n v="90766"/>
    <x v="0"/>
  </r>
  <r>
    <n v="20040"/>
    <s v="High"/>
    <n v="0.1"/>
    <n v="13.43"/>
    <n v="5.5"/>
    <n v="3279"/>
    <x v="1"/>
    <s v="Ricky Allred"/>
    <s v="Regular Air"/>
    <x v="1"/>
    <x v="0"/>
    <x v="10"/>
    <s v="Small Box"/>
    <x v="599"/>
    <n v="0.56999999999999995"/>
    <n v="2.2678359389834797"/>
    <s v="United States"/>
    <x v="3"/>
    <x v="39"/>
    <s v="Columbia"/>
    <n v="29203"/>
    <x v="34"/>
    <x v="4"/>
    <s v="2015"/>
    <d v="2015-04-08T00:00:00"/>
    <n v="358.29539999999997"/>
    <n v="12"/>
    <n v="157.99"/>
    <n v="90766"/>
    <x v="0"/>
  </r>
  <r>
    <n v="20041"/>
    <s v="High"/>
    <n v="0.01"/>
    <n v="125.99"/>
    <n v="7.69"/>
    <n v="3279"/>
    <x v="1"/>
    <s v="Ricky Allred"/>
    <s v="Regular Air"/>
    <x v="1"/>
    <x v="2"/>
    <x v="5"/>
    <s v="Small Box"/>
    <x v="442"/>
    <n v="0.57999999999999996"/>
    <n v="6.8613547919002694E-3"/>
    <s v="United States"/>
    <x v="3"/>
    <x v="39"/>
    <s v="Columbia"/>
    <n v="29203"/>
    <x v="34"/>
    <x v="4"/>
    <s v="2015"/>
    <d v="2015-04-06T00:00:00"/>
    <n v="8.3219999999999992"/>
    <n v="11"/>
    <n v="1212.8800000000001"/>
    <n v="90766"/>
    <x v="0"/>
  </r>
  <r>
    <n v="21620"/>
    <s v="Medium"/>
    <n v="0.01"/>
    <n v="45.99"/>
    <n v="4.99"/>
    <n v="3279"/>
    <x v="1"/>
    <s v="Ricky Allred"/>
    <s v="Regular Air"/>
    <x v="1"/>
    <x v="2"/>
    <x v="5"/>
    <s v="Small Box"/>
    <x v="402"/>
    <n v="0.56000000000000005"/>
    <n v="0.19185238437574886"/>
    <s v="United States"/>
    <x v="3"/>
    <x v="39"/>
    <s v="Columbia"/>
    <n v="29203"/>
    <x v="88"/>
    <x v="5"/>
    <s v="2015"/>
    <d v="2015-03-16T00:00:00"/>
    <n v="24.018000000000001"/>
    <n v="3"/>
    <n v="125.19"/>
    <n v="90767"/>
    <x v="0"/>
  </r>
  <r>
    <n v="23022"/>
    <s v="Critical"/>
    <n v="0.05"/>
    <n v="363.25"/>
    <n v="19.989999999999998"/>
    <n v="3283"/>
    <x v="1"/>
    <s v="William Woodard"/>
    <s v="Express Air"/>
    <x v="0"/>
    <x v="0"/>
    <x v="15"/>
    <s v="Small Box"/>
    <x v="451"/>
    <n v="0.56999999999999995"/>
    <n v="-0.14448297840431912"/>
    <s v="United States"/>
    <x v="3"/>
    <x v="26"/>
    <s v="Kendall"/>
    <n v="33156"/>
    <x v="109"/>
    <x v="4"/>
    <s v="2015"/>
    <d v="2015-04-21T00:00:00"/>
    <n v="-269.75549999999998"/>
    <n v="5"/>
    <n v="1867.04"/>
    <n v="90752"/>
    <x v="0"/>
  </r>
  <r>
    <n v="23211"/>
    <s v="High"/>
    <n v="0.03"/>
    <n v="17.48"/>
    <n v="1.99"/>
    <n v="3283"/>
    <x v="1"/>
    <s v="William Woodard"/>
    <s v="Regular Air"/>
    <x v="0"/>
    <x v="2"/>
    <x v="13"/>
    <s v="Small Pack"/>
    <x v="121"/>
    <n v="0.45"/>
    <n v="1.3216946820379323"/>
    <s v="United States"/>
    <x v="3"/>
    <x v="26"/>
    <s v="Kendall"/>
    <n v="33156"/>
    <x v="16"/>
    <x v="3"/>
    <s v="2015"/>
    <d v="2015-05-11T00:00:00"/>
    <n v="710.80739999999992"/>
    <n v="31"/>
    <n v="537.79999999999995"/>
    <n v="90753"/>
    <x v="0"/>
  </r>
  <r>
    <n v="26141"/>
    <s v="High"/>
    <n v="0.05"/>
    <n v="19.23"/>
    <n v="6.15"/>
    <n v="3284"/>
    <x v="0"/>
    <s v="Michael Shaffer"/>
    <s v="Express Air"/>
    <x v="0"/>
    <x v="1"/>
    <x v="2"/>
    <s v="Small Pack"/>
    <x v="159"/>
    <n v="0.44"/>
    <n v="-17.809968275171148"/>
    <s v="United States"/>
    <x v="3"/>
    <x v="26"/>
    <s v="Kissimmee"/>
    <n v="34741"/>
    <x v="63"/>
    <x v="2"/>
    <s v="2015"/>
    <d v="2015-02-22T00:00:00"/>
    <n v="-2133.2780000000002"/>
    <n v="6"/>
    <n v="119.78"/>
    <n v="90751"/>
    <x v="0"/>
  </r>
  <r>
    <n v="20350"/>
    <s v="Not Specified"/>
    <n v="0.06"/>
    <n v="1.7"/>
    <n v="1.99"/>
    <n v="3285"/>
    <x v="1"/>
    <s v="Ricky Garner"/>
    <s v="Regular Air"/>
    <x v="3"/>
    <x v="2"/>
    <x v="13"/>
    <s v="Small Pack"/>
    <x v="286"/>
    <n v="0.51"/>
    <n v="6.5902222222222226"/>
    <s v="United States"/>
    <x v="3"/>
    <x v="8"/>
    <s v="Herndon"/>
    <n v="20170"/>
    <x v="61"/>
    <x v="0"/>
    <s v="2015"/>
    <d v="2015-01-07T00:00:00"/>
    <n v="80.071200000000005"/>
    <n v="7"/>
    <n v="12.15"/>
    <n v="90750"/>
    <x v="0"/>
  </r>
  <r>
    <n v="20351"/>
    <s v="Not Specified"/>
    <n v="0.01"/>
    <n v="30.98"/>
    <n v="5.09"/>
    <n v="3285"/>
    <x v="1"/>
    <s v="Ricky Garner"/>
    <s v="Regular Air"/>
    <x v="3"/>
    <x v="0"/>
    <x v="7"/>
    <s v="Small Box"/>
    <x v="897"/>
    <n v="0.4"/>
    <n v="3.1079883503224459"/>
    <s v="United States"/>
    <x v="3"/>
    <x v="8"/>
    <s v="Herndon"/>
    <n v="20170"/>
    <x v="61"/>
    <x v="0"/>
    <s v="2015"/>
    <d v="2015-01-08T00:00:00"/>
    <n v="896.40599999999995"/>
    <n v="9"/>
    <n v="288.42"/>
    <n v="90750"/>
    <x v="0"/>
  </r>
  <r>
    <n v="21567"/>
    <s v="Low"/>
    <n v="0.08"/>
    <n v="30.56"/>
    <n v="2.99"/>
    <n v="3287"/>
    <x v="0"/>
    <s v="Mary Norman"/>
    <s v="Regular Air"/>
    <x v="2"/>
    <x v="0"/>
    <x v="8"/>
    <s v="Small Box"/>
    <x v="823"/>
    <n v="0.35"/>
    <n v="0.69"/>
    <s v="United States"/>
    <x v="0"/>
    <x v="1"/>
    <s v="Granite Bay"/>
    <n v="95746"/>
    <x v="40"/>
    <x v="3"/>
    <s v="2015"/>
    <d v="2015-05-27T00:00:00"/>
    <n v="352.87979999999999"/>
    <n v="17"/>
    <n v="511.42"/>
    <n v="89897"/>
    <x v="0"/>
  </r>
  <r>
    <n v="23198"/>
    <s v="Low"/>
    <n v="0.04"/>
    <n v="33.89"/>
    <n v="5.0999999999999996"/>
    <n v="3303"/>
    <x v="0"/>
    <s v="Carole Creech"/>
    <s v="Regular Air"/>
    <x v="1"/>
    <x v="0"/>
    <x v="10"/>
    <s v="Small Box"/>
    <x v="867"/>
    <n v="0.6"/>
    <n v="0.34228468899521525"/>
    <s v="United States"/>
    <x v="3"/>
    <x v="26"/>
    <s v="Lake Worth"/>
    <n v="33461"/>
    <x v="0"/>
    <x v="0"/>
    <s v="2015"/>
    <d v="2015-01-12T00:00:00"/>
    <n v="68.675999999999988"/>
    <n v="6"/>
    <n v="200.64"/>
    <n v="87795"/>
    <x v="0"/>
  </r>
  <r>
    <n v="20447"/>
    <s v="Medium"/>
    <n v="0.06"/>
    <n v="11.33"/>
    <n v="6.12"/>
    <n v="3306"/>
    <x v="0"/>
    <s v="Claire Warren"/>
    <s v="Regular Air"/>
    <x v="2"/>
    <x v="0"/>
    <x v="15"/>
    <s v="Medium Box"/>
    <x v="720"/>
    <n v="0.42"/>
    <n v="-0.9035187287173666"/>
    <s v="United States"/>
    <x v="1"/>
    <x v="18"/>
    <s v="New London"/>
    <n v="6320"/>
    <x v="113"/>
    <x v="4"/>
    <s v="2015"/>
    <d v="2015-04-03T00:00:00"/>
    <n v="-15.92"/>
    <n v="1"/>
    <n v="17.62"/>
    <n v="90461"/>
    <x v="0"/>
  </r>
  <r>
    <n v="22732"/>
    <s v="Low"/>
    <n v="7.0000000000000007E-2"/>
    <n v="16.739999999999998"/>
    <n v="7.04"/>
    <n v="3307"/>
    <x v="0"/>
    <s v="Edwin Blackburn"/>
    <s v="Regular Air"/>
    <x v="2"/>
    <x v="0"/>
    <x v="10"/>
    <s v="Small Box"/>
    <x v="898"/>
    <n v="0.81"/>
    <n v="-1.4172251178952595"/>
    <s v="United States"/>
    <x v="1"/>
    <x v="15"/>
    <s v="Agawam"/>
    <n v="1001"/>
    <x v="161"/>
    <x v="0"/>
    <s v="2015"/>
    <d v="2015-02-02T00:00:00"/>
    <n v="-114.2"/>
    <n v="5"/>
    <n v="80.58"/>
    <n v="90462"/>
    <x v="0"/>
  </r>
  <r>
    <n v="23451"/>
    <s v="Critical"/>
    <n v="0.1"/>
    <n v="6.64"/>
    <n v="54.95"/>
    <n v="3309"/>
    <x v="0"/>
    <s v="Edwin Chung"/>
    <s v="Regular Air"/>
    <x v="2"/>
    <x v="1"/>
    <x v="2"/>
    <s v="Small Pack"/>
    <x v="899"/>
    <n v="0.37"/>
    <n v="-0.98775187672856579"/>
    <s v="United States"/>
    <x v="1"/>
    <x v="15"/>
    <s v="Natick"/>
    <n v="1760"/>
    <x v="120"/>
    <x v="5"/>
    <s v="2015"/>
    <d v="2015-03-26T00:00:00"/>
    <n v="-25"/>
    <n v="4"/>
    <n v="25.31"/>
    <n v="90460"/>
    <x v="0"/>
  </r>
  <r>
    <n v="23452"/>
    <s v="Critical"/>
    <n v="0.05"/>
    <n v="90.48"/>
    <n v="19.989999999999998"/>
    <n v="3310"/>
    <x v="0"/>
    <s v="Tiffany Grossman Hardin"/>
    <s v="Regular Air"/>
    <x v="2"/>
    <x v="0"/>
    <x v="4"/>
    <s v="Small Box"/>
    <x v="634"/>
    <n v="0.4"/>
    <n v="0.69"/>
    <s v="United States"/>
    <x v="1"/>
    <x v="15"/>
    <s v="Sandwich"/>
    <n v="2563"/>
    <x v="120"/>
    <x v="5"/>
    <s v="2015"/>
    <d v="2015-03-25T00:00:00"/>
    <n v="255.14819999999997"/>
    <n v="4"/>
    <n v="369.78"/>
    <n v="90460"/>
    <x v="0"/>
  </r>
  <r>
    <n v="22734"/>
    <s v="Low"/>
    <n v="0.06"/>
    <n v="6.45"/>
    <n v="1.34"/>
    <n v="3311"/>
    <x v="0"/>
    <s v="Jackie Flynn"/>
    <s v="Regular Air"/>
    <x v="2"/>
    <x v="0"/>
    <x v="7"/>
    <s v="Wrap Bag"/>
    <x v="858"/>
    <n v="0.36"/>
    <n v="0.69000000000000006"/>
    <s v="United States"/>
    <x v="1"/>
    <x v="15"/>
    <s v="Winchester"/>
    <n v="1890"/>
    <x v="161"/>
    <x v="0"/>
    <s v="2015"/>
    <d v="2015-01-31T00:00:00"/>
    <n v="39.426600000000001"/>
    <n v="9"/>
    <n v="57.14"/>
    <n v="90462"/>
    <x v="0"/>
  </r>
  <r>
    <n v="22733"/>
    <s v="Low"/>
    <n v="0.05"/>
    <n v="122.99"/>
    <n v="70.2"/>
    <n v="3314"/>
    <x v="0"/>
    <s v="Billy Hale"/>
    <s v="Delivery Truck"/>
    <x v="2"/>
    <x v="1"/>
    <x v="1"/>
    <s v="Jumbo Drum"/>
    <x v="36"/>
    <n v="0.74"/>
    <n v="-1.4493588328550502"/>
    <s v="United States"/>
    <x v="1"/>
    <x v="2"/>
    <s v="Fort Lee"/>
    <n v="7024"/>
    <x v="161"/>
    <x v="0"/>
    <s v="2015"/>
    <d v="2015-01-30T00:00:00"/>
    <n v="-722.23"/>
    <n v="4"/>
    <n v="498.31"/>
    <n v="90462"/>
    <x v="0"/>
  </r>
  <r>
    <n v="19422"/>
    <s v="Low"/>
    <n v="0.03"/>
    <n v="20.98"/>
    <n v="1.49"/>
    <n v="3319"/>
    <x v="0"/>
    <s v="Marlene Davidson"/>
    <s v="Regular Air"/>
    <x v="2"/>
    <x v="0"/>
    <x v="8"/>
    <s v="Small Box"/>
    <x v="546"/>
    <n v="0.35"/>
    <n v="6.9591822543633955E-2"/>
    <s v="United States"/>
    <x v="3"/>
    <x v="20"/>
    <s v="Hendersonville"/>
    <n v="37075"/>
    <x v="8"/>
    <x v="3"/>
    <s v="2015"/>
    <d v="2015-05-21T00:00:00"/>
    <n v="30.023999999999997"/>
    <n v="20"/>
    <n v="431.43"/>
    <n v="90104"/>
    <x v="0"/>
  </r>
  <r>
    <n v="20203"/>
    <s v="Not Specified"/>
    <n v="0.08"/>
    <n v="3.28"/>
    <n v="3.97"/>
    <n v="3320"/>
    <x v="1"/>
    <s v="Alicia Maynard"/>
    <s v="Regular Air"/>
    <x v="2"/>
    <x v="0"/>
    <x v="0"/>
    <s v="Wrap Bag"/>
    <x v="623"/>
    <n v="0.56000000000000005"/>
    <n v="7.4528301886793036E-3"/>
    <s v="United States"/>
    <x v="3"/>
    <x v="20"/>
    <s v="Jackson"/>
    <n v="38301"/>
    <x v="58"/>
    <x v="4"/>
    <s v="2015"/>
    <d v="2015-04-28T00:00:00"/>
    <n v="0.42660000000000337"/>
    <n v="18"/>
    <n v="57.24"/>
    <n v="90103"/>
    <x v="0"/>
  </r>
  <r>
    <n v="20204"/>
    <s v="Not Specified"/>
    <n v="0.09"/>
    <n v="40.97"/>
    <n v="8.99"/>
    <n v="3320"/>
    <x v="1"/>
    <s v="Alicia Maynard"/>
    <s v="Express Air"/>
    <x v="2"/>
    <x v="0"/>
    <x v="0"/>
    <s v="Small Pack"/>
    <x v="786"/>
    <n v="0.59"/>
    <n v="8.0291014914514361E-2"/>
    <s v="United States"/>
    <x v="3"/>
    <x v="20"/>
    <s v="Jackson"/>
    <n v="38301"/>
    <x v="58"/>
    <x v="4"/>
    <s v="2015"/>
    <d v="2015-04-29T00:00:00"/>
    <n v="66.215999999999994"/>
    <n v="22"/>
    <n v="824.7"/>
    <n v="90103"/>
    <x v="0"/>
  </r>
  <r>
    <n v="25330"/>
    <s v="Medium"/>
    <n v="0.05"/>
    <n v="6.48"/>
    <n v="8.19"/>
    <n v="3324"/>
    <x v="0"/>
    <s v="Leslie Jacobson"/>
    <s v="Regular Air"/>
    <x v="3"/>
    <x v="0"/>
    <x v="7"/>
    <s v="Small Box"/>
    <x v="815"/>
    <n v="0.37"/>
    <n v="-2.8064957264957267"/>
    <s v="United States"/>
    <x v="0"/>
    <x v="28"/>
    <s v="El Mirage"/>
    <n v="85335"/>
    <x v="6"/>
    <x v="2"/>
    <s v="2015"/>
    <d v="2015-02-15T00:00:00"/>
    <n v="-164.18"/>
    <n v="9"/>
    <n v="58.5"/>
    <n v="90985"/>
    <x v="0"/>
  </r>
  <r>
    <n v="20488"/>
    <s v="Low"/>
    <n v="0"/>
    <n v="8.74"/>
    <n v="8.2899999999999991"/>
    <n v="3325"/>
    <x v="1"/>
    <s v="Diane Barr"/>
    <s v="Regular Air"/>
    <x v="3"/>
    <x v="0"/>
    <x v="4"/>
    <s v="Small Box"/>
    <x v="526"/>
    <n v="0.38"/>
    <n v="-0.60325178544294178"/>
    <s v="United States"/>
    <x v="0"/>
    <x v="6"/>
    <s v="Coos Bay"/>
    <n v="97420"/>
    <x v="137"/>
    <x v="1"/>
    <s v="2015"/>
    <d v="2015-06-26T00:00:00"/>
    <n v="-79.400000000000006"/>
    <n v="14"/>
    <n v="131.62"/>
    <n v="90986"/>
    <x v="0"/>
  </r>
  <r>
    <n v="23476"/>
    <s v="Critical"/>
    <n v="7.0000000000000007E-2"/>
    <n v="5.58"/>
    <n v="1.99"/>
    <n v="3325"/>
    <x v="1"/>
    <s v="Diane Barr"/>
    <s v="Regular Air"/>
    <x v="3"/>
    <x v="0"/>
    <x v="0"/>
    <s v="Wrap Bag"/>
    <x v="900"/>
    <n v="0.46"/>
    <n v="0.18974147867610736"/>
    <s v="United States"/>
    <x v="0"/>
    <x v="6"/>
    <s v="Coos Bay"/>
    <n v="97420"/>
    <x v="158"/>
    <x v="4"/>
    <s v="2015"/>
    <d v="2015-04-26T00:00:00"/>
    <n v="23.045999999999999"/>
    <n v="23"/>
    <n v="121.46"/>
    <n v="90987"/>
    <x v="0"/>
  </r>
  <r>
    <n v="18259"/>
    <s v="Not Specified"/>
    <n v="0.06"/>
    <n v="113.98"/>
    <n v="30"/>
    <n v="3327"/>
    <x v="1"/>
    <s v="Bob Gibson"/>
    <s v="Delivery Truck"/>
    <x v="2"/>
    <x v="1"/>
    <x v="1"/>
    <s v="Jumbo Drum"/>
    <x v="901"/>
    <n v="0.69"/>
    <n v="-0.35744370191497726"/>
    <s v="United States"/>
    <x v="2"/>
    <x v="22"/>
    <s v="Port Huron"/>
    <n v="48060"/>
    <x v="127"/>
    <x v="5"/>
    <s v="2015"/>
    <d v="2015-03-08T00:00:00"/>
    <n v="-127.3"/>
    <n v="3"/>
    <n v="356.14"/>
    <n v="87272"/>
    <x v="0"/>
  </r>
  <r>
    <n v="18260"/>
    <s v="Not Specified"/>
    <n v="0.05"/>
    <n v="6.48"/>
    <n v="6.86"/>
    <n v="3327"/>
    <x v="1"/>
    <s v="Bob Gibson"/>
    <s v="Regular Air"/>
    <x v="2"/>
    <x v="0"/>
    <x v="7"/>
    <s v="Small Box"/>
    <x v="334"/>
    <n v="0.37"/>
    <n v="-1.9486706056129988"/>
    <s v="United States"/>
    <x v="2"/>
    <x v="22"/>
    <s v="Port Huron"/>
    <n v="48060"/>
    <x v="127"/>
    <x v="5"/>
    <s v="2015"/>
    <d v="2015-03-08T00:00:00"/>
    <n v="-52.77"/>
    <n v="4"/>
    <n v="27.08"/>
    <n v="87272"/>
    <x v="0"/>
  </r>
  <r>
    <n v="21588"/>
    <s v="Medium"/>
    <n v="0.09"/>
    <n v="5.98"/>
    <n v="4.6900000000000004"/>
    <n v="3331"/>
    <x v="1"/>
    <s v="Elisabeth Shaw"/>
    <s v="Regular Air"/>
    <x v="0"/>
    <x v="0"/>
    <x v="10"/>
    <s v="Small Box"/>
    <x v="502"/>
    <n v="0.68"/>
    <n v="-11.86232649962035"/>
    <s v="United States"/>
    <x v="3"/>
    <x v="26"/>
    <s v="Ormond Beach"/>
    <n v="32174"/>
    <x v="99"/>
    <x v="0"/>
    <s v="2015"/>
    <d v="2015-01-06T00:00:00"/>
    <n v="-781.13419999999996"/>
    <n v="11"/>
    <n v="65.849999999999994"/>
    <n v="86283"/>
    <x v="0"/>
  </r>
  <r>
    <n v="23294"/>
    <s v="Not Specified"/>
    <n v="0.02"/>
    <n v="4"/>
    <n v="1.3"/>
    <n v="3331"/>
    <x v="1"/>
    <s v="Elisabeth Shaw"/>
    <s v="Regular Air"/>
    <x v="0"/>
    <x v="0"/>
    <x v="7"/>
    <s v="Wrap Bag"/>
    <x v="55"/>
    <n v="0.37"/>
    <n v="-0.45939656872411749"/>
    <s v="United States"/>
    <x v="3"/>
    <x v="26"/>
    <s v="Ormond Beach"/>
    <n v="32174"/>
    <x v="85"/>
    <x v="0"/>
    <s v="2015"/>
    <d v="2015-01-09T00:00:00"/>
    <n v="-23.295999999999999"/>
    <n v="12"/>
    <n v="50.71"/>
    <n v="86284"/>
    <x v="0"/>
  </r>
  <r>
    <n v="21429"/>
    <s v="High"/>
    <n v="0.08"/>
    <n v="6.48"/>
    <n v="8.4"/>
    <n v="3338"/>
    <x v="0"/>
    <s v="Constance Robertson"/>
    <s v="Regular Air"/>
    <x v="3"/>
    <x v="0"/>
    <x v="7"/>
    <s v="Small Box"/>
    <x v="259"/>
    <n v="0.37"/>
    <n v="1.3069333333333333"/>
    <s v="United States"/>
    <x v="3"/>
    <x v="26"/>
    <s v="Tampa"/>
    <n v="33614"/>
    <x v="163"/>
    <x v="3"/>
    <s v="2015"/>
    <d v="2015-05-07T00:00:00"/>
    <n v="58.811999999999998"/>
    <n v="7"/>
    <n v="45"/>
    <n v="85979"/>
    <x v="0"/>
  </r>
  <r>
    <n v="25613"/>
    <s v="High"/>
    <n v="0.03"/>
    <n v="2.61"/>
    <n v="0.5"/>
    <n v="3339"/>
    <x v="1"/>
    <s v="Lester Copeland"/>
    <s v="Regular Air"/>
    <x v="3"/>
    <x v="0"/>
    <x v="9"/>
    <s v="Small Box"/>
    <x v="413"/>
    <n v="0.39"/>
    <n v="0.2126340694006309"/>
    <s v="United States"/>
    <x v="3"/>
    <x v="26"/>
    <s v="Titusville"/>
    <n v="32780"/>
    <x v="110"/>
    <x v="1"/>
    <s v="2015"/>
    <d v="2015-06-15T00:00:00"/>
    <n v="4.0442999999999998"/>
    <n v="7"/>
    <n v="19.02"/>
    <n v="85981"/>
    <x v="0"/>
  </r>
  <r>
    <n v="25614"/>
    <s v="High"/>
    <n v="0.01"/>
    <n v="11.66"/>
    <n v="7.95"/>
    <n v="3339"/>
    <x v="1"/>
    <s v="Lester Copeland"/>
    <s v="Regular Air"/>
    <x v="3"/>
    <x v="0"/>
    <x v="0"/>
    <s v="Small Pack"/>
    <x v="603"/>
    <n v="0.57999999999999996"/>
    <n v="-5.3481198741424672E-2"/>
    <s v="United States"/>
    <x v="3"/>
    <x v="26"/>
    <s v="Titusville"/>
    <n v="32780"/>
    <x v="110"/>
    <x v="1"/>
    <s v="2015"/>
    <d v="2015-06-15T00:00:00"/>
    <n v="-10.368400000000001"/>
    <n v="16"/>
    <n v="193.87"/>
    <n v="85981"/>
    <x v="0"/>
  </r>
  <r>
    <n v="22857"/>
    <s v="Medium"/>
    <n v="0.08"/>
    <n v="125.99"/>
    <n v="4.2"/>
    <n v="3340"/>
    <x v="0"/>
    <s v="Phillip Blum"/>
    <s v="Regular Air"/>
    <x v="3"/>
    <x v="2"/>
    <x v="5"/>
    <s v="Small Box"/>
    <x v="902"/>
    <n v="0.56999999999999995"/>
    <n v="0.69"/>
    <s v="United States"/>
    <x v="0"/>
    <x v="6"/>
    <s v="Troutdale"/>
    <n v="97060"/>
    <x v="107"/>
    <x v="0"/>
    <s v="2015"/>
    <d v="2015-01-14T00:00:00"/>
    <n v="989.81189999999992"/>
    <n v="14"/>
    <n v="1434.51"/>
    <n v="85980"/>
    <x v="0"/>
  </r>
  <r>
    <n v="2986"/>
    <s v="Critical"/>
    <n v="0.03"/>
    <n v="194.3"/>
    <n v="11.54"/>
    <n v="3342"/>
    <x v="0"/>
    <s v="Paul Tate"/>
    <s v="Regular Air"/>
    <x v="1"/>
    <x v="1"/>
    <x v="2"/>
    <s v="Large Box"/>
    <x v="423"/>
    <n v="0.59"/>
    <n v="0.33465862833721682"/>
    <s v="United States"/>
    <x v="1"/>
    <x v="41"/>
    <s v="Washington"/>
    <n v="20006"/>
    <x v="169"/>
    <x v="2"/>
    <s v="2015"/>
    <d v="2015-02-15T00:00:00"/>
    <n v="2861.01"/>
    <n v="42"/>
    <n v="8549.0400000000009"/>
    <n v="21572"/>
    <x v="0"/>
  </r>
  <r>
    <n v="20986"/>
    <s v="Critical"/>
    <n v="0.03"/>
    <n v="194.3"/>
    <n v="11.54"/>
    <n v="3344"/>
    <x v="0"/>
    <s v="Jim Hinson"/>
    <s v="Regular Air"/>
    <x v="1"/>
    <x v="1"/>
    <x v="2"/>
    <s v="Large Box"/>
    <x v="423"/>
    <n v="0.59"/>
    <n v="0.69"/>
    <s v="United States"/>
    <x v="2"/>
    <x v="22"/>
    <s v="Rochester Hills"/>
    <n v="48307"/>
    <x v="169"/>
    <x v="2"/>
    <s v="2015"/>
    <d v="2015-02-15T00:00:00"/>
    <n v="1544.9307000000001"/>
    <n v="11"/>
    <n v="2239.0300000000002"/>
    <n v="89928"/>
    <x v="0"/>
  </r>
  <r>
    <n v="18947"/>
    <s v="Medium"/>
    <n v="7.0000000000000007E-2"/>
    <n v="7.68"/>
    <n v="6.16"/>
    <n v="3347"/>
    <x v="1"/>
    <s v="Carrie McIntosh"/>
    <s v="Express Air"/>
    <x v="3"/>
    <x v="0"/>
    <x v="8"/>
    <s v="Small Box"/>
    <x v="903"/>
    <n v="0.35"/>
    <n v="5.6935472209670133"/>
    <s v="United States"/>
    <x v="3"/>
    <x v="26"/>
    <s v="Royal Palm Beach"/>
    <n v="33411"/>
    <x v="61"/>
    <x v="0"/>
    <s v="2015"/>
    <d v="2015-01-08T00:00:00"/>
    <n v="125.9982"/>
    <n v="1"/>
    <n v="22.13"/>
    <n v="89355"/>
    <x v="0"/>
  </r>
  <r>
    <n v="18948"/>
    <s v="Medium"/>
    <n v="0.05"/>
    <n v="6.64"/>
    <n v="4.95"/>
    <n v="3347"/>
    <x v="1"/>
    <s v="Carrie McIntosh"/>
    <s v="Express Air"/>
    <x v="3"/>
    <x v="1"/>
    <x v="2"/>
    <s v="Small Pack"/>
    <x v="899"/>
    <n v="0.37"/>
    <n v="-2.7196136962247586"/>
    <s v="United States"/>
    <x v="3"/>
    <x v="26"/>
    <s v="Royal Palm Beach"/>
    <n v="33411"/>
    <x v="61"/>
    <x v="0"/>
    <s v="2015"/>
    <d v="2015-01-08T00:00:00"/>
    <n v="-92.929200000000009"/>
    <n v="5"/>
    <n v="34.17"/>
    <n v="89355"/>
    <x v="0"/>
  </r>
  <r>
    <n v="19461"/>
    <s v="Medium"/>
    <n v="0.02"/>
    <n v="110.99"/>
    <n v="2.5"/>
    <n v="3347"/>
    <x v="1"/>
    <s v="Carrie McIntosh"/>
    <s v="Regular Air"/>
    <x v="3"/>
    <x v="2"/>
    <x v="5"/>
    <s v="Small Box"/>
    <x v="170"/>
    <n v="0.56999999999999995"/>
    <n v="-0.42215270413573702"/>
    <s v="United States"/>
    <x v="3"/>
    <x v="26"/>
    <s v="Royal Palm Beach"/>
    <n v="33411"/>
    <x v="39"/>
    <x v="0"/>
    <s v="2015"/>
    <d v="2015-01-29T00:00:00"/>
    <n v="-39.808999999999997"/>
    <n v="1"/>
    <n v="94.3"/>
    <n v="89356"/>
    <x v="0"/>
  </r>
  <r>
    <n v="21485"/>
    <s v="Medium"/>
    <n v="0.01"/>
    <n v="73.98"/>
    <n v="12.14"/>
    <n v="3350"/>
    <x v="0"/>
    <s v="Amy York"/>
    <s v="Regular Air"/>
    <x v="2"/>
    <x v="2"/>
    <x v="13"/>
    <s v="Small Box"/>
    <x v="124"/>
    <n v="0.67"/>
    <n v="-7.5648326479621053E-2"/>
    <s v="United States"/>
    <x v="0"/>
    <x v="0"/>
    <s v="Parkland"/>
    <n v="98444"/>
    <x v="172"/>
    <x v="0"/>
    <s v="2015"/>
    <d v="2015-01-25T00:00:00"/>
    <n v="-29.065600000000003"/>
    <n v="5"/>
    <n v="384.22"/>
    <n v="91296"/>
    <x v="0"/>
  </r>
  <r>
    <n v="23248"/>
    <s v="Critical"/>
    <n v="0.1"/>
    <n v="10.89"/>
    <n v="4.5"/>
    <n v="3351"/>
    <x v="1"/>
    <s v="Nathan Wyatt"/>
    <s v="Regular Air"/>
    <x v="2"/>
    <x v="0"/>
    <x v="15"/>
    <s v="Small Box"/>
    <x v="76"/>
    <n v="0.59"/>
    <n v="-0.10799865681665546"/>
    <s v="United States"/>
    <x v="0"/>
    <x v="0"/>
    <s v="Pasco"/>
    <n v="99301"/>
    <x v="128"/>
    <x v="2"/>
    <s v="2015"/>
    <d v="2015-02-06T00:00:00"/>
    <n v="-19.2972"/>
    <n v="17"/>
    <n v="178.68"/>
    <n v="91297"/>
    <x v="0"/>
  </r>
  <r>
    <n v="23474"/>
    <s v="High"/>
    <n v="0.06"/>
    <n v="6.7"/>
    <n v="1.56"/>
    <n v="3351"/>
    <x v="1"/>
    <s v="Nathan Wyatt"/>
    <s v="Express Air"/>
    <x v="2"/>
    <x v="0"/>
    <x v="0"/>
    <s v="Wrap Bag"/>
    <x v="389"/>
    <n v="0.52"/>
    <n v="0.51209976067514795"/>
    <s v="United States"/>
    <x v="0"/>
    <x v="0"/>
    <s v="Pasco"/>
    <n v="99301"/>
    <x v="131"/>
    <x v="2"/>
    <s v="2015"/>
    <d v="2015-02-09T00:00:00"/>
    <n v="40.6556"/>
    <n v="12"/>
    <n v="79.39"/>
    <n v="91298"/>
    <x v="0"/>
  </r>
  <r>
    <n v="19838"/>
    <s v="High"/>
    <n v="0.03"/>
    <n v="28.53"/>
    <n v="1.49"/>
    <n v="3354"/>
    <x v="1"/>
    <s v="Sara Faulkner"/>
    <s v="Regular Air"/>
    <x v="0"/>
    <x v="0"/>
    <x v="8"/>
    <s v="Small Box"/>
    <x v="107"/>
    <n v="0.38"/>
    <n v="0.68999999999999984"/>
    <s v="United States"/>
    <x v="0"/>
    <x v="1"/>
    <s v="Calexico"/>
    <n v="92231"/>
    <x v="41"/>
    <x v="3"/>
    <s v="2015"/>
    <d v="2015-05-17T00:00:00"/>
    <n v="137.67569999999998"/>
    <n v="7"/>
    <n v="199.53"/>
    <n v="88589"/>
    <x v="0"/>
  </r>
  <r>
    <n v="19839"/>
    <s v="High"/>
    <n v="7.0000000000000007E-2"/>
    <n v="5.98"/>
    <n v="7.15"/>
    <n v="3354"/>
    <x v="1"/>
    <s v="Sara Faulkner"/>
    <s v="Regular Air"/>
    <x v="0"/>
    <x v="0"/>
    <x v="7"/>
    <s v="Small Box"/>
    <x v="904"/>
    <n v="0.36"/>
    <n v="-1.6734143049932524"/>
    <s v="United States"/>
    <x v="0"/>
    <x v="1"/>
    <s v="Calexico"/>
    <n v="92231"/>
    <x v="41"/>
    <x v="3"/>
    <s v="2015"/>
    <d v="2015-05-18T00:00:00"/>
    <n v="-62"/>
    <n v="6"/>
    <n v="37.049999999999997"/>
    <n v="88589"/>
    <x v="0"/>
  </r>
  <r>
    <n v="19666"/>
    <s v="Not Specified"/>
    <n v="0.04"/>
    <n v="3.69"/>
    <n v="0.5"/>
    <n v="3354"/>
    <x v="1"/>
    <s v="Sara Faulkner"/>
    <s v="Regular Air"/>
    <x v="0"/>
    <x v="0"/>
    <x v="9"/>
    <s v="Small Box"/>
    <x v="543"/>
    <n v="0.38"/>
    <n v="0.69"/>
    <s v="United States"/>
    <x v="0"/>
    <x v="1"/>
    <s v="Calexico"/>
    <n v="92231"/>
    <x v="12"/>
    <x v="5"/>
    <s v="2015"/>
    <d v="2015-03-29T00:00:00"/>
    <n v="47.527199999999993"/>
    <n v="19"/>
    <n v="68.88"/>
    <n v="88590"/>
    <x v="0"/>
  </r>
  <r>
    <n v="23906"/>
    <s v="Low"/>
    <n v="0.1"/>
    <n v="120.98"/>
    <n v="9.07"/>
    <n v="3355"/>
    <x v="1"/>
    <s v="Glenda Simon"/>
    <s v="Regular Air"/>
    <x v="0"/>
    <x v="0"/>
    <x v="8"/>
    <s v="Small Box"/>
    <x v="470"/>
    <n v="0.35"/>
    <n v="0.69"/>
    <s v="United States"/>
    <x v="0"/>
    <x v="1"/>
    <s v="Camarillo"/>
    <n v="93010"/>
    <x v="136"/>
    <x v="2"/>
    <s v="2015"/>
    <d v="2015-03-09T00:00:00"/>
    <n v="379.3965"/>
    <n v="5"/>
    <n v="549.85"/>
    <n v="88587"/>
    <x v="0"/>
  </r>
  <r>
    <n v="23907"/>
    <s v="Low"/>
    <n v="0.08"/>
    <n v="8.32"/>
    <n v="2.38"/>
    <n v="3355"/>
    <x v="1"/>
    <s v="Glenda Simon"/>
    <s v="Express Air"/>
    <x v="0"/>
    <x v="2"/>
    <x v="13"/>
    <s v="Small Pack"/>
    <x v="207"/>
    <n v="0.74"/>
    <n v="-0.85384772402531117"/>
    <s v="United States"/>
    <x v="0"/>
    <x v="1"/>
    <s v="Camarillo"/>
    <n v="93010"/>
    <x v="136"/>
    <x v="2"/>
    <s v="2015"/>
    <d v="2015-03-04T00:00:00"/>
    <n v="-41.83"/>
    <n v="6"/>
    <n v="48.99"/>
    <n v="88587"/>
    <x v="0"/>
  </r>
  <r>
    <n v="23908"/>
    <s v="Low"/>
    <n v="0.1"/>
    <n v="125.99"/>
    <n v="4.2"/>
    <n v="3355"/>
    <x v="1"/>
    <s v="Glenda Simon"/>
    <s v="Regular Air"/>
    <x v="0"/>
    <x v="2"/>
    <x v="5"/>
    <s v="Small Box"/>
    <x v="868"/>
    <n v="0.59"/>
    <n v="0.54650876111649205"/>
    <s v="United States"/>
    <x v="0"/>
    <x v="1"/>
    <s v="Camarillo"/>
    <n v="93010"/>
    <x v="136"/>
    <x v="2"/>
    <s v="2015"/>
    <d v="2015-02-28T00:00:00"/>
    <n v="372.40199999999999"/>
    <n v="7"/>
    <n v="681.42"/>
    <n v="88587"/>
    <x v="0"/>
  </r>
  <r>
    <n v="18628"/>
    <s v="Medium"/>
    <n v="7.0000000000000007E-2"/>
    <n v="5.34"/>
    <n v="5.63"/>
    <n v="3356"/>
    <x v="1"/>
    <s v="Richard Tan"/>
    <s v="Regular Air"/>
    <x v="0"/>
    <x v="0"/>
    <x v="8"/>
    <s v="Small Box"/>
    <x v="166"/>
    <n v="0.39"/>
    <n v="-1.7456189047261814"/>
    <s v="United States"/>
    <x v="0"/>
    <x v="44"/>
    <s v="Eagle"/>
    <n v="83616"/>
    <x v="82"/>
    <x v="3"/>
    <s v="2015"/>
    <d v="2015-05-06T00:00:00"/>
    <n v="-116.3455"/>
    <n v="13"/>
    <n v="66.650000000000006"/>
    <n v="88588"/>
    <x v="0"/>
  </r>
  <r>
    <n v="18629"/>
    <s v="Medium"/>
    <n v="0.03"/>
    <n v="160.97999999999999"/>
    <n v="30"/>
    <n v="3356"/>
    <x v="1"/>
    <s v="Richard Tan"/>
    <s v="Delivery Truck"/>
    <x v="0"/>
    <x v="1"/>
    <x v="1"/>
    <s v="Jumbo Drum"/>
    <x v="48"/>
    <n v="0.62"/>
    <n v="0.44472694058947032"/>
    <s v="United States"/>
    <x v="0"/>
    <x v="44"/>
    <s v="Eagle"/>
    <n v="83616"/>
    <x v="82"/>
    <x v="3"/>
    <s v="2015"/>
    <d v="2015-05-05T00:00:00"/>
    <n v="1304.9000000000001"/>
    <n v="18"/>
    <n v="2934.16"/>
    <n v="88588"/>
    <x v="0"/>
  </r>
  <r>
    <n v="18630"/>
    <s v="Medium"/>
    <n v="0.04"/>
    <n v="65.989999999999995"/>
    <n v="5.63"/>
    <n v="3356"/>
    <x v="1"/>
    <s v="Richard Tan"/>
    <s v="Express Air"/>
    <x v="0"/>
    <x v="2"/>
    <x v="5"/>
    <s v="Small Box"/>
    <x v="905"/>
    <n v="0.56000000000000005"/>
    <n v="0.69"/>
    <s v="United States"/>
    <x v="0"/>
    <x v="44"/>
    <s v="Eagle"/>
    <n v="83616"/>
    <x v="82"/>
    <x v="3"/>
    <s v="2015"/>
    <d v="2015-05-04T00:00:00"/>
    <n v="605.04719999999998"/>
    <n v="15"/>
    <n v="876.88"/>
    <n v="88588"/>
    <x v="0"/>
  </r>
  <r>
    <n v="22597"/>
    <s v="High"/>
    <n v="0.09"/>
    <n v="28.53"/>
    <n v="1.49"/>
    <n v="3359"/>
    <x v="0"/>
    <s v="Jeffrey Cheng"/>
    <s v="Regular Air"/>
    <x v="1"/>
    <x v="0"/>
    <x v="8"/>
    <s v="Small Box"/>
    <x v="107"/>
    <n v="0.38"/>
    <n v="0.68298874976164736"/>
    <s v="United States"/>
    <x v="2"/>
    <x v="45"/>
    <s v="Wauwatosa"/>
    <n v="53213"/>
    <x v="65"/>
    <x v="4"/>
    <s v="2015"/>
    <d v="2015-04-30T00:00:00"/>
    <n v="107.45461999999999"/>
    <n v="6"/>
    <n v="157.33000000000001"/>
    <n v="91437"/>
    <x v="0"/>
  </r>
  <r>
    <n v="23359"/>
    <s v="Not Specified"/>
    <n v="0.02"/>
    <n v="9.11"/>
    <n v="2.15"/>
    <n v="3360"/>
    <x v="0"/>
    <s v="Daniel Huff"/>
    <s v="Regular Air"/>
    <x v="1"/>
    <x v="0"/>
    <x v="7"/>
    <s v="Wrap Bag"/>
    <x v="452"/>
    <n v="0.4"/>
    <n v="0.67263427109974427"/>
    <s v="United States"/>
    <x v="2"/>
    <x v="45"/>
    <s v="West Allis"/>
    <n v="53214"/>
    <x v="80"/>
    <x v="5"/>
    <s v="2015"/>
    <d v="2015-03-22T00:00:00"/>
    <n v="18.41"/>
    <n v="3"/>
    <n v="27.37"/>
    <n v="91435"/>
    <x v="0"/>
  </r>
  <r>
    <n v="23360"/>
    <s v="Not Specified"/>
    <n v="0.06"/>
    <n v="12.64"/>
    <n v="4.9800000000000004"/>
    <n v="3361"/>
    <x v="1"/>
    <s v="Oscar Kenney"/>
    <s v="Regular Air"/>
    <x v="1"/>
    <x v="1"/>
    <x v="2"/>
    <s v="Small Pack"/>
    <x v="215"/>
    <n v="0.48"/>
    <n v="0.66860228198859006"/>
    <s v="United States"/>
    <x v="2"/>
    <x v="45"/>
    <s v="West Bend"/>
    <n v="53095"/>
    <x v="80"/>
    <x v="5"/>
    <s v="2015"/>
    <d v="2015-03-22T00:00:00"/>
    <n v="65.63"/>
    <n v="8"/>
    <n v="98.16"/>
    <n v="91435"/>
    <x v="0"/>
  </r>
  <r>
    <n v="24802"/>
    <s v="Medium"/>
    <n v="0.04"/>
    <n v="7.96"/>
    <n v="4.95"/>
    <n v="3361"/>
    <x v="1"/>
    <s v="Oscar Kenney"/>
    <s v="Regular Air"/>
    <x v="1"/>
    <x v="1"/>
    <x v="2"/>
    <s v="Small Box"/>
    <x v="461"/>
    <n v="0.41"/>
    <n v="-6.6574799758849376E-2"/>
    <s v="United States"/>
    <x v="2"/>
    <x v="45"/>
    <s v="West Bend"/>
    <n v="53095"/>
    <x v="161"/>
    <x v="0"/>
    <s v="2015"/>
    <d v="2015-01-26T00:00:00"/>
    <n v="-7.73"/>
    <n v="15"/>
    <n v="116.11"/>
    <n v="91436"/>
    <x v="0"/>
  </r>
  <r>
    <n v="23887"/>
    <s v="Medium"/>
    <n v="0.03"/>
    <n v="4.9800000000000004"/>
    <n v="4.95"/>
    <n v="3361"/>
    <x v="1"/>
    <s v="Oscar Kenney"/>
    <s v="Regular Air"/>
    <x v="1"/>
    <x v="0"/>
    <x v="8"/>
    <s v="Small Box"/>
    <x v="802"/>
    <n v="0.37"/>
    <n v="-0.50521315789473686"/>
    <s v="United States"/>
    <x v="2"/>
    <x v="45"/>
    <s v="West Bend"/>
    <n v="53095"/>
    <x v="62"/>
    <x v="1"/>
    <s v="2015"/>
    <d v="2015-06-11T00:00:00"/>
    <n v="-47.995249999999999"/>
    <n v="19"/>
    <n v="95"/>
    <n v="91438"/>
    <x v="0"/>
  </r>
  <r>
    <n v="19749"/>
    <s v="Low"/>
    <n v="0.1"/>
    <n v="80.97"/>
    <n v="33.6"/>
    <n v="3366"/>
    <x v="1"/>
    <s v="Dana Boyle"/>
    <s v="Delivery Truck"/>
    <x v="1"/>
    <x v="2"/>
    <x v="6"/>
    <s v="Jumbo Drum"/>
    <x v="690"/>
    <n v="0.37"/>
    <n v="7.9062048545196217E-2"/>
    <s v="United States"/>
    <x v="1"/>
    <x v="10"/>
    <s v="Troy"/>
    <n v="45373"/>
    <x v="84"/>
    <x v="3"/>
    <s v="2015"/>
    <d v="2015-05-29T00:00:00"/>
    <n v="66.22"/>
    <n v="11"/>
    <n v="837.57"/>
    <n v="90501"/>
    <x v="0"/>
  </r>
  <r>
    <n v="19750"/>
    <s v="Low"/>
    <n v="0.02"/>
    <n v="6.48"/>
    <n v="5.1100000000000003"/>
    <n v="3366"/>
    <x v="1"/>
    <s v="Dana Boyle"/>
    <s v="Regular Air"/>
    <x v="1"/>
    <x v="0"/>
    <x v="7"/>
    <s v="Small Box"/>
    <x v="357"/>
    <n v="0.37"/>
    <n v="-0.41853432942013519"/>
    <s v="United States"/>
    <x v="1"/>
    <x v="10"/>
    <s v="Troy"/>
    <n v="45373"/>
    <x v="84"/>
    <x v="3"/>
    <s v="2015"/>
    <d v="2015-05-28T00:00:00"/>
    <n v="-23.53"/>
    <n v="8"/>
    <n v="56.22"/>
    <n v="90501"/>
    <x v="0"/>
  </r>
  <r>
    <n v="23428"/>
    <s v="Critical"/>
    <n v="0.08"/>
    <n v="30.97"/>
    <n v="4"/>
    <n v="3367"/>
    <x v="1"/>
    <s v="Renee McKenzie"/>
    <s v="Regular Air"/>
    <x v="1"/>
    <x v="2"/>
    <x v="13"/>
    <s v="Small Box"/>
    <x v="846"/>
    <n v="0.74"/>
    <n v="1.4071702438831593E-2"/>
    <s v="United States"/>
    <x v="1"/>
    <x v="10"/>
    <s v="Upper Arlington"/>
    <n v="43221"/>
    <x v="10"/>
    <x v="3"/>
    <s v="2015"/>
    <d v="2015-05-03T00:00:00"/>
    <n v="10.680000000000014"/>
    <n v="26"/>
    <n v="758.97"/>
    <n v="90502"/>
    <x v="0"/>
  </r>
  <r>
    <n v="23429"/>
    <s v="Critical"/>
    <n v="0.1"/>
    <n v="4.13"/>
    <n v="0.5"/>
    <n v="3367"/>
    <x v="1"/>
    <s v="Renee McKenzie"/>
    <s v="Express Air"/>
    <x v="1"/>
    <x v="0"/>
    <x v="9"/>
    <s v="Small Box"/>
    <x v="906"/>
    <n v="0.39"/>
    <n v="0.69"/>
    <s v="United States"/>
    <x v="1"/>
    <x v="10"/>
    <s v="Upper Arlington"/>
    <n v="43221"/>
    <x v="10"/>
    <x v="3"/>
    <s v="2015"/>
    <d v="2015-05-04T00:00:00"/>
    <n v="58.263599999999997"/>
    <n v="18"/>
    <n v="84.44"/>
    <n v="90502"/>
    <x v="0"/>
  </r>
  <r>
    <n v="26104"/>
    <s v="Medium"/>
    <n v="0.06"/>
    <n v="7.1"/>
    <n v="6.05"/>
    <n v="3369"/>
    <x v="0"/>
    <s v="Stacy Byrne"/>
    <s v="Regular Air"/>
    <x v="1"/>
    <x v="0"/>
    <x v="8"/>
    <s v="Small Box"/>
    <x v="227"/>
    <n v="0.39"/>
    <n v="-1.4061520506835614"/>
    <s v="United States"/>
    <x v="1"/>
    <x v="10"/>
    <s v="Westerville"/>
    <n v="43081"/>
    <x v="6"/>
    <x v="2"/>
    <s v="2015"/>
    <d v="2015-02-13T00:00:00"/>
    <n v="-42.170500000000004"/>
    <n v="4"/>
    <n v="29.99"/>
    <n v="90500"/>
    <x v="0"/>
  </r>
  <r>
    <n v="18311"/>
    <s v="Medium"/>
    <n v="0.01"/>
    <n v="179.29"/>
    <n v="29.21"/>
    <n v="3374"/>
    <x v="1"/>
    <s v="Jamie Ward"/>
    <s v="Delivery Truck"/>
    <x v="0"/>
    <x v="1"/>
    <x v="11"/>
    <s v="Jumbo Box"/>
    <x v="218"/>
    <n v="0.76"/>
    <n v="4.4601263525774586E-2"/>
    <s v="United States"/>
    <x v="1"/>
    <x v="30"/>
    <s v="Odenton"/>
    <n v="21113"/>
    <x v="42"/>
    <x v="1"/>
    <s v="2015"/>
    <d v="2015-06-04T00:00:00"/>
    <n v="66.362220000000008"/>
    <n v="8"/>
    <n v="1487.9"/>
    <n v="87473"/>
    <x v="0"/>
  </r>
  <r>
    <n v="18320"/>
    <s v="High"/>
    <n v="0.05"/>
    <n v="73.98"/>
    <n v="12.14"/>
    <n v="3374"/>
    <x v="1"/>
    <s v="Jamie Ward"/>
    <s v="Regular Air"/>
    <x v="1"/>
    <x v="2"/>
    <x v="13"/>
    <s v="Small Box"/>
    <x v="124"/>
    <n v="0.67"/>
    <n v="-3.1712191872085593E-3"/>
    <s v="United States"/>
    <x v="1"/>
    <x v="30"/>
    <s v="Odenton"/>
    <n v="21113"/>
    <x v="159"/>
    <x v="1"/>
    <s v="2015"/>
    <d v="2015-06-30T00:00:00"/>
    <n v="-1.904000000000019"/>
    <n v="8"/>
    <n v="600.4"/>
    <n v="87474"/>
    <x v="0"/>
  </r>
  <r>
    <n v="18321"/>
    <s v="High"/>
    <n v="0"/>
    <n v="5.98"/>
    <n v="7.15"/>
    <n v="3374"/>
    <x v="1"/>
    <s v="Jamie Ward"/>
    <s v="Regular Air"/>
    <x v="1"/>
    <x v="0"/>
    <x v="7"/>
    <s v="Small Box"/>
    <x v="904"/>
    <n v="0.36"/>
    <n v="-1.0816934306569344"/>
    <s v="United States"/>
    <x v="1"/>
    <x v="30"/>
    <s v="Odenton"/>
    <n v="21113"/>
    <x v="159"/>
    <x v="1"/>
    <s v="2015"/>
    <d v="2015-07-01T00:00:00"/>
    <n v="-37.048000000000002"/>
    <n v="5"/>
    <n v="34.25"/>
    <n v="87474"/>
    <x v="0"/>
  </r>
  <r>
    <n v="18322"/>
    <s v="High"/>
    <n v="0.09"/>
    <n v="3.57"/>
    <n v="4.17"/>
    <n v="3374"/>
    <x v="1"/>
    <s v="Jamie Ward"/>
    <s v="Regular Air"/>
    <x v="1"/>
    <x v="0"/>
    <x v="0"/>
    <s v="Small Pack"/>
    <x v="818"/>
    <n v="0.59"/>
    <n v="-1.8088394276629571"/>
    <s v="United States"/>
    <x v="1"/>
    <x v="30"/>
    <s v="Odenton"/>
    <n v="21113"/>
    <x v="159"/>
    <x v="1"/>
    <s v="2015"/>
    <d v="2015-07-01T00:00:00"/>
    <n v="-56.887999999999998"/>
    <n v="9"/>
    <n v="31.45"/>
    <n v="87474"/>
    <x v="0"/>
  </r>
  <r>
    <n v="22378"/>
    <s v="Critical"/>
    <n v="0"/>
    <n v="19.98"/>
    <n v="5.97"/>
    <n v="3379"/>
    <x v="1"/>
    <s v="Annette McIntyre"/>
    <s v="Express Air"/>
    <x v="0"/>
    <x v="0"/>
    <x v="7"/>
    <s v="Small Box"/>
    <x v="907"/>
    <n v="0.38"/>
    <n v="-0.76168948488376764"/>
    <s v="United States"/>
    <x v="3"/>
    <x v="29"/>
    <s v="Kennesaw"/>
    <n v="30144"/>
    <x v="173"/>
    <x v="5"/>
    <s v="2015"/>
    <d v="2015-03-29T00:00:00"/>
    <n v="-189.714"/>
    <n v="12"/>
    <n v="249.07"/>
    <n v="88837"/>
    <x v="0"/>
  </r>
  <r>
    <n v="20366"/>
    <s v="Critical"/>
    <n v="0.05"/>
    <n v="3.14"/>
    <n v="1.92"/>
    <n v="3379"/>
    <x v="1"/>
    <s v="Annette McIntyre"/>
    <s v="Express Air"/>
    <x v="1"/>
    <x v="0"/>
    <x v="12"/>
    <s v="Wrap Bag"/>
    <x v="839"/>
    <n v="0.84"/>
    <n v="27.496960486322187"/>
    <s v="United States"/>
    <x v="3"/>
    <x v="29"/>
    <s v="Kennesaw"/>
    <n v="30144"/>
    <x v="177"/>
    <x v="4"/>
    <s v="2015"/>
    <d v="2015-04-26T00:00:00"/>
    <n v="1628.37"/>
    <n v="18"/>
    <n v="59.22"/>
    <n v="88839"/>
    <x v="0"/>
  </r>
  <r>
    <n v="23181"/>
    <s v="Critical"/>
    <n v="0.03"/>
    <n v="315.98"/>
    <n v="19.989999999999998"/>
    <n v="3380"/>
    <x v="1"/>
    <s v="Eva Decker"/>
    <s v="Regular Air"/>
    <x v="1"/>
    <x v="0"/>
    <x v="8"/>
    <s v="Small Box"/>
    <x v="871"/>
    <n v="0.38"/>
    <n v="-8.0399412797145823E-4"/>
    <s v="United States"/>
    <x v="3"/>
    <x v="29"/>
    <s v="La Grange"/>
    <n v="30240"/>
    <x v="18"/>
    <x v="4"/>
    <s v="2015"/>
    <d v="2015-04-22T00:00:00"/>
    <n v="-4.4800000000000004"/>
    <n v="18"/>
    <n v="5572.18"/>
    <n v="88838"/>
    <x v="0"/>
  </r>
  <r>
    <n v="23182"/>
    <s v="Critical"/>
    <n v="0.09"/>
    <n v="276.2"/>
    <n v="24.49"/>
    <n v="3380"/>
    <x v="1"/>
    <s v="Eva Decker"/>
    <s v="Regular Air"/>
    <x v="1"/>
    <x v="1"/>
    <x v="1"/>
    <s v="Large Box"/>
    <x v="147"/>
    <m/>
    <n v="1.0856266701117148"/>
    <s v="United States"/>
    <x v="3"/>
    <x v="29"/>
    <s v="La Grange"/>
    <n v="30240"/>
    <x v="18"/>
    <x v="4"/>
    <s v="2015"/>
    <d v="2015-04-21T00:00:00"/>
    <n v="3193.2840000000001"/>
    <n v="11"/>
    <n v="2941.42"/>
    <n v="88838"/>
    <x v="0"/>
  </r>
  <r>
    <n v="23183"/>
    <s v="Critical"/>
    <n v="0.03"/>
    <n v="63.94"/>
    <n v="14.48"/>
    <n v="3380"/>
    <x v="1"/>
    <s v="Eva Decker"/>
    <s v="Regular Air"/>
    <x v="1"/>
    <x v="1"/>
    <x v="2"/>
    <s v="Small Box"/>
    <x v="176"/>
    <n v="0.46"/>
    <n v="8.3626880526738875E-2"/>
    <s v="United States"/>
    <x v="3"/>
    <x v="29"/>
    <s v="La Grange"/>
    <n v="30240"/>
    <x v="18"/>
    <x v="4"/>
    <s v="2015"/>
    <d v="2015-04-21T00:00:00"/>
    <n v="43.691699999999997"/>
    <n v="8"/>
    <n v="522.46"/>
    <n v="88838"/>
    <x v="0"/>
  </r>
  <r>
    <n v="24161"/>
    <s v="Not Specified"/>
    <n v="0.05"/>
    <n v="11.97"/>
    <n v="5.81"/>
    <n v="3381"/>
    <x v="1"/>
    <s v="Christopher Norton Patterson"/>
    <s v="Regular Air"/>
    <x v="0"/>
    <x v="0"/>
    <x v="0"/>
    <s v="Small Pack"/>
    <x v="908"/>
    <n v="0.6"/>
    <n v="13.79135914658238"/>
    <s v="United States"/>
    <x v="3"/>
    <x v="29"/>
    <s v="Macon"/>
    <n v="31204"/>
    <x v="165"/>
    <x v="5"/>
    <s v="2015"/>
    <d v="2015-03-25T00:00:00"/>
    <n v="349.05930000000001"/>
    <n v="2"/>
    <n v="25.31"/>
    <n v="88836"/>
    <x v="0"/>
  </r>
  <r>
    <n v="25841"/>
    <s v="Medium"/>
    <n v="0.02"/>
    <n v="28.53"/>
    <n v="1.49"/>
    <n v="3381"/>
    <x v="1"/>
    <s v="Christopher Norton Patterson"/>
    <s v="Regular Air"/>
    <x v="1"/>
    <x v="0"/>
    <x v="8"/>
    <s v="Small Box"/>
    <x v="107"/>
    <n v="0.38"/>
    <n v="3.8805446788615504E-3"/>
    <s v="United States"/>
    <x v="3"/>
    <x v="29"/>
    <s v="Macon"/>
    <n v="31204"/>
    <x v="119"/>
    <x v="4"/>
    <s v="2015"/>
    <d v="2015-04-29T00:00:00"/>
    <n v="1.9919999999999998"/>
    <n v="18"/>
    <n v="513.33000000000004"/>
    <n v="88840"/>
    <x v="0"/>
  </r>
  <r>
    <n v="22341"/>
    <s v="Low"/>
    <n v="0.04"/>
    <n v="2.98"/>
    <n v="2.0299999999999998"/>
    <n v="3385"/>
    <x v="1"/>
    <s v="Daniel Richmond"/>
    <s v="Express Air"/>
    <x v="0"/>
    <x v="0"/>
    <x v="0"/>
    <s v="Wrap Bag"/>
    <x v="909"/>
    <n v="0.56999999999999995"/>
    <n v="-1.4019108280254777"/>
    <s v="United States"/>
    <x v="1"/>
    <x v="10"/>
    <s v="Boardman"/>
    <n v="44512"/>
    <x v="59"/>
    <x v="0"/>
    <s v="2015"/>
    <d v="2015-01-16T00:00:00"/>
    <n v="-22.009999999999998"/>
    <n v="5"/>
    <n v="15.7"/>
    <n v="88745"/>
    <x v="0"/>
  </r>
  <r>
    <n v="22342"/>
    <s v="Low"/>
    <n v="0.01"/>
    <n v="125.99"/>
    <n v="8.99"/>
    <n v="3385"/>
    <x v="1"/>
    <s v="Daniel Richmond"/>
    <s v="Regular Air"/>
    <x v="0"/>
    <x v="2"/>
    <x v="5"/>
    <s v="Small Box"/>
    <x v="157"/>
    <n v="0.59"/>
    <n v="0.62654862264012345"/>
    <s v="United States"/>
    <x v="1"/>
    <x v="10"/>
    <s v="Boardman"/>
    <n v="44512"/>
    <x v="59"/>
    <x v="0"/>
    <s v="2015"/>
    <d v="2015-01-21T00:00:00"/>
    <n v="426.46032000000002"/>
    <n v="6"/>
    <n v="680.65"/>
    <n v="88745"/>
    <x v="0"/>
  </r>
  <r>
    <n v="23190"/>
    <s v="Critical"/>
    <n v="0"/>
    <n v="2.61"/>
    <n v="0.5"/>
    <n v="3386"/>
    <x v="1"/>
    <s v="Carmen Elmore"/>
    <s v="Regular Air"/>
    <x v="0"/>
    <x v="0"/>
    <x v="9"/>
    <s v="Small Box"/>
    <x v="413"/>
    <n v="0.39"/>
    <n v="0.69"/>
    <s v="United States"/>
    <x v="1"/>
    <x v="10"/>
    <s v="Bowling Green"/>
    <n v="43402"/>
    <x v="32"/>
    <x v="3"/>
    <s v="2015"/>
    <d v="2015-05-05T00:00:00"/>
    <n v="19.554599999999997"/>
    <n v="10"/>
    <n v="28.34"/>
    <n v="88746"/>
    <x v="0"/>
  </r>
  <r>
    <n v="23191"/>
    <s v="Critical"/>
    <n v="0.04"/>
    <n v="25.38"/>
    <n v="8.99"/>
    <n v="3386"/>
    <x v="1"/>
    <s v="Carmen Elmore"/>
    <s v="Express Air"/>
    <x v="0"/>
    <x v="1"/>
    <x v="2"/>
    <s v="Small Pack"/>
    <x v="268"/>
    <n v="0.5"/>
    <n v="0.17703703703703708"/>
    <s v="United States"/>
    <x v="1"/>
    <x v="10"/>
    <s v="Bowling Green"/>
    <n v="43402"/>
    <x v="32"/>
    <x v="3"/>
    <s v="2015"/>
    <d v="2015-05-06T00:00:00"/>
    <n v="152.48200000000003"/>
    <n v="35"/>
    <n v="861.3"/>
    <n v="88746"/>
    <x v="0"/>
  </r>
  <r>
    <n v="19464"/>
    <s v="Not Specified"/>
    <n v="0.03"/>
    <n v="95.99"/>
    <n v="35"/>
    <n v="3388"/>
    <x v="0"/>
    <s v="Aaron Shaffer"/>
    <s v="Regular Air"/>
    <x v="0"/>
    <x v="0"/>
    <x v="10"/>
    <s v="Large Box"/>
    <x v="711"/>
    <m/>
    <n v="7.4903871948493309E-2"/>
    <s v="United States"/>
    <x v="0"/>
    <x v="1"/>
    <s v="Fairfield"/>
    <n v="94533"/>
    <x v="171"/>
    <x v="3"/>
    <s v="2015"/>
    <d v="2015-05-12T00:00:00"/>
    <n v="67.012000000000057"/>
    <n v="9"/>
    <n v="894.64"/>
    <n v="90154"/>
    <x v="0"/>
  </r>
  <r>
    <n v="18640"/>
    <s v="Medium"/>
    <n v="0.08"/>
    <n v="125.99"/>
    <n v="7.69"/>
    <n v="3393"/>
    <x v="1"/>
    <s v="Irene Murphy"/>
    <s v="Regular Air"/>
    <x v="3"/>
    <x v="2"/>
    <x v="5"/>
    <s v="Small Box"/>
    <x v="19"/>
    <n v="0.59"/>
    <n v="0.527373444450701"/>
    <s v="United States"/>
    <x v="0"/>
    <x v="0"/>
    <s v="Pullman"/>
    <n v="99163"/>
    <x v="119"/>
    <x v="4"/>
    <s v="2015"/>
    <d v="2015-04-30T00:00:00"/>
    <n v="374.625"/>
    <n v="7"/>
    <n v="710.36"/>
    <n v="87908"/>
    <x v="0"/>
  </r>
  <r>
    <n v="19635"/>
    <s v="Critical"/>
    <n v="0.08"/>
    <n v="4.4800000000000004"/>
    <n v="2.5"/>
    <n v="3393"/>
    <x v="1"/>
    <s v="Irene Murphy"/>
    <s v="Regular Air"/>
    <x v="3"/>
    <x v="0"/>
    <x v="4"/>
    <s v="Small Box"/>
    <x v="409"/>
    <n v="0.37"/>
    <n v="-4.0458852867830422E-2"/>
    <s v="United States"/>
    <x v="0"/>
    <x v="0"/>
    <s v="Pullman"/>
    <n v="99163"/>
    <x v="79"/>
    <x v="2"/>
    <s v="2015"/>
    <d v="2015-02-15T00:00:00"/>
    <n v="-3.2448000000000001"/>
    <n v="19"/>
    <n v="80.2"/>
    <n v="87909"/>
    <x v="0"/>
  </r>
  <r>
    <n v="20624"/>
    <s v="Low"/>
    <n v="0"/>
    <n v="1270.99"/>
    <n v="19.989999999999998"/>
    <n v="3397"/>
    <x v="1"/>
    <s v="Andrea Shaw"/>
    <s v="Regular Air"/>
    <x v="2"/>
    <x v="0"/>
    <x v="8"/>
    <s v="Small Box"/>
    <x v="219"/>
    <n v="0.35"/>
    <n v="0.69"/>
    <s v="United States"/>
    <x v="2"/>
    <x v="12"/>
    <s v="Danville"/>
    <n v="61832"/>
    <x v="31"/>
    <x v="1"/>
    <s v="2015"/>
    <d v="2015-06-09T00:00:00"/>
    <n v="6384.4388999999992"/>
    <n v="7"/>
    <n v="9252.81"/>
    <n v="87535"/>
    <x v="0"/>
  </r>
  <r>
    <n v="19842"/>
    <s v="High"/>
    <n v="0.01"/>
    <n v="10.9"/>
    <n v="7.46"/>
    <n v="3397"/>
    <x v="1"/>
    <s v="Andrea Shaw"/>
    <s v="Regular Air"/>
    <x v="2"/>
    <x v="0"/>
    <x v="10"/>
    <s v="Small Box"/>
    <x v="910"/>
    <n v="0.59"/>
    <n v="-0.56321450967150644"/>
    <s v="United States"/>
    <x v="2"/>
    <x v="12"/>
    <s v="Danville"/>
    <n v="61832"/>
    <x v="140"/>
    <x v="5"/>
    <s v="2015"/>
    <d v="2015-03-12T00:00:00"/>
    <n v="-116.76"/>
    <n v="18"/>
    <n v="207.31"/>
    <n v="87536"/>
    <x v="0"/>
  </r>
  <r>
    <n v="19843"/>
    <s v="High"/>
    <n v="0.1"/>
    <n v="7.99"/>
    <n v="5.03"/>
    <n v="3397"/>
    <x v="1"/>
    <s v="Andrea Shaw"/>
    <s v="Regular Air"/>
    <x v="2"/>
    <x v="2"/>
    <x v="5"/>
    <s v="Medium Box"/>
    <x v="145"/>
    <n v="0.6"/>
    <n v="-1.1245947456679708"/>
    <s v="United States"/>
    <x v="2"/>
    <x v="12"/>
    <s v="Danville"/>
    <n v="61832"/>
    <x v="140"/>
    <x v="5"/>
    <s v="2015"/>
    <d v="2015-03-12T00:00:00"/>
    <n v="-160.952"/>
    <n v="22"/>
    <n v="143.12"/>
    <n v="87536"/>
    <x v="0"/>
  </r>
  <r>
    <n v="26208"/>
    <s v="Not Specified"/>
    <n v="0.08"/>
    <n v="11.97"/>
    <n v="5.81"/>
    <n v="3399"/>
    <x v="0"/>
    <s v="Marvin Reid"/>
    <s v="Regular Air"/>
    <x v="2"/>
    <x v="0"/>
    <x v="0"/>
    <s v="Small Pack"/>
    <x v="908"/>
    <n v="0.6"/>
    <n v="-0.69806602200733581"/>
    <s v="United States"/>
    <x v="2"/>
    <x v="12"/>
    <s v="Des Plaines"/>
    <n v="60016"/>
    <x v="48"/>
    <x v="5"/>
    <s v="2015"/>
    <d v="2015-03-31T00:00:00"/>
    <n v="-41.87"/>
    <n v="5"/>
    <n v="59.98"/>
    <n v="87534"/>
    <x v="0"/>
  </r>
  <r>
    <n v="24911"/>
    <s v="Medium"/>
    <n v="0.1"/>
    <n v="9.3800000000000008"/>
    <n v="4.93"/>
    <n v="3400"/>
    <x v="0"/>
    <s v="Florence Gold"/>
    <s v="Express Air"/>
    <x v="2"/>
    <x v="1"/>
    <x v="2"/>
    <s v="Small Box"/>
    <x v="911"/>
    <n v="0.56999999999999995"/>
    <n v="-0.18198851082633671"/>
    <s v="United States"/>
    <x v="1"/>
    <x v="36"/>
    <s v="Fairmont"/>
    <n v="26554"/>
    <x v="36"/>
    <x v="4"/>
    <s v="2015"/>
    <d v="2015-04-04T00:00:00"/>
    <n v="-24.7104"/>
    <n v="15"/>
    <n v="135.78"/>
    <n v="87537"/>
    <x v="0"/>
  </r>
  <r>
    <n v="25914"/>
    <s v="High"/>
    <n v="0.1"/>
    <n v="105.98"/>
    <n v="13.99"/>
    <n v="3403"/>
    <x v="0"/>
    <s v="Tammy Buckley"/>
    <s v="Express Air"/>
    <x v="3"/>
    <x v="1"/>
    <x v="2"/>
    <s v="Medium Box"/>
    <x v="912"/>
    <n v="0.65"/>
    <n v="0.69"/>
    <s v="United States"/>
    <x v="0"/>
    <x v="47"/>
    <s v="Cheyenne"/>
    <n v="82001"/>
    <x v="102"/>
    <x v="2"/>
    <s v="2015"/>
    <d v="2015-02-11T00:00:00"/>
    <n v="349.48499999999996"/>
    <n v="5"/>
    <n v="506.5"/>
    <n v="875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B81AE2-96A4-CE4D-91F8-D34D2C41F113}" name="PivotTable5"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34:I42" firstHeaderRow="1" firstDataRow="2"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showAll="0"/>
    <pivotField showAll="0"/>
    <pivotField showAll="0"/>
    <pivotField axis="axisCol" dataField="1" showAll="0">
      <items count="4">
        <item m="1" x="2"/>
        <item x="1"/>
        <item x="0"/>
        <item t="default"/>
      </items>
    </pivotField>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Fields count="1">
    <field x="29"/>
  </colFields>
  <colItems count="3">
    <i>
      <x v="1"/>
    </i>
    <i>
      <x v="2"/>
    </i>
    <i t="grand">
      <x/>
    </i>
  </colItems>
  <dataFields count="1">
    <dataField name="Count of Return Status" fld="29" subtotal="count" showDataAs="percentOfRow" baseField="22" baseItem="0" numFmtId="10"/>
  </dataField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2C7838-6348-F344-8A62-948C3AA6823A}" name="PivotTable6"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
  <location ref="F46:G96"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7" baseField="0" baseItem="0" numFmtId="165"/>
  </dataFields>
  <formats count="2">
    <format dxfId="43">
      <pivotArea dataOnly="0" labelOnly="1" outline="0" axis="axisValues" fieldPosition="0"/>
    </format>
    <format dxfId="42">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E29500-1724-0540-ABA5-12D72F5A1DEE}" name="PivotTable1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7">
  <location ref="F124:G131"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items count="914">
        <item x="878"/>
        <item x="525"/>
        <item x="686"/>
        <item x="300"/>
        <item x="598"/>
        <item x="526"/>
        <item x="448"/>
        <item x="61"/>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214"/>
        <item x="666"/>
        <item x="551"/>
        <item x="467"/>
        <item x="446"/>
        <item x="415"/>
        <item x="216"/>
        <item x="18"/>
        <item x="495"/>
        <item x="199"/>
        <item x="747"/>
        <item x="895"/>
        <item x="872"/>
        <item x="802"/>
        <item x="198"/>
        <item x="654"/>
        <item x="354"/>
        <item x="484"/>
        <item x="236"/>
        <item x="359"/>
        <item x="638"/>
        <item x="401"/>
        <item x="830"/>
        <item x="266"/>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440"/>
        <item x="386"/>
        <item x="450"/>
        <item x="636"/>
        <item x="326"/>
        <item x="864"/>
        <item x="358"/>
        <item x="783"/>
        <item x="557"/>
        <item x="283"/>
        <item x="642"/>
        <item x="268"/>
        <item x="159"/>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267"/>
        <item x="530"/>
        <item x="176"/>
        <item x="716"/>
        <item x="447"/>
        <item x="17"/>
        <item x="603"/>
        <item x="788"/>
        <item x="902"/>
        <item x="418"/>
        <item x="586"/>
        <item x="291"/>
        <item x="411"/>
        <item x="539"/>
        <item x="640"/>
        <item x="645"/>
        <item x="831"/>
        <item x="282"/>
        <item x="462"/>
        <item x="600"/>
        <item x="410"/>
        <item x="504"/>
        <item x="479"/>
        <item x="845"/>
        <item x="875"/>
        <item x="207"/>
        <item x="301"/>
        <item x="893"/>
        <item x="491"/>
        <item x="891"/>
        <item x="412"/>
        <item x="95"/>
        <item x="139"/>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323"/>
        <item x="108"/>
        <item x="137"/>
        <item x="835"/>
        <item x="536"/>
        <item x="362"/>
        <item x="885"/>
        <item x="624"/>
        <item x="417"/>
        <item x="846"/>
        <item x="74"/>
        <item x="338"/>
        <item x="138"/>
        <item x="797"/>
        <item x="196"/>
        <item x="695"/>
        <item x="239"/>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375"/>
        <item x="860"/>
        <item x="136"/>
        <item x="665"/>
        <item x="161"/>
        <item x="185"/>
        <item x="646"/>
        <item x="48"/>
        <item x="309"/>
        <item x="712"/>
        <item x="6"/>
        <item x="366"/>
        <item x="79"/>
        <item x="110"/>
        <item x="203"/>
        <item x="779"/>
        <item x="25"/>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519"/>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749"/>
        <item x="346"/>
        <item x="84"/>
        <item x="863"/>
        <item t="default"/>
      </items>
    </pivotField>
    <pivotField showAll="0"/>
    <pivotField showAll="0"/>
    <pivotField showAll="0"/>
    <pivotField showAll="0">
      <items count="5">
        <item x="2"/>
        <item x="1"/>
        <item x="3"/>
        <item x="0"/>
        <item t="default"/>
      </items>
    </pivotField>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0"/>
    <field x="21"/>
  </rowFields>
  <rowItems count="7">
    <i>
      <x v="1"/>
    </i>
    <i>
      <x v="2"/>
    </i>
    <i>
      <x v="3"/>
    </i>
    <i>
      <x v="4"/>
    </i>
    <i>
      <x v="5"/>
    </i>
    <i>
      <x v="6"/>
    </i>
    <i t="grand">
      <x/>
    </i>
  </rowItems>
  <colItems count="1">
    <i/>
  </colItems>
  <dataFields count="1">
    <dataField name="Sum of Sales" fld="27" baseField="0" baseItem="0" numFmtId="165"/>
  </dataFields>
  <formats count="1">
    <format dxfId="33">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D590B1-6A19-CB4D-8A76-FCE77447D83E}" name="PivotTable1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6">
  <location ref="F112:J114" firstHeaderRow="1" firstDataRow="2"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axis="axisCol" showAll="0" measureFilter="1" sortType="descending">
      <items count="914">
        <item x="878"/>
        <item x="525"/>
        <item x="686"/>
        <item x="300"/>
        <item x="598"/>
        <item x="526"/>
        <item x="448"/>
        <item x="61"/>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214"/>
        <item x="666"/>
        <item x="551"/>
        <item x="467"/>
        <item x="446"/>
        <item x="415"/>
        <item x="216"/>
        <item x="18"/>
        <item x="495"/>
        <item x="199"/>
        <item x="747"/>
        <item x="895"/>
        <item x="872"/>
        <item x="802"/>
        <item x="198"/>
        <item x="654"/>
        <item x="354"/>
        <item x="484"/>
        <item x="236"/>
        <item x="359"/>
        <item x="638"/>
        <item x="401"/>
        <item x="830"/>
        <item x="266"/>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440"/>
        <item x="386"/>
        <item x="450"/>
        <item x="636"/>
        <item x="326"/>
        <item x="864"/>
        <item x="358"/>
        <item x="783"/>
        <item x="557"/>
        <item x="283"/>
        <item x="642"/>
        <item x="268"/>
        <item x="159"/>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267"/>
        <item x="530"/>
        <item x="176"/>
        <item x="716"/>
        <item x="447"/>
        <item x="17"/>
        <item x="603"/>
        <item x="788"/>
        <item x="902"/>
        <item x="418"/>
        <item x="586"/>
        <item x="291"/>
        <item x="411"/>
        <item x="539"/>
        <item x="640"/>
        <item x="645"/>
        <item x="831"/>
        <item x="282"/>
        <item x="462"/>
        <item x="600"/>
        <item x="410"/>
        <item x="504"/>
        <item x="479"/>
        <item x="845"/>
        <item x="875"/>
        <item x="207"/>
        <item x="301"/>
        <item x="893"/>
        <item x="491"/>
        <item x="891"/>
        <item x="412"/>
        <item x="95"/>
        <item x="139"/>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323"/>
        <item x="108"/>
        <item x="137"/>
        <item x="835"/>
        <item x="536"/>
        <item x="362"/>
        <item x="885"/>
        <item x="624"/>
        <item x="417"/>
        <item x="846"/>
        <item x="74"/>
        <item x="338"/>
        <item x="138"/>
        <item x="797"/>
        <item x="196"/>
        <item x="695"/>
        <item x="239"/>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375"/>
        <item x="860"/>
        <item x="136"/>
        <item x="665"/>
        <item x="161"/>
        <item x="185"/>
        <item x="646"/>
        <item x="48"/>
        <item x="309"/>
        <item x="712"/>
        <item x="6"/>
        <item x="366"/>
        <item x="79"/>
        <item x="110"/>
        <item x="203"/>
        <item x="779"/>
        <item x="25"/>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519"/>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749"/>
        <item x="346"/>
        <item x="84"/>
        <item x="8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13"/>
  </colFields>
  <colItems count="4">
    <i>
      <x v="580"/>
    </i>
    <i>
      <x v="287"/>
    </i>
    <i>
      <x v="306"/>
    </i>
    <i t="grand">
      <x/>
    </i>
  </colItems>
  <dataFields count="1">
    <dataField name="Sum of Quantity ordered new" fld="26" baseField="0" baseItem="0" numFmtId="166"/>
  </dataFields>
  <formats count="1">
    <format dxfId="34">
      <pivotArea outline="0" collapsedLevelsAreSubtotals="1" fieldPosition="0"/>
    </format>
  </formats>
  <chartFormats count="7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456"/>
          </reference>
        </references>
      </pivotArea>
    </chartFormat>
    <chartFormat chart="0" format="2" series="1">
      <pivotArea type="data" outline="0" fieldPosition="0">
        <references count="2">
          <reference field="4294967294" count="1" selected="0">
            <x v="0"/>
          </reference>
          <reference field="13" count="1" selected="0">
            <x v="715"/>
          </reference>
        </references>
      </pivotArea>
    </chartFormat>
    <chartFormat chart="0" format="3" series="1">
      <pivotArea type="data" outline="0" fieldPosition="0">
        <references count="2">
          <reference field="4294967294" count="1" selected="0">
            <x v="0"/>
          </reference>
          <reference field="13" count="1" selected="0">
            <x v="277"/>
          </reference>
        </references>
      </pivotArea>
    </chartFormat>
    <chartFormat chart="0" format="4" series="1">
      <pivotArea type="data" outline="0" fieldPosition="0">
        <references count="2">
          <reference field="4294967294" count="1" selected="0">
            <x v="0"/>
          </reference>
          <reference field="13" count="1" selected="0">
            <x v="487"/>
          </reference>
        </references>
      </pivotArea>
    </chartFormat>
    <chartFormat chart="0" format="5" series="1">
      <pivotArea type="data" outline="0" fieldPosition="0">
        <references count="2">
          <reference field="4294967294" count="1" selected="0">
            <x v="0"/>
          </reference>
          <reference field="13" count="1" selected="0">
            <x v="275"/>
          </reference>
        </references>
      </pivotArea>
    </chartFormat>
    <chartFormat chart="0" format="6" series="1">
      <pivotArea type="data" outline="0" fieldPosition="0">
        <references count="2">
          <reference field="4294967294" count="1" selected="0">
            <x v="0"/>
          </reference>
          <reference field="13" count="1" selected="0">
            <x v="580"/>
          </reference>
        </references>
      </pivotArea>
    </chartFormat>
    <chartFormat chart="4" format="7" series="1">
      <pivotArea type="data" outline="0" fieldPosition="0">
        <references count="2">
          <reference field="4294967294" count="1" selected="0">
            <x v="0"/>
          </reference>
          <reference field="13" count="1" selected="0">
            <x v="306"/>
          </reference>
        </references>
      </pivotArea>
    </chartFormat>
    <chartFormat chart="4" format="8" series="1">
      <pivotArea type="data" outline="0" fieldPosition="0">
        <references count="2">
          <reference field="4294967294" count="1" selected="0">
            <x v="0"/>
          </reference>
          <reference field="13" count="1" selected="0">
            <x v="287"/>
          </reference>
        </references>
      </pivotArea>
    </chartFormat>
    <chartFormat chart="4" format="9" series="1">
      <pivotArea type="data" outline="0" fieldPosition="0">
        <references count="2">
          <reference field="4294967294" count="1" selected="0">
            <x v="0"/>
          </reference>
          <reference field="13" count="1" selected="0">
            <x v="580"/>
          </reference>
        </references>
      </pivotArea>
    </chartFormat>
    <chartFormat chart="5" format="10" series="1">
      <pivotArea type="data" outline="0" fieldPosition="0">
        <references count="2">
          <reference field="4294967294" count="1" selected="0">
            <x v="0"/>
          </reference>
          <reference field="13" count="1" selected="0">
            <x v="306"/>
          </reference>
        </references>
      </pivotArea>
    </chartFormat>
    <chartFormat chart="5" format="11" series="1">
      <pivotArea type="data" outline="0" fieldPosition="0">
        <references count="2">
          <reference field="4294967294" count="1" selected="0">
            <x v="0"/>
          </reference>
          <reference field="13" count="1" selected="0">
            <x v="287"/>
          </reference>
        </references>
      </pivotArea>
    </chartFormat>
    <chartFormat chart="5" format="12" series="1">
      <pivotArea type="data" outline="0" fieldPosition="0">
        <references count="2">
          <reference field="4294967294" count="1" selected="0">
            <x v="0"/>
          </reference>
          <reference field="13" count="1" selected="0">
            <x v="580"/>
          </reference>
        </references>
      </pivotArea>
    </chartFormat>
    <chartFormat chart="5" format="13" series="1">
      <pivotArea type="data" outline="0" fieldPosition="0">
        <references count="2">
          <reference field="4294967294" count="1" selected="0">
            <x v="0"/>
          </reference>
          <reference field="13" count="1" selected="0">
            <x v="731"/>
          </reference>
        </references>
      </pivotArea>
    </chartFormat>
    <chartFormat chart="5" format="14" series="1">
      <pivotArea type="data" outline="0" fieldPosition="0">
        <references count="2">
          <reference field="4294967294" count="1" selected="0">
            <x v="0"/>
          </reference>
          <reference field="13" count="1" selected="0">
            <x v="663"/>
          </reference>
        </references>
      </pivotArea>
    </chartFormat>
    <chartFormat chart="5" format="15" series="1">
      <pivotArea type="data" outline="0" fieldPosition="0">
        <references count="2">
          <reference field="4294967294" count="1" selected="0">
            <x v="0"/>
          </reference>
          <reference field="13" count="1" selected="0">
            <x v="395"/>
          </reference>
        </references>
      </pivotArea>
    </chartFormat>
    <chartFormat chart="4" format="10" series="1">
      <pivotArea type="data" outline="0" fieldPosition="0">
        <references count="2">
          <reference field="4294967294" count="1" selected="0">
            <x v="0"/>
          </reference>
          <reference field="13" count="1" selected="0">
            <x v="731"/>
          </reference>
        </references>
      </pivotArea>
    </chartFormat>
    <chartFormat chart="4" format="11" series="1">
      <pivotArea type="data" outline="0" fieldPosition="0">
        <references count="2">
          <reference field="4294967294" count="1" selected="0">
            <x v="0"/>
          </reference>
          <reference field="13" count="1" selected="0">
            <x v="663"/>
          </reference>
        </references>
      </pivotArea>
    </chartFormat>
    <chartFormat chart="4" format="12" series="1">
      <pivotArea type="data" outline="0" fieldPosition="0">
        <references count="2">
          <reference field="4294967294" count="1" selected="0">
            <x v="0"/>
          </reference>
          <reference field="13" count="1" selected="0">
            <x v="395"/>
          </reference>
        </references>
      </pivotArea>
    </chartFormat>
    <chartFormat chart="5" format="16" series="1">
      <pivotArea type="data" outline="0" fieldPosition="0">
        <references count="2">
          <reference field="4294967294" count="1" selected="0">
            <x v="0"/>
          </reference>
          <reference field="13" count="1" selected="0">
            <x v="850"/>
          </reference>
        </references>
      </pivotArea>
    </chartFormat>
    <chartFormat chart="5" format="17" series="1">
      <pivotArea type="data" outline="0" fieldPosition="0">
        <references count="2">
          <reference field="4294967294" count="1" selected="0">
            <x v="0"/>
          </reference>
          <reference field="13" count="1" selected="0">
            <x v="279"/>
          </reference>
        </references>
      </pivotArea>
    </chartFormat>
    <chartFormat chart="5" format="18" series="1">
      <pivotArea type="data" outline="0" fieldPosition="0">
        <references count="2">
          <reference field="4294967294" count="1" selected="0">
            <x v="0"/>
          </reference>
          <reference field="13" count="1" selected="0">
            <x v="365"/>
          </reference>
        </references>
      </pivotArea>
    </chartFormat>
    <chartFormat chart="4" format="13" series="1">
      <pivotArea type="data" outline="0" fieldPosition="0">
        <references count="2">
          <reference field="4294967294" count="1" selected="0">
            <x v="0"/>
          </reference>
          <reference field="13" count="1" selected="0">
            <x v="850"/>
          </reference>
        </references>
      </pivotArea>
    </chartFormat>
    <chartFormat chart="4" format="14" series="1">
      <pivotArea type="data" outline="0" fieldPosition="0">
        <references count="2">
          <reference field="4294967294" count="1" selected="0">
            <x v="0"/>
          </reference>
          <reference field="13" count="1" selected="0">
            <x v="279"/>
          </reference>
        </references>
      </pivotArea>
    </chartFormat>
    <chartFormat chart="4" format="15" series="1">
      <pivotArea type="data" outline="0" fieldPosition="0">
        <references count="2">
          <reference field="4294967294" count="1" selected="0">
            <x v="0"/>
          </reference>
          <reference field="13" count="1" selected="0">
            <x v="365"/>
          </reference>
        </references>
      </pivotArea>
    </chartFormat>
    <chartFormat chart="5" format="19" series="1">
      <pivotArea type="data" outline="0" fieldPosition="0">
        <references count="2">
          <reference field="4294967294" count="1" selected="0">
            <x v="0"/>
          </reference>
          <reference field="13" count="1" selected="0">
            <x v="809"/>
          </reference>
        </references>
      </pivotArea>
    </chartFormat>
    <chartFormat chart="5" format="20" series="1">
      <pivotArea type="data" outline="0" fieldPosition="0">
        <references count="2">
          <reference field="4294967294" count="1" selected="0">
            <x v="0"/>
          </reference>
          <reference field="13" count="1" selected="0">
            <x v="505"/>
          </reference>
        </references>
      </pivotArea>
    </chartFormat>
    <chartFormat chart="5" format="21" series="1">
      <pivotArea type="data" outline="0" fieldPosition="0">
        <references count="2">
          <reference field="4294967294" count="1" selected="0">
            <x v="0"/>
          </reference>
          <reference field="13" count="1" selected="0">
            <x v="127"/>
          </reference>
        </references>
      </pivotArea>
    </chartFormat>
    <chartFormat chart="4" format="16" series="1">
      <pivotArea type="data" outline="0" fieldPosition="0">
        <references count="2">
          <reference field="4294967294" count="1" selected="0">
            <x v="0"/>
          </reference>
          <reference field="13" count="1" selected="0">
            <x v="809"/>
          </reference>
        </references>
      </pivotArea>
    </chartFormat>
    <chartFormat chart="4" format="17" series="1">
      <pivotArea type="data" outline="0" fieldPosition="0">
        <references count="2">
          <reference field="4294967294" count="1" selected="0">
            <x v="0"/>
          </reference>
          <reference field="13" count="1" selected="0">
            <x v="505"/>
          </reference>
        </references>
      </pivotArea>
    </chartFormat>
    <chartFormat chart="4" format="18" series="1">
      <pivotArea type="data" outline="0" fieldPosition="0">
        <references count="2">
          <reference field="4294967294" count="1" selected="0">
            <x v="0"/>
          </reference>
          <reference field="13" count="1" selected="0">
            <x v="127"/>
          </reference>
        </references>
      </pivotArea>
    </chartFormat>
    <chartFormat chart="5" format="22" series="1">
      <pivotArea type="data" outline="0" fieldPosition="0">
        <references count="2">
          <reference field="4294967294" count="1" selected="0">
            <x v="0"/>
          </reference>
          <reference field="13" count="1" selected="0">
            <x v="794"/>
          </reference>
        </references>
      </pivotArea>
    </chartFormat>
    <chartFormat chart="5" format="23" series="1">
      <pivotArea type="data" outline="0" fieldPosition="0">
        <references count="2">
          <reference field="4294967294" count="1" selected="0">
            <x v="0"/>
          </reference>
          <reference field="13" count="1" selected="0">
            <x v="50"/>
          </reference>
        </references>
      </pivotArea>
    </chartFormat>
    <chartFormat chart="5" format="24" series="1">
      <pivotArea type="data" outline="0" fieldPosition="0">
        <references count="2">
          <reference field="4294967294" count="1" selected="0">
            <x v="0"/>
          </reference>
          <reference field="13" count="1" selected="0">
            <x v="172"/>
          </reference>
        </references>
      </pivotArea>
    </chartFormat>
    <chartFormat chart="4" format="19" series="1">
      <pivotArea type="data" outline="0" fieldPosition="0">
        <references count="2">
          <reference field="4294967294" count="1" selected="0">
            <x v="0"/>
          </reference>
          <reference field="13" count="1" selected="0">
            <x v="794"/>
          </reference>
        </references>
      </pivotArea>
    </chartFormat>
    <chartFormat chart="4" format="20" series="1">
      <pivotArea type="data" outline="0" fieldPosition="0">
        <references count="2">
          <reference field="4294967294" count="1" selected="0">
            <x v="0"/>
          </reference>
          <reference field="13" count="1" selected="0">
            <x v="50"/>
          </reference>
        </references>
      </pivotArea>
    </chartFormat>
    <chartFormat chart="4" format="21" series="1">
      <pivotArea type="data" outline="0" fieldPosition="0">
        <references count="2">
          <reference field="4294967294" count="1" selected="0">
            <x v="0"/>
          </reference>
          <reference field="13" count="1" selected="0">
            <x v="172"/>
          </reference>
        </references>
      </pivotArea>
    </chartFormat>
    <chartFormat chart="5" format="25" series="1">
      <pivotArea type="data" outline="0" fieldPosition="0">
        <references count="2">
          <reference field="4294967294" count="1" selected="0">
            <x v="0"/>
          </reference>
          <reference field="13" count="1" selected="0">
            <x v="358"/>
          </reference>
        </references>
      </pivotArea>
    </chartFormat>
    <chartFormat chart="4" format="22" series="1">
      <pivotArea type="data" outline="0" fieldPosition="0">
        <references count="2">
          <reference field="4294967294" count="1" selected="0">
            <x v="0"/>
          </reference>
          <reference field="13" count="1" selected="0">
            <x v="358"/>
          </reference>
        </references>
      </pivotArea>
    </chartFormat>
    <chartFormat chart="5" format="26" series="1">
      <pivotArea type="data" outline="0" fieldPosition="0">
        <references count="2">
          <reference field="4294967294" count="1" selected="0">
            <x v="0"/>
          </reference>
          <reference field="13" count="1" selected="0">
            <x v="487"/>
          </reference>
        </references>
      </pivotArea>
    </chartFormat>
    <chartFormat chart="5" format="27" series="1">
      <pivotArea type="data" outline="0" fieldPosition="0">
        <references count="2">
          <reference field="4294967294" count="1" selected="0">
            <x v="0"/>
          </reference>
          <reference field="13" count="1" selected="0">
            <x v="152"/>
          </reference>
        </references>
      </pivotArea>
    </chartFormat>
    <chartFormat chart="5" format="28" series="1">
      <pivotArea type="data" outline="0" fieldPosition="0">
        <references count="2">
          <reference field="4294967294" count="1" selected="0">
            <x v="0"/>
          </reference>
          <reference field="13" count="1" selected="0">
            <x v="574"/>
          </reference>
        </references>
      </pivotArea>
    </chartFormat>
    <chartFormat chart="4" format="23" series="1">
      <pivotArea type="data" outline="0" fieldPosition="0">
        <references count="2">
          <reference field="4294967294" count="1" selected="0">
            <x v="0"/>
          </reference>
          <reference field="13" count="1" selected="0">
            <x v="487"/>
          </reference>
        </references>
      </pivotArea>
    </chartFormat>
    <chartFormat chart="4" format="24" series="1">
      <pivotArea type="data" outline="0" fieldPosition="0">
        <references count="2">
          <reference field="4294967294" count="1" selected="0">
            <x v="0"/>
          </reference>
          <reference field="13" count="1" selected="0">
            <x v="152"/>
          </reference>
        </references>
      </pivotArea>
    </chartFormat>
    <chartFormat chart="4" format="25" series="1">
      <pivotArea type="data" outline="0" fieldPosition="0">
        <references count="2">
          <reference field="4294967294" count="1" selected="0">
            <x v="0"/>
          </reference>
          <reference field="13" count="1" selected="0">
            <x v="574"/>
          </reference>
        </references>
      </pivotArea>
    </chartFormat>
    <chartFormat chart="5" format="29" series="1">
      <pivotArea type="data" outline="0" fieldPosition="0">
        <references count="2">
          <reference field="4294967294" count="1" selected="0">
            <x v="0"/>
          </reference>
          <reference field="13" count="1" selected="0">
            <x v="275"/>
          </reference>
        </references>
      </pivotArea>
    </chartFormat>
    <chartFormat chart="4" format="26" series="1">
      <pivotArea type="data" outline="0" fieldPosition="0">
        <references count="2">
          <reference field="4294967294" count="1" selected="0">
            <x v="0"/>
          </reference>
          <reference field="13" count="1" selected="0">
            <x v="275"/>
          </reference>
        </references>
      </pivotArea>
    </chartFormat>
    <chartFormat chart="5" format="30" series="1">
      <pivotArea type="data" outline="0" fieldPosition="0">
        <references count="2">
          <reference field="4294967294" count="1" selected="0">
            <x v="0"/>
          </reference>
          <reference field="13" count="1" selected="0">
            <x v="577"/>
          </reference>
        </references>
      </pivotArea>
    </chartFormat>
    <chartFormat chart="5" format="31" series="1">
      <pivotArea type="data" outline="0" fieldPosition="0">
        <references count="2">
          <reference field="4294967294" count="1" selected="0">
            <x v="0"/>
          </reference>
          <reference field="13" count="1" selected="0">
            <x v="848"/>
          </reference>
        </references>
      </pivotArea>
    </chartFormat>
    <chartFormat chart="5" format="32" series="1">
      <pivotArea type="data" outline="0" fieldPosition="0">
        <references count="2">
          <reference field="4294967294" count="1" selected="0">
            <x v="0"/>
          </reference>
          <reference field="13" count="1" selected="0">
            <x v="857"/>
          </reference>
        </references>
      </pivotArea>
    </chartFormat>
    <chartFormat chart="4" format="27" series="1">
      <pivotArea type="data" outline="0" fieldPosition="0">
        <references count="2">
          <reference field="4294967294" count="1" selected="0">
            <x v="0"/>
          </reference>
          <reference field="13" count="1" selected="0">
            <x v="577"/>
          </reference>
        </references>
      </pivotArea>
    </chartFormat>
    <chartFormat chart="4" format="28" series="1">
      <pivotArea type="data" outline="0" fieldPosition="0">
        <references count="2">
          <reference field="4294967294" count="1" selected="0">
            <x v="0"/>
          </reference>
          <reference field="13" count="1" selected="0">
            <x v="848"/>
          </reference>
        </references>
      </pivotArea>
    </chartFormat>
    <chartFormat chart="4" format="29" series="1">
      <pivotArea type="data" outline="0" fieldPosition="0">
        <references count="2">
          <reference field="4294967294" count="1" selected="0">
            <x v="0"/>
          </reference>
          <reference field="13" count="1" selected="0">
            <x v="857"/>
          </reference>
        </references>
      </pivotArea>
    </chartFormat>
    <chartFormat chart="0" format="7" series="1">
      <pivotArea type="data" outline="0" fieldPosition="0">
        <references count="2">
          <reference field="4294967294" count="1" selected="0">
            <x v="0"/>
          </reference>
          <reference field="13" count="1" selected="0">
            <x v="306"/>
          </reference>
        </references>
      </pivotArea>
    </chartFormat>
    <chartFormat chart="5" format="33" series="1">
      <pivotArea type="data" outline="0" fieldPosition="0">
        <references count="2">
          <reference field="4294967294" count="1" selected="0">
            <x v="0"/>
          </reference>
          <reference field="13" count="1" selected="0">
            <x v="849"/>
          </reference>
        </references>
      </pivotArea>
    </chartFormat>
    <chartFormat chart="4" format="30" series="1">
      <pivotArea type="data" outline="0" fieldPosition="0">
        <references count="2">
          <reference field="4294967294" count="1" selected="0">
            <x v="0"/>
          </reference>
          <reference field="13" count="1" selected="0">
            <x v="849"/>
          </reference>
        </references>
      </pivotArea>
    </chartFormat>
    <chartFormat chart="5" format="34" series="1">
      <pivotArea type="data" outline="0" fieldPosition="0">
        <references count="2">
          <reference field="4294967294" count="1" selected="0">
            <x v="0"/>
          </reference>
          <reference field="13" count="1" selected="0">
            <x v="277"/>
          </reference>
        </references>
      </pivotArea>
    </chartFormat>
    <chartFormat chart="4" format="31" series="1">
      <pivotArea type="data" outline="0" fieldPosition="0">
        <references count="2">
          <reference field="4294967294" count="1" selected="0">
            <x v="0"/>
          </reference>
          <reference field="13" count="1" selected="0">
            <x v="277"/>
          </reference>
        </references>
      </pivotArea>
    </chartFormat>
    <chartFormat chart="5" format="35" series="1">
      <pivotArea type="data" outline="0" fieldPosition="0">
        <references count="2">
          <reference field="4294967294" count="1" selected="0">
            <x v="0"/>
          </reference>
          <reference field="13" count="1" selected="0">
            <x v="56"/>
          </reference>
        </references>
      </pivotArea>
    </chartFormat>
    <chartFormat chart="5" format="36" series="1">
      <pivotArea type="data" outline="0" fieldPosition="0">
        <references count="2">
          <reference field="4294967294" count="1" selected="0">
            <x v="0"/>
          </reference>
          <reference field="13" count="1" selected="0">
            <x v="171"/>
          </reference>
        </references>
      </pivotArea>
    </chartFormat>
    <chartFormat chart="5" format="37" series="1">
      <pivotArea type="data" outline="0" fieldPosition="0">
        <references count="2">
          <reference field="4294967294" count="1" selected="0">
            <x v="0"/>
          </reference>
          <reference field="13" count="1" selected="0">
            <x v="495"/>
          </reference>
        </references>
      </pivotArea>
    </chartFormat>
    <chartFormat chart="4" format="32" series="1">
      <pivotArea type="data" outline="0" fieldPosition="0">
        <references count="2">
          <reference field="4294967294" count="1" selected="0">
            <x v="0"/>
          </reference>
          <reference field="13" count="1" selected="0">
            <x v="56"/>
          </reference>
        </references>
      </pivotArea>
    </chartFormat>
    <chartFormat chart="4" format="33" series="1">
      <pivotArea type="data" outline="0" fieldPosition="0">
        <references count="2">
          <reference field="4294967294" count="1" selected="0">
            <x v="0"/>
          </reference>
          <reference field="13" count="1" selected="0">
            <x v="171"/>
          </reference>
        </references>
      </pivotArea>
    </chartFormat>
    <chartFormat chart="4" format="34" series="1">
      <pivotArea type="data" outline="0" fieldPosition="0">
        <references count="2">
          <reference field="4294967294" count="1" selected="0">
            <x v="0"/>
          </reference>
          <reference field="13" count="1" selected="0">
            <x v="495"/>
          </reference>
        </references>
      </pivotArea>
    </chartFormat>
    <chartFormat chart="0" format="8" series="1">
      <pivotArea type="data" outline="0" fieldPosition="0">
        <references count="2">
          <reference field="4294967294" count="1" selected="0">
            <x v="0"/>
          </reference>
          <reference field="13" count="1" selected="0">
            <x v="56"/>
          </reference>
        </references>
      </pivotArea>
    </chartFormat>
    <chartFormat chart="5" format="38" series="1">
      <pivotArea type="data" outline="0" fieldPosition="0">
        <references count="2">
          <reference field="4294967294" count="1" selected="0">
            <x v="0"/>
          </reference>
          <reference field="13" count="1" selected="0">
            <x v="181"/>
          </reference>
        </references>
      </pivotArea>
    </chartFormat>
    <chartFormat chart="5" format="39" series="1">
      <pivotArea type="data" outline="0" fieldPosition="0">
        <references count="2">
          <reference field="4294967294" count="1" selected="0">
            <x v="0"/>
          </reference>
          <reference field="13" count="1" selected="0">
            <x v="308"/>
          </reference>
        </references>
      </pivotArea>
    </chartFormat>
    <chartFormat chart="5" format="40" series="1">
      <pivotArea type="data" outline="0" fieldPosition="0">
        <references count="2">
          <reference field="4294967294" count="1" selected="0">
            <x v="0"/>
          </reference>
          <reference field="13" count="1" selected="0">
            <x v="608"/>
          </reference>
        </references>
      </pivotArea>
    </chartFormat>
    <chartFormat chart="4" format="35" series="1">
      <pivotArea type="data" outline="0" fieldPosition="0">
        <references count="2">
          <reference field="4294967294" count="1" selected="0">
            <x v="0"/>
          </reference>
          <reference field="13" count="1" selected="0">
            <x v="181"/>
          </reference>
        </references>
      </pivotArea>
    </chartFormat>
    <chartFormat chart="4" format="36" series="1">
      <pivotArea type="data" outline="0" fieldPosition="0">
        <references count="2">
          <reference field="4294967294" count="1" selected="0">
            <x v="0"/>
          </reference>
          <reference field="13" count="1" selected="0">
            <x v="308"/>
          </reference>
        </references>
      </pivotArea>
    </chartFormat>
    <chartFormat chart="4" format="37" series="1">
      <pivotArea type="data" outline="0" fieldPosition="0">
        <references count="2">
          <reference field="4294967294" count="1" selected="0">
            <x v="0"/>
          </reference>
          <reference field="13" count="1" selected="0">
            <x v="608"/>
          </reference>
        </references>
      </pivotArea>
    </chartFormat>
    <chartFormat chart="0" format="9" series="1">
      <pivotArea type="data" outline="0" fieldPosition="0">
        <references count="2">
          <reference field="4294967294" count="1" selected="0">
            <x v="0"/>
          </reference>
          <reference field="13" count="1" selected="0">
            <x v="287"/>
          </reference>
        </references>
      </pivotArea>
    </chartFormat>
  </chartFormats>
  <pivotTableStyleInfo name="PivotStyleLight16" showRowHeaders="1" showColHeaders="1" showRowStripes="0" showColStripes="0" showLastColumn="1"/>
  <filters count="2">
    <filter fld="13" type="count" evalOrder="-1" id="37" iMeasureFld="0">
      <autoFilter ref="A1">
        <filterColumn colId="0">
          <top1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B1734B-1D43-1747-A603-3A6B7CD6456F}" name="PivotTable4"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23:G3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Quantity ordered new" fld="26" baseField="0" baseItem="0" numFmtId="166"/>
  </dataFields>
  <formats count="1">
    <format dxfId="35">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1DE929-6072-B04D-AFA9-267B711ED7E1}" name="PivotTable9" cacheId="0" applyNumberFormats="0" applyBorderFormats="0" applyFontFormats="0" applyPatternFormats="0" applyAlignmentFormats="0" applyWidthHeightFormats="1" dataCaption="Values" updatedVersion="8" minRefreshableVersion="5" useAutoFormatting="1" itemPrintTitles="1" createdVersion="6" indent="0" showHeaders="0" outline="1" outlineData="1" multipleFieldFilters="0" chartFormat="7">
  <location ref="F103:G106" firstHeaderRow="1" firstDataRow="1" firstDataCol="1"/>
  <pivotFields count="31">
    <pivotField dataField="1" showAll="0"/>
    <pivotField showAll="0"/>
    <pivotField showAll="0"/>
    <pivotField showAll="0"/>
    <pivotField showAll="0"/>
    <pivotField showAll="0"/>
    <pivotField axis="axisRow" showAll="0">
      <items count="4">
        <item m="1" x="2"/>
        <item x="1"/>
        <item x="0"/>
        <item t="default"/>
      </items>
    </pivotField>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3">
    <i>
      <x v="1"/>
    </i>
    <i>
      <x v="2"/>
    </i>
    <i t="grand">
      <x/>
    </i>
  </rowItems>
  <colItems count="1">
    <i/>
  </colItems>
  <dataFields count="1">
    <dataField name="Count of Row ID" fld="0" subtotal="count" showDataAs="percentOfTotal" baseField="0" baseItem="0" numFmtId="10"/>
  </dataFields>
  <formats count="2">
    <format dxfId="37">
      <pivotArea outline="0" collapsedLevelsAreSubtotals="1" fieldPosition="0"/>
    </format>
    <format dxfId="36">
      <pivotArea outline="0" fieldPosition="0">
        <references count="1">
          <reference field="4294967294" count="1">
            <x v="0"/>
          </reference>
        </references>
      </pivotArea>
    </format>
  </formats>
  <chartFormats count="6">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1"/>
          </reference>
        </references>
      </pivotArea>
    </chartFormat>
    <chartFormat chart="6" format="6">
      <pivotArea type="data" outline="0" fieldPosition="0">
        <references count="2">
          <reference field="4294967294" count="1" selected="0">
            <x v="0"/>
          </reference>
          <reference field="6" count="1" selected="0">
            <x v="2"/>
          </reference>
        </references>
      </pivotArea>
    </chartFormat>
    <chartFormat chart="4" format="1">
      <pivotArea type="data" outline="0" fieldPosition="0">
        <references count="2">
          <reference field="4294967294" count="1" selected="0">
            <x v="0"/>
          </reference>
          <reference field="6" count="1" selected="0">
            <x v="1"/>
          </reference>
        </references>
      </pivotArea>
    </chartFormat>
    <chartFormat chart="4" format="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A3D624-191C-A447-BA23-82A0EB85962B}" name="PivotTable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13:G2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Profit" fld="25" baseField="0" baseItem="0" numFmtId="165"/>
  </dataFields>
  <formats count="1">
    <format dxfId="38">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17AB8C-C22D-9C40-9C25-940081358156}"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3:G1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Sales" fld="27" baseField="22" baseItem="1048828" numFmtId="165"/>
  </dataFields>
  <formats count="1">
    <format dxfId="39">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AC7158-9980-5A40-B31D-F72454AAFCBB}" name="PivotTable3"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I46:J5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11"/>
    </i>
    <i>
      <x v="30"/>
    </i>
    <i>
      <x v="3"/>
    </i>
    <i t="grand">
      <x/>
    </i>
  </rowItems>
  <colItems count="1">
    <i/>
  </colItems>
  <dataFields count="1">
    <dataField name="Sum of Sales" fld="27" baseField="0" baseItem="0" numFmtId="165"/>
  </dataFields>
  <formats count="1">
    <format dxfId="40">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8" count="1" selected="0">
            <x v="3"/>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18" type="count" evalOrder="-1" id="4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EE539C-7070-2549-86AA-BBECBF5D82A7}" name="PivotTable8"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L46:M5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48"/>
    </i>
    <i>
      <x v="6"/>
    </i>
    <i>
      <x v="39"/>
    </i>
    <i t="grand">
      <x/>
    </i>
  </rowItems>
  <colItems count="1">
    <i/>
  </colItems>
  <dataFields count="1">
    <dataField name="Sum of Sales" fld="27" baseField="0" baseItem="0" numFmtId="165"/>
  </dataFields>
  <formats count="1">
    <format dxfId="4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8" type="count" evalOrder="-1" id="40" iMeasureFld="0">
      <autoFilter ref="A1">
        <filterColumn colId="0">
          <top10 top="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4D18E86-FE06-D84A-902E-8C9732686EE8}" sourceName="Customer Segment">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1015AA6-FBCE-A741-82CB-C791B5349F1A}" sourceName="Product Category">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A6A451-73CB-D54A-8203-38304841A3BD}" sourceName="Region">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7C0EA966-4C04-F541-BBB5-D14211AFD5EF}" sourceName="Order Month">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6">
        <i x="0" s="1"/>
        <i x="2" s="1"/>
        <i x="5"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42E6B56E-5903-9E44-A531-ACD826407AD4}" cache="Slicer_Customer_Segment" caption="Customer Segment" style="SlicerStyleOther2" rowHeight="252000"/>
  <slicer name="Product Category 1" xr10:uid="{62D6CE70-4A89-FA41-AD64-0FA0DCB50EAA}" cache="Slicer_Product_Category" caption="Product Category" style="SlicerStyleOther2" rowHeight="252000"/>
  <slicer name="Region 1" xr10:uid="{F9C1B039-30D5-694A-8E58-C5A62A869B2D}" cache="Slicer_Region" caption="Region" columnCount="2" style="SlicerStyleOther2" rowHeight="252000"/>
  <slicer name="Order Month 1" xr10:uid="{80437D06-FDCE-0347-8BCD-991D7B7C2FB5}" cache="Slicer_Order_Month" caption="Order Month" columnCount="2" style="SlicerStyleOther2"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3BF179A-877F-EC4F-8EBB-F9F2D9CEBEBC}" cache="Slicer_Customer_Segment" caption="Customer Segment" rowHeight="209550"/>
  <slicer name="Product Category" xr10:uid="{27D15418-9606-474A-99D6-3D12033D4794}" cache="Slicer_Product_Category" caption="Product Category" rowHeight="209550"/>
  <slicer name="Region" xr10:uid="{4E564724-C931-EB4C-A675-8B58E109CBB8}" cache="Slicer_Region" caption="Region" rowHeight="209550"/>
  <slicer name="Order Month" xr10:uid="{7A307FDB-D2F8-F24B-8A69-A479D197B6C5}" cache="Slicer_Order_Month" caption="Order Month" columnCount="2" style="SlicerStyleDark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9D92D-33D9-414D-9FA3-E3457AAD38AB}" name="Table1" displayName="Table1" ref="E1:AH1953" totalsRowShown="0" headerRowDxfId="32" dataDxfId="31">
  <autoFilter ref="E1:AH1953" xr:uid="{0960A6B6-B754-9C4C-A0FC-780386B0CD8F}"/>
  <tableColumns count="30">
    <tableColumn id="1" xr3:uid="{9CC8B6AB-0359-424F-A482-2CD4FE091307}" name="Row ID" dataDxfId="30"/>
    <tableColumn id="2" xr3:uid="{F06F5C0B-2679-6C4C-A3D4-CCEC8EE045AB}" name="Order Priority" dataDxfId="29"/>
    <tableColumn id="3" xr3:uid="{A5841107-8A6E-FE4A-8B8C-10AE15DFE0A0}" name="Discount" dataDxfId="28"/>
    <tableColumn id="4" xr3:uid="{2AAD9DBF-5898-6C4C-971A-F5DFA7C532D4}" name="Unit Price" dataDxfId="27"/>
    <tableColumn id="5" xr3:uid="{FB256205-1665-B448-93F5-FAC8D504731A}" name="Shipping Cost" dataDxfId="26"/>
    <tableColumn id="6" xr3:uid="{B257D233-CFE2-FC49-B553-56FFEBA27516}" name="Customer ID" dataDxfId="25"/>
    <tableColumn id="33" xr3:uid="{90A4A0DD-EC65-744C-80CD-EA514D59CA63}" name="Repeat Customers" dataDxfId="24">
      <calculatedColumnFormula>IF(COUNTIF(Table1[Customer ID],Table1[[#This Row],[Customer ID]])&gt;1,"Repeat Customer","One-Time Customer")</calculatedColumnFormula>
    </tableColumn>
    <tableColumn id="7" xr3:uid="{F88E3027-BB5A-8C43-82BF-73BC73EFF8CB}" name="Customer Name" dataDxfId="23"/>
    <tableColumn id="8" xr3:uid="{5D31AF65-AB70-4449-9F7F-05ABB0E771BA}" name="Ship Mode" dataDxfId="22"/>
    <tableColumn id="9" xr3:uid="{BF078D56-75A1-2847-9FDF-B1C2814750D2}" name="Customer Segment" dataDxfId="21"/>
    <tableColumn id="10" xr3:uid="{50D6BC02-E6DB-2A40-B93F-30C84F789237}" name="Product Category" dataDxfId="20"/>
    <tableColumn id="11" xr3:uid="{6EB13E21-882D-604E-B4EC-B7E394908AA6}" name="Product Sub-Category" dataDxfId="19"/>
    <tableColumn id="12" xr3:uid="{4041B1F3-E3D8-9F4D-9CEA-2E9C0359B7AF}" name="Product Container" dataDxfId="18"/>
    <tableColumn id="13" xr3:uid="{7F5BDEF1-D88D-8943-A17B-3BA742AD622E}" name="Product Name" dataDxfId="17"/>
    <tableColumn id="14" xr3:uid="{B9D46AE3-7106-0141-A02B-7016DBA65964}" name="Product Base Margin" dataDxfId="16"/>
    <tableColumn id="32" xr3:uid="{0C243729-371E-1B4E-8727-3990D266619B}" name="Profit Margin" dataDxfId="15">
      <calculatedColumnFormula>Table1[[#This Row],[Profit]]/Table1[[#This Row],[Sales]]</calculatedColumnFormula>
    </tableColumn>
    <tableColumn id="15" xr3:uid="{63365DB6-B303-CD4E-8D8A-71CFE7D24826}" name="Country" dataDxfId="14"/>
    <tableColumn id="16" xr3:uid="{4383D1EE-F833-9D42-AAF5-961CCF0FB505}" name="Region" dataDxfId="13"/>
    <tableColumn id="17" xr3:uid="{E7FF9D3D-65A3-D849-8D70-CA299E3A5EF8}" name="State or Province" dataDxfId="12"/>
    <tableColumn id="18" xr3:uid="{9C279048-E7A9-2546-8554-468DEB76FDD5}" name="City" dataDxfId="11"/>
    <tableColumn id="19" xr3:uid="{67444D17-3389-6D46-8468-6949823ED204}" name="Postal Code" dataDxfId="10"/>
    <tableColumn id="20" xr3:uid="{025D264C-BBAF-2847-88C2-41DD5802CE70}" name="Order Date" dataDxfId="9"/>
    <tableColumn id="29" xr3:uid="{CCDD62A5-FBDB-9444-AB84-DD04B2EFA43E}" name="Order Month" dataDxfId="8">
      <calculatedColumnFormula>TEXT(Table1[[#This Row],[Order Date]],"mmmm")</calculatedColumnFormula>
    </tableColumn>
    <tableColumn id="31" xr3:uid="{870AF2DD-7F2A-B74F-83CA-525AE3132618}" name="Order Year" dataDxfId="7">
      <calculatedColumnFormula>TEXT(Table1[[#This Row],[Order Date]],"yyyy")</calculatedColumnFormula>
    </tableColumn>
    <tableColumn id="21" xr3:uid="{00C058F8-CBED-9644-8966-D5F6473DD0CA}" name="Ship Date" dataDxfId="6"/>
    <tableColumn id="22" xr3:uid="{2BF13824-83E0-D249-8A51-CC161CB87222}" name="Profit" dataDxfId="5"/>
    <tableColumn id="23" xr3:uid="{31F431F8-02FC-EF4F-B007-4E7A4E53136C}" name="Quantity ordered new" dataDxfId="4"/>
    <tableColumn id="24" xr3:uid="{A3093BF7-C493-E442-9A5E-A12206FC4975}" name="Sales" dataDxfId="3"/>
    <tableColumn id="25" xr3:uid="{86B72BB7-A001-1E4E-A3F0-3BC652D08C0C}" name="Order ID" dataDxfId="2"/>
    <tableColumn id="26" xr3:uid="{32D01CD4-342F-C948-A8FF-DF45AE400975}" name="Return Status" dataDxfId="1">
      <calculatedColumnFormula>IF(COUNTIF(Returns!$A$2:$A$1635,Orders!AG2)&gt;0,"Returned","Not Returned")</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05DDBF-1458-4A43-BF3A-C2C8C3DC3BA5}" name="Table3" displayName="Table3" ref="A1:B5" totalsRowShown="0" headerRowDxfId="0">
  <autoFilter ref="A1:B5" xr:uid="{63B7ED68-6B8E-1449-8538-F9A2413801F2}"/>
  <tableColumns count="2">
    <tableColumn id="1" xr3:uid="{B309221B-E62F-C649-8433-9305190730F7}" name="Region"/>
    <tableColumn id="2" xr3:uid="{8201DA4A-D819-734D-82A9-0B9E9D5CB742}" name="Manager"/>
  </tableColumns>
  <tableStyleInfo name="TableStyleMedium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0114-AA12-8447-8D4F-15B3009013E6}">
  <dimension ref="A1"/>
  <sheetViews>
    <sheetView tabSelected="1" topLeftCell="B1" zoomScale="53" zoomScaleNormal="50" workbookViewId="0">
      <selection activeCell="B21" sqref="B21"/>
    </sheetView>
  </sheetViews>
  <sheetFormatPr defaultColWidth="11" defaultRowHeight="12.6" x14ac:dyDescent="0.25"/>
  <cols>
    <col min="1" max="1" width="4.21875" style="16" customWidth="1"/>
    <col min="2" max="2" width="5" style="16" customWidth="1"/>
    <col min="3" max="16384" width="11"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94B44-DB29-A049-A207-F87734358406}">
  <dimension ref="A3:R131"/>
  <sheetViews>
    <sheetView topLeftCell="E1" workbookViewId="0">
      <selection activeCell="L4" sqref="L4"/>
    </sheetView>
  </sheetViews>
  <sheetFormatPr defaultColWidth="11.5546875" defaultRowHeight="12.6" x14ac:dyDescent="0.25"/>
  <cols>
    <col min="1" max="1" width="7.44140625" style="15" customWidth="1"/>
    <col min="2" max="3" width="11" style="15"/>
    <col min="4" max="4" width="7" style="15" customWidth="1"/>
    <col min="5" max="5" width="6.77734375" customWidth="1"/>
    <col min="6" max="6" width="15.77734375" bestFit="1" customWidth="1"/>
    <col min="7" max="7" width="14.44140625" bestFit="1" customWidth="1"/>
    <col min="8" max="8" width="26" bestFit="1" customWidth="1"/>
    <col min="9" max="9" width="31" bestFit="1" customWidth="1"/>
    <col min="10" max="11" width="12.77734375" bestFit="1" customWidth="1"/>
    <col min="12" max="12" width="15.77734375" bestFit="1" customWidth="1"/>
    <col min="13" max="13" width="14.44140625" bestFit="1" customWidth="1"/>
  </cols>
  <sheetData>
    <row r="3" spans="6:13" x14ac:dyDescent="0.25">
      <c r="F3" s="19" t="s">
        <v>3045</v>
      </c>
      <c r="G3" t="s">
        <v>3041</v>
      </c>
      <c r="J3" t="s">
        <v>3056</v>
      </c>
      <c r="K3" t="s">
        <v>21</v>
      </c>
      <c r="L3" t="s">
        <v>3057</v>
      </c>
      <c r="M3" t="s">
        <v>3058</v>
      </c>
    </row>
    <row r="4" spans="6:13" x14ac:dyDescent="0.25">
      <c r="F4" s="20" t="s">
        <v>3046</v>
      </c>
      <c r="G4" s="17">
        <v>274766.92000000016</v>
      </c>
      <c r="J4" s="17">
        <f>GETPIVOTDATA("Sales",$F$3)</f>
        <v>1924337.8799999994</v>
      </c>
      <c r="K4" s="17">
        <f>GETPIVOTDATA("Profit",$F$13)</f>
        <v>224077.61183715006</v>
      </c>
      <c r="L4" s="22">
        <f>GETPIVOTDATA("Quantity ordered new",$F$23)</f>
        <v>25268</v>
      </c>
      <c r="M4" s="24">
        <f>IFERROR(GETPIVOTDATA("Return Status",$F$34,"Return Status","Returned"),0)</f>
        <v>7.6844262295081966E-3</v>
      </c>
    </row>
    <row r="5" spans="6:13" x14ac:dyDescent="0.25">
      <c r="F5" s="20" t="s">
        <v>3047</v>
      </c>
      <c r="G5" s="17">
        <v>326101.46999999997</v>
      </c>
      <c r="J5" s="23"/>
    </row>
    <row r="6" spans="6:13" x14ac:dyDescent="0.25">
      <c r="F6" s="20" t="s">
        <v>3048</v>
      </c>
      <c r="G6" s="17">
        <v>271696.67000000016</v>
      </c>
    </row>
    <row r="7" spans="6:13" x14ac:dyDescent="0.25">
      <c r="F7" s="20" t="s">
        <v>3049</v>
      </c>
      <c r="G7" s="17">
        <v>389831.94999999978</v>
      </c>
    </row>
    <row r="8" spans="6:13" x14ac:dyDescent="0.25">
      <c r="F8" s="20" t="s">
        <v>3050</v>
      </c>
      <c r="G8" s="17">
        <v>306572.06999999977</v>
      </c>
    </row>
    <row r="9" spans="6:13" x14ac:dyDescent="0.25">
      <c r="F9" s="20" t="s">
        <v>3051</v>
      </c>
      <c r="G9" s="17">
        <v>355368.79999999964</v>
      </c>
    </row>
    <row r="10" spans="6:13" x14ac:dyDescent="0.25">
      <c r="F10" s="20" t="s">
        <v>3052</v>
      </c>
      <c r="G10" s="17">
        <v>1924337.8799999994</v>
      </c>
    </row>
    <row r="13" spans="6:13" x14ac:dyDescent="0.25">
      <c r="F13" s="19" t="s">
        <v>3045</v>
      </c>
      <c r="G13" t="s">
        <v>3042</v>
      </c>
      <c r="I13" s="19"/>
      <c r="J13" s="19"/>
    </row>
    <row r="14" spans="6:13" x14ac:dyDescent="0.25">
      <c r="F14" s="20" t="s">
        <v>3046</v>
      </c>
      <c r="G14" s="17">
        <v>1043.6774996800048</v>
      </c>
    </row>
    <row r="15" spans="6:13" x14ac:dyDescent="0.25">
      <c r="F15" s="20" t="s">
        <v>3047</v>
      </c>
      <c r="G15" s="17">
        <v>35944.658780320009</v>
      </c>
    </row>
    <row r="16" spans="6:13" x14ac:dyDescent="0.25">
      <c r="F16" s="20" t="s">
        <v>3048</v>
      </c>
      <c r="G16" s="17">
        <v>103.15958674999388</v>
      </c>
    </row>
    <row r="17" spans="6:18" x14ac:dyDescent="0.25">
      <c r="F17" s="20" t="s">
        <v>3049</v>
      </c>
      <c r="G17" s="17">
        <v>53146.412501999992</v>
      </c>
    </row>
    <row r="18" spans="6:18" x14ac:dyDescent="0.25">
      <c r="F18" s="20" t="s">
        <v>3050</v>
      </c>
      <c r="G18" s="17">
        <v>67002.732858400021</v>
      </c>
    </row>
    <row r="19" spans="6:18" x14ac:dyDescent="0.25">
      <c r="F19" s="20" t="s">
        <v>3051</v>
      </c>
      <c r="G19" s="17">
        <v>66836.970610000033</v>
      </c>
    </row>
    <row r="20" spans="6:18" x14ac:dyDescent="0.25">
      <c r="F20" s="20" t="s">
        <v>3052</v>
      </c>
      <c r="G20" s="17">
        <v>224077.61183715006</v>
      </c>
    </row>
    <row r="23" spans="6:18" x14ac:dyDescent="0.25">
      <c r="F23" s="19" t="s">
        <v>3045</v>
      </c>
      <c r="G23" t="s">
        <v>3044</v>
      </c>
      <c r="H23" s="19"/>
      <c r="Q23" s="26" t="s">
        <v>3045</v>
      </c>
      <c r="R23" s="27" t="s">
        <v>3041</v>
      </c>
    </row>
    <row r="24" spans="6:18" x14ac:dyDescent="0.25">
      <c r="F24" s="20" t="s">
        <v>3046</v>
      </c>
      <c r="G24" s="18">
        <v>3368</v>
      </c>
      <c r="Q24" s="20" t="s">
        <v>1278</v>
      </c>
      <c r="R24" s="17">
        <f>IFERROR(GETPIVOTDATA("Sales",$F$46,"State or Province",Q24),0)</f>
        <v>46826.44999999999</v>
      </c>
    </row>
    <row r="25" spans="6:18" x14ac:dyDescent="0.25">
      <c r="F25" s="20" t="s">
        <v>3047</v>
      </c>
      <c r="G25" s="18">
        <v>4220</v>
      </c>
      <c r="Q25" s="20" t="s">
        <v>378</v>
      </c>
      <c r="R25" s="17">
        <f t="shared" ref="R25:R72" si="0">IFERROR(GETPIVOTDATA("Sales",$F$46,"State or Province",Q25),0)</f>
        <v>14367.860000000002</v>
      </c>
    </row>
    <row r="26" spans="6:18" x14ac:dyDescent="0.25">
      <c r="F26" s="20" t="s">
        <v>3048</v>
      </c>
      <c r="G26" s="18">
        <v>3592</v>
      </c>
      <c r="Q26" s="20" t="s">
        <v>958</v>
      </c>
      <c r="R26" s="17">
        <f t="shared" si="0"/>
        <v>11724.43</v>
      </c>
    </row>
    <row r="27" spans="6:18" x14ac:dyDescent="0.25">
      <c r="F27" s="20" t="s">
        <v>3049</v>
      </c>
      <c r="G27" s="18">
        <v>3955</v>
      </c>
      <c r="Q27" s="20" t="s">
        <v>45</v>
      </c>
      <c r="R27" s="17">
        <f t="shared" si="0"/>
        <v>288310.60999999981</v>
      </c>
    </row>
    <row r="28" spans="6:18" x14ac:dyDescent="0.25">
      <c r="F28" s="20" t="s">
        <v>3050</v>
      </c>
      <c r="G28" s="18">
        <v>5813</v>
      </c>
      <c r="Q28" s="20" t="s">
        <v>255</v>
      </c>
      <c r="R28" s="17">
        <f t="shared" si="0"/>
        <v>45843.450000000012</v>
      </c>
    </row>
    <row r="29" spans="6:18" x14ac:dyDescent="0.25">
      <c r="F29" s="20" t="s">
        <v>3051</v>
      </c>
      <c r="G29" s="18">
        <v>4320</v>
      </c>
      <c r="Q29" s="20" t="s">
        <v>228</v>
      </c>
      <c r="R29" s="17">
        <f t="shared" si="0"/>
        <v>6540.5400000000009</v>
      </c>
    </row>
    <row r="30" spans="6:18" x14ac:dyDescent="0.25">
      <c r="F30" s="20" t="s">
        <v>3052</v>
      </c>
      <c r="G30" s="18">
        <v>25268</v>
      </c>
      <c r="Q30" s="20" t="s">
        <v>1149</v>
      </c>
      <c r="R30" s="17">
        <f t="shared" si="0"/>
        <v>1257.76</v>
      </c>
    </row>
    <row r="31" spans="6:18" x14ac:dyDescent="0.25">
      <c r="Q31" s="20" t="s">
        <v>1008</v>
      </c>
      <c r="R31" s="17">
        <f t="shared" si="0"/>
        <v>68946.66</v>
      </c>
    </row>
    <row r="32" spans="6:18" x14ac:dyDescent="0.25">
      <c r="Q32" s="20" t="s">
        <v>362</v>
      </c>
      <c r="R32" s="17">
        <f t="shared" si="0"/>
        <v>87651.110000000044</v>
      </c>
    </row>
    <row r="33" spans="6:18" x14ac:dyDescent="0.25">
      <c r="Q33" s="20" t="s">
        <v>387</v>
      </c>
      <c r="R33" s="17">
        <f t="shared" si="0"/>
        <v>31992.210000000003</v>
      </c>
    </row>
    <row r="34" spans="6:18" x14ac:dyDescent="0.25">
      <c r="F34" s="19" t="s">
        <v>3053</v>
      </c>
      <c r="G34" s="19" t="s">
        <v>3054</v>
      </c>
      <c r="Q34" s="20" t="s">
        <v>1741</v>
      </c>
      <c r="R34" s="17">
        <f t="shared" si="0"/>
        <v>13922.919999999998</v>
      </c>
    </row>
    <row r="35" spans="6:18" x14ac:dyDescent="0.25">
      <c r="F35" s="19" t="s">
        <v>3045</v>
      </c>
      <c r="G35" t="s">
        <v>3030</v>
      </c>
      <c r="H35" t="s">
        <v>3055</v>
      </c>
      <c r="I35" t="s">
        <v>3052</v>
      </c>
      <c r="Q35" s="20" t="s">
        <v>178</v>
      </c>
      <c r="R35" s="17">
        <f t="shared" si="0"/>
        <v>98971.250000000015</v>
      </c>
    </row>
    <row r="36" spans="6:18" x14ac:dyDescent="0.25">
      <c r="F36" s="20" t="s">
        <v>3046</v>
      </c>
      <c r="G36" s="21">
        <v>2.7027027027027029E-3</v>
      </c>
      <c r="H36" s="21">
        <v>0.99729729729729732</v>
      </c>
      <c r="I36" s="21">
        <v>1</v>
      </c>
      <c r="Q36" s="20" t="s">
        <v>703</v>
      </c>
      <c r="R36" s="17">
        <f t="shared" si="0"/>
        <v>41089.050000000003</v>
      </c>
    </row>
    <row r="37" spans="6:18" x14ac:dyDescent="0.25">
      <c r="F37" s="20" t="s">
        <v>3047</v>
      </c>
      <c r="G37" s="21">
        <v>1.9108280254777069E-2</v>
      </c>
      <c r="H37" s="21">
        <v>0.98089171974522293</v>
      </c>
      <c r="I37" s="21">
        <v>1</v>
      </c>
      <c r="Q37" s="20" t="s">
        <v>330</v>
      </c>
      <c r="R37" s="17">
        <f t="shared" si="0"/>
        <v>10977.690000000002</v>
      </c>
    </row>
    <row r="38" spans="6:18" x14ac:dyDescent="0.25">
      <c r="F38" s="20" t="s">
        <v>3048</v>
      </c>
      <c r="G38" s="21">
        <v>0</v>
      </c>
      <c r="H38" s="21">
        <v>1</v>
      </c>
      <c r="I38" s="21">
        <v>1</v>
      </c>
      <c r="Q38" s="20" t="s">
        <v>183</v>
      </c>
      <c r="R38" s="17">
        <f t="shared" si="0"/>
        <v>29678.210000000003</v>
      </c>
    </row>
    <row r="39" spans="6:18" x14ac:dyDescent="0.25">
      <c r="F39" s="20" t="s">
        <v>3049</v>
      </c>
      <c r="G39" s="21">
        <v>9.3457943925233638E-3</v>
      </c>
      <c r="H39" s="21">
        <v>0.99065420560747663</v>
      </c>
      <c r="I39" s="21">
        <v>1</v>
      </c>
      <c r="Q39" s="20" t="s">
        <v>613</v>
      </c>
      <c r="R39" s="17">
        <f t="shared" si="0"/>
        <v>15291.350000000002</v>
      </c>
    </row>
    <row r="40" spans="6:18" x14ac:dyDescent="0.25">
      <c r="F40" s="20" t="s">
        <v>3050</v>
      </c>
      <c r="G40" s="21">
        <v>1.2779552715654952E-2</v>
      </c>
      <c r="H40" s="21">
        <v>0.98722044728434499</v>
      </c>
      <c r="I40" s="21">
        <v>1</v>
      </c>
      <c r="Q40" s="20" t="s">
        <v>171</v>
      </c>
      <c r="R40" s="17">
        <f t="shared" si="0"/>
        <v>14909.429999999998</v>
      </c>
    </row>
    <row r="41" spans="6:18" x14ac:dyDescent="0.25">
      <c r="F41" s="20" t="s">
        <v>3051</v>
      </c>
      <c r="G41" s="21">
        <v>3.2679738562091504E-3</v>
      </c>
      <c r="H41" s="21">
        <v>0.99673202614379086</v>
      </c>
      <c r="I41" s="21">
        <v>1</v>
      </c>
      <c r="Q41" s="20" t="s">
        <v>188</v>
      </c>
      <c r="R41" s="17">
        <f t="shared" si="0"/>
        <v>31131.739999999998</v>
      </c>
    </row>
    <row r="42" spans="6:18" x14ac:dyDescent="0.25">
      <c r="F42" s="20" t="s">
        <v>3052</v>
      </c>
      <c r="G42" s="21">
        <v>7.6844262295081966E-3</v>
      </c>
      <c r="H42" s="21">
        <v>0.99231557377049184</v>
      </c>
      <c r="I42" s="21">
        <v>1</v>
      </c>
      <c r="Q42" s="20" t="s">
        <v>415</v>
      </c>
      <c r="R42" s="17">
        <f t="shared" si="0"/>
        <v>15597.44</v>
      </c>
    </row>
    <row r="43" spans="6:18" x14ac:dyDescent="0.25">
      <c r="Q43" s="20" t="s">
        <v>193</v>
      </c>
      <c r="R43" s="17">
        <f t="shared" si="0"/>
        <v>59114.82</v>
      </c>
    </row>
    <row r="44" spans="6:18" x14ac:dyDescent="0.25">
      <c r="Q44" s="20" t="s">
        <v>300</v>
      </c>
      <c r="R44" s="17">
        <f t="shared" si="0"/>
        <v>69641.810000000027</v>
      </c>
    </row>
    <row r="45" spans="6:18" x14ac:dyDescent="0.25">
      <c r="Q45" s="20" t="s">
        <v>62</v>
      </c>
      <c r="R45" s="17">
        <f t="shared" si="0"/>
        <v>41671.260000000009</v>
      </c>
    </row>
    <row r="46" spans="6:18" x14ac:dyDescent="0.25">
      <c r="F46" s="19" t="s">
        <v>3045</v>
      </c>
      <c r="G46" s="25" t="s">
        <v>3041</v>
      </c>
      <c r="H46" s="19"/>
      <c r="I46" s="19" t="s">
        <v>3045</v>
      </c>
      <c r="J46" t="s">
        <v>3041</v>
      </c>
      <c r="L46" s="19" t="s">
        <v>3045</v>
      </c>
      <c r="M46" t="s">
        <v>3041</v>
      </c>
      <c r="Q46" s="20" t="s">
        <v>671</v>
      </c>
      <c r="R46" s="17">
        <f t="shared" si="0"/>
        <v>9689.5799999999981</v>
      </c>
    </row>
    <row r="47" spans="6:18" x14ac:dyDescent="0.25">
      <c r="F47" s="20" t="s">
        <v>1278</v>
      </c>
      <c r="G47" s="17">
        <v>46826.44999999999</v>
      </c>
      <c r="I47" s="20" t="s">
        <v>178</v>
      </c>
      <c r="J47" s="17">
        <v>98971.250000000015</v>
      </c>
      <c r="L47" s="20" t="s">
        <v>2226</v>
      </c>
      <c r="M47" s="17">
        <v>1183.54</v>
      </c>
      <c r="Q47" s="20" t="s">
        <v>506</v>
      </c>
      <c r="R47" s="17">
        <f t="shared" si="0"/>
        <v>10903.079999999998</v>
      </c>
    </row>
    <row r="48" spans="6:18" x14ac:dyDescent="0.25">
      <c r="F48" s="20" t="s">
        <v>378</v>
      </c>
      <c r="G48" s="17">
        <v>14367.860000000002</v>
      </c>
      <c r="I48" s="20" t="s">
        <v>71</v>
      </c>
      <c r="J48" s="17">
        <v>223930.47999999992</v>
      </c>
      <c r="L48" s="20" t="s">
        <v>1149</v>
      </c>
      <c r="M48" s="17">
        <v>1257.76</v>
      </c>
      <c r="Q48" s="20" t="s">
        <v>82</v>
      </c>
      <c r="R48" s="17">
        <f t="shared" si="0"/>
        <v>12593.59</v>
      </c>
    </row>
    <row r="49" spans="6:18" x14ac:dyDescent="0.25">
      <c r="F49" s="20" t="s">
        <v>958</v>
      </c>
      <c r="G49" s="17">
        <v>11724.43</v>
      </c>
      <c r="I49" s="20" t="s">
        <v>45</v>
      </c>
      <c r="J49" s="17">
        <v>288310.60999999981</v>
      </c>
      <c r="L49" s="20" t="s">
        <v>2193</v>
      </c>
      <c r="M49" s="17">
        <v>1550.4899999999998</v>
      </c>
      <c r="Q49" s="20" t="s">
        <v>496</v>
      </c>
      <c r="R49" s="17">
        <f t="shared" si="0"/>
        <v>15764.509999999997</v>
      </c>
    </row>
    <row r="50" spans="6:18" x14ac:dyDescent="0.25">
      <c r="F50" s="20" t="s">
        <v>45</v>
      </c>
      <c r="G50" s="17">
        <v>288310.60999999981</v>
      </c>
      <c r="I50" s="20" t="s">
        <v>3052</v>
      </c>
      <c r="J50" s="17">
        <v>611212.33999999973</v>
      </c>
      <c r="L50" s="20" t="s">
        <v>3052</v>
      </c>
      <c r="M50" s="17">
        <v>3991.79</v>
      </c>
      <c r="Q50" s="20" t="s">
        <v>533</v>
      </c>
      <c r="R50" s="17">
        <f t="shared" si="0"/>
        <v>8864.5399999999991</v>
      </c>
    </row>
    <row r="51" spans="6:18" x14ac:dyDescent="0.25">
      <c r="F51" s="20" t="s">
        <v>255</v>
      </c>
      <c r="G51" s="17">
        <v>45843.450000000012</v>
      </c>
      <c r="Q51" s="20" t="s">
        <v>197</v>
      </c>
      <c r="R51" s="17">
        <f t="shared" si="0"/>
        <v>7619.7</v>
      </c>
    </row>
    <row r="52" spans="6:18" x14ac:dyDescent="0.25">
      <c r="F52" s="20" t="s">
        <v>228</v>
      </c>
      <c r="G52" s="17">
        <v>6540.5400000000009</v>
      </c>
      <c r="Q52" s="20" t="s">
        <v>54</v>
      </c>
      <c r="R52" s="17">
        <f t="shared" si="0"/>
        <v>21943.910000000003</v>
      </c>
    </row>
    <row r="53" spans="6:18" x14ac:dyDescent="0.25">
      <c r="F53" s="20" t="s">
        <v>1149</v>
      </c>
      <c r="G53" s="17">
        <v>1257.76</v>
      </c>
      <c r="Q53" s="20" t="s">
        <v>366</v>
      </c>
      <c r="R53" s="17">
        <f t="shared" si="0"/>
        <v>5593.1799999999994</v>
      </c>
    </row>
    <row r="54" spans="6:18" x14ac:dyDescent="0.25">
      <c r="F54" s="20" t="s">
        <v>1008</v>
      </c>
      <c r="G54" s="17">
        <v>68946.66</v>
      </c>
      <c r="Q54" s="20" t="s">
        <v>71</v>
      </c>
      <c r="R54" s="17">
        <f t="shared" si="0"/>
        <v>223930.47999999992</v>
      </c>
    </row>
    <row r="55" spans="6:18" x14ac:dyDescent="0.25">
      <c r="F55" s="20" t="s">
        <v>362</v>
      </c>
      <c r="G55" s="17">
        <v>87651.110000000044</v>
      </c>
      <c r="Q55" s="20" t="s">
        <v>322</v>
      </c>
      <c r="R55" s="17">
        <f t="shared" si="0"/>
        <v>43983.299999999996</v>
      </c>
    </row>
    <row r="56" spans="6:18" x14ac:dyDescent="0.25">
      <c r="F56" s="20" t="s">
        <v>387</v>
      </c>
      <c r="G56" s="17">
        <v>31992.210000000003</v>
      </c>
      <c r="Q56" s="20" t="s">
        <v>2659</v>
      </c>
      <c r="R56" s="17">
        <f t="shared" si="0"/>
        <v>5300.2300000000005</v>
      </c>
    </row>
    <row r="57" spans="6:18" x14ac:dyDescent="0.25">
      <c r="F57" s="20" t="s">
        <v>1741</v>
      </c>
      <c r="G57" s="17">
        <v>13922.919999999998</v>
      </c>
      <c r="Q57" s="20" t="s">
        <v>154</v>
      </c>
      <c r="R57" s="17">
        <f t="shared" si="0"/>
        <v>69452.820000000022</v>
      </c>
    </row>
    <row r="58" spans="6:18" x14ac:dyDescent="0.25">
      <c r="F58" s="20" t="s">
        <v>178</v>
      </c>
      <c r="G58" s="17">
        <v>98971.250000000015</v>
      </c>
      <c r="Q58" s="20" t="s">
        <v>304</v>
      </c>
      <c r="R58" s="17">
        <f t="shared" si="0"/>
        <v>6884.04</v>
      </c>
    </row>
    <row r="59" spans="6:18" x14ac:dyDescent="0.25">
      <c r="F59" s="20" t="s">
        <v>703</v>
      </c>
      <c r="G59" s="17">
        <v>41089.050000000003</v>
      </c>
      <c r="Q59" s="20" t="s">
        <v>102</v>
      </c>
      <c r="R59" s="17">
        <f t="shared" si="0"/>
        <v>25647.149999999998</v>
      </c>
    </row>
    <row r="60" spans="6:18" x14ac:dyDescent="0.25">
      <c r="F60" s="20" t="s">
        <v>330</v>
      </c>
      <c r="G60" s="17">
        <v>10977.690000000002</v>
      </c>
      <c r="Q60" s="20" t="s">
        <v>234</v>
      </c>
      <c r="R60" s="17">
        <f t="shared" si="0"/>
        <v>52435.240000000005</v>
      </c>
    </row>
    <row r="61" spans="6:18" x14ac:dyDescent="0.25">
      <c r="F61" s="20" t="s">
        <v>183</v>
      </c>
      <c r="G61" s="17">
        <v>29678.210000000003</v>
      </c>
      <c r="Q61" s="20" t="s">
        <v>469</v>
      </c>
      <c r="R61" s="17">
        <f t="shared" si="0"/>
        <v>10027.83</v>
      </c>
    </row>
    <row r="62" spans="6:18" x14ac:dyDescent="0.25">
      <c r="F62" s="20" t="s">
        <v>613</v>
      </c>
      <c r="G62" s="17">
        <v>15291.350000000002</v>
      </c>
      <c r="Q62" s="20" t="s">
        <v>932</v>
      </c>
      <c r="R62" s="17">
        <f t="shared" si="0"/>
        <v>16544.629999999997</v>
      </c>
    </row>
    <row r="63" spans="6:18" x14ac:dyDescent="0.25">
      <c r="F63" s="20" t="s">
        <v>171</v>
      </c>
      <c r="G63" s="17">
        <v>14909.429999999998</v>
      </c>
      <c r="Q63" s="20" t="s">
        <v>2193</v>
      </c>
      <c r="R63" s="17">
        <f t="shared" si="0"/>
        <v>1550.4899999999998</v>
      </c>
    </row>
    <row r="64" spans="6:18" x14ac:dyDescent="0.25">
      <c r="F64" s="20" t="s">
        <v>188</v>
      </c>
      <c r="G64" s="17">
        <v>31131.739999999998</v>
      </c>
      <c r="Q64" s="20" t="s">
        <v>244</v>
      </c>
      <c r="R64" s="17">
        <f t="shared" si="0"/>
        <v>33209.760000000002</v>
      </c>
    </row>
    <row r="65" spans="6:18" x14ac:dyDescent="0.25">
      <c r="F65" s="20" t="s">
        <v>415</v>
      </c>
      <c r="G65" s="17">
        <v>15597.44</v>
      </c>
      <c r="Q65" s="20" t="s">
        <v>130</v>
      </c>
      <c r="R65" s="17">
        <f t="shared" si="0"/>
        <v>93082.73</v>
      </c>
    </row>
    <row r="66" spans="6:18" x14ac:dyDescent="0.25">
      <c r="F66" s="20" t="s">
        <v>193</v>
      </c>
      <c r="G66" s="17">
        <v>59114.82</v>
      </c>
      <c r="Q66" s="20" t="s">
        <v>212</v>
      </c>
      <c r="R66" s="17">
        <f t="shared" si="0"/>
        <v>26981.670000000002</v>
      </c>
    </row>
    <row r="67" spans="6:18" x14ac:dyDescent="0.25">
      <c r="F67" s="20" t="s">
        <v>300</v>
      </c>
      <c r="G67" s="17">
        <v>69641.810000000027</v>
      </c>
      <c r="Q67" s="20" t="s">
        <v>149</v>
      </c>
      <c r="R67" s="17">
        <f t="shared" si="0"/>
        <v>13491.000000000002</v>
      </c>
    </row>
    <row r="68" spans="6:18" x14ac:dyDescent="0.25">
      <c r="F68" s="20" t="s">
        <v>62</v>
      </c>
      <c r="G68" s="17">
        <v>41671.260000000009</v>
      </c>
      <c r="Q68" s="20" t="s">
        <v>137</v>
      </c>
      <c r="R68" s="17">
        <f t="shared" si="0"/>
        <v>45282.87000000001</v>
      </c>
    </row>
    <row r="69" spans="6:18" x14ac:dyDescent="0.25">
      <c r="F69" s="20" t="s">
        <v>671</v>
      </c>
      <c r="G69" s="17">
        <v>9689.5799999999981</v>
      </c>
      <c r="Q69" s="20" t="s">
        <v>35</v>
      </c>
      <c r="R69" s="17">
        <f t="shared" si="0"/>
        <v>83468.060000000012</v>
      </c>
    </row>
    <row r="70" spans="6:18" x14ac:dyDescent="0.25">
      <c r="F70" s="20" t="s">
        <v>506</v>
      </c>
      <c r="G70" s="17">
        <v>10903.079999999998</v>
      </c>
      <c r="Q70" s="20" t="s">
        <v>648</v>
      </c>
      <c r="R70" s="17">
        <f t="shared" si="0"/>
        <v>10681.549999999997</v>
      </c>
    </row>
    <row r="71" spans="6:18" x14ac:dyDescent="0.25">
      <c r="F71" s="20" t="s">
        <v>82</v>
      </c>
      <c r="G71" s="17">
        <v>12593.59</v>
      </c>
      <c r="Q71" s="20" t="s">
        <v>1858</v>
      </c>
      <c r="R71" s="17">
        <f t="shared" si="0"/>
        <v>22770.350000000002</v>
      </c>
    </row>
    <row r="72" spans="6:18" x14ac:dyDescent="0.25">
      <c r="F72" s="20" t="s">
        <v>496</v>
      </c>
      <c r="G72" s="17">
        <v>15764.509999999997</v>
      </c>
      <c r="Q72" s="20" t="s">
        <v>2226</v>
      </c>
      <c r="R72" s="17">
        <f t="shared" si="0"/>
        <v>1183.54</v>
      </c>
    </row>
    <row r="73" spans="6:18" x14ac:dyDescent="0.25">
      <c r="F73" s="20" t="s">
        <v>533</v>
      </c>
      <c r="G73" s="17">
        <v>8864.5399999999991</v>
      </c>
    </row>
    <row r="74" spans="6:18" x14ac:dyDescent="0.25">
      <c r="F74" s="20" t="s">
        <v>197</v>
      </c>
      <c r="G74" s="17">
        <v>7619.7</v>
      </c>
    </row>
    <row r="75" spans="6:18" x14ac:dyDescent="0.25">
      <c r="F75" s="20" t="s">
        <v>54</v>
      </c>
      <c r="G75" s="17">
        <v>21943.910000000003</v>
      </c>
    </row>
    <row r="76" spans="6:18" x14ac:dyDescent="0.25">
      <c r="F76" s="20" t="s">
        <v>366</v>
      </c>
      <c r="G76" s="17">
        <v>5593.1799999999994</v>
      </c>
    </row>
    <row r="77" spans="6:18" x14ac:dyDescent="0.25">
      <c r="F77" s="20" t="s">
        <v>71</v>
      </c>
      <c r="G77" s="17">
        <v>223930.47999999992</v>
      </c>
    </row>
    <row r="78" spans="6:18" x14ac:dyDescent="0.25">
      <c r="F78" s="20" t="s">
        <v>322</v>
      </c>
      <c r="G78" s="17">
        <v>43983.299999999996</v>
      </c>
    </row>
    <row r="79" spans="6:18" x14ac:dyDescent="0.25">
      <c r="F79" s="20" t="s">
        <v>2659</v>
      </c>
      <c r="G79" s="17">
        <v>5300.2300000000005</v>
      </c>
    </row>
    <row r="80" spans="6:18" x14ac:dyDescent="0.25">
      <c r="F80" s="20" t="s">
        <v>154</v>
      </c>
      <c r="G80" s="17">
        <v>69452.820000000022</v>
      </c>
    </row>
    <row r="81" spans="6:7" x14ac:dyDescent="0.25">
      <c r="F81" s="20" t="s">
        <v>304</v>
      </c>
      <c r="G81" s="17">
        <v>6884.04</v>
      </c>
    </row>
    <row r="82" spans="6:7" x14ac:dyDescent="0.25">
      <c r="F82" s="20" t="s">
        <v>102</v>
      </c>
      <c r="G82" s="17">
        <v>25647.149999999998</v>
      </c>
    </row>
    <row r="83" spans="6:7" x14ac:dyDescent="0.25">
      <c r="F83" s="20" t="s">
        <v>234</v>
      </c>
      <c r="G83" s="17">
        <v>52435.240000000005</v>
      </c>
    </row>
    <row r="84" spans="6:7" x14ac:dyDescent="0.25">
      <c r="F84" s="20" t="s">
        <v>469</v>
      </c>
      <c r="G84" s="17">
        <v>10027.83</v>
      </c>
    </row>
    <row r="85" spans="6:7" x14ac:dyDescent="0.25">
      <c r="F85" s="20" t="s">
        <v>932</v>
      </c>
      <c r="G85" s="17">
        <v>16544.629999999997</v>
      </c>
    </row>
    <row r="86" spans="6:7" x14ac:dyDescent="0.25">
      <c r="F86" s="20" t="s">
        <v>2193</v>
      </c>
      <c r="G86" s="17">
        <v>1550.4899999999998</v>
      </c>
    </row>
    <row r="87" spans="6:7" x14ac:dyDescent="0.25">
      <c r="F87" s="20" t="s">
        <v>244</v>
      </c>
      <c r="G87" s="17">
        <v>33209.760000000002</v>
      </c>
    </row>
    <row r="88" spans="6:7" x14ac:dyDescent="0.25">
      <c r="F88" s="20" t="s">
        <v>130</v>
      </c>
      <c r="G88" s="17">
        <v>93082.73</v>
      </c>
    </row>
    <row r="89" spans="6:7" x14ac:dyDescent="0.25">
      <c r="F89" s="20" t="s">
        <v>212</v>
      </c>
      <c r="G89" s="17">
        <v>26981.670000000002</v>
      </c>
    </row>
    <row r="90" spans="6:7" x14ac:dyDescent="0.25">
      <c r="F90" s="20" t="s">
        <v>149</v>
      </c>
      <c r="G90" s="17">
        <v>13491.000000000002</v>
      </c>
    </row>
    <row r="91" spans="6:7" x14ac:dyDescent="0.25">
      <c r="F91" s="20" t="s">
        <v>137</v>
      </c>
      <c r="G91" s="17">
        <v>45282.87000000001</v>
      </c>
    </row>
    <row r="92" spans="6:7" x14ac:dyDescent="0.25">
      <c r="F92" s="20" t="s">
        <v>35</v>
      </c>
      <c r="G92" s="17">
        <v>83468.060000000012</v>
      </c>
    </row>
    <row r="93" spans="6:7" x14ac:dyDescent="0.25">
      <c r="F93" s="20" t="s">
        <v>648</v>
      </c>
      <c r="G93" s="17">
        <v>10681.549999999997</v>
      </c>
    </row>
    <row r="94" spans="6:7" x14ac:dyDescent="0.25">
      <c r="F94" s="20" t="s">
        <v>1858</v>
      </c>
      <c r="G94" s="17">
        <v>22770.350000000002</v>
      </c>
    </row>
    <row r="95" spans="6:7" x14ac:dyDescent="0.25">
      <c r="F95" s="20" t="s">
        <v>2226</v>
      </c>
      <c r="G95" s="17">
        <v>1183.54</v>
      </c>
    </row>
    <row r="96" spans="6:7" x14ac:dyDescent="0.25">
      <c r="F96" s="20" t="s">
        <v>3052</v>
      </c>
      <c r="G96" s="17">
        <v>1924337.8800000001</v>
      </c>
    </row>
    <row r="103" spans="6:7" x14ac:dyDescent="0.25">
      <c r="G103" t="s">
        <v>3060</v>
      </c>
    </row>
    <row r="104" spans="6:7" x14ac:dyDescent="0.25">
      <c r="F104" s="20" t="s">
        <v>3059</v>
      </c>
      <c r="G104" s="21">
        <v>0.67418032786885251</v>
      </c>
    </row>
    <row r="105" spans="6:7" x14ac:dyDescent="0.25">
      <c r="F105" s="20" t="s">
        <v>3061</v>
      </c>
      <c r="G105" s="21">
        <v>0.32581967213114754</v>
      </c>
    </row>
    <row r="106" spans="6:7" x14ac:dyDescent="0.25">
      <c r="F106" s="20" t="s">
        <v>3052</v>
      </c>
      <c r="G106" s="21">
        <v>1</v>
      </c>
    </row>
    <row r="112" spans="6:7" x14ac:dyDescent="0.25">
      <c r="G112" s="19" t="s">
        <v>3054</v>
      </c>
    </row>
    <row r="113" spans="6:10" x14ac:dyDescent="0.25">
      <c r="G113" t="s">
        <v>96</v>
      </c>
      <c r="H113" t="s">
        <v>562</v>
      </c>
      <c r="I113" t="s">
        <v>1728</v>
      </c>
      <c r="J113" t="s">
        <v>3052</v>
      </c>
    </row>
    <row r="114" spans="6:10" x14ac:dyDescent="0.25">
      <c r="F114" t="s">
        <v>3044</v>
      </c>
      <c r="G114" s="18">
        <v>268</v>
      </c>
      <c r="H114" s="18">
        <v>216</v>
      </c>
      <c r="I114" s="18">
        <v>183</v>
      </c>
      <c r="J114" s="18">
        <v>667</v>
      </c>
    </row>
    <row r="124" spans="6:10" x14ac:dyDescent="0.25">
      <c r="F124" s="19" t="s">
        <v>3045</v>
      </c>
      <c r="G124" t="s">
        <v>3041</v>
      </c>
    </row>
    <row r="125" spans="6:10" x14ac:dyDescent="0.25">
      <c r="F125" s="20" t="s">
        <v>3062</v>
      </c>
      <c r="G125" s="17">
        <v>274766.92000000016</v>
      </c>
    </row>
    <row r="126" spans="6:10" x14ac:dyDescent="0.25">
      <c r="F126" s="20" t="s">
        <v>3066</v>
      </c>
      <c r="G126" s="17">
        <v>326101.46999999997</v>
      </c>
    </row>
    <row r="127" spans="6:10" x14ac:dyDescent="0.25">
      <c r="F127" s="20" t="s">
        <v>3063</v>
      </c>
      <c r="G127" s="17">
        <v>271696.67000000016</v>
      </c>
    </row>
    <row r="128" spans="6:10" x14ac:dyDescent="0.25">
      <c r="F128" s="20" t="s">
        <v>3064</v>
      </c>
      <c r="G128" s="17">
        <v>389831.94999999978</v>
      </c>
    </row>
    <row r="129" spans="6:7" x14ac:dyDescent="0.25">
      <c r="F129" s="20" t="s">
        <v>3050</v>
      </c>
      <c r="G129" s="17">
        <v>306572.06999999977</v>
      </c>
    </row>
    <row r="130" spans="6:7" x14ac:dyDescent="0.25">
      <c r="F130" s="20" t="s">
        <v>3065</v>
      </c>
      <c r="G130" s="17">
        <v>355368.79999999964</v>
      </c>
    </row>
    <row r="131" spans="6:7" x14ac:dyDescent="0.25">
      <c r="F131" s="20" t="s">
        <v>3052</v>
      </c>
      <c r="G131" s="17">
        <v>1924337.8799999994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953"/>
  <sheetViews>
    <sheetView workbookViewId="0">
      <pane xSplit="5" ySplit="1" topLeftCell="F2" activePane="bottomRight" state="frozen"/>
      <selection pane="topRight" activeCell="B1" sqref="B1"/>
      <selection pane="bottomLeft" activeCell="A2" sqref="A2"/>
      <selection pane="bottomRight"/>
    </sheetView>
  </sheetViews>
  <sheetFormatPr defaultColWidth="9" defaultRowHeight="12.6" x14ac:dyDescent="0.25"/>
  <cols>
    <col min="1" max="1" width="5.44140625" style="15" customWidth="1"/>
    <col min="2" max="3" width="11" style="15"/>
    <col min="4" max="4" width="7.44140625" style="15" customWidth="1"/>
    <col min="5" max="5" width="10.77734375" customWidth="1"/>
    <col min="6" max="6" width="16.5546875" customWidth="1"/>
    <col min="7" max="7" width="11.77734375" customWidth="1"/>
    <col min="8" max="8" width="12.77734375" customWidth="1"/>
    <col min="9" max="9" width="16.77734375" customWidth="1"/>
    <col min="10" max="11" width="15.21875" customWidth="1"/>
    <col min="12" max="12" width="26.44140625" bestFit="1" customWidth="1"/>
    <col min="13" max="13" width="13.77734375" customWidth="1"/>
    <col min="14" max="14" width="20.21875" customWidth="1"/>
    <col min="15" max="15" width="19.21875" customWidth="1"/>
    <col min="16" max="16" width="29.21875" bestFit="1" customWidth="1"/>
    <col min="17" max="17" width="20.21875" customWidth="1"/>
    <col min="18" max="18" width="92.21875" bestFit="1" customWidth="1"/>
    <col min="19" max="19" width="22.5546875" customWidth="1"/>
    <col min="20" max="20" width="16.21875" bestFit="1" customWidth="1"/>
    <col min="21" max="21" width="19.21875" customWidth="1"/>
    <col min="22" max="22" width="10.21875" customWidth="1"/>
    <col min="23" max="23" width="18.77734375" customWidth="1"/>
    <col min="24" max="24" width="19.5546875" bestFit="1" customWidth="1"/>
    <col min="25" max="25" width="14.44140625" customWidth="1"/>
    <col min="26" max="28" width="13.77734375" customWidth="1"/>
    <col min="29" max="29" width="12.77734375" customWidth="1"/>
    <col min="30" max="30" width="12.5546875" bestFit="1" customWidth="1"/>
    <col min="31" max="31" width="23.21875" customWidth="1"/>
    <col min="32" max="32" width="10" bestFit="1" customWidth="1"/>
    <col min="34" max="34" width="12.21875" customWidth="1"/>
    <col min="35" max="35" width="16.44140625" bestFit="1" customWidth="1"/>
  </cols>
  <sheetData>
    <row r="1" spans="1:34" ht="13.2" thickBot="1" x14ac:dyDescent="0.3">
      <c r="A1" s="15" t="s">
        <v>3043</v>
      </c>
      <c r="E1" s="3" t="s">
        <v>0</v>
      </c>
      <c r="F1" s="4" t="s">
        <v>1</v>
      </c>
      <c r="G1" s="4" t="s">
        <v>2</v>
      </c>
      <c r="H1" s="4" t="s">
        <v>3</v>
      </c>
      <c r="I1" s="4" t="s">
        <v>4</v>
      </c>
      <c r="J1" s="4" t="s">
        <v>5</v>
      </c>
      <c r="K1" s="4" t="s">
        <v>3040</v>
      </c>
      <c r="L1" s="4" t="s">
        <v>6</v>
      </c>
      <c r="M1" s="4" t="s">
        <v>7</v>
      </c>
      <c r="N1" s="4" t="s">
        <v>8</v>
      </c>
      <c r="O1" s="4" t="s">
        <v>9</v>
      </c>
      <c r="P1" s="4" t="s">
        <v>10</v>
      </c>
      <c r="Q1" s="4" t="s">
        <v>11</v>
      </c>
      <c r="R1" s="4" t="s">
        <v>12</v>
      </c>
      <c r="S1" s="4" t="s">
        <v>13</v>
      </c>
      <c r="T1" s="4" t="s">
        <v>3039</v>
      </c>
      <c r="U1" s="4" t="s">
        <v>14</v>
      </c>
      <c r="V1" s="4" t="s">
        <v>15</v>
      </c>
      <c r="W1" s="4" t="s">
        <v>16</v>
      </c>
      <c r="X1" s="4" t="s">
        <v>17</v>
      </c>
      <c r="Y1" s="4" t="s">
        <v>18</v>
      </c>
      <c r="Z1" s="4" t="s">
        <v>19</v>
      </c>
      <c r="AA1" s="4" t="s">
        <v>3038</v>
      </c>
      <c r="AB1" s="4" t="s">
        <v>3037</v>
      </c>
      <c r="AC1" s="4" t="s">
        <v>20</v>
      </c>
      <c r="AD1" s="4" t="s">
        <v>21</v>
      </c>
      <c r="AE1" s="4" t="s">
        <v>22</v>
      </c>
      <c r="AF1" s="4" t="s">
        <v>23</v>
      </c>
      <c r="AG1" s="5" t="s">
        <v>24</v>
      </c>
      <c r="AH1" s="4" t="s">
        <v>3036</v>
      </c>
    </row>
    <row r="2" spans="1:34" ht="12.75" customHeight="1" thickTop="1" thickBot="1" x14ac:dyDescent="0.3">
      <c r="E2" s="6">
        <v>20847</v>
      </c>
      <c r="F2" s="7" t="s">
        <v>25</v>
      </c>
      <c r="G2" s="7">
        <v>0.01</v>
      </c>
      <c r="H2" s="7">
        <v>2.84</v>
      </c>
      <c r="I2" s="7">
        <v>0.93</v>
      </c>
      <c r="J2" s="7">
        <v>3</v>
      </c>
      <c r="K2" s="7" t="str">
        <f>IF(COUNTIF(Table1[Customer ID],Table1[[#This Row],[Customer ID]])&gt;1,"Repeat Customer","One-Time Customer")</f>
        <v>One-Time Customer</v>
      </c>
      <c r="L2" s="7" t="s">
        <v>26</v>
      </c>
      <c r="M2" s="7" t="s">
        <v>27</v>
      </c>
      <c r="N2" s="7" t="s">
        <v>28</v>
      </c>
      <c r="O2" s="7" t="s">
        <v>29</v>
      </c>
      <c r="P2" s="7" t="s">
        <v>30</v>
      </c>
      <c r="Q2" s="7" t="s">
        <v>31</v>
      </c>
      <c r="R2" s="7" t="s">
        <v>32</v>
      </c>
      <c r="S2" s="7">
        <v>0.54</v>
      </c>
      <c r="T2" s="7">
        <f>Table1[[#This Row],[Profit]]/Table1[[#This Row],[Sales]]</f>
        <v>0.35049961568024596</v>
      </c>
      <c r="U2" s="7" t="s">
        <v>33</v>
      </c>
      <c r="V2" s="7" t="s">
        <v>34</v>
      </c>
      <c r="W2" s="7" t="s">
        <v>35</v>
      </c>
      <c r="X2" s="7" t="s">
        <v>36</v>
      </c>
      <c r="Y2" s="7">
        <v>98221</v>
      </c>
      <c r="Z2" s="8">
        <v>42011</v>
      </c>
      <c r="AA2" s="14" t="str">
        <f>TEXT(Table1[[#This Row],[Order Date]],"mmmm")</f>
        <v>January</v>
      </c>
      <c r="AB2" s="8" t="str">
        <f>TEXT(Table1[[#This Row],[Order Date]],"yyyy")</f>
        <v>2015</v>
      </c>
      <c r="AC2" s="8">
        <v>42012</v>
      </c>
      <c r="AD2" s="7">
        <v>4.5599999999999996</v>
      </c>
      <c r="AE2" s="7">
        <v>4</v>
      </c>
      <c r="AF2" s="7">
        <v>13.01</v>
      </c>
      <c r="AG2" s="7">
        <v>88522</v>
      </c>
      <c r="AH2" s="7" t="str">
        <f>IF(COUNTIF(Returns!$A$2:$A$1635,Orders!AG2)&gt;0,"Returned","Not Returned")</f>
        <v>Not Returned</v>
      </c>
    </row>
    <row r="3" spans="1:34" ht="12.75" customHeight="1" thickTop="1" thickBot="1" x14ac:dyDescent="0.3">
      <c r="E3" s="9">
        <v>20228</v>
      </c>
      <c r="F3" s="2" t="s">
        <v>37</v>
      </c>
      <c r="G3" s="2">
        <v>0.02</v>
      </c>
      <c r="H3" s="2">
        <v>500.98</v>
      </c>
      <c r="I3" s="2">
        <v>26</v>
      </c>
      <c r="J3" s="2">
        <v>5</v>
      </c>
      <c r="K3" s="7" t="str">
        <f>IF(COUNTIF(Table1[Customer ID],Table1[[#This Row],[Customer ID]])&gt;1,"Repeat Customer","One-Time Customer")</f>
        <v>One-Time Customer</v>
      </c>
      <c r="L3" s="2" t="s">
        <v>38</v>
      </c>
      <c r="M3" s="2" t="s">
        <v>39</v>
      </c>
      <c r="N3" s="2" t="s">
        <v>40</v>
      </c>
      <c r="O3" s="2" t="s">
        <v>41</v>
      </c>
      <c r="P3" s="2" t="s">
        <v>42</v>
      </c>
      <c r="Q3" s="2" t="s">
        <v>43</v>
      </c>
      <c r="R3" s="2" t="s">
        <v>44</v>
      </c>
      <c r="S3" s="2">
        <v>0.6</v>
      </c>
      <c r="T3" s="7">
        <f>Table1[[#This Row],[Profit]]/Table1[[#This Row],[Sales]]</f>
        <v>0.69</v>
      </c>
      <c r="U3" s="2" t="s">
        <v>33</v>
      </c>
      <c r="V3" s="2" t="s">
        <v>34</v>
      </c>
      <c r="W3" s="2" t="s">
        <v>45</v>
      </c>
      <c r="X3" s="2" t="s">
        <v>46</v>
      </c>
      <c r="Y3" s="2">
        <v>91776</v>
      </c>
      <c r="Z3" s="10">
        <v>42168</v>
      </c>
      <c r="AA3" s="14" t="str">
        <f>TEXT(Table1[[#This Row],[Order Date]],"mmmm")</f>
        <v>June</v>
      </c>
      <c r="AB3" s="8" t="str">
        <f>TEXT(Table1[[#This Row],[Order Date]],"yyyy")</f>
        <v>2015</v>
      </c>
      <c r="AC3" s="10">
        <v>42170</v>
      </c>
      <c r="AD3" s="2">
        <v>4390.3665000000001</v>
      </c>
      <c r="AE3" s="2">
        <v>12</v>
      </c>
      <c r="AF3" s="2">
        <v>6362.85</v>
      </c>
      <c r="AG3" s="2">
        <v>90193</v>
      </c>
      <c r="AH3" s="7" t="str">
        <f>IF(COUNTIF(Returns!$A$2:$A$1635,Orders!AG3)&gt;0,"Returned","Not Returned")</f>
        <v>Not Returned</v>
      </c>
    </row>
    <row r="4" spans="1:34" ht="12.75" customHeight="1" thickTop="1" thickBot="1" x14ac:dyDescent="0.3">
      <c r="E4" s="11">
        <v>21776</v>
      </c>
      <c r="F4" s="12" t="s">
        <v>47</v>
      </c>
      <c r="G4" s="12">
        <v>0.06</v>
      </c>
      <c r="H4" s="12">
        <v>9.48</v>
      </c>
      <c r="I4" s="12">
        <v>7.29</v>
      </c>
      <c r="J4" s="12">
        <v>11</v>
      </c>
      <c r="K4" s="7" t="str">
        <f>IF(COUNTIF(Table1[Customer ID],Table1[[#This Row],[Customer ID]])&gt;1,"Repeat Customer","One-Time Customer")</f>
        <v>One-Time Customer</v>
      </c>
      <c r="L4" s="12" t="s">
        <v>48</v>
      </c>
      <c r="M4" s="12" t="s">
        <v>49</v>
      </c>
      <c r="N4" s="12" t="s">
        <v>40</v>
      </c>
      <c r="O4" s="12" t="s">
        <v>41</v>
      </c>
      <c r="P4" s="12" t="s">
        <v>50</v>
      </c>
      <c r="Q4" s="12" t="s">
        <v>51</v>
      </c>
      <c r="R4" s="12" t="s">
        <v>52</v>
      </c>
      <c r="S4" s="12">
        <v>0.45</v>
      </c>
      <c r="T4" s="7">
        <f>Table1[[#This Row],[Profit]]/Table1[[#This Row],[Sales]]</f>
        <v>-0.25484063461993844</v>
      </c>
      <c r="U4" s="12" t="s">
        <v>33</v>
      </c>
      <c r="V4" s="12" t="s">
        <v>53</v>
      </c>
      <c r="W4" s="12" t="s">
        <v>54</v>
      </c>
      <c r="X4" s="12" t="s">
        <v>55</v>
      </c>
      <c r="Y4" s="12">
        <v>7203</v>
      </c>
      <c r="Z4" s="13">
        <v>42050</v>
      </c>
      <c r="AA4" s="14" t="str">
        <f>TEXT(Table1[[#This Row],[Order Date]],"mmmm")</f>
        <v>February</v>
      </c>
      <c r="AB4" s="8" t="str">
        <f>TEXT(Table1[[#This Row],[Order Date]],"yyyy")</f>
        <v>2015</v>
      </c>
      <c r="AC4" s="13">
        <v>42052</v>
      </c>
      <c r="AD4" s="12">
        <v>-53.809600000000003</v>
      </c>
      <c r="AE4" s="12">
        <v>22</v>
      </c>
      <c r="AF4" s="12">
        <v>211.15</v>
      </c>
      <c r="AG4" s="12">
        <v>90192</v>
      </c>
      <c r="AH4" s="7" t="str">
        <f>IF(COUNTIF(Returns!$A$2:$A$1635,Orders!AG4)&gt;0,"Returned","Not Returned")</f>
        <v>Not Returned</v>
      </c>
    </row>
    <row r="5" spans="1:34" ht="12.75" customHeight="1" thickTop="1" thickBot="1" x14ac:dyDescent="0.3">
      <c r="E5" s="9">
        <v>24844</v>
      </c>
      <c r="F5" s="2" t="s">
        <v>56</v>
      </c>
      <c r="G5" s="2">
        <v>0.09</v>
      </c>
      <c r="H5" s="2">
        <v>78.69</v>
      </c>
      <c r="I5" s="2">
        <v>19.989999999999998</v>
      </c>
      <c r="J5" s="2">
        <v>14</v>
      </c>
      <c r="K5" s="7" t="str">
        <f>IF(COUNTIF(Table1[Customer ID],Table1[[#This Row],[Customer ID]])&gt;1,"Repeat Customer","One-Time Customer")</f>
        <v>Repeat Customer</v>
      </c>
      <c r="L5" s="2" t="s">
        <v>57</v>
      </c>
      <c r="M5" s="2" t="s">
        <v>49</v>
      </c>
      <c r="N5" s="2" t="s">
        <v>58</v>
      </c>
      <c r="O5" s="2" t="s">
        <v>41</v>
      </c>
      <c r="P5" s="2" t="s">
        <v>50</v>
      </c>
      <c r="Q5" s="2" t="s">
        <v>59</v>
      </c>
      <c r="R5" s="2" t="s">
        <v>60</v>
      </c>
      <c r="S5" s="2">
        <v>0.43</v>
      </c>
      <c r="T5" s="7">
        <f>Table1[[#This Row],[Profit]]/Table1[[#This Row],[Sales]]</f>
        <v>0.69</v>
      </c>
      <c r="U5" s="2" t="s">
        <v>33</v>
      </c>
      <c r="V5" s="2" t="s">
        <v>61</v>
      </c>
      <c r="W5" s="2" t="s">
        <v>62</v>
      </c>
      <c r="X5" s="2" t="s">
        <v>63</v>
      </c>
      <c r="Y5" s="2">
        <v>55372</v>
      </c>
      <c r="Z5" s="10">
        <v>42136</v>
      </c>
      <c r="AA5" s="14" t="str">
        <f>TEXT(Table1[[#This Row],[Order Date]],"mmmm")</f>
        <v>May</v>
      </c>
      <c r="AB5" s="8" t="str">
        <f>TEXT(Table1[[#This Row],[Order Date]],"yyyy")</f>
        <v>2015</v>
      </c>
      <c r="AC5" s="10">
        <v>42138</v>
      </c>
      <c r="AD5" s="2">
        <v>803.47050000000002</v>
      </c>
      <c r="AE5" s="2">
        <v>16</v>
      </c>
      <c r="AF5" s="2">
        <v>1164.45</v>
      </c>
      <c r="AG5" s="2">
        <v>86838</v>
      </c>
      <c r="AH5" s="7" t="str">
        <f>IF(COUNTIF(Returns!$A$2:$A$1635,Orders!AG5)&gt;0,"Returned","Not Returned")</f>
        <v>Not Returned</v>
      </c>
    </row>
    <row r="6" spans="1:34" ht="12.75" customHeight="1" thickTop="1" thickBot="1" x14ac:dyDescent="0.3">
      <c r="E6" s="11">
        <v>24846</v>
      </c>
      <c r="F6" s="12" t="s">
        <v>56</v>
      </c>
      <c r="G6" s="12">
        <v>0.08</v>
      </c>
      <c r="H6" s="12">
        <v>3.28</v>
      </c>
      <c r="I6" s="12">
        <v>2.31</v>
      </c>
      <c r="J6" s="12">
        <v>14</v>
      </c>
      <c r="K6" s="7" t="str">
        <f>IF(COUNTIF(Table1[Customer ID],Table1[[#This Row],[Customer ID]])&gt;1,"Repeat Customer","One-Time Customer")</f>
        <v>Repeat Customer</v>
      </c>
      <c r="L6" s="12" t="s">
        <v>57</v>
      </c>
      <c r="M6" s="12" t="s">
        <v>49</v>
      </c>
      <c r="N6" s="12" t="s">
        <v>58</v>
      </c>
      <c r="O6" s="12" t="s">
        <v>29</v>
      </c>
      <c r="P6" s="12" t="s">
        <v>30</v>
      </c>
      <c r="Q6" s="12" t="s">
        <v>31</v>
      </c>
      <c r="R6" s="12" t="s">
        <v>64</v>
      </c>
      <c r="S6" s="12">
        <v>0.56000000000000005</v>
      </c>
      <c r="T6" s="7">
        <f>Table1[[#This Row],[Profit]]/Table1[[#This Row],[Sales]]</f>
        <v>-1.0809716599190284</v>
      </c>
      <c r="U6" s="12" t="s">
        <v>33</v>
      </c>
      <c r="V6" s="12" t="s">
        <v>61</v>
      </c>
      <c r="W6" s="12" t="s">
        <v>62</v>
      </c>
      <c r="X6" s="12" t="s">
        <v>63</v>
      </c>
      <c r="Y6" s="12">
        <v>55372</v>
      </c>
      <c r="Z6" s="13">
        <v>42136</v>
      </c>
      <c r="AA6" s="14" t="str">
        <f>TEXT(Table1[[#This Row],[Order Date]],"mmmm")</f>
        <v>May</v>
      </c>
      <c r="AB6" s="8" t="str">
        <f>TEXT(Table1[[#This Row],[Order Date]],"yyyy")</f>
        <v>2015</v>
      </c>
      <c r="AC6" s="13">
        <v>42137</v>
      </c>
      <c r="AD6" s="12">
        <v>-24.03</v>
      </c>
      <c r="AE6" s="12">
        <v>7</v>
      </c>
      <c r="AF6" s="12">
        <v>22.23</v>
      </c>
      <c r="AG6" s="12">
        <v>86838</v>
      </c>
      <c r="AH6" s="7" t="str">
        <f>IF(COUNTIF(Returns!$A$2:$A$1635,Orders!AG6)&gt;0,"Returned","Not Returned")</f>
        <v>Not Returned</v>
      </c>
    </row>
    <row r="7" spans="1:34" ht="12.75" customHeight="1" thickTop="1" thickBot="1" x14ac:dyDescent="0.3">
      <c r="E7" s="9">
        <v>24847</v>
      </c>
      <c r="F7" s="2" t="s">
        <v>56</v>
      </c>
      <c r="G7" s="2">
        <v>0.05</v>
      </c>
      <c r="H7" s="2">
        <v>3.28</v>
      </c>
      <c r="I7" s="2">
        <v>4.2</v>
      </c>
      <c r="J7" s="2">
        <v>14</v>
      </c>
      <c r="K7" s="7" t="str">
        <f>IF(COUNTIF(Table1[Customer ID],Table1[[#This Row],[Customer ID]])&gt;1,"Repeat Customer","One-Time Customer")</f>
        <v>Repeat Customer</v>
      </c>
      <c r="L7" s="2" t="s">
        <v>57</v>
      </c>
      <c r="M7" s="2" t="s">
        <v>49</v>
      </c>
      <c r="N7" s="2" t="s">
        <v>58</v>
      </c>
      <c r="O7" s="2" t="s">
        <v>29</v>
      </c>
      <c r="P7" s="2" t="s">
        <v>30</v>
      </c>
      <c r="Q7" s="2" t="s">
        <v>31</v>
      </c>
      <c r="R7" s="2" t="s">
        <v>65</v>
      </c>
      <c r="S7" s="2">
        <v>0.56000000000000005</v>
      </c>
      <c r="T7" s="7">
        <f>Table1[[#This Row],[Profit]]/Table1[[#This Row],[Sales]]</f>
        <v>-2.6468906361686919</v>
      </c>
      <c r="U7" s="2" t="s">
        <v>33</v>
      </c>
      <c r="V7" s="2" t="s">
        <v>61</v>
      </c>
      <c r="W7" s="2" t="s">
        <v>62</v>
      </c>
      <c r="X7" s="2" t="s">
        <v>63</v>
      </c>
      <c r="Y7" s="2">
        <v>55372</v>
      </c>
      <c r="Z7" s="10">
        <v>42136</v>
      </c>
      <c r="AA7" s="14" t="str">
        <f>TEXT(Table1[[#This Row],[Order Date]],"mmmm")</f>
        <v>May</v>
      </c>
      <c r="AB7" s="8" t="str">
        <f>TEXT(Table1[[#This Row],[Order Date]],"yyyy")</f>
        <v>2015</v>
      </c>
      <c r="AC7" s="10">
        <v>42137</v>
      </c>
      <c r="AD7" s="2">
        <v>-37.03</v>
      </c>
      <c r="AE7" s="2">
        <v>4</v>
      </c>
      <c r="AF7" s="2">
        <v>13.99</v>
      </c>
      <c r="AG7" s="2">
        <v>86838</v>
      </c>
      <c r="AH7" s="7" t="str">
        <f>IF(COUNTIF(Returns!$A$2:$A$1635,Orders!AG7)&gt;0,"Returned","Not Returned")</f>
        <v>Not Returned</v>
      </c>
    </row>
    <row r="8" spans="1:34" ht="12.75" customHeight="1" thickTop="1" thickBot="1" x14ac:dyDescent="0.3">
      <c r="E8" s="11">
        <v>24848</v>
      </c>
      <c r="F8" s="12" t="s">
        <v>56</v>
      </c>
      <c r="G8" s="12">
        <v>0.05</v>
      </c>
      <c r="H8" s="12">
        <v>3.58</v>
      </c>
      <c r="I8" s="12">
        <v>1.63</v>
      </c>
      <c r="J8" s="12">
        <v>14</v>
      </c>
      <c r="K8" s="7" t="str">
        <f>IF(COUNTIF(Table1[Customer ID],Table1[[#This Row],[Customer ID]])&gt;1,"Repeat Customer","One-Time Customer")</f>
        <v>Repeat Customer</v>
      </c>
      <c r="L8" s="12" t="s">
        <v>57</v>
      </c>
      <c r="M8" s="12" t="s">
        <v>49</v>
      </c>
      <c r="N8" s="12" t="s">
        <v>58</v>
      </c>
      <c r="O8" s="12" t="s">
        <v>29</v>
      </c>
      <c r="P8" s="12" t="s">
        <v>66</v>
      </c>
      <c r="Q8" s="12" t="s">
        <v>31</v>
      </c>
      <c r="R8" s="12" t="s">
        <v>67</v>
      </c>
      <c r="S8" s="12">
        <v>0.36</v>
      </c>
      <c r="T8" s="7">
        <f>Table1[[#This Row],[Profit]]/Table1[[#This Row],[Sales]]</f>
        <v>-4.978962131837307E-2</v>
      </c>
      <c r="U8" s="12" t="s">
        <v>33</v>
      </c>
      <c r="V8" s="12" t="s">
        <v>61</v>
      </c>
      <c r="W8" s="12" t="s">
        <v>62</v>
      </c>
      <c r="X8" s="12" t="s">
        <v>63</v>
      </c>
      <c r="Y8" s="12">
        <v>55372</v>
      </c>
      <c r="Z8" s="13">
        <v>42136</v>
      </c>
      <c r="AA8" s="14" t="str">
        <f>TEXT(Table1[[#This Row],[Order Date]],"mmmm")</f>
        <v>May</v>
      </c>
      <c r="AB8" s="8" t="str">
        <f>TEXT(Table1[[#This Row],[Order Date]],"yyyy")</f>
        <v>2015</v>
      </c>
      <c r="AC8" s="13">
        <v>42137</v>
      </c>
      <c r="AD8" s="12">
        <v>-0.71</v>
      </c>
      <c r="AE8" s="12">
        <v>4</v>
      </c>
      <c r="AF8" s="12">
        <v>14.26</v>
      </c>
      <c r="AG8" s="12">
        <v>86838</v>
      </c>
      <c r="AH8" s="7" t="str">
        <f>IF(COUNTIF(Returns!$A$2:$A$1635,Orders!AG8)&gt;0,"Returned","Not Returned")</f>
        <v>Not Returned</v>
      </c>
    </row>
    <row r="9" spans="1:34" ht="12.75" customHeight="1" thickTop="1" thickBot="1" x14ac:dyDescent="0.3">
      <c r="E9" s="9">
        <v>18181</v>
      </c>
      <c r="F9" s="2" t="s">
        <v>47</v>
      </c>
      <c r="G9" s="2">
        <v>0</v>
      </c>
      <c r="H9" s="2">
        <v>4.42</v>
      </c>
      <c r="I9" s="2">
        <v>4.99</v>
      </c>
      <c r="J9" s="2">
        <v>15</v>
      </c>
      <c r="K9" s="7" t="str">
        <f>IF(COUNTIF(Table1[Customer ID],Table1[[#This Row],[Customer ID]])&gt;1,"Repeat Customer","One-Time Customer")</f>
        <v>Repeat Customer</v>
      </c>
      <c r="L9" s="2" t="s">
        <v>68</v>
      </c>
      <c r="M9" s="2" t="s">
        <v>49</v>
      </c>
      <c r="N9" s="2" t="s">
        <v>58</v>
      </c>
      <c r="O9" s="2" t="s">
        <v>29</v>
      </c>
      <c r="P9" s="2" t="s">
        <v>69</v>
      </c>
      <c r="Q9" s="2" t="s">
        <v>59</v>
      </c>
      <c r="R9" s="2" t="s">
        <v>70</v>
      </c>
      <c r="S9" s="2">
        <v>0.38</v>
      </c>
      <c r="T9" s="7">
        <f>Table1[[#This Row],[Profit]]/Table1[[#This Row],[Sales]]</f>
        <v>-1.7872721840454138</v>
      </c>
      <c r="U9" s="2" t="s">
        <v>33</v>
      </c>
      <c r="V9" s="2" t="s">
        <v>53</v>
      </c>
      <c r="W9" s="2" t="s">
        <v>71</v>
      </c>
      <c r="X9" s="2" t="s">
        <v>72</v>
      </c>
      <c r="Y9" s="2">
        <v>11787</v>
      </c>
      <c r="Z9" s="10">
        <v>42102</v>
      </c>
      <c r="AA9" s="14" t="str">
        <f>TEXT(Table1[[#This Row],[Order Date]],"mmmm")</f>
        <v>April</v>
      </c>
      <c r="AB9" s="8" t="str">
        <f>TEXT(Table1[[#This Row],[Order Date]],"yyyy")</f>
        <v>2015</v>
      </c>
      <c r="AC9" s="10">
        <v>42103</v>
      </c>
      <c r="AD9" s="2">
        <v>-59.82</v>
      </c>
      <c r="AE9" s="2">
        <v>7</v>
      </c>
      <c r="AF9" s="2">
        <v>33.47</v>
      </c>
      <c r="AG9" s="2">
        <v>86837</v>
      </c>
      <c r="AH9" s="7" t="str">
        <f>IF(COUNTIF(Returns!$A$2:$A$1635,Orders!AG9)&gt;0,"Returned","Not Returned")</f>
        <v>Not Returned</v>
      </c>
    </row>
    <row r="10" spans="1:34" ht="12.75" customHeight="1" thickTop="1" thickBot="1" x14ac:dyDescent="0.3">
      <c r="E10" s="11">
        <v>20925</v>
      </c>
      <c r="F10" s="12" t="s">
        <v>56</v>
      </c>
      <c r="G10" s="12">
        <v>0.01</v>
      </c>
      <c r="H10" s="12">
        <v>35.94</v>
      </c>
      <c r="I10" s="12">
        <v>6.66</v>
      </c>
      <c r="J10" s="12">
        <v>15</v>
      </c>
      <c r="K10" s="7" t="str">
        <f>IF(COUNTIF(Table1[Customer ID],Table1[[#This Row],[Customer ID]])&gt;1,"Repeat Customer","One-Time Customer")</f>
        <v>Repeat Customer</v>
      </c>
      <c r="L10" s="12" t="s">
        <v>68</v>
      </c>
      <c r="M10" s="12" t="s">
        <v>49</v>
      </c>
      <c r="N10" s="12" t="s">
        <v>58</v>
      </c>
      <c r="O10" s="12" t="s">
        <v>29</v>
      </c>
      <c r="P10" s="12" t="s">
        <v>69</v>
      </c>
      <c r="Q10" s="12" t="s">
        <v>59</v>
      </c>
      <c r="R10" s="12" t="s">
        <v>73</v>
      </c>
      <c r="S10" s="12">
        <v>0.4</v>
      </c>
      <c r="T10" s="7">
        <f>Table1[[#This Row],[Profit]]/Table1[[#This Row],[Sales]]</f>
        <v>0.68999999999999984</v>
      </c>
      <c r="U10" s="12" t="s">
        <v>33</v>
      </c>
      <c r="V10" s="12" t="s">
        <v>53</v>
      </c>
      <c r="W10" s="12" t="s">
        <v>71</v>
      </c>
      <c r="X10" s="12" t="s">
        <v>72</v>
      </c>
      <c r="Y10" s="12">
        <v>11787</v>
      </c>
      <c r="Z10" s="13">
        <v>42152</v>
      </c>
      <c r="AA10" s="14" t="str">
        <f>TEXT(Table1[[#This Row],[Order Date]],"mmmm")</f>
        <v>May</v>
      </c>
      <c r="AB10" s="8" t="str">
        <f>TEXT(Table1[[#This Row],[Order Date]],"yyyy")</f>
        <v>2015</v>
      </c>
      <c r="AC10" s="13">
        <v>42152</v>
      </c>
      <c r="AD10" s="12">
        <v>261.87569999999994</v>
      </c>
      <c r="AE10" s="12">
        <v>10</v>
      </c>
      <c r="AF10" s="12">
        <v>379.53</v>
      </c>
      <c r="AG10" s="12">
        <v>86839</v>
      </c>
      <c r="AH10" s="7" t="str">
        <f>IF(COUNTIF(Returns!$A$2:$A$1635,Orders!AG10)&gt;0,"Returned","Not Returned")</f>
        <v>Not Returned</v>
      </c>
    </row>
    <row r="11" spans="1:34" ht="12.75" customHeight="1" thickTop="1" thickBot="1" x14ac:dyDescent="0.3">
      <c r="E11" s="9">
        <v>26267</v>
      </c>
      <c r="F11" s="2" t="s">
        <v>25</v>
      </c>
      <c r="G11" s="2">
        <v>0.04</v>
      </c>
      <c r="H11" s="2">
        <v>2.98</v>
      </c>
      <c r="I11" s="2">
        <v>1.58</v>
      </c>
      <c r="J11" s="2">
        <v>16</v>
      </c>
      <c r="K11" s="7" t="str">
        <f>IF(COUNTIF(Table1[Customer ID],Table1[[#This Row],[Customer ID]])&gt;1,"Repeat Customer","One-Time Customer")</f>
        <v>Repeat Customer</v>
      </c>
      <c r="L11" s="2" t="s">
        <v>74</v>
      </c>
      <c r="M11" s="2" t="s">
        <v>49</v>
      </c>
      <c r="N11" s="2" t="s">
        <v>58</v>
      </c>
      <c r="O11" s="2" t="s">
        <v>29</v>
      </c>
      <c r="P11" s="2" t="s">
        <v>66</v>
      </c>
      <c r="Q11" s="2" t="s">
        <v>31</v>
      </c>
      <c r="R11" s="2" t="s">
        <v>75</v>
      </c>
      <c r="S11" s="2">
        <v>0.39</v>
      </c>
      <c r="T11" s="7">
        <f>Table1[[#This Row],[Profit]]/Table1[[#This Row],[Sales]]</f>
        <v>0.13989361702127659</v>
      </c>
      <c r="U11" s="2" t="s">
        <v>33</v>
      </c>
      <c r="V11" s="2" t="s">
        <v>53</v>
      </c>
      <c r="W11" s="2" t="s">
        <v>71</v>
      </c>
      <c r="X11" s="2" t="s">
        <v>76</v>
      </c>
      <c r="Y11" s="2">
        <v>13210</v>
      </c>
      <c r="Z11" s="10">
        <v>42047</v>
      </c>
      <c r="AA11" s="14" t="str">
        <f>TEXT(Table1[[#This Row],[Order Date]],"mmmm")</f>
        <v>February</v>
      </c>
      <c r="AB11" s="8" t="str">
        <f>TEXT(Table1[[#This Row],[Order Date]],"yyyy")</f>
        <v>2015</v>
      </c>
      <c r="AC11" s="10">
        <v>42050</v>
      </c>
      <c r="AD11" s="2">
        <v>2.63</v>
      </c>
      <c r="AE11" s="2">
        <v>6</v>
      </c>
      <c r="AF11" s="2">
        <v>18.8</v>
      </c>
      <c r="AG11" s="2">
        <v>86836</v>
      </c>
      <c r="AH11" s="7" t="str">
        <f>IF(COUNTIF(Returns!$A$2:$A$1635,Orders!AG11)&gt;0,"Returned","Not Returned")</f>
        <v>Not Returned</v>
      </c>
    </row>
    <row r="12" spans="1:34" ht="12.75" customHeight="1" thickTop="1" thickBot="1" x14ac:dyDescent="0.3">
      <c r="E12" s="11">
        <v>26268</v>
      </c>
      <c r="F12" s="12" t="s">
        <v>25</v>
      </c>
      <c r="G12" s="12">
        <v>0.05</v>
      </c>
      <c r="H12" s="12">
        <v>115.99</v>
      </c>
      <c r="I12" s="12">
        <v>2.5</v>
      </c>
      <c r="J12" s="12">
        <v>16</v>
      </c>
      <c r="K12" s="7" t="str">
        <f>IF(COUNTIF(Table1[Customer ID],Table1[[#This Row],[Customer ID]])&gt;1,"Repeat Customer","One-Time Customer")</f>
        <v>Repeat Customer</v>
      </c>
      <c r="L12" s="12" t="s">
        <v>74</v>
      </c>
      <c r="M12" s="12" t="s">
        <v>49</v>
      </c>
      <c r="N12" s="12" t="s">
        <v>58</v>
      </c>
      <c r="O12" s="12" t="s">
        <v>77</v>
      </c>
      <c r="P12" s="12" t="s">
        <v>78</v>
      </c>
      <c r="Q12" s="12" t="s">
        <v>59</v>
      </c>
      <c r="R12" s="12" t="s">
        <v>79</v>
      </c>
      <c r="S12" s="12">
        <v>0.55000000000000004</v>
      </c>
      <c r="T12" s="7">
        <f>Table1[[#This Row],[Profit]]/Table1[[#This Row],[Sales]]</f>
        <v>0.69</v>
      </c>
      <c r="U12" s="12" t="s">
        <v>33</v>
      </c>
      <c r="V12" s="12" t="s">
        <v>53</v>
      </c>
      <c r="W12" s="12" t="s">
        <v>71</v>
      </c>
      <c r="X12" s="12" t="s">
        <v>76</v>
      </c>
      <c r="Y12" s="12">
        <v>13210</v>
      </c>
      <c r="Z12" s="13">
        <v>42047</v>
      </c>
      <c r="AA12" s="14" t="str">
        <f>TEXT(Table1[[#This Row],[Order Date]],"mmmm")</f>
        <v>February</v>
      </c>
      <c r="AB12" s="8" t="str">
        <f>TEXT(Table1[[#This Row],[Order Date]],"yyyy")</f>
        <v>2015</v>
      </c>
      <c r="AC12" s="13">
        <v>42049</v>
      </c>
      <c r="AD12" s="12">
        <v>652.73309999999992</v>
      </c>
      <c r="AE12" s="12">
        <v>10</v>
      </c>
      <c r="AF12" s="12">
        <v>945.99</v>
      </c>
      <c r="AG12" s="12">
        <v>86836</v>
      </c>
      <c r="AH12" s="7" t="str">
        <f>IF(COUNTIF(Returns!$A$2:$A$1635,Orders!AG12)&gt;0,"Returned","Not Returned")</f>
        <v>Not Returned</v>
      </c>
    </row>
    <row r="13" spans="1:34" ht="12.75" customHeight="1" thickTop="1" thickBot="1" x14ac:dyDescent="0.3">
      <c r="E13" s="9">
        <v>23890</v>
      </c>
      <c r="F13" s="2" t="s">
        <v>25</v>
      </c>
      <c r="G13" s="2">
        <v>0.05</v>
      </c>
      <c r="H13" s="2">
        <v>26.48</v>
      </c>
      <c r="I13" s="2">
        <v>6.93</v>
      </c>
      <c r="J13" s="2">
        <v>18</v>
      </c>
      <c r="K13" s="7" t="str">
        <f>IF(COUNTIF(Table1[Customer ID],Table1[[#This Row],[Customer ID]])&gt;1,"Repeat Customer","One-Time Customer")</f>
        <v>One-Time Customer</v>
      </c>
      <c r="L13" s="2" t="s">
        <v>80</v>
      </c>
      <c r="M13" s="2" t="s">
        <v>49</v>
      </c>
      <c r="N13" s="2" t="s">
        <v>58</v>
      </c>
      <c r="O13" s="2" t="s">
        <v>41</v>
      </c>
      <c r="P13" s="2" t="s">
        <v>50</v>
      </c>
      <c r="Q13" s="2" t="s">
        <v>59</v>
      </c>
      <c r="R13" s="2" t="s">
        <v>81</v>
      </c>
      <c r="S13" s="2">
        <v>0.49</v>
      </c>
      <c r="T13" s="7">
        <f>Table1[[#This Row],[Profit]]/Table1[[#This Row],[Sales]]</f>
        <v>0.69</v>
      </c>
      <c r="U13" s="2" t="s">
        <v>33</v>
      </c>
      <c r="V13" s="2" t="s">
        <v>34</v>
      </c>
      <c r="W13" s="2" t="s">
        <v>82</v>
      </c>
      <c r="X13" s="2" t="s">
        <v>83</v>
      </c>
      <c r="Y13" s="2">
        <v>59601</v>
      </c>
      <c r="Z13" s="10">
        <v>42139</v>
      </c>
      <c r="AA13" s="14" t="str">
        <f>TEXT(Table1[[#This Row],[Order Date]],"mmmm")</f>
        <v>May</v>
      </c>
      <c r="AB13" s="8" t="str">
        <f>TEXT(Table1[[#This Row],[Order Date]],"yyyy")</f>
        <v>2015</v>
      </c>
      <c r="AC13" s="10">
        <v>42140</v>
      </c>
      <c r="AD13" s="2">
        <v>314.48129999999998</v>
      </c>
      <c r="AE13" s="2">
        <v>17</v>
      </c>
      <c r="AF13" s="2">
        <v>455.77</v>
      </c>
      <c r="AG13" s="2">
        <v>90031</v>
      </c>
      <c r="AH13" s="7" t="str">
        <f>IF(COUNTIF(Returns!$A$2:$A$1635,Orders!AG13)&gt;0,"Returned","Not Returned")</f>
        <v>Not Returned</v>
      </c>
    </row>
    <row r="14" spans="1:34" ht="12.75" customHeight="1" thickTop="1" thickBot="1" x14ac:dyDescent="0.3">
      <c r="E14" s="11">
        <v>24063</v>
      </c>
      <c r="F14" s="12" t="s">
        <v>37</v>
      </c>
      <c r="G14" s="12">
        <v>7.0000000000000007E-2</v>
      </c>
      <c r="H14" s="12">
        <v>12.99</v>
      </c>
      <c r="I14" s="12">
        <v>9.44</v>
      </c>
      <c r="J14" s="12">
        <v>19</v>
      </c>
      <c r="K14" s="7" t="str">
        <f>IF(COUNTIF(Table1[Customer ID],Table1[[#This Row],[Customer ID]])&gt;1,"Repeat Customer","One-Time Customer")</f>
        <v>One-Time Customer</v>
      </c>
      <c r="L14" s="12" t="s">
        <v>84</v>
      </c>
      <c r="M14" s="12" t="s">
        <v>49</v>
      </c>
      <c r="N14" s="12" t="s">
        <v>58</v>
      </c>
      <c r="O14" s="12" t="s">
        <v>77</v>
      </c>
      <c r="P14" s="12" t="s">
        <v>85</v>
      </c>
      <c r="Q14" s="12" t="s">
        <v>86</v>
      </c>
      <c r="R14" s="12" t="s">
        <v>87</v>
      </c>
      <c r="S14" s="12">
        <v>0.39</v>
      </c>
      <c r="T14" s="7">
        <f>Table1[[#This Row],[Profit]]/Table1[[#This Row],[Sales]]</f>
        <v>-0.4945851848656112</v>
      </c>
      <c r="U14" s="12" t="s">
        <v>33</v>
      </c>
      <c r="V14" s="12" t="s">
        <v>34</v>
      </c>
      <c r="W14" s="12" t="s">
        <v>82</v>
      </c>
      <c r="X14" s="12" t="s">
        <v>88</v>
      </c>
      <c r="Y14" s="12">
        <v>59801</v>
      </c>
      <c r="Z14" s="13">
        <v>42145</v>
      </c>
      <c r="AA14" s="14" t="str">
        <f>TEXT(Table1[[#This Row],[Order Date]],"mmmm")</f>
        <v>May</v>
      </c>
      <c r="AB14" s="8" t="str">
        <f>TEXT(Table1[[#This Row],[Order Date]],"yyyy")</f>
        <v>2015</v>
      </c>
      <c r="AC14" s="13">
        <v>42147</v>
      </c>
      <c r="AD14" s="12">
        <v>-114.63990000000001</v>
      </c>
      <c r="AE14" s="12">
        <v>18</v>
      </c>
      <c r="AF14" s="12">
        <v>231.79</v>
      </c>
      <c r="AG14" s="12">
        <v>90032</v>
      </c>
      <c r="AH14" s="7" t="str">
        <f>IF(COUNTIF(Returns!$A$2:$A$1635,Orders!AG14)&gt;0,"Returned","Not Returned")</f>
        <v>Not Returned</v>
      </c>
    </row>
    <row r="15" spans="1:34" ht="12.75" customHeight="1" thickTop="1" thickBot="1" x14ac:dyDescent="0.3">
      <c r="E15" s="9">
        <v>5890</v>
      </c>
      <c r="F15" s="2" t="s">
        <v>25</v>
      </c>
      <c r="G15" s="2">
        <v>0.05</v>
      </c>
      <c r="H15" s="2">
        <v>26.48</v>
      </c>
      <c r="I15" s="2">
        <v>6.93</v>
      </c>
      <c r="J15" s="2">
        <v>21</v>
      </c>
      <c r="K15" s="7" t="str">
        <f>IF(COUNTIF(Table1[Customer ID],Table1[[#This Row],[Customer ID]])&gt;1,"Repeat Customer","One-Time Customer")</f>
        <v>Repeat Customer</v>
      </c>
      <c r="L15" s="2" t="s">
        <v>89</v>
      </c>
      <c r="M15" s="2" t="s">
        <v>49</v>
      </c>
      <c r="N15" s="2" t="s">
        <v>58</v>
      </c>
      <c r="O15" s="2" t="s">
        <v>41</v>
      </c>
      <c r="P15" s="2" t="s">
        <v>50</v>
      </c>
      <c r="Q15" s="2" t="s">
        <v>59</v>
      </c>
      <c r="R15" s="2" t="s">
        <v>81</v>
      </c>
      <c r="S15" s="2">
        <v>0.49</v>
      </c>
      <c r="T15" s="7">
        <f>Table1[[#This Row],[Profit]]/Table1[[#This Row],[Sales]]</f>
        <v>0.20481805732433167</v>
      </c>
      <c r="U15" s="2" t="s">
        <v>33</v>
      </c>
      <c r="V15" s="2" t="s">
        <v>53</v>
      </c>
      <c r="W15" s="2" t="s">
        <v>71</v>
      </c>
      <c r="X15" s="2" t="s">
        <v>90</v>
      </c>
      <c r="Y15" s="2">
        <v>10012</v>
      </c>
      <c r="Z15" s="10">
        <v>42139</v>
      </c>
      <c r="AA15" s="14" t="str">
        <f>TEXT(Table1[[#This Row],[Order Date]],"mmmm")</f>
        <v>May</v>
      </c>
      <c r="AB15" s="8" t="str">
        <f>TEXT(Table1[[#This Row],[Order Date]],"yyyy")</f>
        <v>2015</v>
      </c>
      <c r="AC15" s="10">
        <v>42140</v>
      </c>
      <c r="AD15" s="2">
        <v>384.38</v>
      </c>
      <c r="AE15" s="2">
        <v>70</v>
      </c>
      <c r="AF15" s="2">
        <v>1876.69</v>
      </c>
      <c r="AG15" s="2">
        <v>41793</v>
      </c>
      <c r="AH15" s="7" t="str">
        <f>IF(COUNTIF(Returns!$A$2:$A$1635,Orders!AG15)&gt;0,"Returned","Not Returned")</f>
        <v>Not Returned</v>
      </c>
    </row>
    <row r="16" spans="1:34" ht="12.75" customHeight="1" thickTop="1" thickBot="1" x14ac:dyDescent="0.3">
      <c r="E16" s="11">
        <v>6062</v>
      </c>
      <c r="F16" s="12" t="s">
        <v>37</v>
      </c>
      <c r="G16" s="12">
        <v>0.08</v>
      </c>
      <c r="H16" s="12">
        <v>5</v>
      </c>
      <c r="I16" s="12">
        <v>3.39</v>
      </c>
      <c r="J16" s="12">
        <v>21</v>
      </c>
      <c r="K16" s="7" t="str">
        <f>IF(COUNTIF(Table1[Customer ID],Table1[[#This Row],[Customer ID]])&gt;1,"Repeat Customer","One-Time Customer")</f>
        <v>Repeat Customer</v>
      </c>
      <c r="L16" s="12" t="s">
        <v>89</v>
      </c>
      <c r="M16" s="12" t="s">
        <v>49</v>
      </c>
      <c r="N16" s="12" t="s">
        <v>58</v>
      </c>
      <c r="O16" s="12" t="s">
        <v>29</v>
      </c>
      <c r="P16" s="12" t="s">
        <v>66</v>
      </c>
      <c r="Q16" s="12" t="s">
        <v>31</v>
      </c>
      <c r="R16" s="12" t="s">
        <v>91</v>
      </c>
      <c r="S16" s="12">
        <v>0.37</v>
      </c>
      <c r="T16" s="7">
        <f>Table1[[#This Row],[Profit]]/Table1[[#This Row],[Sales]]</f>
        <v>-5.9680611478878043E-2</v>
      </c>
      <c r="U16" s="12" t="s">
        <v>33</v>
      </c>
      <c r="V16" s="12" t="s">
        <v>53</v>
      </c>
      <c r="W16" s="12" t="s">
        <v>71</v>
      </c>
      <c r="X16" s="12" t="s">
        <v>90</v>
      </c>
      <c r="Y16" s="12">
        <v>10012</v>
      </c>
      <c r="Z16" s="13">
        <v>42145</v>
      </c>
      <c r="AA16" s="14" t="str">
        <f>TEXT(Table1[[#This Row],[Order Date]],"mmmm")</f>
        <v>May</v>
      </c>
      <c r="AB16" s="8" t="str">
        <f>TEXT(Table1[[#This Row],[Order Date]],"yyyy")</f>
        <v>2015</v>
      </c>
      <c r="AC16" s="13">
        <v>42146</v>
      </c>
      <c r="AD16" s="12">
        <v>-17.489999999999998</v>
      </c>
      <c r="AE16" s="12">
        <v>58</v>
      </c>
      <c r="AF16" s="12">
        <v>293.06</v>
      </c>
      <c r="AG16" s="12">
        <v>42949</v>
      </c>
      <c r="AH16" s="7" t="str">
        <f>IF(COUNTIF(Returns!$A$2:$A$1635,Orders!AG16)&gt;0,"Returned","Not Returned")</f>
        <v>Not Returned</v>
      </c>
    </row>
    <row r="17" spans="5:34" ht="12.75" customHeight="1" thickTop="1" thickBot="1" x14ac:dyDescent="0.3">
      <c r="E17" s="9">
        <v>6063</v>
      </c>
      <c r="F17" s="2" t="s">
        <v>37</v>
      </c>
      <c r="G17" s="2">
        <v>7.0000000000000007E-2</v>
      </c>
      <c r="H17" s="2">
        <v>12.99</v>
      </c>
      <c r="I17" s="2">
        <v>9.44</v>
      </c>
      <c r="J17" s="2">
        <v>21</v>
      </c>
      <c r="K17" s="7" t="str">
        <f>IF(COUNTIF(Table1[Customer ID],Table1[[#This Row],[Customer ID]])&gt;1,"Repeat Customer","One-Time Customer")</f>
        <v>Repeat Customer</v>
      </c>
      <c r="L17" s="2" t="s">
        <v>89</v>
      </c>
      <c r="M17" s="2" t="s">
        <v>49</v>
      </c>
      <c r="N17" s="2" t="s">
        <v>58</v>
      </c>
      <c r="O17" s="2" t="s">
        <v>77</v>
      </c>
      <c r="P17" s="2" t="s">
        <v>85</v>
      </c>
      <c r="Q17" s="2" t="s">
        <v>86</v>
      </c>
      <c r="R17" s="2" t="s">
        <v>87</v>
      </c>
      <c r="S17" s="2">
        <v>0.39</v>
      </c>
      <c r="T17" s="7">
        <f>Table1[[#This Row],[Profit]]/Table1[[#This Row],[Sales]]</f>
        <v>-0.12538680287436155</v>
      </c>
      <c r="U17" s="2" t="s">
        <v>33</v>
      </c>
      <c r="V17" s="2" t="s">
        <v>53</v>
      </c>
      <c r="W17" s="2" t="s">
        <v>71</v>
      </c>
      <c r="X17" s="2" t="s">
        <v>90</v>
      </c>
      <c r="Y17" s="2">
        <v>10012</v>
      </c>
      <c r="Z17" s="10">
        <v>42145</v>
      </c>
      <c r="AA17" s="14" t="str">
        <f>TEXT(Table1[[#This Row],[Order Date]],"mmmm")</f>
        <v>May</v>
      </c>
      <c r="AB17" s="8" t="str">
        <f>TEXT(Table1[[#This Row],[Order Date]],"yyyy")</f>
        <v>2015</v>
      </c>
      <c r="AC17" s="10">
        <v>42147</v>
      </c>
      <c r="AD17" s="2">
        <v>-114.63990000000001</v>
      </c>
      <c r="AE17" s="2">
        <v>71</v>
      </c>
      <c r="AF17" s="2">
        <v>914.29</v>
      </c>
      <c r="AG17" s="2">
        <v>42949</v>
      </c>
      <c r="AH17" s="7" t="str">
        <f>IF(COUNTIF(Returns!$A$2:$A$1635,Orders!AG17)&gt;0,"Returned","Not Returned")</f>
        <v>Not Returned</v>
      </c>
    </row>
    <row r="18" spans="5:34" ht="12.75" customHeight="1" thickTop="1" thickBot="1" x14ac:dyDescent="0.3">
      <c r="E18" s="11">
        <v>20631</v>
      </c>
      <c r="F18" s="12" t="s">
        <v>25</v>
      </c>
      <c r="G18" s="12">
        <v>0.06</v>
      </c>
      <c r="H18" s="12">
        <v>55.48</v>
      </c>
      <c r="I18" s="12">
        <v>14.3</v>
      </c>
      <c r="J18" s="12">
        <v>24</v>
      </c>
      <c r="K18" s="7" t="str">
        <f>IF(COUNTIF(Table1[Customer ID],Table1[[#This Row],[Customer ID]])&gt;1,"Repeat Customer","One-Time Customer")</f>
        <v>Repeat Customer</v>
      </c>
      <c r="L18" s="12" t="s">
        <v>92</v>
      </c>
      <c r="M18" s="12" t="s">
        <v>49</v>
      </c>
      <c r="N18" s="12" t="s">
        <v>28</v>
      </c>
      <c r="O18" s="12" t="s">
        <v>29</v>
      </c>
      <c r="P18" s="12" t="s">
        <v>93</v>
      </c>
      <c r="Q18" s="12" t="s">
        <v>59</v>
      </c>
      <c r="R18" s="12" t="s">
        <v>94</v>
      </c>
      <c r="S18" s="12">
        <v>0.37</v>
      </c>
      <c r="T18" s="7">
        <f>Table1[[#This Row],[Profit]]/Table1[[#This Row],[Sales]]</f>
        <v>-0.41927396651355764</v>
      </c>
      <c r="U18" s="12" t="s">
        <v>33</v>
      </c>
      <c r="V18" s="12" t="s">
        <v>34</v>
      </c>
      <c r="W18" s="12" t="s">
        <v>45</v>
      </c>
      <c r="X18" s="12" t="s">
        <v>95</v>
      </c>
      <c r="Y18" s="12">
        <v>92677</v>
      </c>
      <c r="Z18" s="13">
        <v>42032</v>
      </c>
      <c r="AA18" s="14" t="str">
        <f>TEXT(Table1[[#This Row],[Order Date]],"mmmm")</f>
        <v>January</v>
      </c>
      <c r="AB18" s="8" t="str">
        <f>TEXT(Table1[[#This Row],[Order Date]],"yyyy")</f>
        <v>2015</v>
      </c>
      <c r="AC18" s="13">
        <v>42033</v>
      </c>
      <c r="AD18" s="12">
        <v>-28.296800000000001</v>
      </c>
      <c r="AE18" s="12">
        <v>1</v>
      </c>
      <c r="AF18" s="12">
        <v>67.489999999999995</v>
      </c>
      <c r="AG18" s="12">
        <v>87651</v>
      </c>
      <c r="AH18" s="7" t="str">
        <f>IF(COUNTIF(Returns!$A$2:$A$1635,Orders!AG18)&gt;0,"Returned","Not Returned")</f>
        <v>Not Returned</v>
      </c>
    </row>
    <row r="19" spans="5:34" ht="12.75" customHeight="1" thickTop="1" thickBot="1" x14ac:dyDescent="0.3">
      <c r="E19" s="9">
        <v>20632</v>
      </c>
      <c r="F19" s="2" t="s">
        <v>25</v>
      </c>
      <c r="G19" s="2">
        <v>0.02</v>
      </c>
      <c r="H19" s="2">
        <v>1.68</v>
      </c>
      <c r="I19" s="2">
        <v>1.57</v>
      </c>
      <c r="J19" s="2">
        <v>24</v>
      </c>
      <c r="K19" s="7" t="str">
        <f>IF(COUNTIF(Table1[Customer ID],Table1[[#This Row],[Customer ID]])&gt;1,"Repeat Customer","One-Time Customer")</f>
        <v>Repeat Customer</v>
      </c>
      <c r="L19" s="2" t="s">
        <v>92</v>
      </c>
      <c r="M19" s="2" t="s">
        <v>49</v>
      </c>
      <c r="N19" s="2" t="s">
        <v>28</v>
      </c>
      <c r="O19" s="2" t="s">
        <v>29</v>
      </c>
      <c r="P19" s="2" t="s">
        <v>30</v>
      </c>
      <c r="Q19" s="2" t="s">
        <v>31</v>
      </c>
      <c r="R19" s="2" t="s">
        <v>96</v>
      </c>
      <c r="S19" s="2">
        <v>0.59</v>
      </c>
      <c r="T19" s="7">
        <f>Table1[[#This Row],[Profit]]/Table1[[#This Row],[Sales]]</f>
        <v>-2.3587555555555557</v>
      </c>
      <c r="U19" s="2" t="s">
        <v>33</v>
      </c>
      <c r="V19" s="2" t="s">
        <v>34</v>
      </c>
      <c r="W19" s="2" t="s">
        <v>45</v>
      </c>
      <c r="X19" s="2" t="s">
        <v>95</v>
      </c>
      <c r="Y19" s="2">
        <v>92677</v>
      </c>
      <c r="Z19" s="10">
        <v>42032</v>
      </c>
      <c r="AA19" s="14" t="str">
        <f>TEXT(Table1[[#This Row],[Order Date]],"mmmm")</f>
        <v>January</v>
      </c>
      <c r="AB19" s="8" t="str">
        <f>TEXT(Table1[[#This Row],[Order Date]],"yyyy")</f>
        <v>2015</v>
      </c>
      <c r="AC19" s="10">
        <v>42034</v>
      </c>
      <c r="AD19" s="2">
        <v>-5.3071999999999999</v>
      </c>
      <c r="AE19" s="2">
        <v>1</v>
      </c>
      <c r="AF19" s="2">
        <v>2.25</v>
      </c>
      <c r="AG19" s="2">
        <v>87651</v>
      </c>
      <c r="AH19" s="7" t="str">
        <f>IF(COUNTIF(Returns!$A$2:$A$1635,Orders!AG19)&gt;0,"Returned","Not Returned")</f>
        <v>Not Returned</v>
      </c>
    </row>
    <row r="20" spans="5:34" ht="12.75" customHeight="1" thickTop="1" thickBot="1" x14ac:dyDescent="0.3">
      <c r="E20" s="11">
        <v>23967</v>
      </c>
      <c r="F20" s="12" t="s">
        <v>37</v>
      </c>
      <c r="G20" s="12">
        <v>0.04</v>
      </c>
      <c r="H20" s="12">
        <v>4.1399999999999997</v>
      </c>
      <c r="I20" s="12">
        <v>6.6</v>
      </c>
      <c r="J20" s="12">
        <v>27</v>
      </c>
      <c r="K20" s="7" t="str">
        <f>IF(COUNTIF(Table1[Customer ID],Table1[[#This Row],[Customer ID]])&gt;1,"Repeat Customer","One-Time Customer")</f>
        <v>One-Time Customer</v>
      </c>
      <c r="L20" s="12" t="s">
        <v>97</v>
      </c>
      <c r="M20" s="12" t="s">
        <v>49</v>
      </c>
      <c r="N20" s="12" t="s">
        <v>28</v>
      </c>
      <c r="O20" s="12" t="s">
        <v>41</v>
      </c>
      <c r="P20" s="12" t="s">
        <v>50</v>
      </c>
      <c r="Q20" s="12" t="s">
        <v>59</v>
      </c>
      <c r="R20" s="12" t="s">
        <v>98</v>
      </c>
      <c r="S20" s="12">
        <v>0.49</v>
      </c>
      <c r="T20" s="7">
        <f>Table1[[#This Row],[Profit]]/Table1[[#This Row],[Sales]]</f>
        <v>0.16235852500912751</v>
      </c>
      <c r="U20" s="12" t="s">
        <v>33</v>
      </c>
      <c r="V20" s="12" t="s">
        <v>34</v>
      </c>
      <c r="W20" s="12" t="s">
        <v>45</v>
      </c>
      <c r="X20" s="12" t="s">
        <v>99</v>
      </c>
      <c r="Y20" s="12">
        <v>90712</v>
      </c>
      <c r="Z20" s="13">
        <v>42126</v>
      </c>
      <c r="AA20" s="14" t="str">
        <f>TEXT(Table1[[#This Row],[Order Date]],"mmmm")</f>
        <v>May</v>
      </c>
      <c r="AB20" s="8" t="str">
        <f>TEXT(Table1[[#This Row],[Order Date]],"yyyy")</f>
        <v>2015</v>
      </c>
      <c r="AC20" s="13">
        <v>42128</v>
      </c>
      <c r="AD20" s="12">
        <v>8.8940000000000055</v>
      </c>
      <c r="AE20" s="12">
        <v>12</v>
      </c>
      <c r="AF20" s="12">
        <v>54.78</v>
      </c>
      <c r="AG20" s="12">
        <v>87652</v>
      </c>
      <c r="AH20" s="7" t="str">
        <f>IF(COUNTIF(Returns!$A$2:$A$1635,Orders!AG20)&gt;0,"Returned","Not Returned")</f>
        <v>Not Returned</v>
      </c>
    </row>
    <row r="21" spans="5:34" ht="12.75" customHeight="1" thickTop="1" thickBot="1" x14ac:dyDescent="0.3">
      <c r="E21" s="9">
        <v>23509</v>
      </c>
      <c r="F21" s="2" t="s">
        <v>25</v>
      </c>
      <c r="G21" s="2">
        <v>0.08</v>
      </c>
      <c r="H21" s="2">
        <v>34.99</v>
      </c>
      <c r="I21" s="2">
        <v>7.73</v>
      </c>
      <c r="J21" s="2">
        <v>32</v>
      </c>
      <c r="K21" s="7" t="str">
        <f>IF(COUNTIF(Table1[Customer ID],Table1[[#This Row],[Customer ID]])&gt;1,"Repeat Customer","One-Time Customer")</f>
        <v>Repeat Customer</v>
      </c>
      <c r="L21" s="2" t="s">
        <v>100</v>
      </c>
      <c r="M21" s="2" t="s">
        <v>49</v>
      </c>
      <c r="N21" s="2" t="s">
        <v>28</v>
      </c>
      <c r="O21" s="2" t="s">
        <v>29</v>
      </c>
      <c r="P21" s="2" t="s">
        <v>30</v>
      </c>
      <c r="Q21" s="2" t="s">
        <v>59</v>
      </c>
      <c r="R21" s="2" t="s">
        <v>101</v>
      </c>
      <c r="S21" s="2">
        <v>0.59</v>
      </c>
      <c r="T21" s="7">
        <f>Table1[[#This Row],[Profit]]/Table1[[#This Row],[Sales]]</f>
        <v>0.34070358858434585</v>
      </c>
      <c r="U21" s="2" t="s">
        <v>33</v>
      </c>
      <c r="V21" s="2" t="s">
        <v>34</v>
      </c>
      <c r="W21" s="2" t="s">
        <v>102</v>
      </c>
      <c r="X21" s="2" t="s">
        <v>103</v>
      </c>
      <c r="Y21" s="2">
        <v>97526</v>
      </c>
      <c r="Z21" s="10">
        <v>42057</v>
      </c>
      <c r="AA21" s="14" t="str">
        <f>TEXT(Table1[[#This Row],[Order Date]],"mmmm")</f>
        <v>February</v>
      </c>
      <c r="AB21" s="8" t="str">
        <f>TEXT(Table1[[#This Row],[Order Date]],"yyyy")</f>
        <v>2015</v>
      </c>
      <c r="AC21" s="10">
        <v>42058</v>
      </c>
      <c r="AD21" s="2">
        <v>144.69</v>
      </c>
      <c r="AE21" s="2">
        <v>13</v>
      </c>
      <c r="AF21" s="2">
        <v>424.68</v>
      </c>
      <c r="AG21" s="2">
        <v>89199</v>
      </c>
      <c r="AH21" s="7" t="str">
        <f>IF(COUNTIF(Returns!$A$2:$A$1635,Orders!AG21)&gt;0,"Returned","Not Returned")</f>
        <v>Not Returned</v>
      </c>
    </row>
    <row r="22" spans="5:34" ht="12.75" customHeight="1" thickTop="1" thickBot="1" x14ac:dyDescent="0.3">
      <c r="E22" s="11">
        <v>23612</v>
      </c>
      <c r="F22" s="12" t="s">
        <v>25</v>
      </c>
      <c r="G22" s="12">
        <v>0.01</v>
      </c>
      <c r="H22" s="12">
        <v>17.98</v>
      </c>
      <c r="I22" s="12">
        <v>8.51</v>
      </c>
      <c r="J22" s="12">
        <v>32</v>
      </c>
      <c r="K22" s="7" t="str">
        <f>IF(COUNTIF(Table1[Customer ID],Table1[[#This Row],[Customer ID]])&gt;1,"Repeat Customer","One-Time Customer")</f>
        <v>Repeat Customer</v>
      </c>
      <c r="L22" s="12" t="s">
        <v>100</v>
      </c>
      <c r="M22" s="12" t="s">
        <v>49</v>
      </c>
      <c r="N22" s="12" t="s">
        <v>28</v>
      </c>
      <c r="O22" s="12" t="s">
        <v>77</v>
      </c>
      <c r="P22" s="12" t="s">
        <v>85</v>
      </c>
      <c r="Q22" s="12" t="s">
        <v>86</v>
      </c>
      <c r="R22" s="12" t="s">
        <v>104</v>
      </c>
      <c r="S22" s="12">
        <v>0.4</v>
      </c>
      <c r="T22" s="7">
        <f>Table1[[#This Row],[Profit]]/Table1[[#This Row],[Sales]]</f>
        <v>-0.89317401045556377</v>
      </c>
      <c r="U22" s="12" t="s">
        <v>33</v>
      </c>
      <c r="V22" s="12" t="s">
        <v>34</v>
      </c>
      <c r="W22" s="12" t="s">
        <v>102</v>
      </c>
      <c r="X22" s="12" t="s">
        <v>103</v>
      </c>
      <c r="Y22" s="12">
        <v>97526</v>
      </c>
      <c r="Z22" s="13">
        <v>42090</v>
      </c>
      <c r="AA22" s="14" t="str">
        <f>TEXT(Table1[[#This Row],[Order Date]],"mmmm")</f>
        <v>March</v>
      </c>
      <c r="AB22" s="8" t="str">
        <f>TEXT(Table1[[#This Row],[Order Date]],"yyyy")</f>
        <v>2015</v>
      </c>
      <c r="AC22" s="13">
        <v>42091</v>
      </c>
      <c r="AD22" s="12">
        <v>-35.878799999999998</v>
      </c>
      <c r="AE22" s="12">
        <v>2</v>
      </c>
      <c r="AF22" s="12">
        <v>40.17</v>
      </c>
      <c r="AG22" s="12">
        <v>89200</v>
      </c>
      <c r="AH22" s="7" t="str">
        <f>IF(COUNTIF(Returns!$A$2:$A$1635,Orders!AG22)&gt;0,"Returned","Not Returned")</f>
        <v>Not Returned</v>
      </c>
    </row>
    <row r="23" spans="5:34" ht="12.75" customHeight="1" thickTop="1" thickBot="1" x14ac:dyDescent="0.3">
      <c r="E23" s="9">
        <v>23278</v>
      </c>
      <c r="F23" s="2" t="s">
        <v>56</v>
      </c>
      <c r="G23" s="2">
        <v>0.09</v>
      </c>
      <c r="H23" s="2">
        <v>125.99</v>
      </c>
      <c r="I23" s="2">
        <v>7.69</v>
      </c>
      <c r="J23" s="2">
        <v>32</v>
      </c>
      <c r="K23" s="7" t="str">
        <f>IF(COUNTIF(Table1[Customer ID],Table1[[#This Row],[Customer ID]])&gt;1,"Repeat Customer","One-Time Customer")</f>
        <v>Repeat Customer</v>
      </c>
      <c r="L23" s="2" t="s">
        <v>100</v>
      </c>
      <c r="M23" s="2" t="s">
        <v>27</v>
      </c>
      <c r="N23" s="2" t="s">
        <v>28</v>
      </c>
      <c r="O23" s="2" t="s">
        <v>77</v>
      </c>
      <c r="P23" s="2" t="s">
        <v>78</v>
      </c>
      <c r="Q23" s="2" t="s">
        <v>59</v>
      </c>
      <c r="R23" s="2" t="s">
        <v>105</v>
      </c>
      <c r="S23" s="2">
        <v>0.59</v>
      </c>
      <c r="T23" s="7">
        <f>Table1[[#This Row],[Profit]]/Table1[[#This Row],[Sales]]</f>
        <v>0.26800714695935168</v>
      </c>
      <c r="U23" s="2" t="s">
        <v>33</v>
      </c>
      <c r="V23" s="2" t="s">
        <v>34</v>
      </c>
      <c r="W23" s="2" t="s">
        <v>102</v>
      </c>
      <c r="X23" s="2" t="s">
        <v>103</v>
      </c>
      <c r="Y23" s="2">
        <v>97526</v>
      </c>
      <c r="Z23" s="10">
        <v>42024</v>
      </c>
      <c r="AA23" s="14" t="str">
        <f>TEXT(Table1[[#This Row],[Order Date]],"mmmm")</f>
        <v>January</v>
      </c>
      <c r="AB23" s="8" t="str">
        <f>TEXT(Table1[[#This Row],[Order Date]],"yyyy")</f>
        <v>2015</v>
      </c>
      <c r="AC23" s="10">
        <v>42026</v>
      </c>
      <c r="AD23" s="2">
        <v>209.99700000000001</v>
      </c>
      <c r="AE23" s="2">
        <v>8</v>
      </c>
      <c r="AF23" s="2">
        <v>783.55</v>
      </c>
      <c r="AG23" s="2">
        <v>89202</v>
      </c>
      <c r="AH23" s="7" t="str">
        <f>IF(COUNTIF(Returns!$A$2:$A$1635,Orders!AG23)&gt;0,"Returned","Not Returned")</f>
        <v>Not Returned</v>
      </c>
    </row>
    <row r="24" spans="5:34" ht="12.75" customHeight="1" thickTop="1" thickBot="1" x14ac:dyDescent="0.3">
      <c r="E24" s="11">
        <v>19355</v>
      </c>
      <c r="F24" s="12" t="s">
        <v>106</v>
      </c>
      <c r="G24" s="12">
        <v>0.06</v>
      </c>
      <c r="H24" s="12">
        <v>205.99</v>
      </c>
      <c r="I24" s="12">
        <v>8.99</v>
      </c>
      <c r="J24" s="12">
        <v>32</v>
      </c>
      <c r="K24" s="7" t="str">
        <f>IF(COUNTIF(Table1[Customer ID],Table1[[#This Row],[Customer ID]])&gt;1,"Repeat Customer","One-Time Customer")</f>
        <v>Repeat Customer</v>
      </c>
      <c r="L24" s="12" t="s">
        <v>100</v>
      </c>
      <c r="M24" s="12" t="s">
        <v>49</v>
      </c>
      <c r="N24" s="12" t="s">
        <v>28</v>
      </c>
      <c r="O24" s="12" t="s">
        <v>77</v>
      </c>
      <c r="P24" s="12" t="s">
        <v>78</v>
      </c>
      <c r="Q24" s="12" t="s">
        <v>59</v>
      </c>
      <c r="R24" s="12" t="s">
        <v>107</v>
      </c>
      <c r="S24" s="12">
        <v>0.56000000000000005</v>
      </c>
      <c r="T24" s="7">
        <f>Table1[[#This Row],[Profit]]/Table1[[#This Row],[Sales]]</f>
        <v>0.92964196199200655</v>
      </c>
      <c r="U24" s="12" t="s">
        <v>33</v>
      </c>
      <c r="V24" s="12" t="s">
        <v>34</v>
      </c>
      <c r="W24" s="12" t="s">
        <v>102</v>
      </c>
      <c r="X24" s="12" t="s">
        <v>103</v>
      </c>
      <c r="Y24" s="12">
        <v>97526</v>
      </c>
      <c r="Z24" s="13">
        <v>42075</v>
      </c>
      <c r="AA24" s="14" t="str">
        <f>TEXT(Table1[[#This Row],[Order Date]],"mmmm")</f>
        <v>March</v>
      </c>
      <c r="AB24" s="8" t="str">
        <f>TEXT(Table1[[#This Row],[Order Date]],"yyyy")</f>
        <v>2015</v>
      </c>
      <c r="AC24" s="13">
        <v>42082</v>
      </c>
      <c r="AD24" s="12">
        <v>3568.096</v>
      </c>
      <c r="AE24" s="12">
        <v>22</v>
      </c>
      <c r="AF24" s="12">
        <v>3838.14</v>
      </c>
      <c r="AG24" s="12">
        <v>89203</v>
      </c>
      <c r="AH24" s="7" t="str">
        <f>IF(COUNTIF(Returns!$A$2:$A$1635,Orders!AG24)&gt;0,"Returned","Not Returned")</f>
        <v>Not Returned</v>
      </c>
    </row>
    <row r="25" spans="5:34" ht="12.75" customHeight="1" thickTop="1" thickBot="1" x14ac:dyDescent="0.3">
      <c r="E25" s="9">
        <v>23654</v>
      </c>
      <c r="F25" s="2" t="s">
        <v>37</v>
      </c>
      <c r="G25" s="2">
        <v>0.03</v>
      </c>
      <c r="H25" s="2">
        <v>4.24</v>
      </c>
      <c r="I25" s="2">
        <v>5.41</v>
      </c>
      <c r="J25" s="2">
        <v>33</v>
      </c>
      <c r="K25" s="7" t="str">
        <f>IF(COUNTIF(Table1[Customer ID],Table1[[#This Row],[Customer ID]])&gt;1,"Repeat Customer","One-Time Customer")</f>
        <v>Repeat Customer</v>
      </c>
      <c r="L25" s="2" t="s">
        <v>108</v>
      </c>
      <c r="M25" s="2" t="s">
        <v>49</v>
      </c>
      <c r="N25" s="2" t="s">
        <v>28</v>
      </c>
      <c r="O25" s="2" t="s">
        <v>29</v>
      </c>
      <c r="P25" s="2" t="s">
        <v>109</v>
      </c>
      <c r="Q25" s="2" t="s">
        <v>59</v>
      </c>
      <c r="R25" s="2" t="s">
        <v>110</v>
      </c>
      <c r="S25" s="2">
        <v>0.35</v>
      </c>
      <c r="T25" s="7">
        <f>Table1[[#This Row],[Profit]]/Table1[[#This Row],[Sales]]</f>
        <v>-1.4389502385821404</v>
      </c>
      <c r="U25" s="2" t="s">
        <v>33</v>
      </c>
      <c r="V25" s="2" t="s">
        <v>34</v>
      </c>
      <c r="W25" s="2" t="s">
        <v>102</v>
      </c>
      <c r="X25" s="2" t="s">
        <v>111</v>
      </c>
      <c r="Y25" s="2">
        <v>97030</v>
      </c>
      <c r="Z25" s="10">
        <v>42170</v>
      </c>
      <c r="AA25" s="14" t="str">
        <f>TEXT(Table1[[#This Row],[Order Date]],"mmmm")</f>
        <v>June</v>
      </c>
      <c r="AB25" s="8" t="str">
        <f>TEXT(Table1[[#This Row],[Order Date]],"yyyy")</f>
        <v>2015</v>
      </c>
      <c r="AC25" s="10">
        <v>42172</v>
      </c>
      <c r="AD25" s="2">
        <v>-84.437600000000003</v>
      </c>
      <c r="AE25" s="2">
        <v>13</v>
      </c>
      <c r="AF25" s="2">
        <v>58.68</v>
      </c>
      <c r="AG25" s="2">
        <v>89201</v>
      </c>
      <c r="AH25" s="7" t="str">
        <f>IF(COUNTIF(Returns!$A$2:$A$1635,Orders!AG25)&gt;0,"Returned","Not Returned")</f>
        <v>Not Returned</v>
      </c>
    </row>
    <row r="26" spans="5:34" ht="12.75" customHeight="1" thickTop="1" thickBot="1" x14ac:dyDescent="0.3">
      <c r="E26" s="11">
        <v>23655</v>
      </c>
      <c r="F26" s="12" t="s">
        <v>37</v>
      </c>
      <c r="G26" s="12">
        <v>0.04</v>
      </c>
      <c r="H26" s="12">
        <v>2.94</v>
      </c>
      <c r="I26" s="12">
        <v>0.7</v>
      </c>
      <c r="J26" s="12">
        <v>33</v>
      </c>
      <c r="K26" s="7" t="str">
        <f>IF(COUNTIF(Table1[Customer ID],Table1[[#This Row],[Customer ID]])&gt;1,"Repeat Customer","One-Time Customer")</f>
        <v>Repeat Customer</v>
      </c>
      <c r="L26" s="12" t="s">
        <v>108</v>
      </c>
      <c r="M26" s="12" t="s">
        <v>49</v>
      </c>
      <c r="N26" s="12" t="s">
        <v>28</v>
      </c>
      <c r="O26" s="12" t="s">
        <v>29</v>
      </c>
      <c r="P26" s="12" t="s">
        <v>30</v>
      </c>
      <c r="Q26" s="12" t="s">
        <v>31</v>
      </c>
      <c r="R26" s="12" t="s">
        <v>112</v>
      </c>
      <c r="S26" s="12">
        <v>0.57999999999999996</v>
      </c>
      <c r="T26" s="7">
        <f>Table1[[#This Row],[Profit]]/Table1[[#This Row],[Sales]]</f>
        <v>0.4578531073446328</v>
      </c>
      <c r="U26" s="12" t="s">
        <v>33</v>
      </c>
      <c r="V26" s="12" t="s">
        <v>34</v>
      </c>
      <c r="W26" s="12" t="s">
        <v>102</v>
      </c>
      <c r="X26" s="12" t="s">
        <v>111</v>
      </c>
      <c r="Y26" s="12">
        <v>97030</v>
      </c>
      <c r="Z26" s="13">
        <v>42170</v>
      </c>
      <c r="AA26" s="14" t="str">
        <f>TEXT(Table1[[#This Row],[Order Date]],"mmmm")</f>
        <v>June</v>
      </c>
      <c r="AB26" s="8" t="str">
        <f>TEXT(Table1[[#This Row],[Order Date]],"yyyy")</f>
        <v>2015</v>
      </c>
      <c r="AC26" s="13">
        <v>42171</v>
      </c>
      <c r="AD26" s="12">
        <v>24.312000000000001</v>
      </c>
      <c r="AE26" s="12">
        <v>18</v>
      </c>
      <c r="AF26" s="12">
        <v>53.1</v>
      </c>
      <c r="AG26" s="12">
        <v>89201</v>
      </c>
      <c r="AH26" s="7" t="str">
        <f>IF(COUNTIF(Returns!$A$2:$A$1635,Orders!AG26)&gt;0,"Returned","Not Returned")</f>
        <v>Not Returned</v>
      </c>
    </row>
    <row r="27" spans="5:34" ht="12.75" customHeight="1" thickTop="1" thickBot="1" x14ac:dyDescent="0.3">
      <c r="E27" s="9">
        <v>25933</v>
      </c>
      <c r="F27" s="2" t="s">
        <v>25</v>
      </c>
      <c r="G27" s="2">
        <v>0</v>
      </c>
      <c r="H27" s="2">
        <v>99.99</v>
      </c>
      <c r="I27" s="2">
        <v>19.989999999999998</v>
      </c>
      <c r="J27" s="2">
        <v>43</v>
      </c>
      <c r="K27" s="7" t="str">
        <f>IF(COUNTIF(Table1[Customer ID],Table1[[#This Row],[Customer ID]])&gt;1,"Repeat Customer","One-Time Customer")</f>
        <v>One-Time Customer</v>
      </c>
      <c r="L27" s="2" t="s">
        <v>113</v>
      </c>
      <c r="M27" s="2" t="s">
        <v>49</v>
      </c>
      <c r="N27" s="2" t="s">
        <v>114</v>
      </c>
      <c r="O27" s="2" t="s">
        <v>77</v>
      </c>
      <c r="P27" s="2" t="s">
        <v>85</v>
      </c>
      <c r="Q27" s="2" t="s">
        <v>59</v>
      </c>
      <c r="R27" s="2" t="s">
        <v>115</v>
      </c>
      <c r="S27" s="2">
        <v>0.52</v>
      </c>
      <c r="T27" s="7">
        <f>Table1[[#This Row],[Profit]]/Table1[[#This Row],[Sales]]</f>
        <v>4.0047939171959777E-2</v>
      </c>
      <c r="U27" s="2" t="s">
        <v>33</v>
      </c>
      <c r="V27" s="2" t="s">
        <v>34</v>
      </c>
      <c r="W27" s="2" t="s">
        <v>35</v>
      </c>
      <c r="X27" s="2" t="s">
        <v>116</v>
      </c>
      <c r="Y27" s="2">
        <v>98052</v>
      </c>
      <c r="Z27" s="10">
        <v>42134</v>
      </c>
      <c r="AA27" s="14" t="str">
        <f>TEXT(Table1[[#This Row],[Order Date]],"mmmm")</f>
        <v>May</v>
      </c>
      <c r="AB27" s="8" t="str">
        <f>TEXT(Table1[[#This Row],[Order Date]],"yyyy")</f>
        <v>2015</v>
      </c>
      <c r="AC27" s="10">
        <v>42135</v>
      </c>
      <c r="AD27" s="2">
        <v>25.913820000000015</v>
      </c>
      <c r="AE27" s="2">
        <v>6</v>
      </c>
      <c r="AF27" s="2">
        <v>647.07000000000005</v>
      </c>
      <c r="AG27" s="2">
        <v>91454</v>
      </c>
      <c r="AH27" s="7" t="str">
        <f>IF(COUNTIF(Returns!$A$2:$A$1635,Orders!AG27)&gt;0,"Returned","Not Returned")</f>
        <v>Not Returned</v>
      </c>
    </row>
    <row r="28" spans="5:34" ht="12.75" customHeight="1" thickTop="1" thickBot="1" x14ac:dyDescent="0.3">
      <c r="E28" s="11">
        <v>18551</v>
      </c>
      <c r="F28" s="12" t="s">
        <v>37</v>
      </c>
      <c r="G28" s="12">
        <v>0</v>
      </c>
      <c r="H28" s="12">
        <v>115.99</v>
      </c>
      <c r="I28" s="12">
        <v>2.5</v>
      </c>
      <c r="J28" s="12">
        <v>52</v>
      </c>
      <c r="K28" s="7" t="str">
        <f>IF(COUNTIF(Table1[Customer ID],Table1[[#This Row],[Customer ID]])&gt;1,"Repeat Customer","One-Time Customer")</f>
        <v>One-Time Customer</v>
      </c>
      <c r="L28" s="12" t="s">
        <v>117</v>
      </c>
      <c r="M28" s="12" t="s">
        <v>49</v>
      </c>
      <c r="N28" s="12" t="s">
        <v>28</v>
      </c>
      <c r="O28" s="12" t="s">
        <v>77</v>
      </c>
      <c r="P28" s="12" t="s">
        <v>78</v>
      </c>
      <c r="Q28" s="12" t="s">
        <v>59</v>
      </c>
      <c r="R28" s="12" t="s">
        <v>118</v>
      </c>
      <c r="S28" s="12">
        <v>0.56999999999999995</v>
      </c>
      <c r="T28" s="7">
        <f>Table1[[#This Row],[Profit]]/Table1[[#This Row],[Sales]]</f>
        <v>0.25941885685123756</v>
      </c>
      <c r="U28" s="12" t="s">
        <v>33</v>
      </c>
      <c r="V28" s="12" t="s">
        <v>34</v>
      </c>
      <c r="W28" s="12" t="s">
        <v>35</v>
      </c>
      <c r="X28" s="12" t="s">
        <v>119</v>
      </c>
      <c r="Y28" s="12">
        <v>98373</v>
      </c>
      <c r="Z28" s="13">
        <v>42073</v>
      </c>
      <c r="AA28" s="14" t="str">
        <f>TEXT(Table1[[#This Row],[Order Date]],"mmmm")</f>
        <v>March</v>
      </c>
      <c r="AB28" s="8" t="str">
        <f>TEXT(Table1[[#This Row],[Order Date]],"yyyy")</f>
        <v>2015</v>
      </c>
      <c r="AC28" s="13">
        <v>42073</v>
      </c>
      <c r="AD28" s="12">
        <v>162.666</v>
      </c>
      <c r="AE28" s="12">
        <v>6</v>
      </c>
      <c r="AF28" s="12">
        <v>627.04</v>
      </c>
      <c r="AG28" s="12">
        <v>88426</v>
      </c>
      <c r="AH28" s="7" t="str">
        <f>IF(COUNTIF(Returns!$A$2:$A$1635,Orders!AG28)&gt;0,"Returned","Not Returned")</f>
        <v>Not Returned</v>
      </c>
    </row>
    <row r="29" spans="5:34" ht="12.75" customHeight="1" thickTop="1" thickBot="1" x14ac:dyDescent="0.3">
      <c r="E29" s="9">
        <v>22117</v>
      </c>
      <c r="F29" s="2" t="s">
        <v>47</v>
      </c>
      <c r="G29" s="2">
        <v>7.0000000000000007E-2</v>
      </c>
      <c r="H29" s="2">
        <v>3502.14</v>
      </c>
      <c r="I29" s="2">
        <v>8.73</v>
      </c>
      <c r="J29" s="2">
        <v>53</v>
      </c>
      <c r="K29" s="7" t="str">
        <f>IF(COUNTIF(Table1[Customer ID],Table1[[#This Row],[Customer ID]])&gt;1,"Repeat Customer","One-Time Customer")</f>
        <v>Repeat Customer</v>
      </c>
      <c r="L29" s="2" t="s">
        <v>120</v>
      </c>
      <c r="M29" s="2" t="s">
        <v>39</v>
      </c>
      <c r="N29" s="2" t="s">
        <v>28</v>
      </c>
      <c r="O29" s="2" t="s">
        <v>77</v>
      </c>
      <c r="P29" s="2" t="s">
        <v>85</v>
      </c>
      <c r="Q29" s="2" t="s">
        <v>121</v>
      </c>
      <c r="R29" s="2" t="s">
        <v>122</v>
      </c>
      <c r="S29" s="2">
        <v>0.56999999999999995</v>
      </c>
      <c r="T29" s="7">
        <f>Table1[[#This Row],[Profit]]/Table1[[#This Row],[Sales]]</f>
        <v>-2.1188961760340312</v>
      </c>
      <c r="U29" s="2" t="s">
        <v>33</v>
      </c>
      <c r="V29" s="2" t="s">
        <v>34</v>
      </c>
      <c r="W29" s="2" t="s">
        <v>35</v>
      </c>
      <c r="X29" s="2" t="s">
        <v>116</v>
      </c>
      <c r="Y29" s="2">
        <v>98052</v>
      </c>
      <c r="Z29" s="10">
        <v>42032</v>
      </c>
      <c r="AA29" s="14" t="str">
        <f>TEXT(Table1[[#This Row],[Order Date]],"mmmm")</f>
        <v>January</v>
      </c>
      <c r="AB29" s="8" t="str">
        <f>TEXT(Table1[[#This Row],[Order Date]],"yyyy")</f>
        <v>2015</v>
      </c>
      <c r="AC29" s="10">
        <v>42034</v>
      </c>
      <c r="AD29" s="2">
        <v>-6923.5991999999997</v>
      </c>
      <c r="AE29" s="2">
        <v>1</v>
      </c>
      <c r="AF29" s="2">
        <v>3267.55</v>
      </c>
      <c r="AG29" s="2">
        <v>88425</v>
      </c>
      <c r="AH29" s="7" t="str">
        <f>IF(COUNTIF(Returns!$A$2:$A$1635,Orders!AG29)&gt;0,"Returned","Not Returned")</f>
        <v>Not Returned</v>
      </c>
    </row>
    <row r="30" spans="5:34" ht="12.75" customHeight="1" thickTop="1" thickBot="1" x14ac:dyDescent="0.3">
      <c r="E30" s="11">
        <v>18552</v>
      </c>
      <c r="F30" s="12" t="s">
        <v>37</v>
      </c>
      <c r="G30" s="12">
        <v>0.02</v>
      </c>
      <c r="H30" s="12">
        <v>5.98</v>
      </c>
      <c r="I30" s="12">
        <v>5.79</v>
      </c>
      <c r="J30" s="12">
        <v>53</v>
      </c>
      <c r="K30" s="7" t="str">
        <f>IF(COUNTIF(Table1[Customer ID],Table1[[#This Row],[Customer ID]])&gt;1,"Repeat Customer","One-Time Customer")</f>
        <v>Repeat Customer</v>
      </c>
      <c r="L30" s="12" t="s">
        <v>120</v>
      </c>
      <c r="M30" s="12" t="s">
        <v>49</v>
      </c>
      <c r="N30" s="12" t="s">
        <v>28</v>
      </c>
      <c r="O30" s="12" t="s">
        <v>29</v>
      </c>
      <c r="P30" s="12" t="s">
        <v>93</v>
      </c>
      <c r="Q30" s="12" t="s">
        <v>59</v>
      </c>
      <c r="R30" s="12" t="s">
        <v>123</v>
      </c>
      <c r="S30" s="12">
        <v>0.36</v>
      </c>
      <c r="T30" s="7">
        <f>Table1[[#This Row],[Profit]]/Table1[[#This Row],[Sales]]</f>
        <v>-0.61248752155368003</v>
      </c>
      <c r="U30" s="12" t="s">
        <v>33</v>
      </c>
      <c r="V30" s="12" t="s">
        <v>34</v>
      </c>
      <c r="W30" s="12" t="s">
        <v>35</v>
      </c>
      <c r="X30" s="12" t="s">
        <v>116</v>
      </c>
      <c r="Y30" s="12">
        <v>98052</v>
      </c>
      <c r="Z30" s="13">
        <v>42073</v>
      </c>
      <c r="AA30" s="14" t="str">
        <f>TEXT(Table1[[#This Row],[Order Date]],"mmmm")</f>
        <v>March</v>
      </c>
      <c r="AB30" s="8" t="str">
        <f>TEXT(Table1[[#This Row],[Order Date]],"yyyy")</f>
        <v>2015</v>
      </c>
      <c r="AC30" s="13">
        <v>42074</v>
      </c>
      <c r="AD30" s="12">
        <v>-67.489999999999995</v>
      </c>
      <c r="AE30" s="12">
        <v>17</v>
      </c>
      <c r="AF30" s="12">
        <v>110.19</v>
      </c>
      <c r="AG30" s="12">
        <v>88426</v>
      </c>
      <c r="AH30" s="7" t="str">
        <f>IF(COUNTIF(Returns!$A$2:$A$1635,Orders!AG30)&gt;0,"Returned","Not Returned")</f>
        <v>Not Returned</v>
      </c>
    </row>
    <row r="31" spans="5:34" ht="12.75" customHeight="1" thickTop="1" thickBot="1" x14ac:dyDescent="0.3">
      <c r="E31" s="9">
        <v>20697</v>
      </c>
      <c r="F31" s="2" t="s">
        <v>56</v>
      </c>
      <c r="G31" s="2">
        <v>0.06</v>
      </c>
      <c r="H31" s="2">
        <v>3.8</v>
      </c>
      <c r="I31" s="2">
        <v>1.49</v>
      </c>
      <c r="J31" s="2">
        <v>56</v>
      </c>
      <c r="K31" s="7" t="str">
        <f>IF(COUNTIF(Table1[Customer ID],Table1[[#This Row],[Customer ID]])&gt;1,"Repeat Customer","One-Time Customer")</f>
        <v>Repeat Customer</v>
      </c>
      <c r="L31" s="2" t="s">
        <v>124</v>
      </c>
      <c r="M31" s="2" t="s">
        <v>49</v>
      </c>
      <c r="N31" s="2" t="s">
        <v>114</v>
      </c>
      <c r="O31" s="2" t="s">
        <v>29</v>
      </c>
      <c r="P31" s="2" t="s">
        <v>109</v>
      </c>
      <c r="Q31" s="2" t="s">
        <v>59</v>
      </c>
      <c r="R31" s="2" t="s">
        <v>125</v>
      </c>
      <c r="S31" s="2">
        <v>0.38</v>
      </c>
      <c r="T31" s="7">
        <f>Table1[[#This Row],[Profit]]/Table1[[#This Row],[Sales]]</f>
        <v>0.26686879673691366</v>
      </c>
      <c r="U31" s="2" t="s">
        <v>33</v>
      </c>
      <c r="V31" s="2" t="s">
        <v>53</v>
      </c>
      <c r="W31" s="2" t="s">
        <v>71</v>
      </c>
      <c r="X31" s="2" t="s">
        <v>126</v>
      </c>
      <c r="Y31" s="2">
        <v>14150</v>
      </c>
      <c r="Z31" s="10">
        <v>42114</v>
      </c>
      <c r="AA31" s="14" t="str">
        <f>TEXT(Table1[[#This Row],[Order Date]],"mmmm")</f>
        <v>April</v>
      </c>
      <c r="AB31" s="8" t="str">
        <f>TEXT(Table1[[#This Row],[Order Date]],"yyyy")</f>
        <v>2015</v>
      </c>
      <c r="AC31" s="10">
        <v>42115</v>
      </c>
      <c r="AD31" s="2">
        <v>19.6282</v>
      </c>
      <c r="AE31" s="2">
        <v>20</v>
      </c>
      <c r="AF31" s="2">
        <v>73.55</v>
      </c>
      <c r="AG31" s="2">
        <v>88075</v>
      </c>
      <c r="AH31" s="7" t="str">
        <f>IF(COUNTIF(Returns!$A$2:$A$1635,Orders!AG31)&gt;0,"Returned","Not Returned")</f>
        <v>Not Returned</v>
      </c>
    </row>
    <row r="32" spans="5:34" ht="12.75" customHeight="1" thickTop="1" thickBot="1" x14ac:dyDescent="0.3">
      <c r="E32" s="11">
        <v>20698</v>
      </c>
      <c r="F32" s="12" t="s">
        <v>56</v>
      </c>
      <c r="G32" s="12">
        <v>0.06</v>
      </c>
      <c r="H32" s="12">
        <v>1.76</v>
      </c>
      <c r="I32" s="12">
        <v>0.7</v>
      </c>
      <c r="J32" s="12">
        <v>56</v>
      </c>
      <c r="K32" s="7" t="str">
        <f>IF(COUNTIF(Table1[Customer ID],Table1[[#This Row],[Customer ID]])&gt;1,"Repeat Customer","One-Time Customer")</f>
        <v>Repeat Customer</v>
      </c>
      <c r="L32" s="12" t="s">
        <v>124</v>
      </c>
      <c r="M32" s="12" t="s">
        <v>49</v>
      </c>
      <c r="N32" s="12" t="s">
        <v>114</v>
      </c>
      <c r="O32" s="12" t="s">
        <v>29</v>
      </c>
      <c r="P32" s="12" t="s">
        <v>30</v>
      </c>
      <c r="Q32" s="12" t="s">
        <v>31</v>
      </c>
      <c r="R32" s="12" t="s">
        <v>127</v>
      </c>
      <c r="S32" s="12">
        <v>0.56000000000000005</v>
      </c>
      <c r="T32" s="7">
        <f>Table1[[#This Row],[Profit]]/Table1[[#This Row],[Sales]]</f>
        <v>-5.5880960432871156E-2</v>
      </c>
      <c r="U32" s="12" t="s">
        <v>33</v>
      </c>
      <c r="V32" s="12" t="s">
        <v>53</v>
      </c>
      <c r="W32" s="12" t="s">
        <v>71</v>
      </c>
      <c r="X32" s="12" t="s">
        <v>126</v>
      </c>
      <c r="Y32" s="12">
        <v>14150</v>
      </c>
      <c r="Z32" s="13">
        <v>42114</v>
      </c>
      <c r="AA32" s="14" t="str">
        <f>TEXT(Table1[[#This Row],[Order Date]],"mmmm")</f>
        <v>April</v>
      </c>
      <c r="AB32" s="8" t="str">
        <f>TEXT(Table1[[#This Row],[Order Date]],"yyyy")</f>
        <v>2015</v>
      </c>
      <c r="AC32" s="13">
        <v>42115</v>
      </c>
      <c r="AD32" s="12">
        <v>-1.6524000000000001</v>
      </c>
      <c r="AE32" s="12">
        <v>17</v>
      </c>
      <c r="AF32" s="12">
        <v>29.57</v>
      </c>
      <c r="AG32" s="12">
        <v>88075</v>
      </c>
      <c r="AH32" s="7" t="str">
        <f>IF(COUNTIF(Returns!$A$2:$A$1635,Orders!AG32)&gt;0,"Returned","Not Returned")</f>
        <v>Not Returned</v>
      </c>
    </row>
    <row r="33" spans="5:34" ht="12.75" customHeight="1" thickTop="1" thickBot="1" x14ac:dyDescent="0.3">
      <c r="E33" s="9">
        <v>22890</v>
      </c>
      <c r="F33" s="2" t="s">
        <v>25</v>
      </c>
      <c r="G33" s="2">
        <v>0.02</v>
      </c>
      <c r="H33" s="2">
        <v>5.98</v>
      </c>
      <c r="I33" s="2">
        <v>5.15</v>
      </c>
      <c r="J33" s="2">
        <v>62</v>
      </c>
      <c r="K33" s="7" t="str">
        <f>IF(COUNTIF(Table1[Customer ID],Table1[[#This Row],[Customer ID]])&gt;1,"Repeat Customer","One-Time Customer")</f>
        <v>Repeat Customer</v>
      </c>
      <c r="L33" s="2" t="s">
        <v>128</v>
      </c>
      <c r="M33" s="2" t="s">
        <v>49</v>
      </c>
      <c r="N33" s="2" t="s">
        <v>28</v>
      </c>
      <c r="O33" s="2" t="s">
        <v>29</v>
      </c>
      <c r="P33" s="2" t="s">
        <v>93</v>
      </c>
      <c r="Q33" s="2" t="s">
        <v>59</v>
      </c>
      <c r="R33" s="2" t="s">
        <v>129</v>
      </c>
      <c r="S33" s="2">
        <v>0.36</v>
      </c>
      <c r="T33" s="7">
        <f>Table1[[#This Row],[Profit]]/Table1[[#This Row],[Sales]]</f>
        <v>9.3654266958424603E-2</v>
      </c>
      <c r="U33" s="2" t="s">
        <v>33</v>
      </c>
      <c r="V33" s="2" t="s">
        <v>61</v>
      </c>
      <c r="W33" s="2" t="s">
        <v>130</v>
      </c>
      <c r="X33" s="2" t="s">
        <v>131</v>
      </c>
      <c r="Y33" s="2">
        <v>78664</v>
      </c>
      <c r="Z33" s="10">
        <v>42133</v>
      </c>
      <c r="AA33" s="14" t="str">
        <f>TEXT(Table1[[#This Row],[Order Date]],"mmmm")</f>
        <v>May</v>
      </c>
      <c r="AB33" s="8" t="str">
        <f>TEXT(Table1[[#This Row],[Order Date]],"yyyy")</f>
        <v>2015</v>
      </c>
      <c r="AC33" s="10">
        <v>42135</v>
      </c>
      <c r="AD33" s="2">
        <v>2.1400000000000023</v>
      </c>
      <c r="AE33" s="2">
        <v>3</v>
      </c>
      <c r="AF33" s="2">
        <v>22.85</v>
      </c>
      <c r="AG33" s="2">
        <v>87407</v>
      </c>
      <c r="AH33" s="7" t="str">
        <f>IF(COUNTIF(Returns!$A$2:$A$1635,Orders!AG33)&gt;0,"Returned","Not Returned")</f>
        <v>Not Returned</v>
      </c>
    </row>
    <row r="34" spans="5:34" ht="12.75" customHeight="1" thickTop="1" thickBot="1" x14ac:dyDescent="0.3">
      <c r="E34" s="11">
        <v>25354</v>
      </c>
      <c r="F34" s="12" t="s">
        <v>25</v>
      </c>
      <c r="G34" s="12">
        <v>0.04</v>
      </c>
      <c r="H34" s="12">
        <v>29.14</v>
      </c>
      <c r="I34" s="12">
        <v>4.8600000000000003</v>
      </c>
      <c r="J34" s="12">
        <v>62</v>
      </c>
      <c r="K34" s="7" t="str">
        <f>IF(COUNTIF(Table1[Customer ID],Table1[[#This Row],[Customer ID]])&gt;1,"Repeat Customer","One-Time Customer")</f>
        <v>Repeat Customer</v>
      </c>
      <c r="L34" s="12" t="s">
        <v>128</v>
      </c>
      <c r="M34" s="12" t="s">
        <v>49</v>
      </c>
      <c r="N34" s="12" t="s">
        <v>28</v>
      </c>
      <c r="O34" s="12" t="s">
        <v>29</v>
      </c>
      <c r="P34" s="12" t="s">
        <v>93</v>
      </c>
      <c r="Q34" s="12" t="s">
        <v>31</v>
      </c>
      <c r="R34" s="12" t="s">
        <v>132</v>
      </c>
      <c r="S34" s="12">
        <v>0.38</v>
      </c>
      <c r="T34" s="7">
        <f>Table1[[#This Row],[Profit]]/Table1[[#This Row],[Sales]]</f>
        <v>0.69</v>
      </c>
      <c r="U34" s="12" t="s">
        <v>33</v>
      </c>
      <c r="V34" s="12" t="s">
        <v>61</v>
      </c>
      <c r="W34" s="12" t="s">
        <v>130</v>
      </c>
      <c r="X34" s="12" t="s">
        <v>131</v>
      </c>
      <c r="Y34" s="12">
        <v>78664</v>
      </c>
      <c r="Z34" s="13">
        <v>42167</v>
      </c>
      <c r="AA34" s="14" t="str">
        <f>TEXT(Table1[[#This Row],[Order Date]],"mmmm")</f>
        <v>June</v>
      </c>
      <c r="AB34" s="8" t="str">
        <f>TEXT(Table1[[#This Row],[Order Date]],"yyyy")</f>
        <v>2015</v>
      </c>
      <c r="AC34" s="13">
        <v>42169</v>
      </c>
      <c r="AD34" s="12">
        <v>349.40909999999997</v>
      </c>
      <c r="AE34" s="12">
        <v>17</v>
      </c>
      <c r="AF34" s="12">
        <v>506.39</v>
      </c>
      <c r="AG34" s="12">
        <v>87408</v>
      </c>
      <c r="AH34" s="7" t="str">
        <f>IF(COUNTIF(Returns!$A$2:$A$1635,Orders!AG34)&gt;0,"Returned","Not Returned")</f>
        <v>Not Returned</v>
      </c>
    </row>
    <row r="35" spans="5:34" ht="12.75" customHeight="1" thickTop="1" thickBot="1" x14ac:dyDescent="0.3">
      <c r="E35" s="9">
        <v>21017</v>
      </c>
      <c r="F35" s="2" t="s">
        <v>37</v>
      </c>
      <c r="G35" s="2">
        <v>0</v>
      </c>
      <c r="H35" s="2">
        <v>3.69</v>
      </c>
      <c r="I35" s="2">
        <v>0.5</v>
      </c>
      <c r="J35" s="2">
        <v>64</v>
      </c>
      <c r="K35" s="7" t="str">
        <f>IF(COUNTIF(Table1[Customer ID],Table1[[#This Row],[Customer ID]])&gt;1,"Repeat Customer","One-Time Customer")</f>
        <v>Repeat Customer</v>
      </c>
      <c r="L35" s="2" t="s">
        <v>133</v>
      </c>
      <c r="M35" s="2" t="s">
        <v>49</v>
      </c>
      <c r="N35" s="2" t="s">
        <v>58</v>
      </c>
      <c r="O35" s="2" t="s">
        <v>29</v>
      </c>
      <c r="P35" s="2" t="s">
        <v>134</v>
      </c>
      <c r="Q35" s="2" t="s">
        <v>59</v>
      </c>
      <c r="R35" s="2" t="s">
        <v>135</v>
      </c>
      <c r="S35" s="2">
        <v>0.38</v>
      </c>
      <c r="T35" s="7">
        <f>Table1[[#This Row],[Profit]]/Table1[[#This Row],[Sales]]</f>
        <v>-9.3822749999999999</v>
      </c>
      <c r="U35" s="2" t="s">
        <v>33</v>
      </c>
      <c r="V35" s="2" t="s">
        <v>136</v>
      </c>
      <c r="W35" s="2" t="s">
        <v>137</v>
      </c>
      <c r="X35" s="2" t="s">
        <v>138</v>
      </c>
      <c r="Y35" s="2">
        <v>24153</v>
      </c>
      <c r="Z35" s="10">
        <v>42065</v>
      </c>
      <c r="AA35" s="14" t="str">
        <f>TEXT(Table1[[#This Row],[Order Date]],"mmmm")</f>
        <v>March</v>
      </c>
      <c r="AB35" s="8" t="str">
        <f>TEXT(Table1[[#This Row],[Order Date]],"yyyy")</f>
        <v>2015</v>
      </c>
      <c r="AC35" s="10">
        <v>42067</v>
      </c>
      <c r="AD35" s="2">
        <v>-37.5291</v>
      </c>
      <c r="AE35" s="2">
        <v>1</v>
      </c>
      <c r="AF35" s="2">
        <v>4</v>
      </c>
      <c r="AG35" s="2">
        <v>87406</v>
      </c>
      <c r="AH35" s="7" t="str">
        <f>IF(COUNTIF(Returns!$A$2:$A$1635,Orders!AG35)&gt;0,"Returned","Not Returned")</f>
        <v>Not Returned</v>
      </c>
    </row>
    <row r="36" spans="5:34" ht="12.75" customHeight="1" thickTop="1" thickBot="1" x14ac:dyDescent="0.3">
      <c r="E36" s="11">
        <v>21019</v>
      </c>
      <c r="F36" s="12" t="s">
        <v>37</v>
      </c>
      <c r="G36" s="12">
        <v>0.02</v>
      </c>
      <c r="H36" s="12">
        <v>175.99</v>
      </c>
      <c r="I36" s="12">
        <v>4.99</v>
      </c>
      <c r="J36" s="12">
        <v>64</v>
      </c>
      <c r="K36" s="7" t="str">
        <f>IF(COUNTIF(Table1[Customer ID],Table1[[#This Row],[Customer ID]])&gt;1,"Repeat Customer","One-Time Customer")</f>
        <v>Repeat Customer</v>
      </c>
      <c r="L36" s="12" t="s">
        <v>133</v>
      </c>
      <c r="M36" s="12" t="s">
        <v>27</v>
      </c>
      <c r="N36" s="12" t="s">
        <v>58</v>
      </c>
      <c r="O36" s="12" t="s">
        <v>77</v>
      </c>
      <c r="P36" s="12" t="s">
        <v>78</v>
      </c>
      <c r="Q36" s="12" t="s">
        <v>59</v>
      </c>
      <c r="R36" s="12" t="s">
        <v>139</v>
      </c>
      <c r="S36" s="12">
        <v>0.59</v>
      </c>
      <c r="T36" s="7">
        <f>Table1[[#This Row],[Profit]]/Table1[[#This Row],[Sales]]</f>
        <v>0.17207527975584944</v>
      </c>
      <c r="U36" s="12" t="s">
        <v>33</v>
      </c>
      <c r="V36" s="12" t="s">
        <v>136</v>
      </c>
      <c r="W36" s="12" t="s">
        <v>137</v>
      </c>
      <c r="X36" s="12" t="s">
        <v>138</v>
      </c>
      <c r="Y36" s="12">
        <v>24153</v>
      </c>
      <c r="Z36" s="13">
        <v>42065</v>
      </c>
      <c r="AA36" s="14" t="str">
        <f>TEXT(Table1[[#This Row],[Order Date]],"mmmm")</f>
        <v>March</v>
      </c>
      <c r="AB36" s="8" t="str">
        <f>TEXT(Table1[[#This Row],[Order Date]],"yyyy")</f>
        <v>2015</v>
      </c>
      <c r="AC36" s="13">
        <v>42065</v>
      </c>
      <c r="AD36" s="12">
        <v>101.49</v>
      </c>
      <c r="AE36" s="12">
        <v>4</v>
      </c>
      <c r="AF36" s="12">
        <v>589.79999999999995</v>
      </c>
      <c r="AG36" s="12">
        <v>87406</v>
      </c>
      <c r="AH36" s="7" t="str">
        <f>IF(COUNTIF(Returns!$A$2:$A$1635,Orders!AG36)&gt;0,"Returned","Not Returned")</f>
        <v>Not Returned</v>
      </c>
    </row>
    <row r="37" spans="5:34" ht="12.75" customHeight="1" thickTop="1" thickBot="1" x14ac:dyDescent="0.3">
      <c r="E37" s="9">
        <v>23274</v>
      </c>
      <c r="F37" s="2" t="s">
        <v>106</v>
      </c>
      <c r="G37" s="2">
        <v>0.05</v>
      </c>
      <c r="H37" s="2">
        <v>155.06</v>
      </c>
      <c r="I37" s="2">
        <v>7.07</v>
      </c>
      <c r="J37" s="2">
        <v>67</v>
      </c>
      <c r="K37" s="7" t="str">
        <f>IF(COUNTIF(Table1[Customer ID],Table1[[#This Row],[Customer ID]])&gt;1,"Repeat Customer","One-Time Customer")</f>
        <v>One-Time Customer</v>
      </c>
      <c r="L37" s="2" t="s">
        <v>140</v>
      </c>
      <c r="M37" s="2" t="s">
        <v>49</v>
      </c>
      <c r="N37" s="2" t="s">
        <v>28</v>
      </c>
      <c r="O37" s="2" t="s">
        <v>29</v>
      </c>
      <c r="P37" s="2" t="s">
        <v>141</v>
      </c>
      <c r="Q37" s="2" t="s">
        <v>59</v>
      </c>
      <c r="R37" s="2" t="s">
        <v>142</v>
      </c>
      <c r="S37" s="2">
        <v>0.59</v>
      </c>
      <c r="T37" s="7">
        <f>Table1[[#This Row],[Profit]]/Table1[[#This Row],[Sales]]</f>
        <v>0.69</v>
      </c>
      <c r="U37" s="2" t="s">
        <v>33</v>
      </c>
      <c r="V37" s="2" t="s">
        <v>34</v>
      </c>
      <c r="W37" s="2" t="s">
        <v>45</v>
      </c>
      <c r="X37" s="2" t="s">
        <v>143</v>
      </c>
      <c r="Y37" s="2">
        <v>94559</v>
      </c>
      <c r="Z37" s="10">
        <v>42006</v>
      </c>
      <c r="AA37" s="14" t="str">
        <f>TEXT(Table1[[#This Row],[Order Date]],"mmmm")</f>
        <v>January</v>
      </c>
      <c r="AB37" s="8" t="str">
        <f>TEXT(Table1[[#This Row],[Order Date]],"yyyy")</f>
        <v>2015</v>
      </c>
      <c r="AC37" s="10">
        <v>42013</v>
      </c>
      <c r="AD37" s="2">
        <v>845.66399999999987</v>
      </c>
      <c r="AE37" s="2">
        <v>8</v>
      </c>
      <c r="AF37" s="2">
        <v>1225.5999999999999</v>
      </c>
      <c r="AG37" s="2">
        <v>87946</v>
      </c>
      <c r="AH37" s="7" t="str">
        <f>IF(COUNTIF(Returns!$A$2:$A$1635,Orders!AG37)&gt;0,"Returned","Not Returned")</f>
        <v>Not Returned</v>
      </c>
    </row>
    <row r="38" spans="5:34" ht="12.75" customHeight="1" thickTop="1" thickBot="1" x14ac:dyDescent="0.3">
      <c r="E38" s="11">
        <v>5272</v>
      </c>
      <c r="F38" s="12" t="s">
        <v>106</v>
      </c>
      <c r="G38" s="12">
        <v>0</v>
      </c>
      <c r="H38" s="12">
        <v>291.73</v>
      </c>
      <c r="I38" s="12">
        <v>48.8</v>
      </c>
      <c r="J38" s="12">
        <v>68</v>
      </c>
      <c r="K38" s="7" t="str">
        <f>IF(COUNTIF(Table1[Customer ID],Table1[[#This Row],[Customer ID]])&gt;1,"Repeat Customer","One-Time Customer")</f>
        <v>Repeat Customer</v>
      </c>
      <c r="L38" s="12" t="s">
        <v>144</v>
      </c>
      <c r="M38" s="12" t="s">
        <v>39</v>
      </c>
      <c r="N38" s="12" t="s">
        <v>28</v>
      </c>
      <c r="O38" s="12" t="s">
        <v>41</v>
      </c>
      <c r="P38" s="12" t="s">
        <v>42</v>
      </c>
      <c r="Q38" s="12" t="s">
        <v>43</v>
      </c>
      <c r="R38" s="12" t="s">
        <v>145</v>
      </c>
      <c r="S38" s="12">
        <v>0.56000000000000005</v>
      </c>
      <c r="T38" s="7">
        <f>Table1[[#This Row],[Profit]]/Table1[[#This Row],[Sales]]</f>
        <v>-0.24932448791826062</v>
      </c>
      <c r="U38" s="12" t="s">
        <v>33</v>
      </c>
      <c r="V38" s="12" t="s">
        <v>53</v>
      </c>
      <c r="W38" s="12" t="s">
        <v>71</v>
      </c>
      <c r="X38" s="12" t="s">
        <v>90</v>
      </c>
      <c r="Y38" s="12">
        <v>10177</v>
      </c>
      <c r="Z38" s="13">
        <v>42006</v>
      </c>
      <c r="AA38" s="14" t="str">
        <f>TEXT(Table1[[#This Row],[Order Date]],"mmmm")</f>
        <v>January</v>
      </c>
      <c r="AB38" s="8" t="str">
        <f>TEXT(Table1[[#This Row],[Order Date]],"yyyy")</f>
        <v>2015</v>
      </c>
      <c r="AC38" s="13">
        <v>42006</v>
      </c>
      <c r="AD38" s="12">
        <v>-308.928</v>
      </c>
      <c r="AE38" s="12">
        <v>4</v>
      </c>
      <c r="AF38" s="12">
        <v>1239.06</v>
      </c>
      <c r="AG38" s="12">
        <v>37537</v>
      </c>
      <c r="AH38" s="7" t="str">
        <f>IF(COUNTIF(Returns!$A$2:$A$1635,Orders!AG38)&gt;0,"Returned","Not Returned")</f>
        <v>Not Returned</v>
      </c>
    </row>
    <row r="39" spans="5:34" ht="12.75" customHeight="1" thickTop="1" thickBot="1" x14ac:dyDescent="0.3">
      <c r="E39" s="9">
        <v>5273</v>
      </c>
      <c r="F39" s="2" t="s">
        <v>106</v>
      </c>
      <c r="G39" s="2">
        <v>7.0000000000000007E-2</v>
      </c>
      <c r="H39" s="2">
        <v>100.98</v>
      </c>
      <c r="I39" s="2">
        <v>45</v>
      </c>
      <c r="J39" s="2">
        <v>68</v>
      </c>
      <c r="K39" s="7" t="str">
        <f>IF(COUNTIF(Table1[Customer ID],Table1[[#This Row],[Customer ID]])&gt;1,"Repeat Customer","One-Time Customer")</f>
        <v>Repeat Customer</v>
      </c>
      <c r="L39" s="2" t="s">
        <v>144</v>
      </c>
      <c r="M39" s="2" t="s">
        <v>39</v>
      </c>
      <c r="N39" s="2" t="s">
        <v>28</v>
      </c>
      <c r="O39" s="2" t="s">
        <v>41</v>
      </c>
      <c r="P39" s="2" t="s">
        <v>42</v>
      </c>
      <c r="Q39" s="2" t="s">
        <v>43</v>
      </c>
      <c r="R39" s="2" t="s">
        <v>146</v>
      </c>
      <c r="S39" s="2">
        <v>0.69</v>
      </c>
      <c r="T39" s="7">
        <f>Table1[[#This Row],[Profit]]/Table1[[#This Row],[Sales]]</f>
        <v>-0.41138423634462262</v>
      </c>
      <c r="U39" s="2" t="s">
        <v>33</v>
      </c>
      <c r="V39" s="2" t="s">
        <v>53</v>
      </c>
      <c r="W39" s="2" t="s">
        <v>71</v>
      </c>
      <c r="X39" s="2" t="s">
        <v>90</v>
      </c>
      <c r="Y39" s="2">
        <v>10177</v>
      </c>
      <c r="Z39" s="10">
        <v>42006</v>
      </c>
      <c r="AA39" s="14" t="str">
        <f>TEXT(Table1[[#This Row],[Order Date]],"mmmm")</f>
        <v>January</v>
      </c>
      <c r="AB39" s="8" t="str">
        <f>TEXT(Table1[[#This Row],[Order Date]],"yyyy")</f>
        <v>2015</v>
      </c>
      <c r="AC39" s="10">
        <v>42008</v>
      </c>
      <c r="AD39" s="2">
        <v>-1679.7599999999998</v>
      </c>
      <c r="AE39" s="2">
        <v>43</v>
      </c>
      <c r="AF39" s="2">
        <v>4083.19</v>
      </c>
      <c r="AG39" s="2">
        <v>37537</v>
      </c>
      <c r="AH39" s="7" t="str">
        <f>IF(COUNTIF(Returns!$A$2:$A$1635,Orders!AG39)&gt;0,"Returned","Not Returned")</f>
        <v>Not Returned</v>
      </c>
    </row>
    <row r="40" spans="5:34" ht="12.75" customHeight="1" thickTop="1" thickBot="1" x14ac:dyDescent="0.3">
      <c r="E40" s="11">
        <v>5274</v>
      </c>
      <c r="F40" s="12" t="s">
        <v>106</v>
      </c>
      <c r="G40" s="12">
        <v>0.05</v>
      </c>
      <c r="H40" s="12">
        <v>155.06</v>
      </c>
      <c r="I40" s="12">
        <v>7.07</v>
      </c>
      <c r="J40" s="12">
        <v>68</v>
      </c>
      <c r="K40" s="7" t="str">
        <f>IF(COUNTIF(Table1[Customer ID],Table1[[#This Row],[Customer ID]])&gt;1,"Repeat Customer","One-Time Customer")</f>
        <v>Repeat Customer</v>
      </c>
      <c r="L40" s="12" t="s">
        <v>144</v>
      </c>
      <c r="M40" s="12" t="s">
        <v>49</v>
      </c>
      <c r="N40" s="12" t="s">
        <v>28</v>
      </c>
      <c r="O40" s="12" t="s">
        <v>29</v>
      </c>
      <c r="P40" s="12" t="s">
        <v>141</v>
      </c>
      <c r="Q40" s="12" t="s">
        <v>59</v>
      </c>
      <c r="R40" s="12" t="s">
        <v>142</v>
      </c>
      <c r="S40" s="12">
        <v>0.59</v>
      </c>
      <c r="T40" s="7">
        <f>Table1[[#This Row],[Profit]]/Table1[[#This Row],[Sales]]</f>
        <v>0.11737074645376329</v>
      </c>
      <c r="U40" s="12" t="s">
        <v>33</v>
      </c>
      <c r="V40" s="12" t="s">
        <v>53</v>
      </c>
      <c r="W40" s="12" t="s">
        <v>71</v>
      </c>
      <c r="X40" s="12" t="s">
        <v>90</v>
      </c>
      <c r="Y40" s="12">
        <v>10177</v>
      </c>
      <c r="Z40" s="13">
        <v>42006</v>
      </c>
      <c r="AA40" s="14" t="str">
        <f>TEXT(Table1[[#This Row],[Order Date]],"mmmm")</f>
        <v>January</v>
      </c>
      <c r="AB40" s="8" t="str">
        <f>TEXT(Table1[[#This Row],[Order Date]],"yyyy")</f>
        <v>2015</v>
      </c>
      <c r="AC40" s="13">
        <v>42013</v>
      </c>
      <c r="AD40" s="12">
        <v>575.39600000000007</v>
      </c>
      <c r="AE40" s="12">
        <v>32</v>
      </c>
      <c r="AF40" s="12">
        <v>4902.38</v>
      </c>
      <c r="AG40" s="12">
        <v>37537</v>
      </c>
      <c r="AH40" s="7" t="str">
        <f>IF(COUNTIF(Returns!$A$2:$A$1635,Orders!AG40)&gt;0,"Returned","Not Returned")</f>
        <v>Not Returned</v>
      </c>
    </row>
    <row r="41" spans="5:34" ht="12.75" customHeight="1" thickTop="1" thickBot="1" x14ac:dyDescent="0.3">
      <c r="E41" s="9">
        <v>7786</v>
      </c>
      <c r="F41" s="2" t="s">
        <v>25</v>
      </c>
      <c r="G41" s="2">
        <v>0.09</v>
      </c>
      <c r="H41" s="2">
        <v>122.99</v>
      </c>
      <c r="I41" s="2">
        <v>70.2</v>
      </c>
      <c r="J41" s="2">
        <v>68</v>
      </c>
      <c r="K41" s="7" t="str">
        <f>IF(COUNTIF(Table1[Customer ID],Table1[[#This Row],[Customer ID]])&gt;1,"Repeat Customer","One-Time Customer")</f>
        <v>Repeat Customer</v>
      </c>
      <c r="L41" s="2" t="s">
        <v>144</v>
      </c>
      <c r="M41" s="2" t="s">
        <v>39</v>
      </c>
      <c r="N41" s="2" t="s">
        <v>28</v>
      </c>
      <c r="O41" s="2" t="s">
        <v>41</v>
      </c>
      <c r="P41" s="2" t="s">
        <v>42</v>
      </c>
      <c r="Q41" s="2" t="s">
        <v>43</v>
      </c>
      <c r="R41" s="2" t="s">
        <v>147</v>
      </c>
      <c r="S41" s="2">
        <v>0.74</v>
      </c>
      <c r="T41" s="7">
        <f>Table1[[#This Row],[Profit]]/Table1[[#This Row],[Sales]]</f>
        <v>-0.42430733451655489</v>
      </c>
      <c r="U41" s="2" t="s">
        <v>33</v>
      </c>
      <c r="V41" s="2" t="s">
        <v>53</v>
      </c>
      <c r="W41" s="2" t="s">
        <v>71</v>
      </c>
      <c r="X41" s="2" t="s">
        <v>90</v>
      </c>
      <c r="Y41" s="2">
        <v>10177</v>
      </c>
      <c r="Z41" s="10">
        <v>42037</v>
      </c>
      <c r="AA41" s="14" t="str">
        <f>TEXT(Table1[[#This Row],[Order Date]],"mmmm")</f>
        <v>February</v>
      </c>
      <c r="AB41" s="8" t="str">
        <f>TEXT(Table1[[#This Row],[Order Date]],"yyyy")</f>
        <v>2015</v>
      </c>
      <c r="AC41" s="10">
        <v>42039</v>
      </c>
      <c r="AD41" s="2">
        <v>-2426.5500000000002</v>
      </c>
      <c r="AE41" s="2">
        <v>49</v>
      </c>
      <c r="AF41" s="2">
        <v>5718.85</v>
      </c>
      <c r="AG41" s="2">
        <v>55713</v>
      </c>
      <c r="AH41" s="7" t="str">
        <f>IF(COUNTIF(Returns!$A$2:$A$1635,Orders!AG41)&gt;0,"Returned","Not Returned")</f>
        <v>Not Returned</v>
      </c>
    </row>
    <row r="42" spans="5:34" ht="12.75" customHeight="1" thickTop="1" thickBot="1" x14ac:dyDescent="0.3">
      <c r="E42" s="11">
        <v>25786</v>
      </c>
      <c r="F42" s="12" t="s">
        <v>25</v>
      </c>
      <c r="G42" s="12">
        <v>0.09</v>
      </c>
      <c r="H42" s="12">
        <v>122.99</v>
      </c>
      <c r="I42" s="12">
        <v>70.2</v>
      </c>
      <c r="J42" s="12">
        <v>70</v>
      </c>
      <c r="K42" s="7" t="str">
        <f>IF(COUNTIF(Table1[Customer ID],Table1[[#This Row],[Customer ID]])&gt;1,"Repeat Customer","One-Time Customer")</f>
        <v>One-Time Customer</v>
      </c>
      <c r="L42" s="12" t="s">
        <v>148</v>
      </c>
      <c r="M42" s="12" t="s">
        <v>39</v>
      </c>
      <c r="N42" s="12" t="s">
        <v>28</v>
      </c>
      <c r="O42" s="12" t="s">
        <v>41</v>
      </c>
      <c r="P42" s="12" t="s">
        <v>42</v>
      </c>
      <c r="Q42" s="12" t="s">
        <v>43</v>
      </c>
      <c r="R42" s="12" t="s">
        <v>147</v>
      </c>
      <c r="S42" s="12">
        <v>0.74</v>
      </c>
      <c r="T42" s="7">
        <f>Table1[[#This Row],[Profit]]/Table1[[#This Row],[Sales]]</f>
        <v>-1.732594089380449</v>
      </c>
      <c r="U42" s="12" t="s">
        <v>33</v>
      </c>
      <c r="V42" s="12" t="s">
        <v>53</v>
      </c>
      <c r="W42" s="12" t="s">
        <v>149</v>
      </c>
      <c r="X42" s="12" t="s">
        <v>150</v>
      </c>
      <c r="Y42" s="12">
        <v>5401</v>
      </c>
      <c r="Z42" s="13">
        <v>42037</v>
      </c>
      <c r="AA42" s="14" t="str">
        <f>TEXT(Table1[[#This Row],[Order Date]],"mmmm")</f>
        <v>February</v>
      </c>
      <c r="AB42" s="8" t="str">
        <f>TEXT(Table1[[#This Row],[Order Date]],"yyyy")</f>
        <v>2015</v>
      </c>
      <c r="AC42" s="13">
        <v>42039</v>
      </c>
      <c r="AD42" s="12">
        <v>-2426.5500000000002</v>
      </c>
      <c r="AE42" s="12">
        <v>12</v>
      </c>
      <c r="AF42" s="12">
        <v>1400.53</v>
      </c>
      <c r="AG42" s="12">
        <v>87947</v>
      </c>
      <c r="AH42" s="7" t="str">
        <f>IF(COUNTIF(Returns!$A$2:$A$1635,Orders!AG42)&gt;0,"Returned","Not Returned")</f>
        <v>Not Returned</v>
      </c>
    </row>
    <row r="43" spans="5:34" ht="12.75" customHeight="1" thickTop="1" thickBot="1" x14ac:dyDescent="0.3">
      <c r="E43" s="9">
        <v>18281</v>
      </c>
      <c r="F43" s="2" t="s">
        <v>25</v>
      </c>
      <c r="G43" s="2">
        <v>0.04</v>
      </c>
      <c r="H43" s="2">
        <v>296.18</v>
      </c>
      <c r="I43" s="2">
        <v>54.12</v>
      </c>
      <c r="J43" s="2">
        <v>83</v>
      </c>
      <c r="K43" s="7" t="str">
        <f>IF(COUNTIF(Table1[Customer ID],Table1[[#This Row],[Customer ID]])&gt;1,"Repeat Customer","One-Time Customer")</f>
        <v>One-Time Customer</v>
      </c>
      <c r="L43" s="2" t="s">
        <v>151</v>
      </c>
      <c r="M43" s="2" t="s">
        <v>39</v>
      </c>
      <c r="N43" s="2" t="s">
        <v>28</v>
      </c>
      <c r="O43" s="2" t="s">
        <v>41</v>
      </c>
      <c r="P43" s="2" t="s">
        <v>152</v>
      </c>
      <c r="Q43" s="2" t="s">
        <v>121</v>
      </c>
      <c r="R43" s="2" t="s">
        <v>153</v>
      </c>
      <c r="S43" s="2">
        <v>0.76</v>
      </c>
      <c r="T43" s="7">
        <f>Table1[[#This Row],[Profit]]/Table1[[#This Row],[Sales]]</f>
        <v>-0.39287674118635058</v>
      </c>
      <c r="U43" s="2" t="s">
        <v>33</v>
      </c>
      <c r="V43" s="2" t="s">
        <v>53</v>
      </c>
      <c r="W43" s="2" t="s">
        <v>154</v>
      </c>
      <c r="X43" s="2" t="s">
        <v>155</v>
      </c>
      <c r="Y43" s="2">
        <v>44708</v>
      </c>
      <c r="Z43" s="10">
        <v>42078</v>
      </c>
      <c r="AA43" s="14" t="str">
        <f>TEXT(Table1[[#This Row],[Order Date]],"mmmm")</f>
        <v>March</v>
      </c>
      <c r="AB43" s="8" t="str">
        <f>TEXT(Table1[[#This Row],[Order Date]],"yyyy")</f>
        <v>2015</v>
      </c>
      <c r="AC43" s="10">
        <v>42078</v>
      </c>
      <c r="AD43" s="2">
        <v>-715.7782060000003</v>
      </c>
      <c r="AE43" s="2">
        <v>6</v>
      </c>
      <c r="AF43" s="2">
        <v>1821.89</v>
      </c>
      <c r="AG43" s="2">
        <v>87365</v>
      </c>
      <c r="AH43" s="7" t="str">
        <f>IF(COUNTIF(Returns!$A$2:$A$1635,Orders!AG43)&gt;0,"Returned","Not Returned")</f>
        <v>Not Returned</v>
      </c>
    </row>
    <row r="44" spans="5:34" ht="12.75" customHeight="1" thickTop="1" thickBot="1" x14ac:dyDescent="0.3">
      <c r="E44" s="11">
        <v>23639</v>
      </c>
      <c r="F44" s="12" t="s">
        <v>37</v>
      </c>
      <c r="G44" s="12">
        <v>0</v>
      </c>
      <c r="H44" s="12">
        <v>8.09</v>
      </c>
      <c r="I44" s="12">
        <v>7.96</v>
      </c>
      <c r="J44" s="12">
        <v>84</v>
      </c>
      <c r="K44" s="7" t="str">
        <f>IF(COUNTIF(Table1[Customer ID],Table1[[#This Row],[Customer ID]])&gt;1,"Repeat Customer","One-Time Customer")</f>
        <v>Repeat Customer</v>
      </c>
      <c r="L44" s="12" t="s">
        <v>156</v>
      </c>
      <c r="M44" s="12" t="s">
        <v>49</v>
      </c>
      <c r="N44" s="12" t="s">
        <v>114</v>
      </c>
      <c r="O44" s="12" t="s">
        <v>41</v>
      </c>
      <c r="P44" s="12" t="s">
        <v>50</v>
      </c>
      <c r="Q44" s="12" t="s">
        <v>59</v>
      </c>
      <c r="R44" s="12" t="s">
        <v>157</v>
      </c>
      <c r="S44" s="12">
        <v>0.49</v>
      </c>
      <c r="T44" s="7">
        <f>Table1[[#This Row],[Profit]]/Table1[[#This Row],[Sales]]</f>
        <v>-1.5889206418993185</v>
      </c>
      <c r="U44" s="12" t="s">
        <v>33</v>
      </c>
      <c r="V44" s="12" t="s">
        <v>53</v>
      </c>
      <c r="W44" s="12" t="s">
        <v>154</v>
      </c>
      <c r="X44" s="12" t="s">
        <v>158</v>
      </c>
      <c r="Y44" s="12">
        <v>45231</v>
      </c>
      <c r="Z44" s="13">
        <v>42037</v>
      </c>
      <c r="AA44" s="14" t="str">
        <f>TEXT(Table1[[#This Row],[Order Date]],"mmmm")</f>
        <v>February</v>
      </c>
      <c r="AB44" s="8" t="str">
        <f>TEXT(Table1[[#This Row],[Order Date]],"yyyy")</f>
        <v>2015</v>
      </c>
      <c r="AC44" s="13">
        <v>42038</v>
      </c>
      <c r="AD44" s="12">
        <v>-144.56</v>
      </c>
      <c r="AE44" s="12">
        <v>11</v>
      </c>
      <c r="AF44" s="12">
        <v>90.98</v>
      </c>
      <c r="AG44" s="12">
        <v>87364</v>
      </c>
      <c r="AH44" s="7" t="str">
        <f>IF(COUNTIF(Returns!$A$2:$A$1635,Orders!AG44)&gt;0,"Returned","Not Returned")</f>
        <v>Not Returned</v>
      </c>
    </row>
    <row r="45" spans="5:34" ht="12.75" customHeight="1" thickTop="1" thickBot="1" x14ac:dyDescent="0.3">
      <c r="E45" s="9">
        <v>23880</v>
      </c>
      <c r="F45" s="2" t="s">
        <v>25</v>
      </c>
      <c r="G45" s="2">
        <v>0.08</v>
      </c>
      <c r="H45" s="2">
        <v>896.99</v>
      </c>
      <c r="I45" s="2">
        <v>19.989999999999998</v>
      </c>
      <c r="J45" s="2">
        <v>84</v>
      </c>
      <c r="K45" s="7" t="str">
        <f>IF(COUNTIF(Table1[Customer ID],Table1[[#This Row],[Customer ID]])&gt;1,"Repeat Customer","One-Time Customer")</f>
        <v>Repeat Customer</v>
      </c>
      <c r="L45" s="2" t="s">
        <v>156</v>
      </c>
      <c r="M45" s="2" t="s">
        <v>49</v>
      </c>
      <c r="N45" s="2" t="s">
        <v>28</v>
      </c>
      <c r="O45" s="2" t="s">
        <v>29</v>
      </c>
      <c r="P45" s="2" t="s">
        <v>109</v>
      </c>
      <c r="Q45" s="2" t="s">
        <v>59</v>
      </c>
      <c r="R45" s="2" t="s">
        <v>159</v>
      </c>
      <c r="S45" s="2">
        <v>0.38</v>
      </c>
      <c r="T45" s="7">
        <f>Table1[[#This Row],[Profit]]/Table1[[#This Row],[Sales]]</f>
        <v>0.69</v>
      </c>
      <c r="U45" s="2" t="s">
        <v>33</v>
      </c>
      <c r="V45" s="2" t="s">
        <v>53</v>
      </c>
      <c r="W45" s="2" t="s">
        <v>154</v>
      </c>
      <c r="X45" s="2" t="s">
        <v>158</v>
      </c>
      <c r="Y45" s="2">
        <v>45231</v>
      </c>
      <c r="Z45" s="10">
        <v>42093</v>
      </c>
      <c r="AA45" s="14" t="str">
        <f>TEXT(Table1[[#This Row],[Order Date]],"mmmm")</f>
        <v>March</v>
      </c>
      <c r="AB45" s="8" t="str">
        <f>TEXT(Table1[[#This Row],[Order Date]],"yyyy")</f>
        <v>2015</v>
      </c>
      <c r="AC45" s="10">
        <v>42096</v>
      </c>
      <c r="AD45" s="2">
        <v>7402.32</v>
      </c>
      <c r="AE45" s="2">
        <v>13</v>
      </c>
      <c r="AF45" s="2">
        <v>10728</v>
      </c>
      <c r="AG45" s="2">
        <v>87366</v>
      </c>
      <c r="AH45" s="7" t="str">
        <f>IF(COUNTIF(Returns!$A$2:$A$1635,Orders!AG45)&gt;0,"Returned","Not Returned")</f>
        <v>Not Returned</v>
      </c>
    </row>
    <row r="46" spans="5:34" ht="12.75" customHeight="1" thickTop="1" thickBot="1" x14ac:dyDescent="0.3">
      <c r="E46" s="11">
        <v>24663</v>
      </c>
      <c r="F46" s="12" t="s">
        <v>106</v>
      </c>
      <c r="G46" s="12">
        <v>0.05</v>
      </c>
      <c r="H46" s="12">
        <v>161.55000000000001</v>
      </c>
      <c r="I46" s="12">
        <v>19.989999999999998</v>
      </c>
      <c r="J46" s="12">
        <v>87</v>
      </c>
      <c r="K46" s="7" t="str">
        <f>IF(COUNTIF(Table1[Customer ID],Table1[[#This Row],[Customer ID]])&gt;1,"Repeat Customer","One-Time Customer")</f>
        <v>Repeat Customer</v>
      </c>
      <c r="L46" s="12" t="s">
        <v>160</v>
      </c>
      <c r="M46" s="12" t="s">
        <v>49</v>
      </c>
      <c r="N46" s="12" t="s">
        <v>28</v>
      </c>
      <c r="O46" s="12" t="s">
        <v>29</v>
      </c>
      <c r="P46" s="12" t="s">
        <v>141</v>
      </c>
      <c r="Q46" s="12" t="s">
        <v>59</v>
      </c>
      <c r="R46" s="12" t="s">
        <v>161</v>
      </c>
      <c r="S46" s="12">
        <v>0.66</v>
      </c>
      <c r="T46" s="7">
        <f>Table1[[#This Row],[Profit]]/Table1[[#This Row],[Sales]]</f>
        <v>0.60505484878616489</v>
      </c>
      <c r="U46" s="12" t="s">
        <v>33</v>
      </c>
      <c r="V46" s="12" t="s">
        <v>34</v>
      </c>
      <c r="W46" s="12" t="s">
        <v>45</v>
      </c>
      <c r="X46" s="12" t="s">
        <v>162</v>
      </c>
      <c r="Y46" s="12">
        <v>95687</v>
      </c>
      <c r="Z46" s="13">
        <v>42158</v>
      </c>
      <c r="AA46" s="14" t="str">
        <f>TEXT(Table1[[#This Row],[Order Date]],"mmmm")</f>
        <v>June</v>
      </c>
      <c r="AB46" s="8" t="str">
        <f>TEXT(Table1[[#This Row],[Order Date]],"yyyy")</f>
        <v>2015</v>
      </c>
      <c r="AC46" s="13">
        <v>42163</v>
      </c>
      <c r="AD46" s="12">
        <v>1892.424</v>
      </c>
      <c r="AE46" s="12">
        <v>19</v>
      </c>
      <c r="AF46" s="12">
        <v>3127.69</v>
      </c>
      <c r="AG46" s="12">
        <v>90596</v>
      </c>
      <c r="AH46" s="7" t="str">
        <f>IF(COUNTIF(Returns!$A$2:$A$1635,Orders!AG46)&gt;0,"Returned","Not Returned")</f>
        <v>Not Returned</v>
      </c>
    </row>
    <row r="47" spans="5:34" ht="12.75" customHeight="1" thickTop="1" thickBot="1" x14ac:dyDescent="0.3">
      <c r="E47" s="9">
        <v>23841</v>
      </c>
      <c r="F47" s="2" t="s">
        <v>25</v>
      </c>
      <c r="G47" s="2">
        <v>0.09</v>
      </c>
      <c r="H47" s="2">
        <v>4.91</v>
      </c>
      <c r="I47" s="2">
        <v>0.5</v>
      </c>
      <c r="J47" s="2">
        <v>87</v>
      </c>
      <c r="K47" s="7" t="str">
        <f>IF(COUNTIF(Table1[Customer ID],Table1[[#This Row],[Customer ID]])&gt;1,"Repeat Customer","One-Time Customer")</f>
        <v>Repeat Customer</v>
      </c>
      <c r="L47" s="2" t="s">
        <v>160</v>
      </c>
      <c r="M47" s="2" t="s">
        <v>49</v>
      </c>
      <c r="N47" s="2" t="s">
        <v>28</v>
      </c>
      <c r="O47" s="2" t="s">
        <v>29</v>
      </c>
      <c r="P47" s="2" t="s">
        <v>134</v>
      </c>
      <c r="Q47" s="2" t="s">
        <v>59</v>
      </c>
      <c r="R47" s="2" t="s">
        <v>163</v>
      </c>
      <c r="S47" s="2">
        <v>0.36</v>
      </c>
      <c r="T47" s="7">
        <f>Table1[[#This Row],[Profit]]/Table1[[#This Row],[Sales]]</f>
        <v>0.69</v>
      </c>
      <c r="U47" s="2" t="s">
        <v>33</v>
      </c>
      <c r="V47" s="2" t="s">
        <v>34</v>
      </c>
      <c r="W47" s="2" t="s">
        <v>45</v>
      </c>
      <c r="X47" s="2" t="s">
        <v>162</v>
      </c>
      <c r="Y47" s="2">
        <v>95687</v>
      </c>
      <c r="Z47" s="10">
        <v>42085</v>
      </c>
      <c r="AA47" s="14" t="str">
        <f>TEXT(Table1[[#This Row],[Order Date]],"mmmm")</f>
        <v>March</v>
      </c>
      <c r="AB47" s="8" t="str">
        <f>TEXT(Table1[[#This Row],[Order Date]],"yyyy")</f>
        <v>2015</v>
      </c>
      <c r="AC47" s="10">
        <v>42086</v>
      </c>
      <c r="AD47" s="2">
        <v>28.855799999999999</v>
      </c>
      <c r="AE47" s="2">
        <v>9</v>
      </c>
      <c r="AF47" s="2">
        <v>41.82</v>
      </c>
      <c r="AG47" s="2">
        <v>90597</v>
      </c>
      <c r="AH47" s="7" t="str">
        <f>IF(COUNTIF(Returns!$A$2:$A$1635,Orders!AG47)&gt;0,"Returned","Not Returned")</f>
        <v>Not Returned</v>
      </c>
    </row>
    <row r="48" spans="5:34" ht="12.75" customHeight="1" thickTop="1" thickBot="1" x14ac:dyDescent="0.3">
      <c r="E48" s="11">
        <v>23842</v>
      </c>
      <c r="F48" s="12" t="s">
        <v>25</v>
      </c>
      <c r="G48" s="12">
        <v>0.01</v>
      </c>
      <c r="H48" s="12">
        <v>296.18</v>
      </c>
      <c r="I48" s="12">
        <v>54.12</v>
      </c>
      <c r="J48" s="12">
        <v>87</v>
      </c>
      <c r="K48" s="7" t="str">
        <f>IF(COUNTIF(Table1[Customer ID],Table1[[#This Row],[Customer ID]])&gt;1,"Repeat Customer","One-Time Customer")</f>
        <v>Repeat Customer</v>
      </c>
      <c r="L48" s="12" t="s">
        <v>160</v>
      </c>
      <c r="M48" s="12" t="s">
        <v>39</v>
      </c>
      <c r="N48" s="12" t="s">
        <v>28</v>
      </c>
      <c r="O48" s="12" t="s">
        <v>41</v>
      </c>
      <c r="P48" s="12" t="s">
        <v>152</v>
      </c>
      <c r="Q48" s="12" t="s">
        <v>121</v>
      </c>
      <c r="R48" s="12" t="s">
        <v>153</v>
      </c>
      <c r="S48" s="12">
        <v>0.76</v>
      </c>
      <c r="T48" s="7">
        <f>Table1[[#This Row],[Profit]]/Table1[[#This Row],[Sales]]</f>
        <v>6.0325761896151228E-2</v>
      </c>
      <c r="U48" s="12" t="s">
        <v>33</v>
      </c>
      <c r="V48" s="12" t="s">
        <v>34</v>
      </c>
      <c r="W48" s="12" t="s">
        <v>45</v>
      </c>
      <c r="X48" s="12" t="s">
        <v>162</v>
      </c>
      <c r="Y48" s="12">
        <v>95687</v>
      </c>
      <c r="Z48" s="13">
        <v>42085</v>
      </c>
      <c r="AA48" s="14" t="str">
        <f>TEXT(Table1[[#This Row],[Order Date]],"mmmm")</f>
        <v>March</v>
      </c>
      <c r="AB48" s="8" t="str">
        <f>TEXT(Table1[[#This Row],[Order Date]],"yyyy")</f>
        <v>2015</v>
      </c>
      <c r="AC48" s="13">
        <v>42088</v>
      </c>
      <c r="AD48" s="12">
        <v>173.48</v>
      </c>
      <c r="AE48" s="12">
        <v>9</v>
      </c>
      <c r="AF48" s="12">
        <v>2875.72</v>
      </c>
      <c r="AG48" s="12">
        <v>90597</v>
      </c>
      <c r="AH48" s="7" t="str">
        <f>IF(COUNTIF(Returns!$A$2:$A$1635,Orders!AG48)&gt;0,"Returned","Not Returned")</f>
        <v>Not Returned</v>
      </c>
    </row>
    <row r="49" spans="5:34" ht="12.75" customHeight="1" thickTop="1" thickBot="1" x14ac:dyDescent="0.3">
      <c r="E49" s="9">
        <v>23071</v>
      </c>
      <c r="F49" s="2" t="s">
        <v>25</v>
      </c>
      <c r="G49" s="2">
        <v>7.0000000000000007E-2</v>
      </c>
      <c r="H49" s="2">
        <v>19.84</v>
      </c>
      <c r="I49" s="2">
        <v>4.0999999999999996</v>
      </c>
      <c r="J49" s="2">
        <v>91</v>
      </c>
      <c r="K49" s="7" t="str">
        <f>IF(COUNTIF(Table1[Customer ID],Table1[[#This Row],[Customer ID]])&gt;1,"Repeat Customer","One-Time Customer")</f>
        <v>Repeat Customer</v>
      </c>
      <c r="L49" s="2" t="s">
        <v>164</v>
      </c>
      <c r="M49" s="2" t="s">
        <v>49</v>
      </c>
      <c r="N49" s="2" t="s">
        <v>40</v>
      </c>
      <c r="O49" s="2" t="s">
        <v>29</v>
      </c>
      <c r="P49" s="2" t="s">
        <v>30</v>
      </c>
      <c r="Q49" s="2" t="s">
        <v>31</v>
      </c>
      <c r="R49" s="2" t="s">
        <v>165</v>
      </c>
      <c r="S49" s="2">
        <v>0.44</v>
      </c>
      <c r="T49" s="7">
        <f>Table1[[#This Row],[Profit]]/Table1[[#This Row],[Sales]]</f>
        <v>0.69</v>
      </c>
      <c r="U49" s="2" t="s">
        <v>33</v>
      </c>
      <c r="V49" s="2" t="s">
        <v>34</v>
      </c>
      <c r="W49" s="2" t="s">
        <v>45</v>
      </c>
      <c r="X49" s="2" t="s">
        <v>166</v>
      </c>
      <c r="Y49" s="2">
        <v>94591</v>
      </c>
      <c r="Z49" s="10">
        <v>42141</v>
      </c>
      <c r="AA49" s="14" t="str">
        <f>TEXT(Table1[[#This Row],[Order Date]],"mmmm")</f>
        <v>May</v>
      </c>
      <c r="AB49" s="8" t="str">
        <f>TEXT(Table1[[#This Row],[Order Date]],"yyyy")</f>
        <v>2015</v>
      </c>
      <c r="AC49" s="10">
        <v>42142</v>
      </c>
      <c r="AD49" s="2">
        <v>117.852</v>
      </c>
      <c r="AE49" s="2">
        <v>9</v>
      </c>
      <c r="AF49" s="2">
        <v>170.8</v>
      </c>
      <c r="AG49" s="2">
        <v>87175</v>
      </c>
      <c r="AH49" s="7" t="str">
        <f>IF(COUNTIF(Returns!$A$2:$A$1635,Orders!AG49)&gt;0,"Returned","Not Returned")</f>
        <v>Not Returned</v>
      </c>
    </row>
    <row r="50" spans="5:34" ht="12.75" customHeight="1" thickTop="1" thickBot="1" x14ac:dyDescent="0.3">
      <c r="E50" s="11">
        <v>19877</v>
      </c>
      <c r="F50" s="12" t="s">
        <v>56</v>
      </c>
      <c r="G50" s="12">
        <v>0.05</v>
      </c>
      <c r="H50" s="12">
        <v>5.18</v>
      </c>
      <c r="I50" s="12">
        <v>2.04</v>
      </c>
      <c r="J50" s="12">
        <v>91</v>
      </c>
      <c r="K50" s="7" t="str">
        <f>IF(COUNTIF(Table1[Customer ID],Table1[[#This Row],[Customer ID]])&gt;1,"Repeat Customer","One-Time Customer")</f>
        <v>Repeat Customer</v>
      </c>
      <c r="L50" s="12" t="s">
        <v>164</v>
      </c>
      <c r="M50" s="12" t="s">
        <v>49</v>
      </c>
      <c r="N50" s="12" t="s">
        <v>40</v>
      </c>
      <c r="O50" s="12" t="s">
        <v>29</v>
      </c>
      <c r="P50" s="12" t="s">
        <v>93</v>
      </c>
      <c r="Q50" s="12" t="s">
        <v>31</v>
      </c>
      <c r="R50" s="12" t="s">
        <v>167</v>
      </c>
      <c r="S50" s="12">
        <v>0.36</v>
      </c>
      <c r="T50" s="7">
        <f>Table1[[#This Row],[Profit]]/Table1[[#This Row],[Sales]]</f>
        <v>0.6352334703025776</v>
      </c>
      <c r="U50" s="12" t="s">
        <v>33</v>
      </c>
      <c r="V50" s="12" t="s">
        <v>34</v>
      </c>
      <c r="W50" s="12" t="s">
        <v>45</v>
      </c>
      <c r="X50" s="12" t="s">
        <v>166</v>
      </c>
      <c r="Y50" s="12">
        <v>94591</v>
      </c>
      <c r="Z50" s="13">
        <v>42053</v>
      </c>
      <c r="AA50" s="14" t="str">
        <f>TEXT(Table1[[#This Row],[Order Date]],"mmmm")</f>
        <v>February</v>
      </c>
      <c r="AB50" s="8" t="str">
        <f>TEXT(Table1[[#This Row],[Order Date]],"yyyy")</f>
        <v>2015</v>
      </c>
      <c r="AC50" s="13">
        <v>42055</v>
      </c>
      <c r="AD50" s="12">
        <v>34.010400000000004</v>
      </c>
      <c r="AE50" s="12">
        <v>10</v>
      </c>
      <c r="AF50" s="12">
        <v>53.54</v>
      </c>
      <c r="AG50" s="12">
        <v>87176</v>
      </c>
      <c r="AH50" s="7" t="str">
        <f>IF(COUNTIF(Returns!$A$2:$A$1635,Orders!AG50)&gt;0,"Returned","Not Returned")</f>
        <v>Not Returned</v>
      </c>
    </row>
    <row r="51" spans="5:34" ht="12.75" customHeight="1" thickTop="1" thickBot="1" x14ac:dyDescent="0.3">
      <c r="E51" s="9">
        <v>19611</v>
      </c>
      <c r="F51" s="2" t="s">
        <v>56</v>
      </c>
      <c r="G51" s="2">
        <v>0.06</v>
      </c>
      <c r="H51" s="2">
        <v>175.99</v>
      </c>
      <c r="I51" s="2">
        <v>8.99</v>
      </c>
      <c r="J51" s="2">
        <v>91</v>
      </c>
      <c r="K51" s="7" t="str">
        <f>IF(COUNTIF(Table1[Customer ID],Table1[[#This Row],[Customer ID]])&gt;1,"Repeat Customer","One-Time Customer")</f>
        <v>Repeat Customer</v>
      </c>
      <c r="L51" s="2" t="s">
        <v>164</v>
      </c>
      <c r="M51" s="2" t="s">
        <v>49</v>
      </c>
      <c r="N51" s="2" t="s">
        <v>28</v>
      </c>
      <c r="O51" s="2" t="s">
        <v>77</v>
      </c>
      <c r="P51" s="2" t="s">
        <v>78</v>
      </c>
      <c r="Q51" s="2" t="s">
        <v>59</v>
      </c>
      <c r="R51" s="2" t="s">
        <v>168</v>
      </c>
      <c r="S51" s="2">
        <v>0.56999999999999995</v>
      </c>
      <c r="T51" s="7">
        <f>Table1[[#This Row],[Profit]]/Table1[[#This Row],[Sales]]</f>
        <v>0.60398063938778601</v>
      </c>
      <c r="U51" s="2" t="s">
        <v>33</v>
      </c>
      <c r="V51" s="2" t="s">
        <v>34</v>
      </c>
      <c r="W51" s="2" t="s">
        <v>45</v>
      </c>
      <c r="X51" s="2" t="s">
        <v>166</v>
      </c>
      <c r="Y51" s="2">
        <v>94591</v>
      </c>
      <c r="Z51" s="10">
        <v>42067</v>
      </c>
      <c r="AA51" s="14" t="str">
        <f>TEXT(Table1[[#This Row],[Order Date]],"mmmm")</f>
        <v>March</v>
      </c>
      <c r="AB51" s="8" t="str">
        <f>TEXT(Table1[[#This Row],[Order Date]],"yyyy")</f>
        <v>2015</v>
      </c>
      <c r="AC51" s="10">
        <v>42069</v>
      </c>
      <c r="AD51" s="2">
        <v>2031.5070000000001</v>
      </c>
      <c r="AE51" s="2">
        <v>23</v>
      </c>
      <c r="AF51" s="2">
        <v>3363.53</v>
      </c>
      <c r="AG51" s="2">
        <v>87177</v>
      </c>
      <c r="AH51" s="7" t="str">
        <f>IF(COUNTIF(Returns!$A$2:$A$1635,Orders!AG51)&gt;0,"Returned","Not Returned")</f>
        <v>Not Returned</v>
      </c>
    </row>
    <row r="52" spans="5:34" ht="12.75" customHeight="1" thickTop="1" thickBot="1" x14ac:dyDescent="0.3">
      <c r="E52" s="11">
        <v>23069</v>
      </c>
      <c r="F52" s="12" t="s">
        <v>25</v>
      </c>
      <c r="G52" s="12">
        <v>7.0000000000000007E-2</v>
      </c>
      <c r="H52" s="12">
        <v>8.34</v>
      </c>
      <c r="I52" s="12">
        <v>1.43</v>
      </c>
      <c r="J52" s="12">
        <v>92</v>
      </c>
      <c r="K52" s="7" t="str">
        <f>IF(COUNTIF(Table1[Customer ID],Table1[[#This Row],[Customer ID]])&gt;1,"Repeat Customer","One-Time Customer")</f>
        <v>Repeat Customer</v>
      </c>
      <c r="L52" s="12" t="s">
        <v>169</v>
      </c>
      <c r="M52" s="12" t="s">
        <v>49</v>
      </c>
      <c r="N52" s="12" t="s">
        <v>40</v>
      </c>
      <c r="O52" s="12" t="s">
        <v>29</v>
      </c>
      <c r="P52" s="12" t="s">
        <v>93</v>
      </c>
      <c r="Q52" s="12" t="s">
        <v>31</v>
      </c>
      <c r="R52" s="12" t="s">
        <v>170</v>
      </c>
      <c r="S52" s="12">
        <v>0.35</v>
      </c>
      <c r="T52" s="7">
        <f>Table1[[#This Row],[Profit]]/Table1[[#This Row],[Sales]]</f>
        <v>-1.4436705027256205</v>
      </c>
      <c r="U52" s="12" t="s">
        <v>33</v>
      </c>
      <c r="V52" s="12" t="s">
        <v>136</v>
      </c>
      <c r="W52" s="12" t="s">
        <v>171</v>
      </c>
      <c r="X52" s="12" t="s">
        <v>172</v>
      </c>
      <c r="Y52" s="12">
        <v>70056</v>
      </c>
      <c r="Z52" s="13">
        <v>42141</v>
      </c>
      <c r="AA52" s="14" t="str">
        <f>TEXT(Table1[[#This Row],[Order Date]],"mmmm")</f>
        <v>May</v>
      </c>
      <c r="AB52" s="8" t="str">
        <f>TEXT(Table1[[#This Row],[Order Date]],"yyyy")</f>
        <v>2015</v>
      </c>
      <c r="AC52" s="13">
        <v>42143</v>
      </c>
      <c r="AD52" s="12">
        <v>-190.67999999999998</v>
      </c>
      <c r="AE52" s="12">
        <v>16</v>
      </c>
      <c r="AF52" s="12">
        <v>132.08000000000001</v>
      </c>
      <c r="AG52" s="12">
        <v>87175</v>
      </c>
      <c r="AH52" s="7" t="str">
        <f>IF(COUNTIF(Returns!$A$2:$A$1635,Orders!AG52)&gt;0,"Returned","Not Returned")</f>
        <v>Not Returned</v>
      </c>
    </row>
    <row r="53" spans="5:34" ht="12.75" customHeight="1" thickTop="1" thickBot="1" x14ac:dyDescent="0.3">
      <c r="E53" s="9">
        <v>23070</v>
      </c>
      <c r="F53" s="2" t="s">
        <v>25</v>
      </c>
      <c r="G53" s="2">
        <v>0.09</v>
      </c>
      <c r="H53" s="2">
        <v>4.9800000000000004</v>
      </c>
      <c r="I53" s="2">
        <v>6.07</v>
      </c>
      <c r="J53" s="2">
        <v>92</v>
      </c>
      <c r="K53" s="7" t="str">
        <f>IF(COUNTIF(Table1[Customer ID],Table1[[#This Row],[Customer ID]])&gt;1,"Repeat Customer","One-Time Customer")</f>
        <v>Repeat Customer</v>
      </c>
      <c r="L53" s="2" t="s">
        <v>169</v>
      </c>
      <c r="M53" s="2" t="s">
        <v>49</v>
      </c>
      <c r="N53" s="2" t="s">
        <v>40</v>
      </c>
      <c r="O53" s="2" t="s">
        <v>29</v>
      </c>
      <c r="P53" s="2" t="s">
        <v>93</v>
      </c>
      <c r="Q53" s="2" t="s">
        <v>59</v>
      </c>
      <c r="R53" s="2" t="s">
        <v>173</v>
      </c>
      <c r="S53" s="2">
        <v>0.36</v>
      </c>
      <c r="T53" s="7">
        <f>Table1[[#This Row],[Profit]]/Table1[[#This Row],[Sales]]</f>
        <v>7.176841640935157</v>
      </c>
      <c r="U53" s="2" t="s">
        <v>33</v>
      </c>
      <c r="V53" s="2" t="s">
        <v>136</v>
      </c>
      <c r="W53" s="2" t="s">
        <v>171</v>
      </c>
      <c r="X53" s="2" t="s">
        <v>172</v>
      </c>
      <c r="Y53" s="2">
        <v>70056</v>
      </c>
      <c r="Z53" s="10">
        <v>42141</v>
      </c>
      <c r="AA53" s="14" t="str">
        <f>TEXT(Table1[[#This Row],[Order Date]],"mmmm")</f>
        <v>May</v>
      </c>
      <c r="AB53" s="8" t="str">
        <f>TEXT(Table1[[#This Row],[Order Date]],"yyyy")</f>
        <v>2015</v>
      </c>
      <c r="AC53" s="10">
        <v>42142</v>
      </c>
      <c r="AD53" s="2">
        <v>325.39800000000002</v>
      </c>
      <c r="AE53" s="2">
        <v>9</v>
      </c>
      <c r="AF53" s="2">
        <v>45.34</v>
      </c>
      <c r="AG53" s="2">
        <v>87175</v>
      </c>
      <c r="AH53" s="7" t="str">
        <f>IF(COUNTIF(Returns!$A$2:$A$1635,Orders!AG53)&gt;0,"Returned","Not Returned")</f>
        <v>Not Returned</v>
      </c>
    </row>
    <row r="54" spans="5:34" ht="12.75" customHeight="1" thickTop="1" thickBot="1" x14ac:dyDescent="0.3">
      <c r="E54" s="11">
        <v>23203</v>
      </c>
      <c r="F54" s="12" t="s">
        <v>56</v>
      </c>
      <c r="G54" s="12">
        <v>0.04</v>
      </c>
      <c r="H54" s="12">
        <v>12.98</v>
      </c>
      <c r="I54" s="12">
        <v>3.14</v>
      </c>
      <c r="J54" s="12">
        <v>92</v>
      </c>
      <c r="K54" s="7" t="str">
        <f>IF(COUNTIF(Table1[Customer ID],Table1[[#This Row],[Customer ID]])&gt;1,"Repeat Customer","One-Time Customer")</f>
        <v>Repeat Customer</v>
      </c>
      <c r="L54" s="12" t="s">
        <v>169</v>
      </c>
      <c r="M54" s="12" t="s">
        <v>27</v>
      </c>
      <c r="N54" s="12" t="s">
        <v>28</v>
      </c>
      <c r="O54" s="12" t="s">
        <v>29</v>
      </c>
      <c r="P54" s="12" t="s">
        <v>174</v>
      </c>
      <c r="Q54" s="12" t="s">
        <v>51</v>
      </c>
      <c r="R54" s="12" t="s">
        <v>175</v>
      </c>
      <c r="S54" s="12">
        <v>0.6</v>
      </c>
      <c r="T54" s="7">
        <f>Table1[[#This Row],[Profit]]/Table1[[#This Row],[Sales]]</f>
        <v>0.1056193297537493</v>
      </c>
      <c r="U54" s="12" t="s">
        <v>33</v>
      </c>
      <c r="V54" s="12" t="s">
        <v>136</v>
      </c>
      <c r="W54" s="12" t="s">
        <v>171</v>
      </c>
      <c r="X54" s="12" t="s">
        <v>172</v>
      </c>
      <c r="Y54" s="12">
        <v>70056</v>
      </c>
      <c r="Z54" s="13">
        <v>42162</v>
      </c>
      <c r="AA54" s="14" t="str">
        <f>TEXT(Table1[[#This Row],[Order Date]],"mmmm")</f>
        <v>June</v>
      </c>
      <c r="AB54" s="8" t="str">
        <f>TEXT(Table1[[#This Row],[Order Date]],"yyyy")</f>
        <v>2015</v>
      </c>
      <c r="AC54" s="13">
        <v>42164</v>
      </c>
      <c r="AD54" s="12">
        <v>22.817999999999998</v>
      </c>
      <c r="AE54" s="12">
        <v>16</v>
      </c>
      <c r="AF54" s="12">
        <v>216.04</v>
      </c>
      <c r="AG54" s="12">
        <v>87178</v>
      </c>
      <c r="AH54" s="7" t="str">
        <f>IF(COUNTIF(Returns!$A$2:$A$1635,Orders!AG54)&gt;0,"Returned","Not Returned")</f>
        <v>Not Returned</v>
      </c>
    </row>
    <row r="55" spans="5:34" ht="12.75" customHeight="1" thickTop="1" thickBot="1" x14ac:dyDescent="0.3">
      <c r="E55" s="9">
        <v>6243</v>
      </c>
      <c r="F55" s="2" t="s">
        <v>37</v>
      </c>
      <c r="G55" s="2">
        <v>0.04</v>
      </c>
      <c r="H55" s="2">
        <v>160.97999999999999</v>
      </c>
      <c r="I55" s="2">
        <v>30</v>
      </c>
      <c r="J55" s="2">
        <v>94</v>
      </c>
      <c r="K55" s="7" t="str">
        <f>IF(COUNTIF(Table1[Customer ID],Table1[[#This Row],[Customer ID]])&gt;1,"Repeat Customer","One-Time Customer")</f>
        <v>Repeat Customer</v>
      </c>
      <c r="L55" s="2" t="s">
        <v>176</v>
      </c>
      <c r="M55" s="2" t="s">
        <v>39</v>
      </c>
      <c r="N55" s="2" t="s">
        <v>40</v>
      </c>
      <c r="O55" s="2" t="s">
        <v>41</v>
      </c>
      <c r="P55" s="2" t="s">
        <v>42</v>
      </c>
      <c r="Q55" s="2" t="s">
        <v>43</v>
      </c>
      <c r="R55" s="2" t="s">
        <v>177</v>
      </c>
      <c r="S55" s="2">
        <v>0.62</v>
      </c>
      <c r="T55" s="7">
        <f>Table1[[#This Row],[Profit]]/Table1[[#This Row],[Sales]]</f>
        <v>1.8498041852417171E-2</v>
      </c>
      <c r="U55" s="2" t="s">
        <v>33</v>
      </c>
      <c r="V55" s="2" t="s">
        <v>61</v>
      </c>
      <c r="W55" s="2" t="s">
        <v>178</v>
      </c>
      <c r="X55" s="2" t="s">
        <v>179</v>
      </c>
      <c r="Y55" s="2">
        <v>60601</v>
      </c>
      <c r="Z55" s="10">
        <v>42127</v>
      </c>
      <c r="AA55" s="14" t="str">
        <f>TEXT(Table1[[#This Row],[Order Date]],"mmmm")</f>
        <v>May</v>
      </c>
      <c r="AB55" s="8" t="str">
        <f>TEXT(Table1[[#This Row],[Order Date]],"yyyy")</f>
        <v>2015</v>
      </c>
      <c r="AC55" s="10">
        <v>42129</v>
      </c>
      <c r="AD55" s="2">
        <v>116.1</v>
      </c>
      <c r="AE55" s="2">
        <v>37</v>
      </c>
      <c r="AF55" s="2">
        <v>6276.34</v>
      </c>
      <c r="AG55" s="2">
        <v>44231</v>
      </c>
      <c r="AH55" s="7" t="str">
        <f>IF(COUNTIF(Returns!$A$2:$A$1635,Orders!AG55)&gt;0,"Returned","Not Returned")</f>
        <v>Not Returned</v>
      </c>
    </row>
    <row r="56" spans="5:34" ht="12.75" customHeight="1" thickTop="1" thickBot="1" x14ac:dyDescent="0.3">
      <c r="E56" s="11">
        <v>6244</v>
      </c>
      <c r="F56" s="12" t="s">
        <v>37</v>
      </c>
      <c r="G56" s="12">
        <v>0.01</v>
      </c>
      <c r="H56" s="12">
        <v>17.98</v>
      </c>
      <c r="I56" s="12">
        <v>4</v>
      </c>
      <c r="J56" s="12">
        <v>94</v>
      </c>
      <c r="K56" s="7" t="str">
        <f>IF(COUNTIF(Table1[Customer ID],Table1[[#This Row],[Customer ID]])&gt;1,"Repeat Customer","One-Time Customer")</f>
        <v>Repeat Customer</v>
      </c>
      <c r="L56" s="12" t="s">
        <v>176</v>
      </c>
      <c r="M56" s="12" t="s">
        <v>49</v>
      </c>
      <c r="N56" s="12" t="s">
        <v>40</v>
      </c>
      <c r="O56" s="12" t="s">
        <v>77</v>
      </c>
      <c r="P56" s="12" t="s">
        <v>180</v>
      </c>
      <c r="Q56" s="12" t="s">
        <v>59</v>
      </c>
      <c r="R56" s="12" t="s">
        <v>181</v>
      </c>
      <c r="S56" s="12">
        <v>0.79</v>
      </c>
      <c r="T56" s="7">
        <f>Table1[[#This Row],[Profit]]/Table1[[#This Row],[Sales]]</f>
        <v>-3.3013061101936643E-2</v>
      </c>
      <c r="U56" s="12" t="s">
        <v>33</v>
      </c>
      <c r="V56" s="12" t="s">
        <v>61</v>
      </c>
      <c r="W56" s="12" t="s">
        <v>178</v>
      </c>
      <c r="X56" s="12" t="s">
        <v>179</v>
      </c>
      <c r="Y56" s="12">
        <v>60601</v>
      </c>
      <c r="Z56" s="13">
        <v>42127</v>
      </c>
      <c r="AA56" s="14" t="str">
        <f>TEXT(Table1[[#This Row],[Order Date]],"mmmm")</f>
        <v>May</v>
      </c>
      <c r="AB56" s="8" t="str">
        <f>TEXT(Table1[[#This Row],[Order Date]],"yyyy")</f>
        <v>2015</v>
      </c>
      <c r="AC56" s="13">
        <v>42129</v>
      </c>
      <c r="AD56" s="12">
        <v>-87.96</v>
      </c>
      <c r="AE56" s="12">
        <v>146</v>
      </c>
      <c r="AF56" s="12">
        <v>2664.4</v>
      </c>
      <c r="AG56" s="12">
        <v>44231</v>
      </c>
      <c r="AH56" s="7" t="str">
        <f>IF(COUNTIF(Returns!$A$2:$A$1635,Orders!AG56)&gt;0,"Returned","Not Returned")</f>
        <v>Not Returned</v>
      </c>
    </row>
    <row r="57" spans="5:34" ht="12.75" customHeight="1" thickTop="1" thickBot="1" x14ac:dyDescent="0.3">
      <c r="E57" s="9">
        <v>24243</v>
      </c>
      <c r="F57" s="2" t="s">
        <v>37</v>
      </c>
      <c r="G57" s="2">
        <v>0.04</v>
      </c>
      <c r="H57" s="2">
        <v>160.97999999999999</v>
      </c>
      <c r="I57" s="2">
        <v>30</v>
      </c>
      <c r="J57" s="2">
        <v>97</v>
      </c>
      <c r="K57" s="7" t="str">
        <f>IF(COUNTIF(Table1[Customer ID],Table1[[#This Row],[Customer ID]])&gt;1,"Repeat Customer","One-Time Customer")</f>
        <v>Repeat Customer</v>
      </c>
      <c r="L57" s="2" t="s">
        <v>182</v>
      </c>
      <c r="M57" s="2" t="s">
        <v>39</v>
      </c>
      <c r="N57" s="2" t="s">
        <v>40</v>
      </c>
      <c r="O57" s="2" t="s">
        <v>41</v>
      </c>
      <c r="P57" s="2" t="s">
        <v>42</v>
      </c>
      <c r="Q57" s="2" t="s">
        <v>43</v>
      </c>
      <c r="R57" s="2" t="s">
        <v>177</v>
      </c>
      <c r="S57" s="2">
        <v>0.62</v>
      </c>
      <c r="T57" s="7">
        <f>Table1[[#This Row],[Profit]]/Table1[[#This Row],[Sales]]</f>
        <v>0.16730421568370582</v>
      </c>
      <c r="U57" s="2" t="s">
        <v>33</v>
      </c>
      <c r="V57" s="2" t="s">
        <v>61</v>
      </c>
      <c r="W57" s="2" t="s">
        <v>183</v>
      </c>
      <c r="X57" s="2" t="s">
        <v>184</v>
      </c>
      <c r="Y57" s="2">
        <v>66502</v>
      </c>
      <c r="Z57" s="10">
        <v>42127</v>
      </c>
      <c r="AA57" s="14" t="str">
        <f>TEXT(Table1[[#This Row],[Order Date]],"mmmm")</f>
        <v>May</v>
      </c>
      <c r="AB57" s="8" t="str">
        <f>TEXT(Table1[[#This Row],[Order Date]],"yyyy")</f>
        <v>2015</v>
      </c>
      <c r="AC57" s="10">
        <v>42129</v>
      </c>
      <c r="AD57" s="2">
        <v>255.42000000000002</v>
      </c>
      <c r="AE57" s="2">
        <v>9</v>
      </c>
      <c r="AF57" s="2">
        <v>1526.68</v>
      </c>
      <c r="AG57" s="2">
        <v>87306</v>
      </c>
      <c r="AH57" s="7" t="str">
        <f>IF(COUNTIF(Returns!$A$2:$A$1635,Orders!AG57)&gt;0,"Returned","Not Returned")</f>
        <v>Not Returned</v>
      </c>
    </row>
    <row r="58" spans="5:34" ht="12.75" customHeight="1" thickTop="1" thickBot="1" x14ac:dyDescent="0.3">
      <c r="E58" s="11">
        <v>24245</v>
      </c>
      <c r="F58" s="12" t="s">
        <v>37</v>
      </c>
      <c r="G58" s="12">
        <v>0.06</v>
      </c>
      <c r="H58" s="12">
        <v>115.99</v>
      </c>
      <c r="I58" s="12">
        <v>8.99</v>
      </c>
      <c r="J58" s="12">
        <v>97</v>
      </c>
      <c r="K58" s="7" t="str">
        <f>IF(COUNTIF(Table1[Customer ID],Table1[[#This Row],[Customer ID]])&gt;1,"Repeat Customer","One-Time Customer")</f>
        <v>Repeat Customer</v>
      </c>
      <c r="L58" s="12" t="s">
        <v>182</v>
      </c>
      <c r="M58" s="12" t="s">
        <v>49</v>
      </c>
      <c r="N58" s="12" t="s">
        <v>40</v>
      </c>
      <c r="O58" s="12" t="s">
        <v>77</v>
      </c>
      <c r="P58" s="12" t="s">
        <v>78</v>
      </c>
      <c r="Q58" s="12" t="s">
        <v>59</v>
      </c>
      <c r="R58" s="12" t="s">
        <v>185</v>
      </c>
      <c r="S58" s="12">
        <v>0.57999999999999996</v>
      </c>
      <c r="T58" s="7">
        <f>Table1[[#This Row],[Profit]]/Table1[[#This Row],[Sales]]</f>
        <v>0.35113625189494818</v>
      </c>
      <c r="U58" s="12" t="s">
        <v>33</v>
      </c>
      <c r="V58" s="12" t="s">
        <v>61</v>
      </c>
      <c r="W58" s="12" t="s">
        <v>183</v>
      </c>
      <c r="X58" s="12" t="s">
        <v>184</v>
      </c>
      <c r="Y58" s="12">
        <v>66502</v>
      </c>
      <c r="Z58" s="13">
        <v>42127</v>
      </c>
      <c r="AA58" s="14" t="str">
        <f>TEXT(Table1[[#This Row],[Order Date]],"mmmm")</f>
        <v>May</v>
      </c>
      <c r="AB58" s="8" t="str">
        <f>TEXT(Table1[[#This Row],[Order Date]],"yyyy")</f>
        <v>2015</v>
      </c>
      <c r="AC58" s="13">
        <v>42128</v>
      </c>
      <c r="AD58" s="12">
        <v>685.6146</v>
      </c>
      <c r="AE58" s="12">
        <v>20</v>
      </c>
      <c r="AF58" s="12">
        <v>1952.56</v>
      </c>
      <c r="AG58" s="12">
        <v>87306</v>
      </c>
      <c r="AH58" s="7" t="str">
        <f>IF(COUNTIF(Returns!$A$2:$A$1635,Orders!AG58)&gt;0,"Returned","Not Returned")</f>
        <v>Not Returned</v>
      </c>
    </row>
    <row r="59" spans="5:34" ht="12.75" customHeight="1" thickTop="1" thickBot="1" x14ac:dyDescent="0.3">
      <c r="E59" s="9">
        <v>18494</v>
      </c>
      <c r="F59" s="2" t="s">
        <v>56</v>
      </c>
      <c r="G59" s="2">
        <v>0.1</v>
      </c>
      <c r="H59" s="2">
        <v>19.98</v>
      </c>
      <c r="I59" s="2">
        <v>4</v>
      </c>
      <c r="J59" s="2">
        <v>101</v>
      </c>
      <c r="K59" s="7" t="str">
        <f>IF(COUNTIF(Table1[Customer ID],Table1[[#This Row],[Customer ID]])&gt;1,"Repeat Customer","One-Time Customer")</f>
        <v>One-Time Customer</v>
      </c>
      <c r="L59" s="2" t="s">
        <v>186</v>
      </c>
      <c r="M59" s="2" t="s">
        <v>49</v>
      </c>
      <c r="N59" s="2" t="s">
        <v>114</v>
      </c>
      <c r="O59" s="2" t="s">
        <v>77</v>
      </c>
      <c r="P59" s="2" t="s">
        <v>180</v>
      </c>
      <c r="Q59" s="2" t="s">
        <v>59</v>
      </c>
      <c r="R59" s="2" t="s">
        <v>187</v>
      </c>
      <c r="S59" s="2">
        <v>0.68</v>
      </c>
      <c r="T59" s="7">
        <f>Table1[[#This Row],[Profit]]/Table1[[#This Row],[Sales]]</f>
        <v>-5.3361441417701508E-2</v>
      </c>
      <c r="U59" s="2" t="s">
        <v>33</v>
      </c>
      <c r="V59" s="2" t="s">
        <v>53</v>
      </c>
      <c r="W59" s="2" t="s">
        <v>188</v>
      </c>
      <c r="X59" s="2" t="s">
        <v>189</v>
      </c>
      <c r="Y59" s="2">
        <v>4005</v>
      </c>
      <c r="Z59" s="10">
        <v>42177</v>
      </c>
      <c r="AA59" s="14" t="str">
        <f>TEXT(Table1[[#This Row],[Order Date]],"mmmm")</f>
        <v>June</v>
      </c>
      <c r="AB59" s="8" t="str">
        <f>TEXT(Table1[[#This Row],[Order Date]],"yyyy")</f>
        <v>2015</v>
      </c>
      <c r="AC59" s="10">
        <v>42179</v>
      </c>
      <c r="AD59" s="2">
        <v>-16.2</v>
      </c>
      <c r="AE59" s="2">
        <v>16</v>
      </c>
      <c r="AF59" s="2">
        <v>303.58999999999997</v>
      </c>
      <c r="AG59" s="2">
        <v>88205</v>
      </c>
      <c r="AH59" s="7" t="str">
        <f>IF(COUNTIF(Returns!$A$2:$A$1635,Orders!AG59)&gt;0,"Returned","Not Returned")</f>
        <v>Not Returned</v>
      </c>
    </row>
    <row r="60" spans="5:34" ht="12.75" customHeight="1" thickTop="1" thickBot="1" x14ac:dyDescent="0.3">
      <c r="E60" s="11">
        <v>6014</v>
      </c>
      <c r="F60" s="12" t="s">
        <v>56</v>
      </c>
      <c r="G60" s="12">
        <v>0.04</v>
      </c>
      <c r="H60" s="12">
        <v>300.98</v>
      </c>
      <c r="I60" s="12">
        <v>54.92</v>
      </c>
      <c r="J60" s="12">
        <v>102</v>
      </c>
      <c r="K60" s="7" t="str">
        <f>IF(COUNTIF(Table1[Customer ID],Table1[[#This Row],[Customer ID]])&gt;1,"Repeat Customer","One-Time Customer")</f>
        <v>Repeat Customer</v>
      </c>
      <c r="L60" s="12" t="s">
        <v>190</v>
      </c>
      <c r="M60" s="12" t="s">
        <v>39</v>
      </c>
      <c r="N60" s="12" t="s">
        <v>114</v>
      </c>
      <c r="O60" s="12" t="s">
        <v>41</v>
      </c>
      <c r="P60" s="12" t="s">
        <v>191</v>
      </c>
      <c r="Q60" s="12" t="s">
        <v>121</v>
      </c>
      <c r="R60" s="12" t="s">
        <v>192</v>
      </c>
      <c r="S60" s="12">
        <v>0.55000000000000004</v>
      </c>
      <c r="T60" s="7">
        <f>Table1[[#This Row],[Profit]]/Table1[[#This Row],[Sales]]</f>
        <v>0.21392841815064365</v>
      </c>
      <c r="U60" s="12" t="s">
        <v>33</v>
      </c>
      <c r="V60" s="12" t="s">
        <v>53</v>
      </c>
      <c r="W60" s="12" t="s">
        <v>193</v>
      </c>
      <c r="X60" s="12" t="s">
        <v>194</v>
      </c>
      <c r="Y60" s="12">
        <v>2129</v>
      </c>
      <c r="Z60" s="13">
        <v>42100</v>
      </c>
      <c r="AA60" s="14" t="str">
        <f>TEXT(Table1[[#This Row],[Order Date]],"mmmm")</f>
        <v>April</v>
      </c>
      <c r="AB60" s="8" t="str">
        <f>TEXT(Table1[[#This Row],[Order Date]],"yyyy")</f>
        <v>2015</v>
      </c>
      <c r="AC60" s="13">
        <v>42101</v>
      </c>
      <c r="AD60" s="12">
        <v>2023.75</v>
      </c>
      <c r="AE60" s="12">
        <v>31</v>
      </c>
      <c r="AF60" s="12">
        <v>9459.94</v>
      </c>
      <c r="AG60" s="12">
        <v>42599</v>
      </c>
      <c r="AH60" s="7" t="str">
        <f>IF(COUNTIF(Returns!$A$2:$A$1635,Orders!AG60)&gt;0,"Returned","Not Returned")</f>
        <v>Not Returned</v>
      </c>
    </row>
    <row r="61" spans="5:34" ht="12.75" customHeight="1" thickTop="1" thickBot="1" x14ac:dyDescent="0.3">
      <c r="E61" s="9">
        <v>494</v>
      </c>
      <c r="F61" s="2" t="s">
        <v>56</v>
      </c>
      <c r="G61" s="2">
        <v>0.1</v>
      </c>
      <c r="H61" s="2">
        <v>19.98</v>
      </c>
      <c r="I61" s="2">
        <v>4</v>
      </c>
      <c r="J61" s="2">
        <v>102</v>
      </c>
      <c r="K61" s="7" t="str">
        <f>IF(COUNTIF(Table1[Customer ID],Table1[[#This Row],[Customer ID]])&gt;1,"Repeat Customer","One-Time Customer")</f>
        <v>Repeat Customer</v>
      </c>
      <c r="L61" s="2" t="s">
        <v>190</v>
      </c>
      <c r="M61" s="2" t="s">
        <v>49</v>
      </c>
      <c r="N61" s="2" t="s">
        <v>114</v>
      </c>
      <c r="O61" s="2" t="s">
        <v>77</v>
      </c>
      <c r="P61" s="2" t="s">
        <v>180</v>
      </c>
      <c r="Q61" s="2" t="s">
        <v>59</v>
      </c>
      <c r="R61" s="2" t="s">
        <v>187</v>
      </c>
      <c r="S61" s="2">
        <v>0.68</v>
      </c>
      <c r="T61" s="7">
        <f>Table1[[#This Row],[Profit]]/Table1[[#This Row],[Sales]]</f>
        <v>-1.641909642266403E-2</v>
      </c>
      <c r="U61" s="2" t="s">
        <v>33</v>
      </c>
      <c r="V61" s="2" t="s">
        <v>53</v>
      </c>
      <c r="W61" s="2" t="s">
        <v>193</v>
      </c>
      <c r="X61" s="2" t="s">
        <v>194</v>
      </c>
      <c r="Y61" s="2">
        <v>2129</v>
      </c>
      <c r="Z61" s="10">
        <v>42177</v>
      </c>
      <c r="AA61" s="14" t="str">
        <f>TEXT(Table1[[#This Row],[Order Date]],"mmmm")</f>
        <v>June</v>
      </c>
      <c r="AB61" s="8" t="str">
        <f>TEXT(Table1[[#This Row],[Order Date]],"yyyy")</f>
        <v>2015</v>
      </c>
      <c r="AC61" s="10">
        <v>42179</v>
      </c>
      <c r="AD61" s="2">
        <v>-20.25</v>
      </c>
      <c r="AE61" s="2">
        <v>65</v>
      </c>
      <c r="AF61" s="2">
        <v>1233.32</v>
      </c>
      <c r="AG61" s="2">
        <v>3397</v>
      </c>
      <c r="AH61" s="7" t="str">
        <f>IF(COUNTIF(Returns!$A$2:$A$1635,Orders!AG61)&gt;0,"Returned","Not Returned")</f>
        <v>Not Returned</v>
      </c>
    </row>
    <row r="62" spans="5:34" ht="12.75" customHeight="1" thickTop="1" thickBot="1" x14ac:dyDescent="0.3">
      <c r="E62" s="11">
        <v>495</v>
      </c>
      <c r="F62" s="12" t="s">
        <v>56</v>
      </c>
      <c r="G62" s="12">
        <v>0.09</v>
      </c>
      <c r="H62" s="12">
        <v>2.88</v>
      </c>
      <c r="I62" s="12">
        <v>1.49</v>
      </c>
      <c r="J62" s="12">
        <v>102</v>
      </c>
      <c r="K62" s="7" t="str">
        <f>IF(COUNTIF(Table1[Customer ID],Table1[[#This Row],[Customer ID]])&gt;1,"Repeat Customer","One-Time Customer")</f>
        <v>Repeat Customer</v>
      </c>
      <c r="L62" s="12" t="s">
        <v>190</v>
      </c>
      <c r="M62" s="12" t="s">
        <v>49</v>
      </c>
      <c r="N62" s="12" t="s">
        <v>114</v>
      </c>
      <c r="O62" s="12" t="s">
        <v>29</v>
      </c>
      <c r="P62" s="12" t="s">
        <v>109</v>
      </c>
      <c r="Q62" s="12" t="s">
        <v>59</v>
      </c>
      <c r="R62" s="12" t="s">
        <v>195</v>
      </c>
      <c r="S62" s="12">
        <v>0.36</v>
      </c>
      <c r="T62" s="7">
        <f>Table1[[#This Row],[Profit]]/Table1[[#This Row],[Sales]]</f>
        <v>-7.1464806594800243E-2</v>
      </c>
      <c r="U62" s="12" t="s">
        <v>33</v>
      </c>
      <c r="V62" s="12" t="s">
        <v>53</v>
      </c>
      <c r="W62" s="12" t="s">
        <v>193</v>
      </c>
      <c r="X62" s="12" t="s">
        <v>194</v>
      </c>
      <c r="Y62" s="12">
        <v>2129</v>
      </c>
      <c r="Z62" s="13">
        <v>42177</v>
      </c>
      <c r="AA62" s="14" t="str">
        <f>TEXT(Table1[[#This Row],[Order Date]],"mmmm")</f>
        <v>June</v>
      </c>
      <c r="AB62" s="8" t="str">
        <f>TEXT(Table1[[#This Row],[Order Date]],"yyyy")</f>
        <v>2015</v>
      </c>
      <c r="AC62" s="13">
        <v>42178</v>
      </c>
      <c r="AD62" s="12">
        <v>-3.3809999999999998</v>
      </c>
      <c r="AE62" s="12">
        <v>17</v>
      </c>
      <c r="AF62" s="12">
        <v>47.31</v>
      </c>
      <c r="AG62" s="12">
        <v>3397</v>
      </c>
      <c r="AH62" s="7" t="str">
        <f>IF(COUNTIF(Returns!$A$2:$A$1635,Orders!AG62)&gt;0,"Returned","Not Returned")</f>
        <v>Not Returned</v>
      </c>
    </row>
    <row r="63" spans="5:34" ht="12.75" customHeight="1" thickTop="1" thickBot="1" x14ac:dyDescent="0.3">
      <c r="E63" s="9">
        <v>24014</v>
      </c>
      <c r="F63" s="2" t="s">
        <v>56</v>
      </c>
      <c r="G63" s="2">
        <v>0.04</v>
      </c>
      <c r="H63" s="2">
        <v>300.98</v>
      </c>
      <c r="I63" s="2">
        <v>54.92</v>
      </c>
      <c r="J63" s="2">
        <v>107</v>
      </c>
      <c r="K63" s="7" t="str">
        <f>IF(COUNTIF(Table1[Customer ID],Table1[[#This Row],[Customer ID]])&gt;1,"Repeat Customer","One-Time Customer")</f>
        <v>One-Time Customer</v>
      </c>
      <c r="L63" s="2" t="s">
        <v>196</v>
      </c>
      <c r="M63" s="2" t="s">
        <v>39</v>
      </c>
      <c r="N63" s="2" t="s">
        <v>114</v>
      </c>
      <c r="O63" s="2" t="s">
        <v>41</v>
      </c>
      <c r="P63" s="2" t="s">
        <v>191</v>
      </c>
      <c r="Q63" s="2" t="s">
        <v>121</v>
      </c>
      <c r="R63" s="2" t="s">
        <v>192</v>
      </c>
      <c r="S63" s="2">
        <v>0.55000000000000004</v>
      </c>
      <c r="T63" s="7">
        <f>Table1[[#This Row],[Profit]]/Table1[[#This Row],[Sales]]</f>
        <v>0.69</v>
      </c>
      <c r="U63" s="2" t="s">
        <v>33</v>
      </c>
      <c r="V63" s="2" t="s">
        <v>53</v>
      </c>
      <c r="W63" s="2" t="s">
        <v>197</v>
      </c>
      <c r="X63" s="2" t="s">
        <v>198</v>
      </c>
      <c r="Y63" s="2">
        <v>3820</v>
      </c>
      <c r="Z63" s="10">
        <v>42100</v>
      </c>
      <c r="AA63" s="14" t="str">
        <f>TEXT(Table1[[#This Row],[Order Date]],"mmmm")</f>
        <v>April</v>
      </c>
      <c r="AB63" s="8" t="str">
        <f>TEXT(Table1[[#This Row],[Order Date]],"yyyy")</f>
        <v>2015</v>
      </c>
      <c r="AC63" s="10">
        <v>42101</v>
      </c>
      <c r="AD63" s="2">
        <v>1684.4762999999998</v>
      </c>
      <c r="AE63" s="2">
        <v>8</v>
      </c>
      <c r="AF63" s="2">
        <v>2441.27</v>
      </c>
      <c r="AG63" s="2">
        <v>88204</v>
      </c>
      <c r="AH63" s="7" t="str">
        <f>IF(COUNTIF(Returns!$A$2:$A$1635,Orders!AG63)&gt;0,"Returned","Not Returned")</f>
        <v>Not Returned</v>
      </c>
    </row>
    <row r="64" spans="5:34" ht="12.75" customHeight="1" thickTop="1" thickBot="1" x14ac:dyDescent="0.3">
      <c r="E64" s="11">
        <v>18495</v>
      </c>
      <c r="F64" s="12" t="s">
        <v>56</v>
      </c>
      <c r="G64" s="12">
        <v>0.09</v>
      </c>
      <c r="H64" s="12">
        <v>2.88</v>
      </c>
      <c r="I64" s="12">
        <v>1.49</v>
      </c>
      <c r="J64" s="12">
        <v>109</v>
      </c>
      <c r="K64" s="7" t="str">
        <f>IF(COUNTIF(Table1[Customer ID],Table1[[#This Row],[Customer ID]])&gt;1,"Repeat Customer","One-Time Customer")</f>
        <v>One-Time Customer</v>
      </c>
      <c r="L64" s="12" t="s">
        <v>199</v>
      </c>
      <c r="M64" s="12" t="s">
        <v>49</v>
      </c>
      <c r="N64" s="12" t="s">
        <v>114</v>
      </c>
      <c r="O64" s="12" t="s">
        <v>29</v>
      </c>
      <c r="P64" s="12" t="s">
        <v>109</v>
      </c>
      <c r="Q64" s="12" t="s">
        <v>59</v>
      </c>
      <c r="R64" s="12" t="s">
        <v>195</v>
      </c>
      <c r="S64" s="12">
        <v>0.36</v>
      </c>
      <c r="T64" s="7">
        <f>Table1[[#This Row],[Profit]]/Table1[[#This Row],[Sales]]</f>
        <v>-0.24301886792452826</v>
      </c>
      <c r="U64" s="12" t="s">
        <v>33</v>
      </c>
      <c r="V64" s="12" t="s">
        <v>53</v>
      </c>
      <c r="W64" s="12" t="s">
        <v>54</v>
      </c>
      <c r="X64" s="12" t="s">
        <v>200</v>
      </c>
      <c r="Y64" s="12">
        <v>7644</v>
      </c>
      <c r="Z64" s="13">
        <v>42177</v>
      </c>
      <c r="AA64" s="14" t="str">
        <f>TEXT(Table1[[#This Row],[Order Date]],"mmmm")</f>
        <v>June</v>
      </c>
      <c r="AB64" s="8" t="str">
        <f>TEXT(Table1[[#This Row],[Order Date]],"yyyy")</f>
        <v>2015</v>
      </c>
      <c r="AC64" s="13">
        <v>42178</v>
      </c>
      <c r="AD64" s="12">
        <v>-2.7047999999999996</v>
      </c>
      <c r="AE64" s="12">
        <v>4</v>
      </c>
      <c r="AF64" s="12">
        <v>11.13</v>
      </c>
      <c r="AG64" s="12">
        <v>88205</v>
      </c>
      <c r="AH64" s="7" t="str">
        <f>IF(COUNTIF(Returns!$A$2:$A$1635,Orders!AG64)&gt;0,"Returned","Not Returned")</f>
        <v>Not Returned</v>
      </c>
    </row>
    <row r="65" spans="5:34" ht="12.75" customHeight="1" thickTop="1" thickBot="1" x14ac:dyDescent="0.3">
      <c r="E65" s="9">
        <v>19074</v>
      </c>
      <c r="F65" s="2" t="s">
        <v>25</v>
      </c>
      <c r="G65" s="2">
        <v>0.03</v>
      </c>
      <c r="H65" s="2">
        <v>4.26</v>
      </c>
      <c r="I65" s="2">
        <v>1.2</v>
      </c>
      <c r="J65" s="2">
        <v>114</v>
      </c>
      <c r="K65" s="7" t="str">
        <f>IF(COUNTIF(Table1[Customer ID],Table1[[#This Row],[Customer ID]])&gt;1,"Repeat Customer","One-Time Customer")</f>
        <v>Repeat Customer</v>
      </c>
      <c r="L65" s="2" t="s">
        <v>201</v>
      </c>
      <c r="M65" s="2" t="s">
        <v>49</v>
      </c>
      <c r="N65" s="2" t="s">
        <v>40</v>
      </c>
      <c r="O65" s="2" t="s">
        <v>29</v>
      </c>
      <c r="P65" s="2" t="s">
        <v>30</v>
      </c>
      <c r="Q65" s="2" t="s">
        <v>31</v>
      </c>
      <c r="R65" s="2" t="s">
        <v>202</v>
      </c>
      <c r="S65" s="2">
        <v>0.44</v>
      </c>
      <c r="T65" s="7">
        <f>Table1[[#This Row],[Profit]]/Table1[[#This Row],[Sales]]</f>
        <v>0.63247457627118653</v>
      </c>
      <c r="U65" s="2" t="s">
        <v>33</v>
      </c>
      <c r="V65" s="2" t="s">
        <v>34</v>
      </c>
      <c r="W65" s="2" t="s">
        <v>102</v>
      </c>
      <c r="X65" s="2" t="s">
        <v>203</v>
      </c>
      <c r="Y65" s="2">
        <v>97035</v>
      </c>
      <c r="Z65" s="10">
        <v>42007</v>
      </c>
      <c r="AA65" s="14" t="str">
        <f>TEXT(Table1[[#This Row],[Order Date]],"mmmm")</f>
        <v>January</v>
      </c>
      <c r="AB65" s="8" t="str">
        <f>TEXT(Table1[[#This Row],[Order Date]],"yyyy")</f>
        <v>2015</v>
      </c>
      <c r="AC65" s="10">
        <v>42008</v>
      </c>
      <c r="AD65" s="2">
        <v>18.658000000000001</v>
      </c>
      <c r="AE65" s="2">
        <v>7</v>
      </c>
      <c r="AF65" s="2">
        <v>29.5</v>
      </c>
      <c r="AG65" s="2">
        <v>89583</v>
      </c>
      <c r="AH65" s="7" t="str">
        <f>IF(COUNTIF(Returns!$A$2:$A$1635,Orders!AG65)&gt;0,"Returned","Not Returned")</f>
        <v>Not Returned</v>
      </c>
    </row>
    <row r="66" spans="5:34" ht="12.75" customHeight="1" thickTop="1" thickBot="1" x14ac:dyDescent="0.3">
      <c r="E66" s="11">
        <v>19950</v>
      </c>
      <c r="F66" s="12" t="s">
        <v>56</v>
      </c>
      <c r="G66" s="12">
        <v>0.01</v>
      </c>
      <c r="H66" s="12">
        <v>4.91</v>
      </c>
      <c r="I66" s="12">
        <v>0.5</v>
      </c>
      <c r="J66" s="12">
        <v>114</v>
      </c>
      <c r="K66" s="7" t="str">
        <f>IF(COUNTIF(Table1[Customer ID],Table1[[#This Row],[Customer ID]])&gt;1,"Repeat Customer","One-Time Customer")</f>
        <v>Repeat Customer</v>
      </c>
      <c r="L66" s="12" t="s">
        <v>201</v>
      </c>
      <c r="M66" s="12" t="s">
        <v>49</v>
      </c>
      <c r="N66" s="12" t="s">
        <v>40</v>
      </c>
      <c r="O66" s="12" t="s">
        <v>29</v>
      </c>
      <c r="P66" s="12" t="s">
        <v>134</v>
      </c>
      <c r="Q66" s="12" t="s">
        <v>59</v>
      </c>
      <c r="R66" s="12" t="s">
        <v>163</v>
      </c>
      <c r="S66" s="12">
        <v>0.36</v>
      </c>
      <c r="T66" s="7">
        <f>Table1[[#This Row],[Profit]]/Table1[[#This Row],[Sales]]</f>
        <v>0.69</v>
      </c>
      <c r="U66" s="12" t="s">
        <v>33</v>
      </c>
      <c r="V66" s="12" t="s">
        <v>34</v>
      </c>
      <c r="W66" s="12" t="s">
        <v>102</v>
      </c>
      <c r="X66" s="12" t="s">
        <v>203</v>
      </c>
      <c r="Y66" s="12">
        <v>97035</v>
      </c>
      <c r="Z66" s="13">
        <v>42098</v>
      </c>
      <c r="AA66" s="14" t="str">
        <f>TEXT(Table1[[#This Row],[Order Date]],"mmmm")</f>
        <v>April</v>
      </c>
      <c r="AB66" s="8" t="str">
        <f>TEXT(Table1[[#This Row],[Order Date]],"yyyy")</f>
        <v>2015</v>
      </c>
      <c r="AC66" s="13">
        <v>42100</v>
      </c>
      <c r="AD66" s="12">
        <v>40.247699999999995</v>
      </c>
      <c r="AE66" s="12">
        <v>12</v>
      </c>
      <c r="AF66" s="12">
        <v>58.33</v>
      </c>
      <c r="AG66" s="12">
        <v>89584</v>
      </c>
      <c r="AH66" s="7" t="str">
        <f>IF(COUNTIF(Returns!$A$2:$A$1635,Orders!AG66)&gt;0,"Returned","Not Returned")</f>
        <v>Not Returned</v>
      </c>
    </row>
    <row r="67" spans="5:34" ht="12.75" customHeight="1" thickTop="1" thickBot="1" x14ac:dyDescent="0.3">
      <c r="E67" s="9">
        <v>19951</v>
      </c>
      <c r="F67" s="2" t="s">
        <v>56</v>
      </c>
      <c r="G67" s="2">
        <v>0.09</v>
      </c>
      <c r="H67" s="2">
        <v>4</v>
      </c>
      <c r="I67" s="2">
        <v>1.3</v>
      </c>
      <c r="J67" s="2">
        <v>114</v>
      </c>
      <c r="K67" s="7" t="str">
        <f>IF(COUNTIF(Table1[Customer ID],Table1[[#This Row],[Customer ID]])&gt;1,"Repeat Customer","One-Time Customer")</f>
        <v>Repeat Customer</v>
      </c>
      <c r="L67" s="2" t="s">
        <v>201</v>
      </c>
      <c r="M67" s="2" t="s">
        <v>27</v>
      </c>
      <c r="N67" s="2" t="s">
        <v>40</v>
      </c>
      <c r="O67" s="2" t="s">
        <v>29</v>
      </c>
      <c r="P67" s="2" t="s">
        <v>93</v>
      </c>
      <c r="Q67" s="2" t="s">
        <v>31</v>
      </c>
      <c r="R67" s="2" t="s">
        <v>204</v>
      </c>
      <c r="S67" s="2">
        <v>0.37</v>
      </c>
      <c r="T67" s="7">
        <f>Table1[[#This Row],[Profit]]/Table1[[#This Row],[Sales]]</f>
        <v>0.69</v>
      </c>
      <c r="U67" s="2" t="s">
        <v>33</v>
      </c>
      <c r="V67" s="2" t="s">
        <v>34</v>
      </c>
      <c r="W67" s="2" t="s">
        <v>102</v>
      </c>
      <c r="X67" s="2" t="s">
        <v>203</v>
      </c>
      <c r="Y67" s="2">
        <v>97035</v>
      </c>
      <c r="Z67" s="10">
        <v>42098</v>
      </c>
      <c r="AA67" s="14" t="str">
        <f>TEXT(Table1[[#This Row],[Order Date]],"mmmm")</f>
        <v>April</v>
      </c>
      <c r="AB67" s="8" t="str">
        <f>TEXT(Table1[[#This Row],[Order Date]],"yyyy")</f>
        <v>2015</v>
      </c>
      <c r="AC67" s="10">
        <v>42100</v>
      </c>
      <c r="AD67" s="2">
        <v>14.0898</v>
      </c>
      <c r="AE67" s="2">
        <v>5</v>
      </c>
      <c r="AF67" s="2">
        <v>20.420000000000002</v>
      </c>
      <c r="AG67" s="2">
        <v>89584</v>
      </c>
      <c r="AH67" s="7" t="str">
        <f>IF(COUNTIF(Returns!$A$2:$A$1635,Orders!AG67)&gt;0,"Returned","Not Returned")</f>
        <v>Not Returned</v>
      </c>
    </row>
    <row r="68" spans="5:34" ht="12.75" customHeight="1" thickTop="1" thickBot="1" x14ac:dyDescent="0.3">
      <c r="E68" s="11">
        <v>26241</v>
      </c>
      <c r="F68" s="12" t="s">
        <v>106</v>
      </c>
      <c r="G68" s="12">
        <v>7.0000000000000007E-2</v>
      </c>
      <c r="H68" s="12">
        <v>2.12</v>
      </c>
      <c r="I68" s="12">
        <v>1.99</v>
      </c>
      <c r="J68" s="12">
        <v>115</v>
      </c>
      <c r="K68" s="7" t="str">
        <f>IF(COUNTIF(Table1[Customer ID],Table1[[#This Row],[Customer ID]])&gt;1,"Repeat Customer","One-Time Customer")</f>
        <v>One-Time Customer</v>
      </c>
      <c r="L68" s="12" t="s">
        <v>205</v>
      </c>
      <c r="M68" s="12" t="s">
        <v>49</v>
      </c>
      <c r="N68" s="12" t="s">
        <v>40</v>
      </c>
      <c r="O68" s="12" t="s">
        <v>77</v>
      </c>
      <c r="P68" s="12" t="s">
        <v>180</v>
      </c>
      <c r="Q68" s="12" t="s">
        <v>51</v>
      </c>
      <c r="R68" s="12" t="s">
        <v>206</v>
      </c>
      <c r="S68" s="12">
        <v>0.55000000000000004</v>
      </c>
      <c r="T68" s="7">
        <f>Table1[[#This Row],[Profit]]/Table1[[#This Row],[Sales]]</f>
        <v>-2.1419255849635599</v>
      </c>
      <c r="U68" s="12" t="s">
        <v>33</v>
      </c>
      <c r="V68" s="12" t="s">
        <v>34</v>
      </c>
      <c r="W68" s="12" t="s">
        <v>102</v>
      </c>
      <c r="X68" s="12" t="s">
        <v>207</v>
      </c>
      <c r="Y68" s="12">
        <v>97128</v>
      </c>
      <c r="Z68" s="13">
        <v>42103</v>
      </c>
      <c r="AA68" s="14" t="str">
        <f>TEXT(Table1[[#This Row],[Order Date]],"mmmm")</f>
        <v>April</v>
      </c>
      <c r="AB68" s="8" t="str">
        <f>TEXT(Table1[[#This Row],[Order Date]],"yyyy")</f>
        <v>2015</v>
      </c>
      <c r="AC68" s="13">
        <v>42105</v>
      </c>
      <c r="AD68" s="12">
        <v>-55.84</v>
      </c>
      <c r="AE68" s="12">
        <v>12</v>
      </c>
      <c r="AF68" s="12">
        <v>26.07</v>
      </c>
      <c r="AG68" s="12">
        <v>89585</v>
      </c>
      <c r="AH68" s="7" t="str">
        <f>IF(COUNTIF(Returns!$A$2:$A$1635,Orders!AG68)&gt;0,"Returned","Not Returned")</f>
        <v>Not Returned</v>
      </c>
    </row>
    <row r="69" spans="5:34" ht="12.75" customHeight="1" thickTop="1" thickBot="1" x14ac:dyDescent="0.3">
      <c r="E69" s="9">
        <v>1074</v>
      </c>
      <c r="F69" s="2" t="s">
        <v>25</v>
      </c>
      <c r="G69" s="2">
        <v>0.03</v>
      </c>
      <c r="H69" s="2">
        <v>4.26</v>
      </c>
      <c r="I69" s="2">
        <v>1.2</v>
      </c>
      <c r="J69" s="2">
        <v>117</v>
      </c>
      <c r="K69" s="7" t="str">
        <f>IF(COUNTIF(Table1[Customer ID],Table1[[#This Row],[Customer ID]])&gt;1,"Repeat Customer","One-Time Customer")</f>
        <v>Repeat Customer</v>
      </c>
      <c r="L69" s="2" t="s">
        <v>208</v>
      </c>
      <c r="M69" s="2" t="s">
        <v>49</v>
      </c>
      <c r="N69" s="2" t="s">
        <v>40</v>
      </c>
      <c r="O69" s="2" t="s">
        <v>29</v>
      </c>
      <c r="P69" s="2" t="s">
        <v>30</v>
      </c>
      <c r="Q69" s="2" t="s">
        <v>31</v>
      </c>
      <c r="R69" s="2" t="s">
        <v>202</v>
      </c>
      <c r="S69" s="2">
        <v>0.44</v>
      </c>
      <c r="T69" s="7">
        <f>Table1[[#This Row],[Profit]]/Table1[[#This Row],[Sales]]</f>
        <v>8.034034197823775E-2</v>
      </c>
      <c r="U69" s="2" t="s">
        <v>33</v>
      </c>
      <c r="V69" s="2" t="s">
        <v>34</v>
      </c>
      <c r="W69" s="2" t="s">
        <v>35</v>
      </c>
      <c r="X69" s="2" t="s">
        <v>209</v>
      </c>
      <c r="Y69" s="2">
        <v>98103</v>
      </c>
      <c r="Z69" s="10">
        <v>42007</v>
      </c>
      <c r="AA69" s="14" t="str">
        <f>TEXT(Table1[[#This Row],[Order Date]],"mmmm")</f>
        <v>January</v>
      </c>
      <c r="AB69" s="8" t="str">
        <f>TEXT(Table1[[#This Row],[Order Date]],"yyyy")</f>
        <v>2015</v>
      </c>
      <c r="AC69" s="10">
        <v>42008</v>
      </c>
      <c r="AD69" s="2">
        <v>9.82</v>
      </c>
      <c r="AE69" s="2">
        <v>29</v>
      </c>
      <c r="AF69" s="2">
        <v>122.23</v>
      </c>
      <c r="AG69" s="2">
        <v>7909</v>
      </c>
      <c r="AH69" s="7" t="str">
        <f>IF(COUNTIF(Returns!$A$2:$A$1635,Orders!AG69)&gt;0,"Returned","Not Returned")</f>
        <v>Not Returned</v>
      </c>
    </row>
    <row r="70" spans="5:34" ht="12.75" customHeight="1" thickTop="1" thickBot="1" x14ac:dyDescent="0.3">
      <c r="E70" s="11">
        <v>1950</v>
      </c>
      <c r="F70" s="12" t="s">
        <v>56</v>
      </c>
      <c r="G70" s="12">
        <v>0.01</v>
      </c>
      <c r="H70" s="12">
        <v>4.91</v>
      </c>
      <c r="I70" s="12">
        <v>0.5</v>
      </c>
      <c r="J70" s="12">
        <v>117</v>
      </c>
      <c r="K70" s="7" t="str">
        <f>IF(COUNTIF(Table1[Customer ID],Table1[[#This Row],[Customer ID]])&gt;1,"Repeat Customer","One-Time Customer")</f>
        <v>Repeat Customer</v>
      </c>
      <c r="L70" s="12" t="s">
        <v>208</v>
      </c>
      <c r="M70" s="12" t="s">
        <v>49</v>
      </c>
      <c r="N70" s="12" t="s">
        <v>40</v>
      </c>
      <c r="O70" s="12" t="s">
        <v>29</v>
      </c>
      <c r="P70" s="12" t="s">
        <v>134</v>
      </c>
      <c r="Q70" s="12" t="s">
        <v>59</v>
      </c>
      <c r="R70" s="12" t="s">
        <v>163</v>
      </c>
      <c r="S70" s="12">
        <v>0.36</v>
      </c>
      <c r="T70" s="7">
        <f>Table1[[#This Row],[Profit]]/Table1[[#This Row],[Sales]]</f>
        <v>0.49050161953952554</v>
      </c>
      <c r="U70" s="12" t="s">
        <v>33</v>
      </c>
      <c r="V70" s="12" t="s">
        <v>34</v>
      </c>
      <c r="W70" s="12" t="s">
        <v>35</v>
      </c>
      <c r="X70" s="12" t="s">
        <v>209</v>
      </c>
      <c r="Y70" s="12">
        <v>98103</v>
      </c>
      <c r="Z70" s="13">
        <v>42098</v>
      </c>
      <c r="AA70" s="14" t="str">
        <f>TEXT(Table1[[#This Row],[Order Date]],"mmmm")</f>
        <v>April</v>
      </c>
      <c r="AB70" s="8" t="str">
        <f>TEXT(Table1[[#This Row],[Order Date]],"yyyy")</f>
        <v>2015</v>
      </c>
      <c r="AC70" s="13">
        <v>42100</v>
      </c>
      <c r="AD70" s="12">
        <v>112.06</v>
      </c>
      <c r="AE70" s="12">
        <v>47</v>
      </c>
      <c r="AF70" s="12">
        <v>228.46</v>
      </c>
      <c r="AG70" s="12">
        <v>13959</v>
      </c>
      <c r="AH70" s="7" t="str">
        <f>IF(COUNTIF(Returns!$A$2:$A$1635,Orders!AG70)&gt;0,"Returned","Not Returned")</f>
        <v>Returned</v>
      </c>
    </row>
    <row r="71" spans="5:34" ht="12.75" customHeight="1" thickTop="1" thickBot="1" x14ac:dyDescent="0.3">
      <c r="E71" s="9">
        <v>1951</v>
      </c>
      <c r="F71" s="2" t="s">
        <v>56</v>
      </c>
      <c r="G71" s="2">
        <v>0.09</v>
      </c>
      <c r="H71" s="2">
        <v>4</v>
      </c>
      <c r="I71" s="2">
        <v>1.3</v>
      </c>
      <c r="J71" s="2">
        <v>117</v>
      </c>
      <c r="K71" s="7" t="str">
        <f>IF(COUNTIF(Table1[Customer ID],Table1[[#This Row],[Customer ID]])&gt;1,"Repeat Customer","One-Time Customer")</f>
        <v>Repeat Customer</v>
      </c>
      <c r="L71" s="2" t="s">
        <v>208</v>
      </c>
      <c r="M71" s="2" t="s">
        <v>27</v>
      </c>
      <c r="N71" s="2" t="s">
        <v>40</v>
      </c>
      <c r="O71" s="2" t="s">
        <v>29</v>
      </c>
      <c r="P71" s="2" t="s">
        <v>93</v>
      </c>
      <c r="Q71" s="2" t="s">
        <v>31</v>
      </c>
      <c r="R71" s="2" t="s">
        <v>204</v>
      </c>
      <c r="S71" s="2">
        <v>0.37</v>
      </c>
      <c r="T71" s="7">
        <f>Table1[[#This Row],[Profit]]/Table1[[#This Row],[Sales]]</f>
        <v>0.21633810076021132</v>
      </c>
      <c r="U71" s="2" t="s">
        <v>33</v>
      </c>
      <c r="V71" s="2" t="s">
        <v>34</v>
      </c>
      <c r="W71" s="2" t="s">
        <v>35</v>
      </c>
      <c r="X71" s="2" t="s">
        <v>209</v>
      </c>
      <c r="Y71" s="2">
        <v>98103</v>
      </c>
      <c r="Z71" s="10">
        <v>42098</v>
      </c>
      <c r="AA71" s="14" t="str">
        <f>TEXT(Table1[[#This Row],[Order Date]],"mmmm")</f>
        <v>April</v>
      </c>
      <c r="AB71" s="8" t="str">
        <f>TEXT(Table1[[#This Row],[Order Date]],"yyyy")</f>
        <v>2015</v>
      </c>
      <c r="AC71" s="10">
        <v>42100</v>
      </c>
      <c r="AD71" s="2">
        <v>16.79</v>
      </c>
      <c r="AE71" s="2">
        <v>19</v>
      </c>
      <c r="AF71" s="2">
        <v>77.61</v>
      </c>
      <c r="AG71" s="2">
        <v>13959</v>
      </c>
      <c r="AH71" s="7" t="str">
        <f>IF(COUNTIF(Returns!$A$2:$A$1635,Orders!AG71)&gt;0,"Returned","Not Returned")</f>
        <v>Returned</v>
      </c>
    </row>
    <row r="72" spans="5:34" ht="12.75" customHeight="1" thickTop="1" thickBot="1" x14ac:dyDescent="0.3">
      <c r="E72" s="11">
        <v>8241</v>
      </c>
      <c r="F72" s="12" t="s">
        <v>106</v>
      </c>
      <c r="G72" s="12">
        <v>7.0000000000000007E-2</v>
      </c>
      <c r="H72" s="12">
        <v>2.12</v>
      </c>
      <c r="I72" s="12">
        <v>1.99</v>
      </c>
      <c r="J72" s="12">
        <v>117</v>
      </c>
      <c r="K72" s="7" t="str">
        <f>IF(COUNTIF(Table1[Customer ID],Table1[[#This Row],[Customer ID]])&gt;1,"Repeat Customer","One-Time Customer")</f>
        <v>Repeat Customer</v>
      </c>
      <c r="L72" s="12" t="s">
        <v>208</v>
      </c>
      <c r="M72" s="12" t="s">
        <v>49</v>
      </c>
      <c r="N72" s="12" t="s">
        <v>40</v>
      </c>
      <c r="O72" s="12" t="s">
        <v>77</v>
      </c>
      <c r="P72" s="12" t="s">
        <v>180</v>
      </c>
      <c r="Q72" s="12" t="s">
        <v>51</v>
      </c>
      <c r="R72" s="12" t="s">
        <v>206</v>
      </c>
      <c r="S72" s="12">
        <v>0.55000000000000004</v>
      </c>
      <c r="T72" s="7">
        <f>Table1[[#This Row],[Profit]]/Table1[[#This Row],[Sales]]</f>
        <v>-0.55873524114468687</v>
      </c>
      <c r="U72" s="12" t="s">
        <v>33</v>
      </c>
      <c r="V72" s="12" t="s">
        <v>34</v>
      </c>
      <c r="W72" s="12" t="s">
        <v>35</v>
      </c>
      <c r="X72" s="12" t="s">
        <v>209</v>
      </c>
      <c r="Y72" s="12">
        <v>98103</v>
      </c>
      <c r="Z72" s="13">
        <v>42103</v>
      </c>
      <c r="AA72" s="14" t="str">
        <f>TEXT(Table1[[#This Row],[Order Date]],"mmmm")</f>
        <v>April</v>
      </c>
      <c r="AB72" s="8" t="str">
        <f>TEXT(Table1[[#This Row],[Order Date]],"yyyy")</f>
        <v>2015</v>
      </c>
      <c r="AC72" s="13">
        <v>42105</v>
      </c>
      <c r="AD72" s="12">
        <v>-55.84</v>
      </c>
      <c r="AE72" s="12">
        <v>46</v>
      </c>
      <c r="AF72" s="12">
        <v>99.94</v>
      </c>
      <c r="AG72" s="12">
        <v>58914</v>
      </c>
      <c r="AH72" s="7" t="str">
        <f>IF(COUNTIF(Returns!$A$2:$A$1635,Orders!AG72)&gt;0,"Returned","Not Returned")</f>
        <v>Not Returned</v>
      </c>
    </row>
    <row r="73" spans="5:34" ht="12.75" customHeight="1" thickTop="1" thickBot="1" x14ac:dyDescent="0.3">
      <c r="E73" s="9">
        <v>20688</v>
      </c>
      <c r="F73" s="2" t="s">
        <v>25</v>
      </c>
      <c r="G73" s="2">
        <v>0.05</v>
      </c>
      <c r="H73" s="2">
        <v>6.3</v>
      </c>
      <c r="I73" s="2">
        <v>0.5</v>
      </c>
      <c r="J73" s="2">
        <v>120</v>
      </c>
      <c r="K73" s="7" t="str">
        <f>IF(COUNTIF(Table1[Customer ID],Table1[[#This Row],[Customer ID]])&gt;1,"Repeat Customer","One-Time Customer")</f>
        <v>Repeat Customer</v>
      </c>
      <c r="L73" s="2" t="s">
        <v>210</v>
      </c>
      <c r="M73" s="2" t="s">
        <v>49</v>
      </c>
      <c r="N73" s="2" t="s">
        <v>28</v>
      </c>
      <c r="O73" s="2" t="s">
        <v>29</v>
      </c>
      <c r="P73" s="2" t="s">
        <v>134</v>
      </c>
      <c r="Q73" s="2" t="s">
        <v>59</v>
      </c>
      <c r="R73" s="2" t="s">
        <v>211</v>
      </c>
      <c r="S73" s="2">
        <v>0.39</v>
      </c>
      <c r="T73" s="7">
        <f>Table1[[#This Row],[Profit]]/Table1[[#This Row],[Sales]]</f>
        <v>0.69</v>
      </c>
      <c r="U73" s="2" t="s">
        <v>33</v>
      </c>
      <c r="V73" s="2" t="s">
        <v>34</v>
      </c>
      <c r="W73" s="2" t="s">
        <v>212</v>
      </c>
      <c r="X73" s="2" t="s">
        <v>213</v>
      </c>
      <c r="Y73" s="2">
        <v>84041</v>
      </c>
      <c r="Z73" s="10">
        <v>42016</v>
      </c>
      <c r="AA73" s="14" t="str">
        <f>TEXT(Table1[[#This Row],[Order Date]],"mmmm")</f>
        <v>January</v>
      </c>
      <c r="AB73" s="8" t="str">
        <f>TEXT(Table1[[#This Row],[Order Date]],"yyyy")</f>
        <v>2015</v>
      </c>
      <c r="AC73" s="10">
        <v>42017</v>
      </c>
      <c r="AD73" s="2">
        <v>41.296499999999995</v>
      </c>
      <c r="AE73" s="2">
        <v>10</v>
      </c>
      <c r="AF73" s="2">
        <v>59.85</v>
      </c>
      <c r="AG73" s="2">
        <v>86520</v>
      </c>
      <c r="AH73" s="7" t="str">
        <f>IF(COUNTIF(Returns!$A$2:$A$1635,Orders!AG73)&gt;0,"Returned","Not Returned")</f>
        <v>Not Returned</v>
      </c>
    </row>
    <row r="74" spans="5:34" ht="12.75" customHeight="1" thickTop="1" thickBot="1" x14ac:dyDescent="0.3">
      <c r="E74" s="11">
        <v>20689</v>
      </c>
      <c r="F74" s="12" t="s">
        <v>25</v>
      </c>
      <c r="G74" s="12">
        <v>0.09</v>
      </c>
      <c r="H74" s="12">
        <v>205.99</v>
      </c>
      <c r="I74" s="12">
        <v>3</v>
      </c>
      <c r="J74" s="12">
        <v>120</v>
      </c>
      <c r="K74" s="7" t="str">
        <f>IF(COUNTIF(Table1[Customer ID],Table1[[#This Row],[Customer ID]])&gt;1,"Repeat Customer","One-Time Customer")</f>
        <v>Repeat Customer</v>
      </c>
      <c r="L74" s="12" t="s">
        <v>210</v>
      </c>
      <c r="M74" s="12" t="s">
        <v>27</v>
      </c>
      <c r="N74" s="12" t="s">
        <v>28</v>
      </c>
      <c r="O74" s="12" t="s">
        <v>77</v>
      </c>
      <c r="P74" s="12" t="s">
        <v>78</v>
      </c>
      <c r="Q74" s="12" t="s">
        <v>59</v>
      </c>
      <c r="R74" s="12" t="s">
        <v>214</v>
      </c>
      <c r="S74" s="12">
        <v>0.57999999999999996</v>
      </c>
      <c r="T74" s="7">
        <f>Table1[[#This Row],[Profit]]/Table1[[#This Row],[Sales]]</f>
        <v>0.69</v>
      </c>
      <c r="U74" s="12" t="s">
        <v>33</v>
      </c>
      <c r="V74" s="12" t="s">
        <v>34</v>
      </c>
      <c r="W74" s="12" t="s">
        <v>212</v>
      </c>
      <c r="X74" s="12" t="s">
        <v>213</v>
      </c>
      <c r="Y74" s="12">
        <v>84041</v>
      </c>
      <c r="Z74" s="13">
        <v>42016</v>
      </c>
      <c r="AA74" s="14" t="str">
        <f>TEXT(Table1[[#This Row],[Order Date]],"mmmm")</f>
        <v>January</v>
      </c>
      <c r="AB74" s="8" t="str">
        <f>TEXT(Table1[[#This Row],[Order Date]],"yyyy")</f>
        <v>2015</v>
      </c>
      <c r="AC74" s="13">
        <v>42018</v>
      </c>
      <c r="AD74" s="12">
        <v>1179.0237</v>
      </c>
      <c r="AE74" s="12">
        <v>10</v>
      </c>
      <c r="AF74" s="12">
        <v>1708.73</v>
      </c>
      <c r="AG74" s="12">
        <v>86520</v>
      </c>
      <c r="AH74" s="7" t="str">
        <f>IF(COUNTIF(Returns!$A$2:$A$1635,Orders!AG74)&gt;0,"Returned","Not Returned")</f>
        <v>Not Returned</v>
      </c>
    </row>
    <row r="75" spans="5:34" ht="12.75" customHeight="1" thickTop="1" thickBot="1" x14ac:dyDescent="0.3">
      <c r="E75" s="9">
        <v>19942</v>
      </c>
      <c r="F75" s="2" t="s">
        <v>47</v>
      </c>
      <c r="G75" s="2">
        <v>0.06</v>
      </c>
      <c r="H75" s="2">
        <v>8.57</v>
      </c>
      <c r="I75" s="2">
        <v>6.14</v>
      </c>
      <c r="J75" s="2">
        <v>123</v>
      </c>
      <c r="K75" s="7" t="str">
        <f>IF(COUNTIF(Table1[Customer ID],Table1[[#This Row],[Customer ID]])&gt;1,"Repeat Customer","One-Time Customer")</f>
        <v>One-Time Customer</v>
      </c>
      <c r="L75" s="2" t="s">
        <v>215</v>
      </c>
      <c r="M75" s="2" t="s">
        <v>49</v>
      </c>
      <c r="N75" s="2" t="s">
        <v>40</v>
      </c>
      <c r="O75" s="2" t="s">
        <v>29</v>
      </c>
      <c r="P75" s="2" t="s">
        <v>174</v>
      </c>
      <c r="Q75" s="2" t="s">
        <v>51</v>
      </c>
      <c r="R75" s="2" t="s">
        <v>216</v>
      </c>
      <c r="S75" s="2">
        <v>0.59</v>
      </c>
      <c r="T75" s="7">
        <f>Table1[[#This Row],[Profit]]/Table1[[#This Row],[Sales]]</f>
        <v>1.1127513951774244</v>
      </c>
      <c r="U75" s="2" t="s">
        <v>33</v>
      </c>
      <c r="V75" s="2" t="s">
        <v>136</v>
      </c>
      <c r="W75" s="2" t="s">
        <v>137</v>
      </c>
      <c r="X75" s="2" t="s">
        <v>217</v>
      </c>
      <c r="Y75" s="2">
        <v>22102</v>
      </c>
      <c r="Z75" s="10">
        <v>42103</v>
      </c>
      <c r="AA75" s="14" t="str">
        <f>TEXT(Table1[[#This Row],[Order Date]],"mmmm")</f>
        <v>April</v>
      </c>
      <c r="AB75" s="8" t="str">
        <f>TEXT(Table1[[#This Row],[Order Date]],"yyyy")</f>
        <v>2015</v>
      </c>
      <c r="AC75" s="10">
        <v>42104</v>
      </c>
      <c r="AD75" s="2">
        <v>105.678</v>
      </c>
      <c r="AE75" s="2">
        <v>11</v>
      </c>
      <c r="AF75" s="2">
        <v>94.97</v>
      </c>
      <c r="AG75" s="2">
        <v>90669</v>
      </c>
      <c r="AH75" s="7" t="str">
        <f>IF(COUNTIF(Returns!$A$2:$A$1635,Orders!AG75)&gt;0,"Returned","Not Returned")</f>
        <v>Not Returned</v>
      </c>
    </row>
    <row r="76" spans="5:34" ht="12.75" customHeight="1" thickTop="1" thickBot="1" x14ac:dyDescent="0.3">
      <c r="E76" s="11">
        <v>24319</v>
      </c>
      <c r="F76" s="12" t="s">
        <v>37</v>
      </c>
      <c r="G76" s="12">
        <v>0.02</v>
      </c>
      <c r="H76" s="12">
        <v>1.74</v>
      </c>
      <c r="I76" s="12">
        <v>4.08</v>
      </c>
      <c r="J76" s="12">
        <v>129</v>
      </c>
      <c r="K76" s="7" t="str">
        <f>IF(COUNTIF(Table1[Customer ID],Table1[[#This Row],[Customer ID]])&gt;1,"Repeat Customer","One-Time Customer")</f>
        <v>Repeat Customer</v>
      </c>
      <c r="L76" s="12" t="s">
        <v>218</v>
      </c>
      <c r="M76" s="12" t="s">
        <v>49</v>
      </c>
      <c r="N76" s="12" t="s">
        <v>58</v>
      </c>
      <c r="O76" s="12" t="s">
        <v>41</v>
      </c>
      <c r="P76" s="12" t="s">
        <v>50</v>
      </c>
      <c r="Q76" s="12" t="s">
        <v>51</v>
      </c>
      <c r="R76" s="12" t="s">
        <v>219</v>
      </c>
      <c r="S76" s="12">
        <v>0.53</v>
      </c>
      <c r="T76" s="7">
        <f>Table1[[#This Row],[Profit]]/Table1[[#This Row],[Sales]]</f>
        <v>-3.6549364613880742</v>
      </c>
      <c r="U76" s="12" t="s">
        <v>33</v>
      </c>
      <c r="V76" s="12" t="s">
        <v>61</v>
      </c>
      <c r="W76" s="12" t="s">
        <v>178</v>
      </c>
      <c r="X76" s="12" t="s">
        <v>220</v>
      </c>
      <c r="Y76" s="12">
        <v>62002</v>
      </c>
      <c r="Z76" s="13">
        <v>42031</v>
      </c>
      <c r="AA76" s="14" t="str">
        <f>TEXT(Table1[[#This Row],[Order Date]],"mmmm")</f>
        <v>January</v>
      </c>
      <c r="AB76" s="8" t="str">
        <f>TEXT(Table1[[#This Row],[Order Date]],"yyyy")</f>
        <v>2015</v>
      </c>
      <c r="AC76" s="13">
        <v>42032</v>
      </c>
      <c r="AD76" s="12">
        <v>-37.39</v>
      </c>
      <c r="AE76" s="12">
        <v>5</v>
      </c>
      <c r="AF76" s="12">
        <v>10.23</v>
      </c>
      <c r="AG76" s="12">
        <v>86693</v>
      </c>
      <c r="AH76" s="7" t="str">
        <f>IF(COUNTIF(Returns!$A$2:$A$1635,Orders!AG76)&gt;0,"Returned","Not Returned")</f>
        <v>Not Returned</v>
      </c>
    </row>
    <row r="77" spans="5:34" ht="12.75" customHeight="1" thickTop="1" thickBot="1" x14ac:dyDescent="0.3">
      <c r="E77" s="9">
        <v>18161</v>
      </c>
      <c r="F77" s="2" t="s">
        <v>37</v>
      </c>
      <c r="G77" s="2">
        <v>7.0000000000000007E-2</v>
      </c>
      <c r="H77" s="2">
        <v>15.74</v>
      </c>
      <c r="I77" s="2">
        <v>1.39</v>
      </c>
      <c r="J77" s="2">
        <v>129</v>
      </c>
      <c r="K77" s="7" t="str">
        <f>IF(COUNTIF(Table1[Customer ID],Table1[[#This Row],[Customer ID]])&gt;1,"Repeat Customer","One-Time Customer")</f>
        <v>Repeat Customer</v>
      </c>
      <c r="L77" s="2" t="s">
        <v>218</v>
      </c>
      <c r="M77" s="2" t="s">
        <v>49</v>
      </c>
      <c r="N77" s="2" t="s">
        <v>58</v>
      </c>
      <c r="O77" s="2" t="s">
        <v>29</v>
      </c>
      <c r="P77" s="2" t="s">
        <v>69</v>
      </c>
      <c r="Q77" s="2" t="s">
        <v>59</v>
      </c>
      <c r="R77" s="2" t="s">
        <v>221</v>
      </c>
      <c r="S77" s="2">
        <v>0.4</v>
      </c>
      <c r="T77" s="7">
        <f>Table1[[#This Row],[Profit]]/Table1[[#This Row],[Sales]]</f>
        <v>0.69</v>
      </c>
      <c r="U77" s="2" t="s">
        <v>33</v>
      </c>
      <c r="V77" s="2" t="s">
        <v>61</v>
      </c>
      <c r="W77" s="2" t="s">
        <v>178</v>
      </c>
      <c r="X77" s="2" t="s">
        <v>220</v>
      </c>
      <c r="Y77" s="2">
        <v>62002</v>
      </c>
      <c r="Z77" s="10">
        <v>42149</v>
      </c>
      <c r="AA77" s="14" t="str">
        <f>TEXT(Table1[[#This Row],[Order Date]],"mmmm")</f>
        <v>May</v>
      </c>
      <c r="AB77" s="8" t="str">
        <f>TEXT(Table1[[#This Row],[Order Date]],"yyyy")</f>
        <v>2015</v>
      </c>
      <c r="AC77" s="10">
        <v>42150</v>
      </c>
      <c r="AD77" s="2">
        <v>149.88869999999997</v>
      </c>
      <c r="AE77" s="2">
        <v>14</v>
      </c>
      <c r="AF77" s="2">
        <v>217.23</v>
      </c>
      <c r="AG77" s="2">
        <v>86694</v>
      </c>
      <c r="AH77" s="7" t="str">
        <f>IF(COUNTIF(Returns!$A$2:$A$1635,Orders!AG77)&gt;0,"Returned","Not Returned")</f>
        <v>Not Returned</v>
      </c>
    </row>
    <row r="78" spans="5:34" ht="12.75" customHeight="1" thickTop="1" thickBot="1" x14ac:dyDescent="0.3">
      <c r="E78" s="11">
        <v>25762</v>
      </c>
      <c r="F78" s="12" t="s">
        <v>47</v>
      </c>
      <c r="G78" s="12">
        <v>0.04</v>
      </c>
      <c r="H78" s="12">
        <v>18.97</v>
      </c>
      <c r="I78" s="12">
        <v>9.5399999999999991</v>
      </c>
      <c r="J78" s="12">
        <v>136</v>
      </c>
      <c r="K78" s="7" t="str">
        <f>IF(COUNTIF(Table1[Customer ID],Table1[[#This Row],[Customer ID]])&gt;1,"Repeat Customer","One-Time Customer")</f>
        <v>Repeat Customer</v>
      </c>
      <c r="L78" s="12" t="s">
        <v>222</v>
      </c>
      <c r="M78" s="12" t="s">
        <v>49</v>
      </c>
      <c r="N78" s="12" t="s">
        <v>58</v>
      </c>
      <c r="O78" s="12" t="s">
        <v>29</v>
      </c>
      <c r="P78" s="12" t="s">
        <v>93</v>
      </c>
      <c r="Q78" s="12" t="s">
        <v>59</v>
      </c>
      <c r="R78" s="12" t="s">
        <v>223</v>
      </c>
      <c r="S78" s="12">
        <v>0.37</v>
      </c>
      <c r="T78" s="7">
        <f>Table1[[#This Row],[Profit]]/Table1[[#This Row],[Sales]]</f>
        <v>2.9880086494987249E-2</v>
      </c>
      <c r="U78" s="12" t="s">
        <v>33</v>
      </c>
      <c r="V78" s="12" t="s">
        <v>34</v>
      </c>
      <c r="W78" s="12" t="s">
        <v>45</v>
      </c>
      <c r="X78" s="12" t="s">
        <v>224</v>
      </c>
      <c r="Y78" s="12">
        <v>94952</v>
      </c>
      <c r="Z78" s="13">
        <v>42140</v>
      </c>
      <c r="AA78" s="14" t="str">
        <f>TEXT(Table1[[#This Row],[Order Date]],"mmmm")</f>
        <v>May</v>
      </c>
      <c r="AB78" s="8" t="str">
        <f>TEXT(Table1[[#This Row],[Order Date]],"yyyy")</f>
        <v>2015</v>
      </c>
      <c r="AC78" s="13">
        <v>42141</v>
      </c>
      <c r="AD78" s="12">
        <v>3.0400000000000027</v>
      </c>
      <c r="AE78" s="12">
        <v>5</v>
      </c>
      <c r="AF78" s="12">
        <v>101.74</v>
      </c>
      <c r="AG78" s="12">
        <v>88534</v>
      </c>
      <c r="AH78" s="7" t="str">
        <f>IF(COUNTIF(Returns!$A$2:$A$1635,Orders!AG78)&gt;0,"Returned","Not Returned")</f>
        <v>Not Returned</v>
      </c>
    </row>
    <row r="79" spans="5:34" ht="12.75" customHeight="1" thickTop="1" thickBot="1" x14ac:dyDescent="0.3">
      <c r="E79" s="9">
        <v>25764</v>
      </c>
      <c r="F79" s="2" t="s">
        <v>47</v>
      </c>
      <c r="G79" s="2">
        <v>0.09</v>
      </c>
      <c r="H79" s="2">
        <v>10.98</v>
      </c>
      <c r="I79" s="2">
        <v>3.37</v>
      </c>
      <c r="J79" s="2">
        <v>136</v>
      </c>
      <c r="K79" s="7" t="str">
        <f>IF(COUNTIF(Table1[Customer ID],Table1[[#This Row],[Customer ID]])&gt;1,"Repeat Customer","One-Time Customer")</f>
        <v>Repeat Customer</v>
      </c>
      <c r="L79" s="2" t="s">
        <v>222</v>
      </c>
      <c r="M79" s="2" t="s">
        <v>49</v>
      </c>
      <c r="N79" s="2" t="s">
        <v>58</v>
      </c>
      <c r="O79" s="2" t="s">
        <v>29</v>
      </c>
      <c r="P79" s="2" t="s">
        <v>174</v>
      </c>
      <c r="Q79" s="2" t="s">
        <v>51</v>
      </c>
      <c r="R79" s="2" t="s">
        <v>225</v>
      </c>
      <c r="S79" s="2">
        <v>0.56999999999999995</v>
      </c>
      <c r="T79" s="7">
        <f>Table1[[#This Row],[Profit]]/Table1[[#This Row],[Sales]]</f>
        <v>3.2016090866067222E-2</v>
      </c>
      <c r="U79" s="2" t="s">
        <v>33</v>
      </c>
      <c r="V79" s="2" t="s">
        <v>34</v>
      </c>
      <c r="W79" s="2" t="s">
        <v>45</v>
      </c>
      <c r="X79" s="2" t="s">
        <v>224</v>
      </c>
      <c r="Y79" s="2">
        <v>94952</v>
      </c>
      <c r="Z79" s="10">
        <v>42140</v>
      </c>
      <c r="AA79" s="14" t="str">
        <f>TEXT(Table1[[#This Row],[Order Date]],"mmmm")</f>
        <v>May</v>
      </c>
      <c r="AB79" s="8" t="str">
        <f>TEXT(Table1[[#This Row],[Order Date]],"yyyy")</f>
        <v>2015</v>
      </c>
      <c r="AC79" s="10">
        <v>42141</v>
      </c>
      <c r="AD79" s="2">
        <v>2.7060000000000013</v>
      </c>
      <c r="AE79" s="2">
        <v>8</v>
      </c>
      <c r="AF79" s="2">
        <v>84.52</v>
      </c>
      <c r="AG79" s="2">
        <v>88534</v>
      </c>
      <c r="AH79" s="7" t="str">
        <f>IF(COUNTIF(Returns!$A$2:$A$1635,Orders!AG79)&gt;0,"Returned","Not Returned")</f>
        <v>Not Returned</v>
      </c>
    </row>
    <row r="80" spans="5:34" ht="12.75" customHeight="1" thickTop="1" thickBot="1" x14ac:dyDescent="0.3">
      <c r="E80" s="11">
        <v>24803</v>
      </c>
      <c r="F80" s="12" t="s">
        <v>47</v>
      </c>
      <c r="G80" s="12">
        <v>0.03</v>
      </c>
      <c r="H80" s="12">
        <v>22.84</v>
      </c>
      <c r="I80" s="12">
        <v>11.54</v>
      </c>
      <c r="J80" s="12">
        <v>142</v>
      </c>
      <c r="K80" s="7" t="str">
        <f>IF(COUNTIF(Table1[Customer ID],Table1[[#This Row],[Customer ID]])&gt;1,"Repeat Customer","One-Time Customer")</f>
        <v>One-Time Customer</v>
      </c>
      <c r="L80" s="12" t="s">
        <v>226</v>
      </c>
      <c r="M80" s="12" t="s">
        <v>49</v>
      </c>
      <c r="N80" s="12" t="s">
        <v>58</v>
      </c>
      <c r="O80" s="12" t="s">
        <v>29</v>
      </c>
      <c r="P80" s="12" t="s">
        <v>93</v>
      </c>
      <c r="Q80" s="12" t="s">
        <v>59</v>
      </c>
      <c r="R80" s="12" t="s">
        <v>227</v>
      </c>
      <c r="S80" s="12">
        <v>0.39</v>
      </c>
      <c r="T80" s="7">
        <f>Table1[[#This Row],[Profit]]/Table1[[#This Row],[Sales]]</f>
        <v>0.29417447775040789</v>
      </c>
      <c r="U80" s="12" t="s">
        <v>33</v>
      </c>
      <c r="V80" s="12" t="s">
        <v>53</v>
      </c>
      <c r="W80" s="12" t="s">
        <v>228</v>
      </c>
      <c r="X80" s="12" t="s">
        <v>229</v>
      </c>
      <c r="Y80" s="12">
        <v>6401</v>
      </c>
      <c r="Z80" s="13">
        <v>42157</v>
      </c>
      <c r="AA80" s="14" t="str">
        <f>TEXT(Table1[[#This Row],[Order Date]],"mmmm")</f>
        <v>June</v>
      </c>
      <c r="AB80" s="8" t="str">
        <f>TEXT(Table1[[#This Row],[Order Date]],"yyyy")</f>
        <v>2015</v>
      </c>
      <c r="AC80" s="13">
        <v>42158</v>
      </c>
      <c r="AD80" s="12">
        <v>91.955999999999989</v>
      </c>
      <c r="AE80" s="12">
        <v>13</v>
      </c>
      <c r="AF80" s="12">
        <v>312.58999999999997</v>
      </c>
      <c r="AG80" s="12">
        <v>91087</v>
      </c>
      <c r="AH80" s="7" t="str">
        <f>IF(COUNTIF(Returns!$A$2:$A$1635,Orders!AG80)&gt;0,"Returned","Not Returned")</f>
        <v>Not Returned</v>
      </c>
    </row>
    <row r="81" spans="5:34" ht="12.75" customHeight="1" thickTop="1" thickBot="1" x14ac:dyDescent="0.3">
      <c r="E81" s="9">
        <v>24805</v>
      </c>
      <c r="F81" s="2" t="s">
        <v>47</v>
      </c>
      <c r="G81" s="2">
        <v>0.05</v>
      </c>
      <c r="H81" s="2">
        <v>10.98</v>
      </c>
      <c r="I81" s="2">
        <v>3.37</v>
      </c>
      <c r="J81" s="2">
        <v>144</v>
      </c>
      <c r="K81" s="7" t="str">
        <f>IF(COUNTIF(Table1[Customer ID],Table1[[#This Row],[Customer ID]])&gt;1,"Repeat Customer","One-Time Customer")</f>
        <v>One-Time Customer</v>
      </c>
      <c r="L81" s="2" t="s">
        <v>230</v>
      </c>
      <c r="M81" s="2" t="s">
        <v>49</v>
      </c>
      <c r="N81" s="2" t="s">
        <v>58</v>
      </c>
      <c r="O81" s="2" t="s">
        <v>29</v>
      </c>
      <c r="P81" s="2" t="s">
        <v>174</v>
      </c>
      <c r="Q81" s="2" t="s">
        <v>51</v>
      </c>
      <c r="R81" s="2" t="s">
        <v>225</v>
      </c>
      <c r="S81" s="2">
        <v>0.56999999999999995</v>
      </c>
      <c r="T81" s="7">
        <f>Table1[[#This Row],[Profit]]/Table1[[#This Row],[Sales]]</f>
        <v>-3.9503105590062107E-2</v>
      </c>
      <c r="U81" s="2" t="s">
        <v>33</v>
      </c>
      <c r="V81" s="2" t="s">
        <v>53</v>
      </c>
      <c r="W81" s="2" t="s">
        <v>193</v>
      </c>
      <c r="X81" s="2" t="s">
        <v>231</v>
      </c>
      <c r="Y81" s="2">
        <v>2664</v>
      </c>
      <c r="Z81" s="10">
        <v>42157</v>
      </c>
      <c r="AA81" s="14" t="str">
        <f>TEXT(Table1[[#This Row],[Order Date]],"mmmm")</f>
        <v>June</v>
      </c>
      <c r="AB81" s="8" t="str">
        <f>TEXT(Table1[[#This Row],[Order Date]],"yyyy")</f>
        <v>2015</v>
      </c>
      <c r="AC81" s="10">
        <v>42158</v>
      </c>
      <c r="AD81" s="2">
        <v>-2.544</v>
      </c>
      <c r="AE81" s="2">
        <v>6</v>
      </c>
      <c r="AF81" s="2">
        <v>64.400000000000006</v>
      </c>
      <c r="AG81" s="2">
        <v>91087</v>
      </c>
      <c r="AH81" s="7" t="str">
        <f>IF(COUNTIF(Returns!$A$2:$A$1635,Orders!AG81)&gt;0,"Returned","Not Returned")</f>
        <v>Not Returned</v>
      </c>
    </row>
    <row r="82" spans="5:34" ht="12.75" customHeight="1" thickTop="1" thickBot="1" x14ac:dyDescent="0.3">
      <c r="E82" s="11">
        <v>24849</v>
      </c>
      <c r="F82" s="12" t="s">
        <v>56</v>
      </c>
      <c r="G82" s="12">
        <v>0.06</v>
      </c>
      <c r="H82" s="12">
        <v>7.04</v>
      </c>
      <c r="I82" s="12">
        <v>2.17</v>
      </c>
      <c r="J82" s="12">
        <v>145</v>
      </c>
      <c r="K82" s="7" t="str">
        <f>IF(COUNTIF(Table1[Customer ID],Table1[[#This Row],[Customer ID]])&gt;1,"Repeat Customer","One-Time Customer")</f>
        <v>Repeat Customer</v>
      </c>
      <c r="L82" s="12" t="s">
        <v>232</v>
      </c>
      <c r="M82" s="12" t="s">
        <v>49</v>
      </c>
      <c r="N82" s="12" t="s">
        <v>58</v>
      </c>
      <c r="O82" s="12" t="s">
        <v>29</v>
      </c>
      <c r="P82" s="12" t="s">
        <v>93</v>
      </c>
      <c r="Q82" s="12" t="s">
        <v>31</v>
      </c>
      <c r="R82" s="12" t="s">
        <v>233</v>
      </c>
      <c r="S82" s="12">
        <v>0.38</v>
      </c>
      <c r="T82" s="7">
        <f>Table1[[#This Row],[Profit]]/Table1[[#This Row],[Sales]]</f>
        <v>0.16963822525597269</v>
      </c>
      <c r="U82" s="12" t="s">
        <v>33</v>
      </c>
      <c r="V82" s="12" t="s">
        <v>53</v>
      </c>
      <c r="W82" s="12" t="s">
        <v>234</v>
      </c>
      <c r="X82" s="12" t="s">
        <v>235</v>
      </c>
      <c r="Y82" s="12">
        <v>15122</v>
      </c>
      <c r="Z82" s="13">
        <v>42019</v>
      </c>
      <c r="AA82" s="14" t="str">
        <f>TEXT(Table1[[#This Row],[Order Date]],"mmmm")</f>
        <v>January</v>
      </c>
      <c r="AB82" s="8" t="str">
        <f>TEXT(Table1[[#This Row],[Order Date]],"yyyy")</f>
        <v>2015</v>
      </c>
      <c r="AC82" s="13">
        <v>42021</v>
      </c>
      <c r="AD82" s="12">
        <v>2.4851999999999999</v>
      </c>
      <c r="AE82" s="12">
        <v>2</v>
      </c>
      <c r="AF82" s="12">
        <v>14.65</v>
      </c>
      <c r="AG82" s="12">
        <v>91086</v>
      </c>
      <c r="AH82" s="7" t="str">
        <f>IF(COUNTIF(Returns!$A$2:$A$1635,Orders!AG82)&gt;0,"Returned","Not Returned")</f>
        <v>Not Returned</v>
      </c>
    </row>
    <row r="83" spans="5:34" ht="12.75" customHeight="1" thickTop="1" thickBot="1" x14ac:dyDescent="0.3">
      <c r="E83" s="9">
        <v>25582</v>
      </c>
      <c r="F83" s="2" t="s">
        <v>106</v>
      </c>
      <c r="G83" s="2">
        <v>7.0000000000000007E-2</v>
      </c>
      <c r="H83" s="2">
        <v>154.13</v>
      </c>
      <c r="I83" s="2">
        <v>69</v>
      </c>
      <c r="J83" s="2">
        <v>145</v>
      </c>
      <c r="K83" s="7" t="str">
        <f>IF(COUNTIF(Table1[Customer ID],Table1[[#This Row],[Customer ID]])&gt;1,"Repeat Customer","One-Time Customer")</f>
        <v>Repeat Customer</v>
      </c>
      <c r="L83" s="2" t="s">
        <v>232</v>
      </c>
      <c r="M83" s="2" t="s">
        <v>27</v>
      </c>
      <c r="N83" s="2" t="s">
        <v>40</v>
      </c>
      <c r="O83" s="2" t="s">
        <v>41</v>
      </c>
      <c r="P83" s="2" t="s">
        <v>152</v>
      </c>
      <c r="Q83" s="2" t="s">
        <v>236</v>
      </c>
      <c r="R83" s="2" t="s">
        <v>237</v>
      </c>
      <c r="S83" s="2">
        <v>0.68</v>
      </c>
      <c r="T83" s="7">
        <f>Table1[[#This Row],[Profit]]/Table1[[#This Row],[Sales]]</f>
        <v>-1.3992639213438565</v>
      </c>
      <c r="U83" s="2" t="s">
        <v>33</v>
      </c>
      <c r="V83" s="2" t="s">
        <v>53</v>
      </c>
      <c r="W83" s="2" t="s">
        <v>234</v>
      </c>
      <c r="X83" s="2" t="s">
        <v>235</v>
      </c>
      <c r="Y83" s="2">
        <v>15122</v>
      </c>
      <c r="Z83" s="10">
        <v>42079</v>
      </c>
      <c r="AA83" s="14" t="str">
        <f>TEXT(Table1[[#This Row],[Order Date]],"mmmm")</f>
        <v>March</v>
      </c>
      <c r="AB83" s="8" t="str">
        <f>TEXT(Table1[[#This Row],[Order Date]],"yyyy")</f>
        <v>2015</v>
      </c>
      <c r="AC83" s="10">
        <v>42079</v>
      </c>
      <c r="AD83" s="2">
        <v>-634.73410000000013</v>
      </c>
      <c r="AE83" s="2">
        <v>3</v>
      </c>
      <c r="AF83" s="2">
        <v>453.62</v>
      </c>
      <c r="AG83" s="2">
        <v>91089</v>
      </c>
      <c r="AH83" s="7" t="str">
        <f>IF(COUNTIF(Returns!$A$2:$A$1635,Orders!AG83)&gt;0,"Returned","Not Returned")</f>
        <v>Not Returned</v>
      </c>
    </row>
    <row r="84" spans="5:34" ht="12.75" customHeight="1" thickTop="1" thickBot="1" x14ac:dyDescent="0.3">
      <c r="E84" s="11">
        <v>23365</v>
      </c>
      <c r="F84" s="12" t="s">
        <v>37</v>
      </c>
      <c r="G84" s="12">
        <v>0.01</v>
      </c>
      <c r="H84" s="12">
        <v>45.98</v>
      </c>
      <c r="I84" s="12">
        <v>4.8</v>
      </c>
      <c r="J84" s="12">
        <v>146</v>
      </c>
      <c r="K84" s="7" t="str">
        <f>IF(COUNTIF(Table1[Customer ID],Table1[[#This Row],[Customer ID]])&gt;1,"Repeat Customer","One-Time Customer")</f>
        <v>Repeat Customer</v>
      </c>
      <c r="L84" s="12" t="s">
        <v>238</v>
      </c>
      <c r="M84" s="12" t="s">
        <v>49</v>
      </c>
      <c r="N84" s="12" t="s">
        <v>58</v>
      </c>
      <c r="O84" s="12" t="s">
        <v>41</v>
      </c>
      <c r="P84" s="12" t="s">
        <v>50</v>
      </c>
      <c r="Q84" s="12" t="s">
        <v>31</v>
      </c>
      <c r="R84" s="12" t="s">
        <v>239</v>
      </c>
      <c r="S84" s="12">
        <v>0.68</v>
      </c>
      <c r="T84" s="7">
        <f>Table1[[#This Row],[Profit]]/Table1[[#This Row],[Sales]]</f>
        <v>0.69</v>
      </c>
      <c r="U84" s="12" t="s">
        <v>33</v>
      </c>
      <c r="V84" s="12" t="s">
        <v>61</v>
      </c>
      <c r="W84" s="12" t="s">
        <v>130</v>
      </c>
      <c r="X84" s="12" t="s">
        <v>240</v>
      </c>
      <c r="Y84" s="12">
        <v>76148</v>
      </c>
      <c r="Z84" s="13">
        <v>42075</v>
      </c>
      <c r="AA84" s="14" t="str">
        <f>TEXT(Table1[[#This Row],[Order Date]],"mmmm")</f>
        <v>March</v>
      </c>
      <c r="AB84" s="8" t="str">
        <f>TEXT(Table1[[#This Row],[Order Date]],"yyyy")</f>
        <v>2015</v>
      </c>
      <c r="AC84" s="13">
        <v>42076</v>
      </c>
      <c r="AD84" s="12">
        <v>133.5771</v>
      </c>
      <c r="AE84" s="12">
        <v>4</v>
      </c>
      <c r="AF84" s="12">
        <v>193.59</v>
      </c>
      <c r="AG84" s="12">
        <v>91088</v>
      </c>
      <c r="AH84" s="7" t="str">
        <f>IF(COUNTIF(Returns!$A$2:$A$1635,Orders!AG84)&gt;0,"Returned","Not Returned")</f>
        <v>Not Returned</v>
      </c>
    </row>
    <row r="85" spans="5:34" ht="12.75" customHeight="1" thickTop="1" thickBot="1" x14ac:dyDescent="0.3">
      <c r="E85" s="9">
        <v>22907</v>
      </c>
      <c r="F85" s="2" t="s">
        <v>56</v>
      </c>
      <c r="G85" s="2">
        <v>0.06</v>
      </c>
      <c r="H85" s="2">
        <v>180.98</v>
      </c>
      <c r="I85" s="2">
        <v>26.2</v>
      </c>
      <c r="J85" s="2">
        <v>146</v>
      </c>
      <c r="K85" s="7" t="str">
        <f>IF(COUNTIF(Table1[Customer ID],Table1[[#This Row],[Customer ID]])&gt;1,"Repeat Customer","One-Time Customer")</f>
        <v>Repeat Customer</v>
      </c>
      <c r="L85" s="2" t="s">
        <v>238</v>
      </c>
      <c r="M85" s="2" t="s">
        <v>39</v>
      </c>
      <c r="N85" s="2" t="s">
        <v>28</v>
      </c>
      <c r="O85" s="2" t="s">
        <v>41</v>
      </c>
      <c r="P85" s="2" t="s">
        <v>42</v>
      </c>
      <c r="Q85" s="2" t="s">
        <v>43</v>
      </c>
      <c r="R85" s="2" t="s">
        <v>241</v>
      </c>
      <c r="S85" s="2">
        <v>0.59</v>
      </c>
      <c r="T85" s="7">
        <f>Table1[[#This Row],[Profit]]/Table1[[#This Row],[Sales]]</f>
        <v>0.27045666275804936</v>
      </c>
      <c r="U85" s="2" t="s">
        <v>33</v>
      </c>
      <c r="V85" s="2" t="s">
        <v>61</v>
      </c>
      <c r="W85" s="2" t="s">
        <v>130</v>
      </c>
      <c r="X85" s="2" t="s">
        <v>240</v>
      </c>
      <c r="Y85" s="2">
        <v>76148</v>
      </c>
      <c r="Z85" s="10">
        <v>42117</v>
      </c>
      <c r="AA85" s="14" t="str">
        <f>TEXT(Table1[[#This Row],[Order Date]],"mmmm")</f>
        <v>April</v>
      </c>
      <c r="AB85" s="8" t="str">
        <f>TEXT(Table1[[#This Row],[Order Date]],"yyyy")</f>
        <v>2015</v>
      </c>
      <c r="AC85" s="10">
        <v>42118</v>
      </c>
      <c r="AD85" s="2">
        <v>251.40839999999997</v>
      </c>
      <c r="AE85" s="2">
        <v>5</v>
      </c>
      <c r="AF85" s="2">
        <v>929.57</v>
      </c>
      <c r="AG85" s="2">
        <v>91090</v>
      </c>
      <c r="AH85" s="7" t="str">
        <f>IF(COUNTIF(Returns!$A$2:$A$1635,Orders!AG85)&gt;0,"Returned","Not Returned")</f>
        <v>Not Returned</v>
      </c>
    </row>
    <row r="86" spans="5:34" ht="12.75" customHeight="1" thickTop="1" thickBot="1" x14ac:dyDescent="0.3">
      <c r="E86" s="11">
        <v>19058</v>
      </c>
      <c r="F86" s="12" t="s">
        <v>47</v>
      </c>
      <c r="G86" s="12">
        <v>0.09</v>
      </c>
      <c r="H86" s="12">
        <v>32.979999999999997</v>
      </c>
      <c r="I86" s="12">
        <v>5.5</v>
      </c>
      <c r="J86" s="12">
        <v>151</v>
      </c>
      <c r="K86" s="7" t="str">
        <f>IF(COUNTIF(Table1[Customer ID],Table1[[#This Row],[Customer ID]])&gt;1,"Repeat Customer","One-Time Customer")</f>
        <v>Repeat Customer</v>
      </c>
      <c r="L86" s="12" t="s">
        <v>242</v>
      </c>
      <c r="M86" s="12" t="s">
        <v>49</v>
      </c>
      <c r="N86" s="12" t="s">
        <v>40</v>
      </c>
      <c r="O86" s="12" t="s">
        <v>77</v>
      </c>
      <c r="P86" s="12" t="s">
        <v>180</v>
      </c>
      <c r="Q86" s="12" t="s">
        <v>59</v>
      </c>
      <c r="R86" s="12" t="s">
        <v>243</v>
      </c>
      <c r="S86" s="12">
        <v>0.75</v>
      </c>
      <c r="T86" s="7">
        <f>Table1[[#This Row],[Profit]]/Table1[[#This Row],[Sales]]</f>
        <v>-0.32433557476785146</v>
      </c>
      <c r="U86" s="12" t="s">
        <v>33</v>
      </c>
      <c r="V86" s="12" t="s">
        <v>136</v>
      </c>
      <c r="W86" s="12" t="s">
        <v>244</v>
      </c>
      <c r="X86" s="12" t="s">
        <v>245</v>
      </c>
      <c r="Y86" s="12">
        <v>37664</v>
      </c>
      <c r="Z86" s="13">
        <v>42026</v>
      </c>
      <c r="AA86" s="14" t="str">
        <f>TEXT(Table1[[#This Row],[Order Date]],"mmmm")</f>
        <v>January</v>
      </c>
      <c r="AB86" s="8" t="str">
        <f>TEXT(Table1[[#This Row],[Order Date]],"yyyy")</f>
        <v>2015</v>
      </c>
      <c r="AC86" s="13">
        <v>42027</v>
      </c>
      <c r="AD86" s="12">
        <v>-20.258000000000003</v>
      </c>
      <c r="AE86" s="12">
        <v>2</v>
      </c>
      <c r="AF86" s="12">
        <v>62.46</v>
      </c>
      <c r="AG86" s="12">
        <v>89521</v>
      </c>
      <c r="AH86" s="7" t="str">
        <f>IF(COUNTIF(Returns!$A$2:$A$1635,Orders!AG86)&gt;0,"Returned","Not Returned")</f>
        <v>Not Returned</v>
      </c>
    </row>
    <row r="87" spans="5:34" ht="12.75" customHeight="1" thickTop="1" thickBot="1" x14ac:dyDescent="0.3">
      <c r="E87" s="9">
        <v>20679</v>
      </c>
      <c r="F87" s="2" t="s">
        <v>25</v>
      </c>
      <c r="G87" s="2">
        <v>0.09</v>
      </c>
      <c r="H87" s="2">
        <v>5.98</v>
      </c>
      <c r="I87" s="2">
        <v>2.5</v>
      </c>
      <c r="J87" s="2">
        <v>151</v>
      </c>
      <c r="K87" s="7" t="str">
        <f>IF(COUNTIF(Table1[Customer ID],Table1[[#This Row],[Customer ID]])&gt;1,"Repeat Customer","One-Time Customer")</f>
        <v>Repeat Customer</v>
      </c>
      <c r="L87" s="2" t="s">
        <v>242</v>
      </c>
      <c r="M87" s="2" t="s">
        <v>49</v>
      </c>
      <c r="N87" s="2" t="s">
        <v>40</v>
      </c>
      <c r="O87" s="2" t="s">
        <v>29</v>
      </c>
      <c r="P87" s="2" t="s">
        <v>69</v>
      </c>
      <c r="Q87" s="2" t="s">
        <v>59</v>
      </c>
      <c r="R87" s="2" t="s">
        <v>246</v>
      </c>
      <c r="S87" s="2">
        <v>0.36</v>
      </c>
      <c r="T87" s="7">
        <f>Table1[[#This Row],[Profit]]/Table1[[#This Row],[Sales]]</f>
        <v>0.49434364994663821</v>
      </c>
      <c r="U87" s="2" t="s">
        <v>33</v>
      </c>
      <c r="V87" s="2" t="s">
        <v>136</v>
      </c>
      <c r="W87" s="2" t="s">
        <v>244</v>
      </c>
      <c r="X87" s="2" t="s">
        <v>245</v>
      </c>
      <c r="Y87" s="2">
        <v>37664</v>
      </c>
      <c r="Z87" s="10">
        <v>42114</v>
      </c>
      <c r="AA87" s="14" t="str">
        <f>TEXT(Table1[[#This Row],[Order Date]],"mmmm")</f>
        <v>April</v>
      </c>
      <c r="AB87" s="8" t="str">
        <f>TEXT(Table1[[#This Row],[Order Date]],"yyyy")</f>
        <v>2015</v>
      </c>
      <c r="AC87" s="10">
        <v>42116</v>
      </c>
      <c r="AD87" s="2">
        <v>13.895999999999999</v>
      </c>
      <c r="AE87" s="2">
        <v>5</v>
      </c>
      <c r="AF87" s="2">
        <v>28.11</v>
      </c>
      <c r="AG87" s="2">
        <v>89523</v>
      </c>
      <c r="AH87" s="7" t="str">
        <f>IF(COUNTIF(Returns!$A$2:$A$1635,Orders!AG87)&gt;0,"Returned","Not Returned")</f>
        <v>Not Returned</v>
      </c>
    </row>
    <row r="88" spans="5:34" ht="12.75" customHeight="1" thickTop="1" thickBot="1" x14ac:dyDescent="0.3">
      <c r="E88" s="11">
        <v>21103</v>
      </c>
      <c r="F88" s="12" t="s">
        <v>47</v>
      </c>
      <c r="G88" s="12">
        <v>0.09</v>
      </c>
      <c r="H88" s="12">
        <v>2.88</v>
      </c>
      <c r="I88" s="12">
        <v>0.7</v>
      </c>
      <c r="J88" s="12">
        <v>152</v>
      </c>
      <c r="K88" s="7" t="str">
        <f>IF(COUNTIF(Table1[Customer ID],Table1[[#This Row],[Customer ID]])&gt;1,"Repeat Customer","One-Time Customer")</f>
        <v>Repeat Customer</v>
      </c>
      <c r="L88" s="12" t="s">
        <v>247</v>
      </c>
      <c r="M88" s="12" t="s">
        <v>49</v>
      </c>
      <c r="N88" s="12" t="s">
        <v>114</v>
      </c>
      <c r="O88" s="12" t="s">
        <v>29</v>
      </c>
      <c r="P88" s="12" t="s">
        <v>30</v>
      </c>
      <c r="Q88" s="12" t="s">
        <v>31</v>
      </c>
      <c r="R88" s="12" t="s">
        <v>248</v>
      </c>
      <c r="S88" s="12">
        <v>0.56000000000000005</v>
      </c>
      <c r="T88" s="7">
        <f>Table1[[#This Row],[Profit]]/Table1[[#This Row],[Sales]]</f>
        <v>-31.403272727272732</v>
      </c>
      <c r="U88" s="12" t="s">
        <v>33</v>
      </c>
      <c r="V88" s="12" t="s">
        <v>136</v>
      </c>
      <c r="W88" s="12" t="s">
        <v>244</v>
      </c>
      <c r="X88" s="12" t="s">
        <v>249</v>
      </c>
      <c r="Y88" s="12">
        <v>37918</v>
      </c>
      <c r="Z88" s="13">
        <v>42019</v>
      </c>
      <c r="AA88" s="14" t="str">
        <f>TEXT(Table1[[#This Row],[Order Date]],"mmmm")</f>
        <v>January</v>
      </c>
      <c r="AB88" s="8" t="str">
        <f>TEXT(Table1[[#This Row],[Order Date]],"yyyy")</f>
        <v>2015</v>
      </c>
      <c r="AC88" s="13">
        <v>42020</v>
      </c>
      <c r="AD88" s="12">
        <v>-172.71800000000002</v>
      </c>
      <c r="AE88" s="12">
        <v>2</v>
      </c>
      <c r="AF88" s="12">
        <v>5.5</v>
      </c>
      <c r="AG88" s="12">
        <v>89520</v>
      </c>
      <c r="AH88" s="7" t="str">
        <f>IF(COUNTIF(Returns!$A$2:$A$1635,Orders!AG88)&gt;0,"Returned","Not Returned")</f>
        <v>Not Returned</v>
      </c>
    </row>
    <row r="89" spans="5:34" ht="12.75" customHeight="1" thickTop="1" thickBot="1" x14ac:dyDescent="0.3">
      <c r="E89" s="9">
        <v>22243</v>
      </c>
      <c r="F89" s="2" t="s">
        <v>106</v>
      </c>
      <c r="G89" s="2">
        <v>0.01</v>
      </c>
      <c r="H89" s="2">
        <v>79.52</v>
      </c>
      <c r="I89" s="2">
        <v>48.2</v>
      </c>
      <c r="J89" s="2">
        <v>152</v>
      </c>
      <c r="K89" s="7" t="str">
        <f>IF(COUNTIF(Table1[Customer ID],Table1[[#This Row],[Customer ID]])&gt;1,"Repeat Customer","One-Time Customer")</f>
        <v>Repeat Customer</v>
      </c>
      <c r="L89" s="2" t="s">
        <v>247</v>
      </c>
      <c r="M89" s="2" t="s">
        <v>49</v>
      </c>
      <c r="N89" s="2" t="s">
        <v>40</v>
      </c>
      <c r="O89" s="2" t="s">
        <v>41</v>
      </c>
      <c r="P89" s="2" t="s">
        <v>50</v>
      </c>
      <c r="Q89" s="2" t="s">
        <v>86</v>
      </c>
      <c r="R89" s="2" t="s">
        <v>250</v>
      </c>
      <c r="S89" s="2">
        <v>0.74</v>
      </c>
      <c r="T89" s="7">
        <f>Table1[[#This Row],[Profit]]/Table1[[#This Row],[Sales]]</f>
        <v>-6.0918782942022034E-2</v>
      </c>
      <c r="U89" s="2" t="s">
        <v>33</v>
      </c>
      <c r="V89" s="2" t="s">
        <v>136</v>
      </c>
      <c r="W89" s="2" t="s">
        <v>244</v>
      </c>
      <c r="X89" s="2" t="s">
        <v>249</v>
      </c>
      <c r="Y89" s="2">
        <v>37918</v>
      </c>
      <c r="Z89" s="10">
        <v>42113</v>
      </c>
      <c r="AA89" s="14" t="str">
        <f>TEXT(Table1[[#This Row],[Order Date]],"mmmm")</f>
        <v>April</v>
      </c>
      <c r="AB89" s="8" t="str">
        <f>TEXT(Table1[[#This Row],[Order Date]],"yyyy")</f>
        <v>2015</v>
      </c>
      <c r="AC89" s="10">
        <v>42120</v>
      </c>
      <c r="AD89" s="2">
        <v>-40.683999999999997</v>
      </c>
      <c r="AE89" s="2">
        <v>8</v>
      </c>
      <c r="AF89" s="2">
        <v>667.84</v>
      </c>
      <c r="AG89" s="2">
        <v>89522</v>
      </c>
      <c r="AH89" s="7" t="str">
        <f>IF(COUNTIF(Returns!$A$2:$A$1635,Orders!AG89)&gt;0,"Returned","Not Returned")</f>
        <v>Not Returned</v>
      </c>
    </row>
    <row r="90" spans="5:34" ht="12.75" customHeight="1" thickTop="1" thickBot="1" x14ac:dyDescent="0.3">
      <c r="E90" s="11">
        <v>21767</v>
      </c>
      <c r="F90" s="12" t="s">
        <v>25</v>
      </c>
      <c r="G90" s="12">
        <v>0.01</v>
      </c>
      <c r="H90" s="12">
        <v>65.989999999999995</v>
      </c>
      <c r="I90" s="12">
        <v>8.99</v>
      </c>
      <c r="J90" s="12">
        <v>152</v>
      </c>
      <c r="K90" s="7" t="str">
        <f>IF(COUNTIF(Table1[Customer ID],Table1[[#This Row],[Customer ID]])&gt;1,"Repeat Customer","One-Time Customer")</f>
        <v>Repeat Customer</v>
      </c>
      <c r="L90" s="12" t="s">
        <v>247</v>
      </c>
      <c r="M90" s="12" t="s">
        <v>49</v>
      </c>
      <c r="N90" s="12" t="s">
        <v>114</v>
      </c>
      <c r="O90" s="12" t="s">
        <v>77</v>
      </c>
      <c r="P90" s="12" t="s">
        <v>78</v>
      </c>
      <c r="Q90" s="12" t="s">
        <v>59</v>
      </c>
      <c r="R90" s="12" t="s">
        <v>251</v>
      </c>
      <c r="S90" s="12">
        <v>0.6</v>
      </c>
      <c r="T90" s="7">
        <f>Table1[[#This Row],[Profit]]/Table1[[#This Row],[Sales]]</f>
        <v>0.33487321630222766</v>
      </c>
      <c r="U90" s="12" t="s">
        <v>33</v>
      </c>
      <c r="V90" s="12" t="s">
        <v>136</v>
      </c>
      <c r="W90" s="12" t="s">
        <v>244</v>
      </c>
      <c r="X90" s="12" t="s">
        <v>249</v>
      </c>
      <c r="Y90" s="12">
        <v>37918</v>
      </c>
      <c r="Z90" s="13">
        <v>42092</v>
      </c>
      <c r="AA90" s="14" t="str">
        <f>TEXT(Table1[[#This Row],[Order Date]],"mmmm")</f>
        <v>March</v>
      </c>
      <c r="AB90" s="8" t="str">
        <f>TEXT(Table1[[#This Row],[Order Date]],"yyyy")</f>
        <v>2015</v>
      </c>
      <c r="AC90" s="13">
        <v>42095</v>
      </c>
      <c r="AD90" s="12">
        <v>97.86</v>
      </c>
      <c r="AE90" s="12">
        <v>5</v>
      </c>
      <c r="AF90" s="12">
        <v>292.23</v>
      </c>
      <c r="AG90" s="12">
        <v>89524</v>
      </c>
      <c r="AH90" s="7" t="str">
        <f>IF(COUNTIF(Returns!$A$2:$A$1635,Orders!AG90)&gt;0,"Returned","Not Returned")</f>
        <v>Not Returned</v>
      </c>
    </row>
    <row r="91" spans="5:34" ht="12.75" customHeight="1" thickTop="1" thickBot="1" x14ac:dyDescent="0.3">
      <c r="E91" s="9">
        <v>22470</v>
      </c>
      <c r="F91" s="2" t="s">
        <v>106</v>
      </c>
      <c r="G91" s="2">
        <v>0.1</v>
      </c>
      <c r="H91" s="2">
        <v>39.979999999999997</v>
      </c>
      <c r="I91" s="2">
        <v>4</v>
      </c>
      <c r="J91" s="2">
        <v>152</v>
      </c>
      <c r="K91" s="7" t="str">
        <f>IF(COUNTIF(Table1[Customer ID],Table1[[#This Row],[Customer ID]])&gt;1,"Repeat Customer","One-Time Customer")</f>
        <v>Repeat Customer</v>
      </c>
      <c r="L91" s="2" t="s">
        <v>247</v>
      </c>
      <c r="M91" s="2" t="s">
        <v>49</v>
      </c>
      <c r="N91" s="2" t="s">
        <v>58</v>
      </c>
      <c r="O91" s="2" t="s">
        <v>77</v>
      </c>
      <c r="P91" s="2" t="s">
        <v>180</v>
      </c>
      <c r="Q91" s="2" t="s">
        <v>59</v>
      </c>
      <c r="R91" s="2" t="s">
        <v>252</v>
      </c>
      <c r="S91" s="2">
        <v>0.7</v>
      </c>
      <c r="T91" s="7">
        <f>Table1[[#This Row],[Profit]]/Table1[[#This Row],[Sales]]</f>
        <v>0.46629388008698358</v>
      </c>
      <c r="U91" s="2" t="s">
        <v>33</v>
      </c>
      <c r="V91" s="2" t="s">
        <v>136</v>
      </c>
      <c r="W91" s="2" t="s">
        <v>244</v>
      </c>
      <c r="X91" s="2" t="s">
        <v>249</v>
      </c>
      <c r="Y91" s="2">
        <v>37918</v>
      </c>
      <c r="Z91" s="10">
        <v>42173</v>
      </c>
      <c r="AA91" s="14" t="str">
        <f>TEXT(Table1[[#This Row],[Order Date]],"mmmm")</f>
        <v>June</v>
      </c>
      <c r="AB91" s="8" t="str">
        <f>TEXT(Table1[[#This Row],[Order Date]],"yyyy")</f>
        <v>2015</v>
      </c>
      <c r="AC91" s="10">
        <v>42177</v>
      </c>
      <c r="AD91" s="2">
        <v>360.24</v>
      </c>
      <c r="AE91" s="2">
        <v>21</v>
      </c>
      <c r="AF91" s="2">
        <v>772.56</v>
      </c>
      <c r="AG91" s="2">
        <v>89525</v>
      </c>
      <c r="AH91" s="7" t="str">
        <f>IF(COUNTIF(Returns!$A$2:$A$1635,Orders!AG91)&gt;0,"Returned","Not Returned")</f>
        <v>Not Returned</v>
      </c>
    </row>
    <row r="92" spans="5:34" ht="12.75" customHeight="1" thickTop="1" thickBot="1" x14ac:dyDescent="0.3">
      <c r="E92" s="11">
        <v>22329</v>
      </c>
      <c r="F92" s="12" t="s">
        <v>47</v>
      </c>
      <c r="G92" s="12">
        <v>0.01</v>
      </c>
      <c r="H92" s="12">
        <v>95.99</v>
      </c>
      <c r="I92" s="12">
        <v>4.9000000000000004</v>
      </c>
      <c r="J92" s="12">
        <v>156</v>
      </c>
      <c r="K92" s="7" t="str">
        <f>IF(COUNTIF(Table1[Customer ID],Table1[[#This Row],[Customer ID]])&gt;1,"Repeat Customer","One-Time Customer")</f>
        <v>Repeat Customer</v>
      </c>
      <c r="L92" s="12" t="s">
        <v>253</v>
      </c>
      <c r="M92" s="12" t="s">
        <v>49</v>
      </c>
      <c r="N92" s="12" t="s">
        <v>28</v>
      </c>
      <c r="O92" s="12" t="s">
        <v>77</v>
      </c>
      <c r="P92" s="12" t="s">
        <v>78</v>
      </c>
      <c r="Q92" s="12" t="s">
        <v>59</v>
      </c>
      <c r="R92" s="12" t="s">
        <v>254</v>
      </c>
      <c r="S92" s="12">
        <v>0.56000000000000005</v>
      </c>
      <c r="T92" s="7">
        <f>Table1[[#This Row],[Profit]]/Table1[[#This Row],[Sales]]</f>
        <v>0.679833917415816</v>
      </c>
      <c r="U92" s="12" t="s">
        <v>33</v>
      </c>
      <c r="V92" s="12" t="s">
        <v>34</v>
      </c>
      <c r="W92" s="12" t="s">
        <v>255</v>
      </c>
      <c r="X92" s="12" t="s">
        <v>256</v>
      </c>
      <c r="Y92" s="12">
        <v>80525</v>
      </c>
      <c r="Z92" s="13">
        <v>42138</v>
      </c>
      <c r="AA92" s="14" t="str">
        <f>TEXT(Table1[[#This Row],[Order Date]],"mmmm")</f>
        <v>May</v>
      </c>
      <c r="AB92" s="8" t="str">
        <f>TEXT(Table1[[#This Row],[Order Date]],"yyyy")</f>
        <v>2015</v>
      </c>
      <c r="AC92" s="13">
        <v>42139</v>
      </c>
      <c r="AD92" s="12">
        <v>713.88</v>
      </c>
      <c r="AE92" s="12">
        <v>13</v>
      </c>
      <c r="AF92" s="12">
        <v>1050.08</v>
      </c>
      <c r="AG92" s="12">
        <v>87671</v>
      </c>
      <c r="AH92" s="7" t="str">
        <f>IF(COUNTIF(Returns!$A$2:$A$1635,Orders!AG92)&gt;0,"Returned","Not Returned")</f>
        <v>Not Returned</v>
      </c>
    </row>
    <row r="93" spans="5:34" ht="12.75" customHeight="1" thickTop="1" thickBot="1" x14ac:dyDescent="0.3">
      <c r="E93" s="9">
        <v>20324</v>
      </c>
      <c r="F93" s="2" t="s">
        <v>25</v>
      </c>
      <c r="G93" s="2">
        <v>0.03</v>
      </c>
      <c r="H93" s="2">
        <v>10.89</v>
      </c>
      <c r="I93" s="2">
        <v>4.5</v>
      </c>
      <c r="J93" s="2">
        <v>156</v>
      </c>
      <c r="K93" s="7" t="str">
        <f>IF(COUNTIF(Table1[Customer ID],Table1[[#This Row],[Customer ID]])&gt;1,"Repeat Customer","One-Time Customer")</f>
        <v>Repeat Customer</v>
      </c>
      <c r="L93" s="2" t="s">
        <v>253</v>
      </c>
      <c r="M93" s="2" t="s">
        <v>49</v>
      </c>
      <c r="N93" s="2" t="s">
        <v>28</v>
      </c>
      <c r="O93" s="2" t="s">
        <v>29</v>
      </c>
      <c r="P93" s="2" t="s">
        <v>257</v>
      </c>
      <c r="Q93" s="2" t="s">
        <v>59</v>
      </c>
      <c r="R93" s="2" t="s">
        <v>258</v>
      </c>
      <c r="S93" s="2">
        <v>0.59</v>
      </c>
      <c r="T93" s="7">
        <f>Table1[[#This Row],[Profit]]/Table1[[#This Row],[Sales]]</f>
        <v>-0.55115316380839741</v>
      </c>
      <c r="U93" s="2" t="s">
        <v>33</v>
      </c>
      <c r="V93" s="2" t="s">
        <v>34</v>
      </c>
      <c r="W93" s="2" t="s">
        <v>255</v>
      </c>
      <c r="X93" s="2" t="s">
        <v>256</v>
      </c>
      <c r="Y93" s="2">
        <v>80525</v>
      </c>
      <c r="Z93" s="10">
        <v>42029</v>
      </c>
      <c r="AA93" s="14" t="str">
        <f>TEXT(Table1[[#This Row],[Order Date]],"mmmm")</f>
        <v>January</v>
      </c>
      <c r="AB93" s="8" t="str">
        <f>TEXT(Table1[[#This Row],[Order Date]],"yyyy")</f>
        <v>2015</v>
      </c>
      <c r="AC93" s="10">
        <v>42030</v>
      </c>
      <c r="AD93" s="2">
        <v>-18.64</v>
      </c>
      <c r="AE93" s="2">
        <v>3</v>
      </c>
      <c r="AF93" s="2">
        <v>33.82</v>
      </c>
      <c r="AG93" s="2">
        <v>87672</v>
      </c>
      <c r="AH93" s="7" t="str">
        <f>IF(COUNTIF(Returns!$A$2:$A$1635,Orders!AG93)&gt;0,"Returned","Not Returned")</f>
        <v>Not Returned</v>
      </c>
    </row>
    <row r="94" spans="5:34" ht="12.75" customHeight="1" thickTop="1" thickBot="1" x14ac:dyDescent="0.3">
      <c r="E94" s="11">
        <v>26102</v>
      </c>
      <c r="F94" s="12" t="s">
        <v>56</v>
      </c>
      <c r="G94" s="12">
        <v>0.05</v>
      </c>
      <c r="H94" s="12">
        <v>100.98</v>
      </c>
      <c r="I94" s="12">
        <v>35.840000000000003</v>
      </c>
      <c r="J94" s="12">
        <v>164</v>
      </c>
      <c r="K94" s="7" t="str">
        <f>IF(COUNTIF(Table1[Customer ID],Table1[[#This Row],[Customer ID]])&gt;1,"Repeat Customer","One-Time Customer")</f>
        <v>Repeat Customer</v>
      </c>
      <c r="L94" s="12" t="s">
        <v>259</v>
      </c>
      <c r="M94" s="12" t="s">
        <v>39</v>
      </c>
      <c r="N94" s="12" t="s">
        <v>40</v>
      </c>
      <c r="O94" s="12" t="s">
        <v>41</v>
      </c>
      <c r="P94" s="12" t="s">
        <v>191</v>
      </c>
      <c r="Q94" s="12" t="s">
        <v>121</v>
      </c>
      <c r="R94" s="12" t="s">
        <v>260</v>
      </c>
      <c r="S94" s="12">
        <v>0.62</v>
      </c>
      <c r="T94" s="7">
        <f>Table1[[#This Row],[Profit]]/Table1[[#This Row],[Sales]]</f>
        <v>-0.15568443854377753</v>
      </c>
      <c r="U94" s="12" t="s">
        <v>33</v>
      </c>
      <c r="V94" s="12" t="s">
        <v>34</v>
      </c>
      <c r="W94" s="12" t="s">
        <v>35</v>
      </c>
      <c r="X94" s="12" t="s">
        <v>261</v>
      </c>
      <c r="Y94" s="12">
        <v>99352</v>
      </c>
      <c r="Z94" s="13">
        <v>42006</v>
      </c>
      <c r="AA94" s="14" t="str">
        <f>TEXT(Table1[[#This Row],[Order Date]],"mmmm")</f>
        <v>January</v>
      </c>
      <c r="AB94" s="8" t="str">
        <f>TEXT(Table1[[#This Row],[Order Date]],"yyyy")</f>
        <v>2015</v>
      </c>
      <c r="AC94" s="13">
        <v>42008</v>
      </c>
      <c r="AD94" s="12">
        <v>-111.4</v>
      </c>
      <c r="AE94" s="12">
        <v>7</v>
      </c>
      <c r="AF94" s="12">
        <v>715.55</v>
      </c>
      <c r="AG94" s="12">
        <v>89961</v>
      </c>
      <c r="AH94" s="7" t="str">
        <f>IF(COUNTIF(Returns!$A$2:$A$1635,Orders!AG94)&gt;0,"Returned","Not Returned")</f>
        <v>Not Returned</v>
      </c>
    </row>
    <row r="95" spans="5:34" ht="12.75" customHeight="1" thickTop="1" thickBot="1" x14ac:dyDescent="0.3">
      <c r="E95" s="9">
        <v>26103</v>
      </c>
      <c r="F95" s="2" t="s">
        <v>56</v>
      </c>
      <c r="G95" s="2">
        <v>0.02</v>
      </c>
      <c r="H95" s="2">
        <v>4.9800000000000004</v>
      </c>
      <c r="I95" s="2">
        <v>5.49</v>
      </c>
      <c r="J95" s="2">
        <v>164</v>
      </c>
      <c r="K95" s="7" t="str">
        <f>IF(COUNTIF(Table1[Customer ID],Table1[[#This Row],[Customer ID]])&gt;1,"Repeat Customer","One-Time Customer")</f>
        <v>Repeat Customer</v>
      </c>
      <c r="L95" s="2" t="s">
        <v>259</v>
      </c>
      <c r="M95" s="2" t="s">
        <v>49</v>
      </c>
      <c r="N95" s="2" t="s">
        <v>40</v>
      </c>
      <c r="O95" s="2" t="s">
        <v>29</v>
      </c>
      <c r="P95" s="2" t="s">
        <v>93</v>
      </c>
      <c r="Q95" s="2" t="s">
        <v>59</v>
      </c>
      <c r="R95" s="2" t="s">
        <v>262</v>
      </c>
      <c r="S95" s="2">
        <v>0.38</v>
      </c>
      <c r="T95" s="7">
        <f>Table1[[#This Row],[Profit]]/Table1[[#This Row],[Sales]]</f>
        <v>-1.6881437650668418</v>
      </c>
      <c r="U95" s="2" t="s">
        <v>33</v>
      </c>
      <c r="V95" s="2" t="s">
        <v>34</v>
      </c>
      <c r="W95" s="2" t="s">
        <v>35</v>
      </c>
      <c r="X95" s="2" t="s">
        <v>261</v>
      </c>
      <c r="Y95" s="2">
        <v>99352</v>
      </c>
      <c r="Z95" s="10">
        <v>42006</v>
      </c>
      <c r="AA95" s="14" t="str">
        <f>TEXT(Table1[[#This Row],[Order Date]],"mmmm")</f>
        <v>January</v>
      </c>
      <c r="AB95" s="8" t="str">
        <f>TEXT(Table1[[#This Row],[Order Date]],"yyyy")</f>
        <v>2015</v>
      </c>
      <c r="AC95" s="10">
        <v>42007</v>
      </c>
      <c r="AD95" s="2">
        <v>-77.03</v>
      </c>
      <c r="AE95" s="2">
        <v>9</v>
      </c>
      <c r="AF95" s="2">
        <v>45.63</v>
      </c>
      <c r="AG95" s="2">
        <v>89961</v>
      </c>
      <c r="AH95" s="7" t="str">
        <f>IF(COUNTIF(Returns!$A$2:$A$1635,Orders!AG95)&gt;0,"Returned","Not Returned")</f>
        <v>Not Returned</v>
      </c>
    </row>
    <row r="96" spans="5:34" ht="12.75" customHeight="1" thickTop="1" thickBot="1" x14ac:dyDescent="0.3">
      <c r="E96" s="11">
        <v>21040</v>
      </c>
      <c r="F96" s="12" t="s">
        <v>106</v>
      </c>
      <c r="G96" s="12">
        <v>0.08</v>
      </c>
      <c r="H96" s="12">
        <v>399.98</v>
      </c>
      <c r="I96" s="12">
        <v>12.06</v>
      </c>
      <c r="J96" s="12">
        <v>166</v>
      </c>
      <c r="K96" s="7" t="str">
        <f>IF(COUNTIF(Table1[Customer ID],Table1[[#This Row],[Customer ID]])&gt;1,"Repeat Customer","One-Time Customer")</f>
        <v>One-Time Customer</v>
      </c>
      <c r="L96" s="12" t="s">
        <v>263</v>
      </c>
      <c r="M96" s="12" t="s">
        <v>39</v>
      </c>
      <c r="N96" s="12" t="s">
        <v>114</v>
      </c>
      <c r="O96" s="12" t="s">
        <v>77</v>
      </c>
      <c r="P96" s="12" t="s">
        <v>85</v>
      </c>
      <c r="Q96" s="12" t="s">
        <v>121</v>
      </c>
      <c r="R96" s="12" t="s">
        <v>264</v>
      </c>
      <c r="S96" s="12">
        <v>0.56000000000000005</v>
      </c>
      <c r="T96" s="7">
        <f>Table1[[#This Row],[Profit]]/Table1[[#This Row],[Sales]]</f>
        <v>1.5497551510671717E-2</v>
      </c>
      <c r="U96" s="12" t="s">
        <v>33</v>
      </c>
      <c r="V96" s="12" t="s">
        <v>136</v>
      </c>
      <c r="W96" s="12" t="s">
        <v>244</v>
      </c>
      <c r="X96" s="12" t="s">
        <v>265</v>
      </c>
      <c r="Y96" s="12">
        <v>37087</v>
      </c>
      <c r="Z96" s="13">
        <v>42015</v>
      </c>
      <c r="AA96" s="14" t="str">
        <f>TEXT(Table1[[#This Row],[Order Date]],"mmmm")</f>
        <v>January</v>
      </c>
      <c r="AB96" s="8" t="str">
        <f>TEXT(Table1[[#This Row],[Order Date]],"yyyy")</f>
        <v>2015</v>
      </c>
      <c r="AC96" s="13">
        <v>42022</v>
      </c>
      <c r="AD96" s="12">
        <v>28.514099999999999</v>
      </c>
      <c r="AE96" s="12">
        <v>5</v>
      </c>
      <c r="AF96" s="12">
        <v>1839.91</v>
      </c>
      <c r="AG96" s="12">
        <v>89426</v>
      </c>
      <c r="AH96" s="7" t="str">
        <f>IF(COUNTIF(Returns!$A$2:$A$1635,Orders!AG96)&gt;0,"Returned","Not Returned")</f>
        <v>Not Returned</v>
      </c>
    </row>
    <row r="97" spans="5:34" ht="12.75" customHeight="1" thickTop="1" thickBot="1" x14ac:dyDescent="0.3">
      <c r="E97" s="9">
        <v>19315</v>
      </c>
      <c r="F97" s="2" t="s">
        <v>106</v>
      </c>
      <c r="G97" s="2">
        <v>0.08</v>
      </c>
      <c r="H97" s="2">
        <v>43.22</v>
      </c>
      <c r="I97" s="2">
        <v>16.71</v>
      </c>
      <c r="J97" s="2">
        <v>169</v>
      </c>
      <c r="K97" s="7" t="str">
        <f>IF(COUNTIF(Table1[Customer ID],Table1[[#This Row],[Customer ID]])&gt;1,"Repeat Customer","One-Time Customer")</f>
        <v>Repeat Customer</v>
      </c>
      <c r="L97" s="2" t="s">
        <v>266</v>
      </c>
      <c r="M97" s="2" t="s">
        <v>49</v>
      </c>
      <c r="N97" s="2" t="s">
        <v>28</v>
      </c>
      <c r="O97" s="2" t="s">
        <v>77</v>
      </c>
      <c r="P97" s="2" t="s">
        <v>180</v>
      </c>
      <c r="Q97" s="2" t="s">
        <v>59</v>
      </c>
      <c r="R97" s="2" t="s">
        <v>267</v>
      </c>
      <c r="S97" s="2">
        <v>0.66</v>
      </c>
      <c r="T97" s="7">
        <f>Table1[[#This Row],[Profit]]/Table1[[#This Row],[Sales]]</f>
        <v>2.1457248507119888</v>
      </c>
      <c r="U97" s="2" t="s">
        <v>33</v>
      </c>
      <c r="V97" s="2" t="s">
        <v>136</v>
      </c>
      <c r="W97" s="2" t="s">
        <v>171</v>
      </c>
      <c r="X97" s="2" t="s">
        <v>268</v>
      </c>
      <c r="Y97" s="2">
        <v>70802</v>
      </c>
      <c r="Z97" s="10">
        <v>42007</v>
      </c>
      <c r="AA97" s="14" t="str">
        <f>TEXT(Table1[[#This Row],[Order Date]],"mmmm")</f>
        <v>January</v>
      </c>
      <c r="AB97" s="8" t="str">
        <f>TEXT(Table1[[#This Row],[Order Date]],"yyyy")</f>
        <v>2015</v>
      </c>
      <c r="AC97" s="10">
        <v>42009</v>
      </c>
      <c r="AD97" s="2">
        <v>280.27458000000001</v>
      </c>
      <c r="AE97" s="2">
        <v>3</v>
      </c>
      <c r="AF97" s="2">
        <v>130.62</v>
      </c>
      <c r="AG97" s="2">
        <v>87463</v>
      </c>
      <c r="AH97" s="7" t="str">
        <f>IF(COUNTIF(Returns!$A$2:$A$1635,Orders!AG97)&gt;0,"Returned","Not Returned")</f>
        <v>Not Returned</v>
      </c>
    </row>
    <row r="98" spans="5:34" ht="12.75" customHeight="1" thickTop="1" thickBot="1" x14ac:dyDescent="0.3">
      <c r="E98" s="11">
        <v>19316</v>
      </c>
      <c r="F98" s="12" t="s">
        <v>106</v>
      </c>
      <c r="G98" s="12">
        <v>0.05</v>
      </c>
      <c r="H98" s="12">
        <v>574.74</v>
      </c>
      <c r="I98" s="12">
        <v>24.49</v>
      </c>
      <c r="J98" s="12">
        <v>169</v>
      </c>
      <c r="K98" s="7" t="str">
        <f>IF(COUNTIF(Table1[Customer ID],Table1[[#This Row],[Customer ID]])&gt;1,"Repeat Customer","One-Time Customer")</f>
        <v>Repeat Customer</v>
      </c>
      <c r="L98" s="12" t="s">
        <v>266</v>
      </c>
      <c r="M98" s="12" t="s">
        <v>49</v>
      </c>
      <c r="N98" s="12" t="s">
        <v>28</v>
      </c>
      <c r="O98" s="12" t="s">
        <v>77</v>
      </c>
      <c r="P98" s="12" t="s">
        <v>85</v>
      </c>
      <c r="Q98" s="12" t="s">
        <v>236</v>
      </c>
      <c r="R98" s="12" t="s">
        <v>269</v>
      </c>
      <c r="S98" s="12">
        <v>0.37</v>
      </c>
      <c r="T98" s="7">
        <f>Table1[[#This Row],[Profit]]/Table1[[#This Row],[Sales]]</f>
        <v>-1.6187719217411838E-2</v>
      </c>
      <c r="U98" s="12" t="s">
        <v>33</v>
      </c>
      <c r="V98" s="12" t="s">
        <v>136</v>
      </c>
      <c r="W98" s="12" t="s">
        <v>171</v>
      </c>
      <c r="X98" s="12" t="s">
        <v>268</v>
      </c>
      <c r="Y98" s="12">
        <v>70802</v>
      </c>
      <c r="Z98" s="13">
        <v>42007</v>
      </c>
      <c r="AA98" s="14" t="str">
        <f>TEXT(Table1[[#This Row],[Order Date]],"mmmm")</f>
        <v>January</v>
      </c>
      <c r="AB98" s="8" t="str">
        <f>TEXT(Table1[[#This Row],[Order Date]],"yyyy")</f>
        <v>2015</v>
      </c>
      <c r="AC98" s="13">
        <v>42014</v>
      </c>
      <c r="AD98" s="12">
        <v>-112.4263</v>
      </c>
      <c r="AE98" s="12">
        <v>12</v>
      </c>
      <c r="AF98" s="12">
        <v>6945.16</v>
      </c>
      <c r="AG98" s="12">
        <v>87463</v>
      </c>
      <c r="AH98" s="7" t="str">
        <f>IF(COUNTIF(Returns!$A$2:$A$1635,Orders!AG98)&gt;0,"Returned","Not Returned")</f>
        <v>Not Returned</v>
      </c>
    </row>
    <row r="99" spans="5:34" ht="12.75" customHeight="1" thickTop="1" thickBot="1" x14ac:dyDescent="0.3">
      <c r="E99" s="9">
        <v>19317</v>
      </c>
      <c r="F99" s="2" t="s">
        <v>106</v>
      </c>
      <c r="G99" s="2">
        <v>0.04</v>
      </c>
      <c r="H99" s="2">
        <v>10.14</v>
      </c>
      <c r="I99" s="2">
        <v>2.27</v>
      </c>
      <c r="J99" s="2">
        <v>169</v>
      </c>
      <c r="K99" s="7" t="str">
        <f>IF(COUNTIF(Table1[Customer ID],Table1[[#This Row],[Customer ID]])&gt;1,"Repeat Customer","One-Time Customer")</f>
        <v>Repeat Customer</v>
      </c>
      <c r="L99" s="2" t="s">
        <v>266</v>
      </c>
      <c r="M99" s="2" t="s">
        <v>49</v>
      </c>
      <c r="N99" s="2" t="s">
        <v>28</v>
      </c>
      <c r="O99" s="2" t="s">
        <v>29</v>
      </c>
      <c r="P99" s="2" t="s">
        <v>93</v>
      </c>
      <c r="Q99" s="2" t="s">
        <v>31</v>
      </c>
      <c r="R99" s="2" t="s">
        <v>270</v>
      </c>
      <c r="S99" s="2">
        <v>0.36</v>
      </c>
      <c r="T99" s="7">
        <f>Table1[[#This Row],[Profit]]/Table1[[#This Row],[Sales]]</f>
        <v>0.80555914673561724</v>
      </c>
      <c r="U99" s="2" t="s">
        <v>33</v>
      </c>
      <c r="V99" s="2" t="s">
        <v>136</v>
      </c>
      <c r="W99" s="2" t="s">
        <v>171</v>
      </c>
      <c r="X99" s="2" t="s">
        <v>268</v>
      </c>
      <c r="Y99" s="2">
        <v>70802</v>
      </c>
      <c r="Z99" s="10">
        <v>42007</v>
      </c>
      <c r="AA99" s="14" t="str">
        <f>TEXT(Table1[[#This Row],[Order Date]],"mmmm")</f>
        <v>January</v>
      </c>
      <c r="AB99" s="8" t="str">
        <f>TEXT(Table1[[#This Row],[Order Date]],"yyyy")</f>
        <v>2015</v>
      </c>
      <c r="AC99" s="10">
        <v>42011</v>
      </c>
      <c r="AD99" s="2">
        <v>24.923999999999999</v>
      </c>
      <c r="AE99" s="2">
        <v>3</v>
      </c>
      <c r="AF99" s="2">
        <v>30.94</v>
      </c>
      <c r="AG99" s="2">
        <v>87463</v>
      </c>
      <c r="AH99" s="7" t="str">
        <f>IF(COUNTIF(Returns!$A$2:$A$1635,Orders!AG99)&gt;0,"Returned","Not Returned")</f>
        <v>Not Returned</v>
      </c>
    </row>
    <row r="100" spans="5:34" ht="12.75" customHeight="1" thickTop="1" thickBot="1" x14ac:dyDescent="0.3">
      <c r="E100" s="11">
        <v>19314</v>
      </c>
      <c r="F100" s="12" t="s">
        <v>47</v>
      </c>
      <c r="G100" s="12">
        <v>0.05</v>
      </c>
      <c r="H100" s="12">
        <v>1.88</v>
      </c>
      <c r="I100" s="12">
        <v>1.49</v>
      </c>
      <c r="J100" s="12">
        <v>171</v>
      </c>
      <c r="K100" s="7" t="str">
        <f>IF(COUNTIF(Table1[Customer ID],Table1[[#This Row],[Customer ID]])&gt;1,"Repeat Customer","One-Time Customer")</f>
        <v>One-Time Customer</v>
      </c>
      <c r="L100" s="12" t="s">
        <v>271</v>
      </c>
      <c r="M100" s="12" t="s">
        <v>49</v>
      </c>
      <c r="N100" s="12" t="s">
        <v>28</v>
      </c>
      <c r="O100" s="12" t="s">
        <v>29</v>
      </c>
      <c r="P100" s="12" t="s">
        <v>109</v>
      </c>
      <c r="Q100" s="12" t="s">
        <v>59</v>
      </c>
      <c r="R100" s="12" t="s">
        <v>272</v>
      </c>
      <c r="S100" s="12">
        <v>0.37</v>
      </c>
      <c r="T100" s="7">
        <f>Table1[[#This Row],[Profit]]/Table1[[#This Row],[Sales]]</f>
        <v>-0.85073099415204667</v>
      </c>
      <c r="U100" s="12" t="s">
        <v>33</v>
      </c>
      <c r="V100" s="12" t="s">
        <v>53</v>
      </c>
      <c r="W100" s="12" t="s">
        <v>54</v>
      </c>
      <c r="X100" s="12" t="s">
        <v>273</v>
      </c>
      <c r="Y100" s="12">
        <v>7024</v>
      </c>
      <c r="Z100" s="13">
        <v>42107</v>
      </c>
      <c r="AA100" s="14" t="str">
        <f>TEXT(Table1[[#This Row],[Order Date]],"mmmm")</f>
        <v>April</v>
      </c>
      <c r="AB100" s="8" t="str">
        <f>TEXT(Table1[[#This Row],[Order Date]],"yyyy")</f>
        <v>2015</v>
      </c>
      <c r="AC100" s="13">
        <v>42109</v>
      </c>
      <c r="AD100" s="12">
        <v>-2.9094999999999995</v>
      </c>
      <c r="AE100" s="12">
        <v>1</v>
      </c>
      <c r="AF100" s="12">
        <v>3.42</v>
      </c>
      <c r="AG100" s="12">
        <v>87464</v>
      </c>
      <c r="AH100" s="7" t="str">
        <f>IF(COUNTIF(Returns!$A$2:$A$1635,Orders!AG100)&gt;0,"Returned","Not Returned")</f>
        <v>Not Returned</v>
      </c>
    </row>
    <row r="101" spans="5:34" ht="12.75" customHeight="1" thickTop="1" thickBot="1" x14ac:dyDescent="0.3">
      <c r="E101" s="9">
        <v>5361</v>
      </c>
      <c r="F101" s="2" t="s">
        <v>47</v>
      </c>
      <c r="G101" s="2">
        <v>0.02</v>
      </c>
      <c r="H101" s="2">
        <v>49.99</v>
      </c>
      <c r="I101" s="2">
        <v>19.989999999999998</v>
      </c>
      <c r="J101" s="2">
        <v>181</v>
      </c>
      <c r="K101" s="7" t="str">
        <f>IF(COUNTIF(Table1[Customer ID],Table1[[#This Row],[Customer ID]])&gt;1,"Repeat Customer","One-Time Customer")</f>
        <v>Repeat Customer</v>
      </c>
      <c r="L101" s="2" t="s">
        <v>274</v>
      </c>
      <c r="M101" s="2" t="s">
        <v>49</v>
      </c>
      <c r="N101" s="2" t="s">
        <v>58</v>
      </c>
      <c r="O101" s="2" t="s">
        <v>77</v>
      </c>
      <c r="P101" s="2" t="s">
        <v>180</v>
      </c>
      <c r="Q101" s="2" t="s">
        <v>59</v>
      </c>
      <c r="R101" s="2" t="s">
        <v>275</v>
      </c>
      <c r="S101" s="2">
        <v>0.41</v>
      </c>
      <c r="T101" s="7">
        <f>Table1[[#This Row],[Profit]]/Table1[[#This Row],[Sales]]</f>
        <v>-8.526186225479869E-2</v>
      </c>
      <c r="U101" s="2" t="s">
        <v>33</v>
      </c>
      <c r="V101" s="2" t="s">
        <v>34</v>
      </c>
      <c r="W101" s="2" t="s">
        <v>45</v>
      </c>
      <c r="X101" s="2" t="s">
        <v>276</v>
      </c>
      <c r="Y101" s="2">
        <v>94122</v>
      </c>
      <c r="Z101" s="10">
        <v>42056</v>
      </c>
      <c r="AA101" s="14" t="str">
        <f>TEXT(Table1[[#This Row],[Order Date]],"mmmm")</f>
        <v>February</v>
      </c>
      <c r="AB101" s="8" t="str">
        <f>TEXT(Table1[[#This Row],[Order Date]],"yyyy")</f>
        <v>2015</v>
      </c>
      <c r="AC101" s="10">
        <v>42056</v>
      </c>
      <c r="AD101" s="2">
        <v>-76.89</v>
      </c>
      <c r="AE101" s="2">
        <v>18</v>
      </c>
      <c r="AF101" s="2">
        <v>901.81</v>
      </c>
      <c r="AG101" s="2">
        <v>38087</v>
      </c>
      <c r="AH101" s="7" t="str">
        <f>IF(COUNTIF(Returns!$A$2:$A$1635,Orders!AG101)&gt;0,"Returned","Not Returned")</f>
        <v>Not Returned</v>
      </c>
    </row>
    <row r="102" spans="5:34" ht="12.75" customHeight="1" thickTop="1" thickBot="1" x14ac:dyDescent="0.3">
      <c r="E102" s="11">
        <v>522</v>
      </c>
      <c r="F102" s="12" t="s">
        <v>25</v>
      </c>
      <c r="G102" s="12">
        <v>7.0000000000000007E-2</v>
      </c>
      <c r="H102" s="12">
        <v>1.68</v>
      </c>
      <c r="I102" s="12">
        <v>1.57</v>
      </c>
      <c r="J102" s="12">
        <v>181</v>
      </c>
      <c r="K102" s="7" t="str">
        <f>IF(COUNTIF(Table1[Customer ID],Table1[[#This Row],[Customer ID]])&gt;1,"Repeat Customer","One-Time Customer")</f>
        <v>Repeat Customer</v>
      </c>
      <c r="L102" s="12" t="s">
        <v>274</v>
      </c>
      <c r="M102" s="12" t="s">
        <v>49</v>
      </c>
      <c r="N102" s="12" t="s">
        <v>28</v>
      </c>
      <c r="O102" s="12" t="s">
        <v>29</v>
      </c>
      <c r="P102" s="12" t="s">
        <v>30</v>
      </c>
      <c r="Q102" s="12" t="s">
        <v>31</v>
      </c>
      <c r="R102" s="12" t="s">
        <v>96</v>
      </c>
      <c r="S102" s="12">
        <v>0.59</v>
      </c>
      <c r="T102" s="7">
        <f>Table1[[#This Row],[Profit]]/Table1[[#This Row],[Sales]]</f>
        <v>-0.19159654858245351</v>
      </c>
      <c r="U102" s="12" t="s">
        <v>33</v>
      </c>
      <c r="V102" s="12" t="s">
        <v>34</v>
      </c>
      <c r="W102" s="12" t="s">
        <v>45</v>
      </c>
      <c r="X102" s="12" t="s">
        <v>276</v>
      </c>
      <c r="Y102" s="12">
        <v>94122</v>
      </c>
      <c r="Z102" s="13">
        <v>42146</v>
      </c>
      <c r="AA102" s="14" t="str">
        <f>TEXT(Table1[[#This Row],[Order Date]],"mmmm")</f>
        <v>May</v>
      </c>
      <c r="AB102" s="8" t="str">
        <f>TEXT(Table1[[#This Row],[Order Date]],"yyyy")</f>
        <v>2015</v>
      </c>
      <c r="AC102" s="13">
        <v>42147</v>
      </c>
      <c r="AD102" s="12">
        <v>-35.75</v>
      </c>
      <c r="AE102" s="12">
        <v>116</v>
      </c>
      <c r="AF102" s="12">
        <v>186.59</v>
      </c>
      <c r="AG102" s="12">
        <v>3585</v>
      </c>
      <c r="AH102" s="7" t="str">
        <f>IF(COUNTIF(Returns!$A$2:$A$1635,Orders!AG102)&gt;0,"Returned","Not Returned")</f>
        <v>Not Returned</v>
      </c>
    </row>
    <row r="103" spans="5:34" ht="12.75" customHeight="1" thickTop="1" thickBot="1" x14ac:dyDescent="0.3">
      <c r="E103" s="9">
        <v>23361</v>
      </c>
      <c r="F103" s="2" t="s">
        <v>47</v>
      </c>
      <c r="G103" s="2">
        <v>0.02</v>
      </c>
      <c r="H103" s="2">
        <v>49.99</v>
      </c>
      <c r="I103" s="2">
        <v>19.989999999999998</v>
      </c>
      <c r="J103" s="2">
        <v>184</v>
      </c>
      <c r="K103" s="7" t="str">
        <f>IF(COUNTIF(Table1[Customer ID],Table1[[#This Row],[Customer ID]])&gt;1,"Repeat Customer","One-Time Customer")</f>
        <v>One-Time Customer</v>
      </c>
      <c r="L103" s="2" t="s">
        <v>277</v>
      </c>
      <c r="M103" s="2" t="s">
        <v>49</v>
      </c>
      <c r="N103" s="2" t="s">
        <v>58</v>
      </c>
      <c r="O103" s="2" t="s">
        <v>77</v>
      </c>
      <c r="P103" s="2" t="s">
        <v>180</v>
      </c>
      <c r="Q103" s="2" t="s">
        <v>59</v>
      </c>
      <c r="R103" s="2" t="s">
        <v>275</v>
      </c>
      <c r="S103" s="2">
        <v>0.41</v>
      </c>
      <c r="T103" s="7">
        <f>Table1[[#This Row],[Profit]]/Table1[[#This Row],[Sales]]</f>
        <v>-0.30694610778443115</v>
      </c>
      <c r="U103" s="2" t="s">
        <v>33</v>
      </c>
      <c r="V103" s="2" t="s">
        <v>53</v>
      </c>
      <c r="W103" s="2" t="s">
        <v>193</v>
      </c>
      <c r="X103" s="2" t="s">
        <v>278</v>
      </c>
      <c r="Y103" s="2">
        <v>2474</v>
      </c>
      <c r="Z103" s="10">
        <v>42056</v>
      </c>
      <c r="AA103" s="14" t="str">
        <f>TEXT(Table1[[#This Row],[Order Date]],"mmmm")</f>
        <v>February</v>
      </c>
      <c r="AB103" s="8" t="str">
        <f>TEXT(Table1[[#This Row],[Order Date]],"yyyy")</f>
        <v>2015</v>
      </c>
      <c r="AC103" s="10">
        <v>42056</v>
      </c>
      <c r="AD103" s="2">
        <v>-76.89</v>
      </c>
      <c r="AE103" s="2">
        <v>5</v>
      </c>
      <c r="AF103" s="2">
        <v>250.5</v>
      </c>
      <c r="AG103" s="2">
        <v>88360</v>
      </c>
      <c r="AH103" s="7" t="str">
        <f>IF(COUNTIF(Returns!$A$2:$A$1635,Orders!AG103)&gt;0,"Returned","Not Returned")</f>
        <v>Not Returned</v>
      </c>
    </row>
    <row r="104" spans="5:34" ht="12.75" customHeight="1" thickTop="1" thickBot="1" x14ac:dyDescent="0.3">
      <c r="E104" s="11">
        <v>18521</v>
      </c>
      <c r="F104" s="12" t="s">
        <v>25</v>
      </c>
      <c r="G104" s="12">
        <v>7.0000000000000007E-2</v>
      </c>
      <c r="H104" s="12">
        <v>10.06</v>
      </c>
      <c r="I104" s="12">
        <v>2.06</v>
      </c>
      <c r="J104" s="12">
        <v>188</v>
      </c>
      <c r="K104" s="7" t="str">
        <f>IF(COUNTIF(Table1[Customer ID],Table1[[#This Row],[Customer ID]])&gt;1,"Repeat Customer","One-Time Customer")</f>
        <v>Repeat Customer</v>
      </c>
      <c r="L104" s="12" t="s">
        <v>279</v>
      </c>
      <c r="M104" s="12" t="s">
        <v>49</v>
      </c>
      <c r="N104" s="12" t="s">
        <v>28</v>
      </c>
      <c r="O104" s="12" t="s">
        <v>29</v>
      </c>
      <c r="P104" s="12" t="s">
        <v>93</v>
      </c>
      <c r="Q104" s="12" t="s">
        <v>31</v>
      </c>
      <c r="R104" s="12" t="s">
        <v>280</v>
      </c>
      <c r="S104" s="12">
        <v>0.39</v>
      </c>
      <c r="T104" s="7">
        <f>Table1[[#This Row],[Profit]]/Table1[[#This Row],[Sales]]</f>
        <v>0.69</v>
      </c>
      <c r="U104" s="12" t="s">
        <v>33</v>
      </c>
      <c r="V104" s="12" t="s">
        <v>61</v>
      </c>
      <c r="W104" s="12" t="s">
        <v>130</v>
      </c>
      <c r="X104" s="12" t="s">
        <v>281</v>
      </c>
      <c r="Y104" s="12">
        <v>76240</v>
      </c>
      <c r="Z104" s="13">
        <v>42146</v>
      </c>
      <c r="AA104" s="14" t="str">
        <f>TEXT(Table1[[#This Row],[Order Date]],"mmmm")</f>
        <v>May</v>
      </c>
      <c r="AB104" s="8" t="str">
        <f>TEXT(Table1[[#This Row],[Order Date]],"yyyy")</f>
        <v>2015</v>
      </c>
      <c r="AC104" s="13">
        <v>42146</v>
      </c>
      <c r="AD104" s="12">
        <v>152.65559999999999</v>
      </c>
      <c r="AE104" s="12">
        <v>23</v>
      </c>
      <c r="AF104" s="12">
        <v>221.24</v>
      </c>
      <c r="AG104" s="12">
        <v>88361</v>
      </c>
      <c r="AH104" s="7" t="str">
        <f>IF(COUNTIF(Returns!$A$2:$A$1635,Orders!AG104)&gt;0,"Returned","Not Returned")</f>
        <v>Not Returned</v>
      </c>
    </row>
    <row r="105" spans="5:34" ht="12.75" customHeight="1" thickTop="1" thickBot="1" x14ac:dyDescent="0.3">
      <c r="E105" s="9">
        <v>18522</v>
      </c>
      <c r="F105" s="2" t="s">
        <v>25</v>
      </c>
      <c r="G105" s="2">
        <v>7.0000000000000007E-2</v>
      </c>
      <c r="H105" s="2">
        <v>1.68</v>
      </c>
      <c r="I105" s="2">
        <v>1.57</v>
      </c>
      <c r="J105" s="2">
        <v>188</v>
      </c>
      <c r="K105" s="7" t="str">
        <f>IF(COUNTIF(Table1[Customer ID],Table1[[#This Row],[Customer ID]])&gt;1,"Repeat Customer","One-Time Customer")</f>
        <v>Repeat Customer</v>
      </c>
      <c r="L105" s="2" t="s">
        <v>279</v>
      </c>
      <c r="M105" s="2" t="s">
        <v>49</v>
      </c>
      <c r="N105" s="2" t="s">
        <v>28</v>
      </c>
      <c r="O105" s="2" t="s">
        <v>29</v>
      </c>
      <c r="P105" s="2" t="s">
        <v>30</v>
      </c>
      <c r="Q105" s="2" t="s">
        <v>31</v>
      </c>
      <c r="R105" s="2" t="s">
        <v>96</v>
      </c>
      <c r="S105" s="2">
        <v>0.59</v>
      </c>
      <c r="T105" s="7">
        <f>Table1[[#This Row],[Profit]]/Table1[[#This Row],[Sales]]</f>
        <v>0.15326902465166142</v>
      </c>
      <c r="U105" s="2" t="s">
        <v>33</v>
      </c>
      <c r="V105" s="2" t="s">
        <v>61</v>
      </c>
      <c r="W105" s="2" t="s">
        <v>130</v>
      </c>
      <c r="X105" s="2" t="s">
        <v>281</v>
      </c>
      <c r="Y105" s="2">
        <v>76240</v>
      </c>
      <c r="Z105" s="10">
        <v>42146</v>
      </c>
      <c r="AA105" s="14" t="str">
        <f>TEXT(Table1[[#This Row],[Order Date]],"mmmm")</f>
        <v>May</v>
      </c>
      <c r="AB105" s="8" t="str">
        <f>TEXT(Table1[[#This Row],[Order Date]],"yyyy")</f>
        <v>2015</v>
      </c>
      <c r="AC105" s="10">
        <v>42147</v>
      </c>
      <c r="AD105" s="2">
        <v>7.1500000000000057</v>
      </c>
      <c r="AE105" s="2">
        <v>29</v>
      </c>
      <c r="AF105" s="2">
        <v>46.65</v>
      </c>
      <c r="AG105" s="2">
        <v>88361</v>
      </c>
      <c r="AH105" s="7" t="str">
        <f>IF(COUNTIF(Returns!$A$2:$A$1635,Orders!AG105)&gt;0,"Returned","Not Returned")</f>
        <v>Not Returned</v>
      </c>
    </row>
    <row r="106" spans="5:34" ht="12.75" customHeight="1" thickTop="1" thickBot="1" x14ac:dyDescent="0.3">
      <c r="E106" s="11">
        <v>18817</v>
      </c>
      <c r="F106" s="12" t="s">
        <v>25</v>
      </c>
      <c r="G106" s="12">
        <v>0.1</v>
      </c>
      <c r="H106" s="12">
        <v>58.1</v>
      </c>
      <c r="I106" s="12">
        <v>1.49</v>
      </c>
      <c r="J106" s="12">
        <v>190</v>
      </c>
      <c r="K106" s="7" t="str">
        <f>IF(COUNTIF(Table1[Customer ID],Table1[[#This Row],[Customer ID]])&gt;1,"Repeat Customer","One-Time Customer")</f>
        <v>One-Time Customer</v>
      </c>
      <c r="L106" s="12" t="s">
        <v>282</v>
      </c>
      <c r="M106" s="12" t="s">
        <v>49</v>
      </c>
      <c r="N106" s="12" t="s">
        <v>28</v>
      </c>
      <c r="O106" s="12" t="s">
        <v>29</v>
      </c>
      <c r="P106" s="12" t="s">
        <v>109</v>
      </c>
      <c r="Q106" s="12" t="s">
        <v>59</v>
      </c>
      <c r="R106" s="12" t="s">
        <v>283</v>
      </c>
      <c r="S106" s="12">
        <v>0.38</v>
      </c>
      <c r="T106" s="7">
        <f>Table1[[#This Row],[Profit]]/Table1[[#This Row],[Sales]]</f>
        <v>0.69</v>
      </c>
      <c r="U106" s="12" t="s">
        <v>33</v>
      </c>
      <c r="V106" s="12" t="s">
        <v>61</v>
      </c>
      <c r="W106" s="12" t="s">
        <v>178</v>
      </c>
      <c r="X106" s="12" t="s">
        <v>284</v>
      </c>
      <c r="Y106" s="12">
        <v>60004</v>
      </c>
      <c r="Z106" s="13">
        <v>42047</v>
      </c>
      <c r="AA106" s="14" t="str">
        <f>TEXT(Table1[[#This Row],[Order Date]],"mmmm")</f>
        <v>February</v>
      </c>
      <c r="AB106" s="8" t="str">
        <f>TEXT(Table1[[#This Row],[Order Date]],"yyyy")</f>
        <v>2015</v>
      </c>
      <c r="AC106" s="13">
        <v>42048</v>
      </c>
      <c r="AD106" s="12">
        <v>113.6499</v>
      </c>
      <c r="AE106" s="12">
        <v>3</v>
      </c>
      <c r="AF106" s="12">
        <v>164.71</v>
      </c>
      <c r="AG106" s="12">
        <v>89092</v>
      </c>
      <c r="AH106" s="7" t="str">
        <f>IF(COUNTIF(Returns!$A$2:$A$1635,Orders!AG106)&gt;0,"Returned","Not Returned")</f>
        <v>Not Returned</v>
      </c>
    </row>
    <row r="107" spans="5:34" ht="12.75" customHeight="1" thickTop="1" thickBot="1" x14ac:dyDescent="0.3">
      <c r="E107" s="9">
        <v>18818</v>
      </c>
      <c r="F107" s="2" t="s">
        <v>25</v>
      </c>
      <c r="G107" s="2">
        <v>0.01</v>
      </c>
      <c r="H107" s="2">
        <v>80.48</v>
      </c>
      <c r="I107" s="2">
        <v>4.5</v>
      </c>
      <c r="J107" s="2">
        <v>191</v>
      </c>
      <c r="K107" s="7" t="str">
        <f>IF(COUNTIF(Table1[Customer ID],Table1[[#This Row],[Customer ID]])&gt;1,"Repeat Customer","One-Time Customer")</f>
        <v>Repeat Customer</v>
      </c>
      <c r="L107" s="2" t="s">
        <v>285</v>
      </c>
      <c r="M107" s="2" t="s">
        <v>49</v>
      </c>
      <c r="N107" s="2" t="s">
        <v>28</v>
      </c>
      <c r="O107" s="2" t="s">
        <v>29</v>
      </c>
      <c r="P107" s="2" t="s">
        <v>257</v>
      </c>
      <c r="Q107" s="2" t="s">
        <v>59</v>
      </c>
      <c r="R107" s="2" t="s">
        <v>286</v>
      </c>
      <c r="S107" s="2">
        <v>0.55000000000000004</v>
      </c>
      <c r="T107" s="7">
        <f>Table1[[#This Row],[Profit]]/Table1[[#This Row],[Sales]]</f>
        <v>-0.44521084337349398</v>
      </c>
      <c r="U107" s="2" t="s">
        <v>33</v>
      </c>
      <c r="V107" s="2" t="s">
        <v>61</v>
      </c>
      <c r="W107" s="2" t="s">
        <v>178</v>
      </c>
      <c r="X107" s="2" t="s">
        <v>287</v>
      </c>
      <c r="Y107" s="2">
        <v>60505</v>
      </c>
      <c r="Z107" s="10">
        <v>42047</v>
      </c>
      <c r="AA107" s="14" t="str">
        <f>TEXT(Table1[[#This Row],[Order Date]],"mmmm")</f>
        <v>February</v>
      </c>
      <c r="AB107" s="8" t="str">
        <f>TEXT(Table1[[#This Row],[Order Date]],"yyyy")</f>
        <v>2015</v>
      </c>
      <c r="AC107" s="10">
        <v>42050</v>
      </c>
      <c r="AD107" s="2">
        <v>-35.474400000000003</v>
      </c>
      <c r="AE107" s="2">
        <v>1</v>
      </c>
      <c r="AF107" s="2">
        <v>79.680000000000007</v>
      </c>
      <c r="AG107" s="2">
        <v>89092</v>
      </c>
      <c r="AH107" s="7" t="str">
        <f>IF(COUNTIF(Returns!$A$2:$A$1635,Orders!AG107)&gt;0,"Returned","Not Returned")</f>
        <v>Not Returned</v>
      </c>
    </row>
    <row r="108" spans="5:34" ht="12.75" customHeight="1" thickTop="1" thickBot="1" x14ac:dyDescent="0.3">
      <c r="E108" s="11">
        <v>20520</v>
      </c>
      <c r="F108" s="12" t="s">
        <v>37</v>
      </c>
      <c r="G108" s="12">
        <v>0.05</v>
      </c>
      <c r="H108" s="12">
        <v>3.8</v>
      </c>
      <c r="I108" s="12">
        <v>1.49</v>
      </c>
      <c r="J108" s="12">
        <v>191</v>
      </c>
      <c r="K108" s="7" t="str">
        <f>IF(COUNTIF(Table1[Customer ID],Table1[[#This Row],[Customer ID]])&gt;1,"Repeat Customer","One-Time Customer")</f>
        <v>Repeat Customer</v>
      </c>
      <c r="L108" s="12" t="s">
        <v>285</v>
      </c>
      <c r="M108" s="12" t="s">
        <v>49</v>
      </c>
      <c r="N108" s="12" t="s">
        <v>28</v>
      </c>
      <c r="O108" s="12" t="s">
        <v>29</v>
      </c>
      <c r="P108" s="12" t="s">
        <v>109</v>
      </c>
      <c r="Q108" s="12" t="s">
        <v>59</v>
      </c>
      <c r="R108" s="12" t="s">
        <v>125</v>
      </c>
      <c r="S108" s="12">
        <v>0.38</v>
      </c>
      <c r="T108" s="7">
        <f>Table1[[#This Row],[Profit]]/Table1[[#This Row],[Sales]]</f>
        <v>0.27162974089372888</v>
      </c>
      <c r="U108" s="12" t="s">
        <v>33</v>
      </c>
      <c r="V108" s="12" t="s">
        <v>61</v>
      </c>
      <c r="W108" s="12" t="s">
        <v>178</v>
      </c>
      <c r="X108" s="12" t="s">
        <v>287</v>
      </c>
      <c r="Y108" s="12">
        <v>60505</v>
      </c>
      <c r="Z108" s="13">
        <v>42103</v>
      </c>
      <c r="AA108" s="14" t="str">
        <f>TEXT(Table1[[#This Row],[Order Date]],"mmmm")</f>
        <v>April</v>
      </c>
      <c r="AB108" s="8" t="str">
        <f>TEXT(Table1[[#This Row],[Order Date]],"yyyy")</f>
        <v>2015</v>
      </c>
      <c r="AC108" s="13">
        <v>42105</v>
      </c>
      <c r="AD108" s="12">
        <v>14.466999999999999</v>
      </c>
      <c r="AE108" s="12">
        <v>14</v>
      </c>
      <c r="AF108" s="12">
        <v>53.26</v>
      </c>
      <c r="AG108" s="12">
        <v>89093</v>
      </c>
      <c r="AH108" s="7" t="str">
        <f>IF(COUNTIF(Returns!$A$2:$A$1635,Orders!AG108)&gt;0,"Returned","Not Returned")</f>
        <v>Not Returned</v>
      </c>
    </row>
    <row r="109" spans="5:34" ht="12.75" customHeight="1" thickTop="1" thickBot="1" x14ac:dyDescent="0.3">
      <c r="E109" s="9">
        <v>20521</v>
      </c>
      <c r="F109" s="2" t="s">
        <v>37</v>
      </c>
      <c r="G109" s="2">
        <v>0.09</v>
      </c>
      <c r="H109" s="2">
        <v>30.73</v>
      </c>
      <c r="I109" s="2">
        <v>4</v>
      </c>
      <c r="J109" s="2">
        <v>191</v>
      </c>
      <c r="K109" s="7" t="str">
        <f>IF(COUNTIF(Table1[Customer ID],Table1[[#This Row],[Customer ID]])&gt;1,"Repeat Customer","One-Time Customer")</f>
        <v>Repeat Customer</v>
      </c>
      <c r="L109" s="2" t="s">
        <v>285</v>
      </c>
      <c r="M109" s="2" t="s">
        <v>49</v>
      </c>
      <c r="N109" s="2" t="s">
        <v>28</v>
      </c>
      <c r="O109" s="2" t="s">
        <v>77</v>
      </c>
      <c r="P109" s="2" t="s">
        <v>180</v>
      </c>
      <c r="Q109" s="2" t="s">
        <v>59</v>
      </c>
      <c r="R109" s="2" t="s">
        <v>288</v>
      </c>
      <c r="S109" s="2">
        <v>0.75</v>
      </c>
      <c r="T109" s="7">
        <f>Table1[[#This Row],[Profit]]/Table1[[#This Row],[Sales]]</f>
        <v>-0.49135780628040687</v>
      </c>
      <c r="U109" s="2" t="s">
        <v>33</v>
      </c>
      <c r="V109" s="2" t="s">
        <v>61</v>
      </c>
      <c r="W109" s="2" t="s">
        <v>178</v>
      </c>
      <c r="X109" s="2" t="s">
        <v>287</v>
      </c>
      <c r="Y109" s="2">
        <v>60505</v>
      </c>
      <c r="Z109" s="10">
        <v>42103</v>
      </c>
      <c r="AA109" s="14" t="str">
        <f>TEXT(Table1[[#This Row],[Order Date]],"mmmm")</f>
        <v>April</v>
      </c>
      <c r="AB109" s="8" t="str">
        <f>TEXT(Table1[[#This Row],[Order Date]],"yyyy")</f>
        <v>2015</v>
      </c>
      <c r="AC109" s="10">
        <v>42103</v>
      </c>
      <c r="AD109" s="2">
        <v>-99.986400000000003</v>
      </c>
      <c r="AE109" s="2">
        <v>7</v>
      </c>
      <c r="AF109" s="2">
        <v>203.49</v>
      </c>
      <c r="AG109" s="2">
        <v>89093</v>
      </c>
      <c r="AH109" s="7" t="str">
        <f>IF(COUNTIF(Returns!$A$2:$A$1635,Orders!AG109)&gt;0,"Returned","Not Returned")</f>
        <v>Not Returned</v>
      </c>
    </row>
    <row r="110" spans="5:34" ht="12.75" customHeight="1" thickTop="1" thickBot="1" x14ac:dyDescent="0.3">
      <c r="E110" s="11">
        <v>20522</v>
      </c>
      <c r="F110" s="12" t="s">
        <v>37</v>
      </c>
      <c r="G110" s="12">
        <v>0</v>
      </c>
      <c r="H110" s="12">
        <v>125.99</v>
      </c>
      <c r="I110" s="12">
        <v>8.08</v>
      </c>
      <c r="J110" s="12">
        <v>191</v>
      </c>
      <c r="K110" s="7" t="str">
        <f>IF(COUNTIF(Table1[Customer ID],Table1[[#This Row],[Customer ID]])&gt;1,"Repeat Customer","One-Time Customer")</f>
        <v>Repeat Customer</v>
      </c>
      <c r="L110" s="12" t="s">
        <v>285</v>
      </c>
      <c r="M110" s="12" t="s">
        <v>49</v>
      </c>
      <c r="N110" s="12" t="s">
        <v>28</v>
      </c>
      <c r="O110" s="12" t="s">
        <v>77</v>
      </c>
      <c r="P110" s="12" t="s">
        <v>78</v>
      </c>
      <c r="Q110" s="12" t="s">
        <v>59</v>
      </c>
      <c r="R110" s="12" t="s">
        <v>289</v>
      </c>
      <c r="S110" s="12">
        <v>0.56999999999999995</v>
      </c>
      <c r="T110" s="7">
        <f>Table1[[#This Row],[Profit]]/Table1[[#This Row],[Sales]]</f>
        <v>0.57240704411271592</v>
      </c>
      <c r="U110" s="12" t="s">
        <v>33</v>
      </c>
      <c r="V110" s="12" t="s">
        <v>61</v>
      </c>
      <c r="W110" s="12" t="s">
        <v>178</v>
      </c>
      <c r="X110" s="12" t="s">
        <v>287</v>
      </c>
      <c r="Y110" s="12">
        <v>60505</v>
      </c>
      <c r="Z110" s="13">
        <v>42103</v>
      </c>
      <c r="AA110" s="14" t="str">
        <f>TEXT(Table1[[#This Row],[Order Date]],"mmmm")</f>
        <v>April</v>
      </c>
      <c r="AB110" s="8" t="str">
        <f>TEXT(Table1[[#This Row],[Order Date]],"yyyy")</f>
        <v>2015</v>
      </c>
      <c r="AC110" s="13">
        <v>42104</v>
      </c>
      <c r="AD110" s="12">
        <v>1348.59672</v>
      </c>
      <c r="AE110" s="12">
        <v>22</v>
      </c>
      <c r="AF110" s="12">
        <v>2356.0100000000002</v>
      </c>
      <c r="AG110" s="12">
        <v>89093</v>
      </c>
      <c r="AH110" s="7" t="str">
        <f>IF(COUNTIF(Returns!$A$2:$A$1635,Orders!AG110)&gt;0,"Returned","Not Returned")</f>
        <v>Not Returned</v>
      </c>
    </row>
    <row r="111" spans="5:34" ht="12.75" customHeight="1" thickTop="1" thickBot="1" x14ac:dyDescent="0.3">
      <c r="E111" s="9">
        <v>19663</v>
      </c>
      <c r="F111" s="2" t="s">
        <v>37</v>
      </c>
      <c r="G111" s="2">
        <v>0</v>
      </c>
      <c r="H111" s="2">
        <v>213.45</v>
      </c>
      <c r="I111" s="2">
        <v>14.7</v>
      </c>
      <c r="J111" s="2">
        <v>193</v>
      </c>
      <c r="K111" s="7" t="str">
        <f>IF(COUNTIF(Table1[Customer ID],Table1[[#This Row],[Customer ID]])&gt;1,"Repeat Customer","One-Time Customer")</f>
        <v>Repeat Customer</v>
      </c>
      <c r="L111" s="2" t="s">
        <v>290</v>
      </c>
      <c r="M111" s="2" t="s">
        <v>39</v>
      </c>
      <c r="N111" s="2" t="s">
        <v>28</v>
      </c>
      <c r="O111" s="2" t="s">
        <v>77</v>
      </c>
      <c r="P111" s="2" t="s">
        <v>85</v>
      </c>
      <c r="Q111" s="2" t="s">
        <v>43</v>
      </c>
      <c r="R111" s="2" t="s">
        <v>291</v>
      </c>
      <c r="S111" s="2">
        <v>0.59</v>
      </c>
      <c r="T111" s="7">
        <f>Table1[[#This Row],[Profit]]/Table1[[#This Row],[Sales]]</f>
        <v>-2.5022942173835445</v>
      </c>
      <c r="U111" s="2" t="s">
        <v>33</v>
      </c>
      <c r="V111" s="2" t="s">
        <v>34</v>
      </c>
      <c r="W111" s="2" t="s">
        <v>212</v>
      </c>
      <c r="X111" s="2" t="s">
        <v>213</v>
      </c>
      <c r="Y111" s="2">
        <v>84041</v>
      </c>
      <c r="Z111" s="10">
        <v>42007</v>
      </c>
      <c r="AA111" s="14" t="str">
        <f>TEXT(Table1[[#This Row],[Order Date]],"mmmm")</f>
        <v>January</v>
      </c>
      <c r="AB111" s="8" t="str">
        <f>TEXT(Table1[[#This Row],[Order Date]],"yyyy")</f>
        <v>2015</v>
      </c>
      <c r="AC111" s="10">
        <v>42009</v>
      </c>
      <c r="AD111" s="2">
        <v>-560.81417999999996</v>
      </c>
      <c r="AE111" s="2">
        <v>1</v>
      </c>
      <c r="AF111" s="2">
        <v>224.12</v>
      </c>
      <c r="AG111" s="2">
        <v>90430</v>
      </c>
      <c r="AH111" s="7" t="str">
        <f>IF(COUNTIF(Returns!$A$2:$A$1635,Orders!AG111)&gt;0,"Returned","Not Returned")</f>
        <v>Not Returned</v>
      </c>
    </row>
    <row r="112" spans="5:34" ht="12.75" customHeight="1" thickTop="1" thickBot="1" x14ac:dyDescent="0.3">
      <c r="E112" s="11">
        <v>20645</v>
      </c>
      <c r="F112" s="12" t="s">
        <v>56</v>
      </c>
      <c r="G112" s="12">
        <v>7.0000000000000007E-2</v>
      </c>
      <c r="H112" s="12">
        <v>6.54</v>
      </c>
      <c r="I112" s="12">
        <v>5.27</v>
      </c>
      <c r="J112" s="12">
        <v>193</v>
      </c>
      <c r="K112" s="7" t="str">
        <f>IF(COUNTIF(Table1[Customer ID],Table1[[#This Row],[Customer ID]])&gt;1,"Repeat Customer","One-Time Customer")</f>
        <v>Repeat Customer</v>
      </c>
      <c r="L112" s="12" t="s">
        <v>290</v>
      </c>
      <c r="M112" s="12" t="s">
        <v>49</v>
      </c>
      <c r="N112" s="12" t="s">
        <v>28</v>
      </c>
      <c r="O112" s="12" t="s">
        <v>29</v>
      </c>
      <c r="P112" s="12" t="s">
        <v>109</v>
      </c>
      <c r="Q112" s="12" t="s">
        <v>59</v>
      </c>
      <c r="R112" s="12" t="s">
        <v>292</v>
      </c>
      <c r="S112" s="12">
        <v>0.36</v>
      </c>
      <c r="T112" s="7">
        <f>Table1[[#This Row],[Profit]]/Table1[[#This Row],[Sales]]</f>
        <v>-0.47073770491803274</v>
      </c>
      <c r="U112" s="12" t="s">
        <v>33</v>
      </c>
      <c r="V112" s="12" t="s">
        <v>34</v>
      </c>
      <c r="W112" s="12" t="s">
        <v>212</v>
      </c>
      <c r="X112" s="12" t="s">
        <v>213</v>
      </c>
      <c r="Y112" s="12">
        <v>84041</v>
      </c>
      <c r="Z112" s="13">
        <v>42093</v>
      </c>
      <c r="AA112" s="14" t="str">
        <f>TEXT(Table1[[#This Row],[Order Date]],"mmmm")</f>
        <v>March</v>
      </c>
      <c r="AB112" s="8" t="str">
        <f>TEXT(Table1[[#This Row],[Order Date]],"yyyy")</f>
        <v>2015</v>
      </c>
      <c r="AC112" s="13">
        <v>42095</v>
      </c>
      <c r="AD112" s="12">
        <v>-66.044499999999999</v>
      </c>
      <c r="AE112" s="12">
        <v>21</v>
      </c>
      <c r="AF112" s="12">
        <v>140.30000000000001</v>
      </c>
      <c r="AG112" s="12">
        <v>90432</v>
      </c>
      <c r="AH112" s="7" t="str">
        <f>IF(COUNTIF(Returns!$A$2:$A$1635,Orders!AG112)&gt;0,"Returned","Not Returned")</f>
        <v>Not Returned</v>
      </c>
    </row>
    <row r="113" spans="5:34" ht="12.75" customHeight="1" thickTop="1" thickBot="1" x14ac:dyDescent="0.3">
      <c r="E113" s="9">
        <v>24273</v>
      </c>
      <c r="F113" s="2" t="s">
        <v>37</v>
      </c>
      <c r="G113" s="2">
        <v>0.02</v>
      </c>
      <c r="H113" s="2">
        <v>6.48</v>
      </c>
      <c r="I113" s="2">
        <v>9.17</v>
      </c>
      <c r="J113" s="2">
        <v>194</v>
      </c>
      <c r="K113" s="7" t="str">
        <f>IF(COUNTIF(Table1[Customer ID],Table1[[#This Row],[Customer ID]])&gt;1,"Repeat Customer","One-Time Customer")</f>
        <v>Repeat Customer</v>
      </c>
      <c r="L113" s="2" t="s">
        <v>293</v>
      </c>
      <c r="M113" s="2" t="s">
        <v>49</v>
      </c>
      <c r="N113" s="2" t="s">
        <v>28</v>
      </c>
      <c r="O113" s="2" t="s">
        <v>29</v>
      </c>
      <c r="P113" s="2" t="s">
        <v>93</v>
      </c>
      <c r="Q113" s="2" t="s">
        <v>59</v>
      </c>
      <c r="R113" s="2" t="s">
        <v>294</v>
      </c>
      <c r="S113" s="2">
        <v>0.37</v>
      </c>
      <c r="T113" s="7">
        <f>Table1[[#This Row],[Profit]]/Table1[[#This Row],[Sales]]</f>
        <v>-3.7477021276595748</v>
      </c>
      <c r="U113" s="2" t="s">
        <v>33</v>
      </c>
      <c r="V113" s="2" t="s">
        <v>34</v>
      </c>
      <c r="W113" s="2" t="s">
        <v>212</v>
      </c>
      <c r="X113" s="2" t="s">
        <v>295</v>
      </c>
      <c r="Y113" s="2">
        <v>84043</v>
      </c>
      <c r="Z113" s="10">
        <v>42014</v>
      </c>
      <c r="AA113" s="14" t="str">
        <f>TEXT(Table1[[#This Row],[Order Date]],"mmmm")</f>
        <v>January</v>
      </c>
      <c r="AB113" s="8" t="str">
        <f>TEXT(Table1[[#This Row],[Order Date]],"yyyy")</f>
        <v>2015</v>
      </c>
      <c r="AC113" s="10">
        <v>42015</v>
      </c>
      <c r="AD113" s="2">
        <v>-105.68520000000001</v>
      </c>
      <c r="AE113" s="2">
        <v>4</v>
      </c>
      <c r="AF113" s="2">
        <v>28.2</v>
      </c>
      <c r="AG113" s="2">
        <v>90431</v>
      </c>
      <c r="AH113" s="7" t="str">
        <f>IF(COUNTIF(Returns!$A$2:$A$1635,Orders!AG113)&gt;0,"Returned","Not Returned")</f>
        <v>Not Returned</v>
      </c>
    </row>
    <row r="114" spans="5:34" ht="12.75" customHeight="1" thickTop="1" thickBot="1" x14ac:dyDescent="0.3">
      <c r="E114" s="11">
        <v>20646</v>
      </c>
      <c r="F114" s="12" t="s">
        <v>56</v>
      </c>
      <c r="G114" s="12">
        <v>0.09</v>
      </c>
      <c r="H114" s="12">
        <v>3.29</v>
      </c>
      <c r="I114" s="12">
        <v>1.35</v>
      </c>
      <c r="J114" s="12">
        <v>194</v>
      </c>
      <c r="K114" s="7" t="str">
        <f>IF(COUNTIF(Table1[Customer ID],Table1[[#This Row],[Customer ID]])&gt;1,"Repeat Customer","One-Time Customer")</f>
        <v>Repeat Customer</v>
      </c>
      <c r="L114" s="12" t="s">
        <v>293</v>
      </c>
      <c r="M114" s="12" t="s">
        <v>49</v>
      </c>
      <c r="N114" s="12" t="s">
        <v>28</v>
      </c>
      <c r="O114" s="12" t="s">
        <v>29</v>
      </c>
      <c r="P114" s="12" t="s">
        <v>66</v>
      </c>
      <c r="Q114" s="12" t="s">
        <v>31</v>
      </c>
      <c r="R114" s="12" t="s">
        <v>296</v>
      </c>
      <c r="S114" s="12">
        <v>0.4</v>
      </c>
      <c r="T114" s="7">
        <f>Table1[[#This Row],[Profit]]/Table1[[#This Row],[Sales]]</f>
        <v>0.21886792452830189</v>
      </c>
      <c r="U114" s="12" t="s">
        <v>33</v>
      </c>
      <c r="V114" s="12" t="s">
        <v>34</v>
      </c>
      <c r="W114" s="12" t="s">
        <v>212</v>
      </c>
      <c r="X114" s="12" t="s">
        <v>295</v>
      </c>
      <c r="Y114" s="12">
        <v>84043</v>
      </c>
      <c r="Z114" s="13">
        <v>42093</v>
      </c>
      <c r="AA114" s="14" t="str">
        <f>TEXT(Table1[[#This Row],[Order Date]],"mmmm")</f>
        <v>March</v>
      </c>
      <c r="AB114" s="8" t="str">
        <f>TEXT(Table1[[#This Row],[Order Date]],"yyyy")</f>
        <v>2015</v>
      </c>
      <c r="AC114" s="13">
        <v>42095</v>
      </c>
      <c r="AD114" s="12">
        <v>15.66</v>
      </c>
      <c r="AE114" s="12">
        <v>23</v>
      </c>
      <c r="AF114" s="12">
        <v>71.55</v>
      </c>
      <c r="AG114" s="12">
        <v>90432</v>
      </c>
      <c r="AH114" s="7" t="str">
        <f>IF(COUNTIF(Returns!$A$2:$A$1635,Orders!AG114)&gt;0,"Returned","Not Returned")</f>
        <v>Not Returned</v>
      </c>
    </row>
    <row r="115" spans="5:34" ht="12.75" customHeight="1" thickTop="1" thickBot="1" x14ac:dyDescent="0.3">
      <c r="E115" s="9">
        <v>25158</v>
      </c>
      <c r="F115" s="2" t="s">
        <v>47</v>
      </c>
      <c r="G115" s="2">
        <v>0</v>
      </c>
      <c r="H115" s="2">
        <v>161.55000000000001</v>
      </c>
      <c r="I115" s="2">
        <v>19.989999999999998</v>
      </c>
      <c r="J115" s="2">
        <v>197</v>
      </c>
      <c r="K115" s="7" t="str">
        <f>IF(COUNTIF(Table1[Customer ID],Table1[[#This Row],[Customer ID]])&gt;1,"Repeat Customer","One-Time Customer")</f>
        <v>One-Time Customer</v>
      </c>
      <c r="L115" s="2" t="s">
        <v>297</v>
      </c>
      <c r="M115" s="2" t="s">
        <v>49</v>
      </c>
      <c r="N115" s="2" t="s">
        <v>58</v>
      </c>
      <c r="O115" s="2" t="s">
        <v>29</v>
      </c>
      <c r="P115" s="2" t="s">
        <v>141</v>
      </c>
      <c r="Q115" s="2" t="s">
        <v>59</v>
      </c>
      <c r="R115" s="2" t="s">
        <v>161</v>
      </c>
      <c r="S115" s="2">
        <v>0.66</v>
      </c>
      <c r="T115" s="7">
        <f>Table1[[#This Row],[Profit]]/Table1[[#This Row],[Sales]]</f>
        <v>0.37541508790664468</v>
      </c>
      <c r="U115" s="2" t="s">
        <v>33</v>
      </c>
      <c r="V115" s="2" t="s">
        <v>61</v>
      </c>
      <c r="W115" s="2" t="s">
        <v>183</v>
      </c>
      <c r="X115" s="2" t="s">
        <v>298</v>
      </c>
      <c r="Y115" s="2">
        <v>66212</v>
      </c>
      <c r="Z115" s="10">
        <v>42096</v>
      </c>
      <c r="AA115" s="14" t="str">
        <f>TEXT(Table1[[#This Row],[Order Date]],"mmmm")</f>
        <v>April</v>
      </c>
      <c r="AB115" s="8" t="str">
        <f>TEXT(Table1[[#This Row],[Order Date]],"yyyy")</f>
        <v>2015</v>
      </c>
      <c r="AC115" s="10">
        <v>42098</v>
      </c>
      <c r="AD115" s="2">
        <v>1167.1580000000001</v>
      </c>
      <c r="AE115" s="2">
        <v>19</v>
      </c>
      <c r="AF115" s="2">
        <v>3108.98</v>
      </c>
      <c r="AG115" s="2">
        <v>88921</v>
      </c>
      <c r="AH115" s="7" t="str">
        <f>IF(COUNTIF(Returns!$A$2:$A$1635,Orders!AG115)&gt;0,"Returned","Not Returned")</f>
        <v>Not Returned</v>
      </c>
    </row>
    <row r="116" spans="5:34" ht="12.75" customHeight="1" thickTop="1" thickBot="1" x14ac:dyDescent="0.3">
      <c r="E116" s="11">
        <v>7158</v>
      </c>
      <c r="F116" s="12" t="s">
        <v>47</v>
      </c>
      <c r="G116" s="12">
        <v>0</v>
      </c>
      <c r="H116" s="12">
        <v>161.55000000000001</v>
      </c>
      <c r="I116" s="12">
        <v>19.989999999999998</v>
      </c>
      <c r="J116" s="12">
        <v>198</v>
      </c>
      <c r="K116" s="7" t="str">
        <f>IF(COUNTIF(Table1[Customer ID],Table1[[#This Row],[Customer ID]])&gt;1,"Repeat Customer","One-Time Customer")</f>
        <v>One-Time Customer</v>
      </c>
      <c r="L116" s="12" t="s">
        <v>299</v>
      </c>
      <c r="M116" s="12" t="s">
        <v>49</v>
      </c>
      <c r="N116" s="12" t="s">
        <v>58</v>
      </c>
      <c r="O116" s="12" t="s">
        <v>29</v>
      </c>
      <c r="P116" s="12" t="s">
        <v>141</v>
      </c>
      <c r="Q116" s="12" t="s">
        <v>59</v>
      </c>
      <c r="R116" s="12" t="s">
        <v>161</v>
      </c>
      <c r="S116" s="12">
        <v>0.66</v>
      </c>
      <c r="T116" s="7">
        <f>Table1[[#This Row],[Profit]]/Table1[[#This Row],[Sales]]</f>
        <v>8.0552083209320974E-2</v>
      </c>
      <c r="U116" s="12" t="s">
        <v>33</v>
      </c>
      <c r="V116" s="12" t="s">
        <v>61</v>
      </c>
      <c r="W116" s="12" t="s">
        <v>300</v>
      </c>
      <c r="X116" s="12" t="s">
        <v>301</v>
      </c>
      <c r="Y116" s="12">
        <v>48138</v>
      </c>
      <c r="Z116" s="13">
        <v>42096</v>
      </c>
      <c r="AA116" s="14" t="str">
        <f>TEXT(Table1[[#This Row],[Order Date]],"mmmm")</f>
        <v>April</v>
      </c>
      <c r="AB116" s="8" t="str">
        <f>TEXT(Table1[[#This Row],[Order Date]],"yyyy")</f>
        <v>2015</v>
      </c>
      <c r="AC116" s="13">
        <v>42098</v>
      </c>
      <c r="AD116" s="12">
        <v>1014.9200000000001</v>
      </c>
      <c r="AE116" s="12">
        <v>77</v>
      </c>
      <c r="AF116" s="12">
        <v>12599.55</v>
      </c>
      <c r="AG116" s="12">
        <v>51072</v>
      </c>
      <c r="AH116" s="7" t="str">
        <f>IF(COUNTIF(Returns!$A$2:$A$1635,Orders!AG116)&gt;0,"Returned","Not Returned")</f>
        <v>Not Returned</v>
      </c>
    </row>
    <row r="117" spans="5:34" ht="12.75" customHeight="1" thickTop="1" thickBot="1" x14ac:dyDescent="0.3">
      <c r="E117" s="9">
        <v>22136</v>
      </c>
      <c r="F117" s="2" t="s">
        <v>37</v>
      </c>
      <c r="G117" s="2">
        <v>0.09</v>
      </c>
      <c r="H117" s="2">
        <v>12.28</v>
      </c>
      <c r="I117" s="2">
        <v>4.8600000000000003</v>
      </c>
      <c r="J117" s="2">
        <v>202</v>
      </c>
      <c r="K117" s="7" t="str">
        <f>IF(COUNTIF(Table1[Customer ID],Table1[[#This Row],[Customer ID]])&gt;1,"Repeat Customer","One-Time Customer")</f>
        <v>Repeat Customer</v>
      </c>
      <c r="L117" s="2" t="s">
        <v>302</v>
      </c>
      <c r="M117" s="2" t="s">
        <v>49</v>
      </c>
      <c r="N117" s="2" t="s">
        <v>28</v>
      </c>
      <c r="O117" s="2" t="s">
        <v>29</v>
      </c>
      <c r="P117" s="2" t="s">
        <v>93</v>
      </c>
      <c r="Q117" s="2" t="s">
        <v>59</v>
      </c>
      <c r="R117" s="2" t="s">
        <v>303</v>
      </c>
      <c r="S117" s="2">
        <v>0.38</v>
      </c>
      <c r="T117" s="7">
        <f>Table1[[#This Row],[Profit]]/Table1[[#This Row],[Sales]]</f>
        <v>4.9927849927849932E-2</v>
      </c>
      <c r="U117" s="2" t="s">
        <v>33</v>
      </c>
      <c r="V117" s="2" t="s">
        <v>61</v>
      </c>
      <c r="W117" s="2" t="s">
        <v>304</v>
      </c>
      <c r="X117" s="2" t="s">
        <v>305</v>
      </c>
      <c r="Y117" s="2">
        <v>74006</v>
      </c>
      <c r="Z117" s="10">
        <v>42121</v>
      </c>
      <c r="AA117" s="14" t="str">
        <f>TEXT(Table1[[#This Row],[Order Date]],"mmmm")</f>
        <v>April</v>
      </c>
      <c r="AB117" s="8" t="str">
        <f>TEXT(Table1[[#This Row],[Order Date]],"yyyy")</f>
        <v>2015</v>
      </c>
      <c r="AC117" s="10">
        <v>42122</v>
      </c>
      <c r="AD117" s="2">
        <v>1.73</v>
      </c>
      <c r="AE117" s="2">
        <v>3</v>
      </c>
      <c r="AF117" s="2">
        <v>34.65</v>
      </c>
      <c r="AG117" s="2">
        <v>88971</v>
      </c>
      <c r="AH117" s="7" t="str">
        <f>IF(COUNTIF(Returns!$A$2:$A$1635,Orders!AG117)&gt;0,"Returned","Not Returned")</f>
        <v>Not Returned</v>
      </c>
    </row>
    <row r="118" spans="5:34" ht="12.75" customHeight="1" thickTop="1" thickBot="1" x14ac:dyDescent="0.3">
      <c r="E118" s="11">
        <v>18783</v>
      </c>
      <c r="F118" s="12" t="s">
        <v>25</v>
      </c>
      <c r="G118" s="12">
        <v>0.03</v>
      </c>
      <c r="H118" s="12">
        <v>7.37</v>
      </c>
      <c r="I118" s="12">
        <v>5.53</v>
      </c>
      <c r="J118" s="12">
        <v>202</v>
      </c>
      <c r="K118" s="7" t="str">
        <f>IF(COUNTIF(Table1[Customer ID],Table1[[#This Row],[Customer ID]])&gt;1,"Repeat Customer","One-Time Customer")</f>
        <v>Repeat Customer</v>
      </c>
      <c r="L118" s="12" t="s">
        <v>302</v>
      </c>
      <c r="M118" s="12" t="s">
        <v>49</v>
      </c>
      <c r="N118" s="12" t="s">
        <v>28</v>
      </c>
      <c r="O118" s="12" t="s">
        <v>77</v>
      </c>
      <c r="P118" s="12" t="s">
        <v>180</v>
      </c>
      <c r="Q118" s="12" t="s">
        <v>51</v>
      </c>
      <c r="R118" s="12" t="s">
        <v>306</v>
      </c>
      <c r="S118" s="12">
        <v>0.69</v>
      </c>
      <c r="T118" s="7">
        <f>Table1[[#This Row],[Profit]]/Table1[[#This Row],[Sales]]</f>
        <v>-1.5584566965846833</v>
      </c>
      <c r="U118" s="12" t="s">
        <v>33</v>
      </c>
      <c r="V118" s="12" t="s">
        <v>61</v>
      </c>
      <c r="W118" s="12" t="s">
        <v>304</v>
      </c>
      <c r="X118" s="12" t="s">
        <v>305</v>
      </c>
      <c r="Y118" s="12">
        <v>74006</v>
      </c>
      <c r="Z118" s="13">
        <v>42020</v>
      </c>
      <c r="AA118" s="14" t="str">
        <f>TEXT(Table1[[#This Row],[Order Date]],"mmmm")</f>
        <v>January</v>
      </c>
      <c r="AB118" s="8" t="str">
        <f>TEXT(Table1[[#This Row],[Order Date]],"yyyy")</f>
        <v>2015</v>
      </c>
      <c r="AC118" s="13">
        <v>42022</v>
      </c>
      <c r="AD118" s="12">
        <v>-133.69999999999999</v>
      </c>
      <c r="AE118" s="12">
        <v>11</v>
      </c>
      <c r="AF118" s="12">
        <v>85.79</v>
      </c>
      <c r="AG118" s="12">
        <v>88972</v>
      </c>
      <c r="AH118" s="7" t="str">
        <f>IF(COUNTIF(Returns!$A$2:$A$1635,Orders!AG118)&gt;0,"Returned","Not Returned")</f>
        <v>Not Returned</v>
      </c>
    </row>
    <row r="119" spans="5:34" ht="12.75" customHeight="1" thickTop="1" thickBot="1" x14ac:dyDescent="0.3">
      <c r="E119" s="9">
        <v>21401</v>
      </c>
      <c r="F119" s="2" t="s">
        <v>106</v>
      </c>
      <c r="G119" s="2">
        <v>0.05</v>
      </c>
      <c r="H119" s="2">
        <v>1.86</v>
      </c>
      <c r="I119" s="2">
        <v>2.58</v>
      </c>
      <c r="J119" s="2">
        <v>210</v>
      </c>
      <c r="K119" s="7" t="str">
        <f>IF(COUNTIF(Table1[Customer ID],Table1[[#This Row],[Customer ID]])&gt;1,"Repeat Customer","One-Time Customer")</f>
        <v>Repeat Customer</v>
      </c>
      <c r="L119" s="2" t="s">
        <v>307</v>
      </c>
      <c r="M119" s="2" t="s">
        <v>49</v>
      </c>
      <c r="N119" s="2" t="s">
        <v>40</v>
      </c>
      <c r="O119" s="2" t="s">
        <v>29</v>
      </c>
      <c r="P119" s="2" t="s">
        <v>66</v>
      </c>
      <c r="Q119" s="2" t="s">
        <v>31</v>
      </c>
      <c r="R119" s="2" t="s">
        <v>308</v>
      </c>
      <c r="S119" s="2">
        <v>0.82</v>
      </c>
      <c r="T119" s="7">
        <f>Table1[[#This Row],[Profit]]/Table1[[#This Row],[Sales]]</f>
        <v>-3.7830777967064173</v>
      </c>
      <c r="U119" s="2" t="s">
        <v>33</v>
      </c>
      <c r="V119" s="2" t="s">
        <v>53</v>
      </c>
      <c r="W119" s="2" t="s">
        <v>71</v>
      </c>
      <c r="X119" s="2" t="s">
        <v>309</v>
      </c>
      <c r="Y119" s="2">
        <v>12180</v>
      </c>
      <c r="Z119" s="10">
        <v>42021</v>
      </c>
      <c r="AA119" s="14" t="str">
        <f>TEXT(Table1[[#This Row],[Order Date]],"mmmm")</f>
        <v>January</v>
      </c>
      <c r="AB119" s="8" t="str">
        <f>TEXT(Table1[[#This Row],[Order Date]],"yyyy")</f>
        <v>2015</v>
      </c>
      <c r="AC119" s="10">
        <v>42025</v>
      </c>
      <c r="AD119" s="2">
        <v>-66.62</v>
      </c>
      <c r="AE119" s="2">
        <v>9</v>
      </c>
      <c r="AF119" s="2">
        <v>17.61</v>
      </c>
      <c r="AG119" s="2">
        <v>85965</v>
      </c>
      <c r="AH119" s="7" t="str">
        <f>IF(COUNTIF(Returns!$A$2:$A$1635,Orders!AG119)&gt;0,"Returned","Not Returned")</f>
        <v>Not Returned</v>
      </c>
    </row>
    <row r="120" spans="5:34" ht="12.75" customHeight="1" thickTop="1" thickBot="1" x14ac:dyDescent="0.3">
      <c r="E120" s="11">
        <v>23097</v>
      </c>
      <c r="F120" s="12" t="s">
        <v>56</v>
      </c>
      <c r="G120" s="12">
        <v>0.09</v>
      </c>
      <c r="H120" s="12">
        <v>5.4</v>
      </c>
      <c r="I120" s="12">
        <v>7.78</v>
      </c>
      <c r="J120" s="12">
        <v>210</v>
      </c>
      <c r="K120" s="7" t="str">
        <f>IF(COUNTIF(Table1[Customer ID],Table1[[#This Row],[Customer ID]])&gt;1,"Repeat Customer","One-Time Customer")</f>
        <v>Repeat Customer</v>
      </c>
      <c r="L120" s="12" t="s">
        <v>307</v>
      </c>
      <c r="M120" s="12" t="s">
        <v>27</v>
      </c>
      <c r="N120" s="12" t="s">
        <v>40</v>
      </c>
      <c r="O120" s="12" t="s">
        <v>29</v>
      </c>
      <c r="P120" s="12" t="s">
        <v>109</v>
      </c>
      <c r="Q120" s="12" t="s">
        <v>59</v>
      </c>
      <c r="R120" s="12" t="s">
        <v>310</v>
      </c>
      <c r="S120" s="12">
        <v>0.37</v>
      </c>
      <c r="T120" s="7">
        <f>Table1[[#This Row],[Profit]]/Table1[[#This Row],[Sales]]</f>
        <v>-0.78709706959706949</v>
      </c>
      <c r="U120" s="12" t="s">
        <v>33</v>
      </c>
      <c r="V120" s="12" t="s">
        <v>53</v>
      </c>
      <c r="W120" s="12" t="s">
        <v>71</v>
      </c>
      <c r="X120" s="12" t="s">
        <v>309</v>
      </c>
      <c r="Y120" s="12">
        <v>12180</v>
      </c>
      <c r="Z120" s="13">
        <v>42157</v>
      </c>
      <c r="AA120" s="14" t="str">
        <f>TEXT(Table1[[#This Row],[Order Date]],"mmmm")</f>
        <v>June</v>
      </c>
      <c r="AB120" s="8" t="str">
        <f>TEXT(Table1[[#This Row],[Order Date]],"yyyy")</f>
        <v>2015</v>
      </c>
      <c r="AC120" s="13">
        <v>42157</v>
      </c>
      <c r="AD120" s="12">
        <v>-21.487749999999998</v>
      </c>
      <c r="AE120" s="12">
        <v>4</v>
      </c>
      <c r="AF120" s="12">
        <v>27.3</v>
      </c>
      <c r="AG120" s="12">
        <v>85966</v>
      </c>
      <c r="AH120" s="7" t="str">
        <f>IF(COUNTIF(Returns!$A$2:$A$1635,Orders!AG120)&gt;0,"Returned","Not Returned")</f>
        <v>Not Returned</v>
      </c>
    </row>
    <row r="121" spans="5:34" ht="12.75" customHeight="1" thickTop="1" thickBot="1" x14ac:dyDescent="0.3">
      <c r="E121" s="9">
        <v>23098</v>
      </c>
      <c r="F121" s="2" t="s">
        <v>56</v>
      </c>
      <c r="G121" s="2">
        <v>0.02</v>
      </c>
      <c r="H121" s="2">
        <v>20.28</v>
      </c>
      <c r="I121" s="2">
        <v>6.68</v>
      </c>
      <c r="J121" s="2">
        <v>210</v>
      </c>
      <c r="K121" s="7" t="str">
        <f>IF(COUNTIF(Table1[Customer ID],Table1[[#This Row],[Customer ID]])&gt;1,"Repeat Customer","One-Time Customer")</f>
        <v>Repeat Customer</v>
      </c>
      <c r="L121" s="2" t="s">
        <v>307</v>
      </c>
      <c r="M121" s="2" t="s">
        <v>49</v>
      </c>
      <c r="N121" s="2" t="s">
        <v>40</v>
      </c>
      <c r="O121" s="2" t="s">
        <v>41</v>
      </c>
      <c r="P121" s="2" t="s">
        <v>50</v>
      </c>
      <c r="Q121" s="2" t="s">
        <v>59</v>
      </c>
      <c r="R121" s="2" t="s">
        <v>311</v>
      </c>
      <c r="S121" s="2">
        <v>0.53</v>
      </c>
      <c r="T121" s="7">
        <f>Table1[[#This Row],[Profit]]/Table1[[#This Row],[Sales]]</f>
        <v>0.69</v>
      </c>
      <c r="U121" s="2" t="s">
        <v>33</v>
      </c>
      <c r="V121" s="2" t="s">
        <v>53</v>
      </c>
      <c r="W121" s="2" t="s">
        <v>71</v>
      </c>
      <c r="X121" s="2" t="s">
        <v>309</v>
      </c>
      <c r="Y121" s="2">
        <v>12180</v>
      </c>
      <c r="Z121" s="10">
        <v>42157</v>
      </c>
      <c r="AA121" s="14" t="str">
        <f>TEXT(Table1[[#This Row],[Order Date]],"mmmm")</f>
        <v>June</v>
      </c>
      <c r="AB121" s="8" t="str">
        <f>TEXT(Table1[[#This Row],[Order Date]],"yyyy")</f>
        <v>2015</v>
      </c>
      <c r="AC121" s="10">
        <v>42157</v>
      </c>
      <c r="AD121" s="2">
        <v>44.677499999999995</v>
      </c>
      <c r="AE121" s="2">
        <v>3</v>
      </c>
      <c r="AF121" s="2">
        <v>64.75</v>
      </c>
      <c r="AG121" s="2">
        <v>85966</v>
      </c>
      <c r="AH121" s="7" t="str">
        <f>IF(COUNTIF(Returns!$A$2:$A$1635,Orders!AG121)&gt;0,"Returned","Not Returned")</f>
        <v>Not Returned</v>
      </c>
    </row>
    <row r="122" spans="5:34" ht="12.75" customHeight="1" thickTop="1" thickBot="1" x14ac:dyDescent="0.3">
      <c r="E122" s="11">
        <v>23099</v>
      </c>
      <c r="F122" s="12" t="s">
        <v>56</v>
      </c>
      <c r="G122" s="12">
        <v>0</v>
      </c>
      <c r="H122" s="12">
        <v>11.55</v>
      </c>
      <c r="I122" s="12">
        <v>2.36</v>
      </c>
      <c r="J122" s="12">
        <v>210</v>
      </c>
      <c r="K122" s="7" t="str">
        <f>IF(COUNTIF(Table1[Customer ID],Table1[[#This Row],[Customer ID]])&gt;1,"Repeat Customer","One-Time Customer")</f>
        <v>Repeat Customer</v>
      </c>
      <c r="L122" s="12" t="s">
        <v>307</v>
      </c>
      <c r="M122" s="12" t="s">
        <v>49</v>
      </c>
      <c r="N122" s="12" t="s">
        <v>40</v>
      </c>
      <c r="O122" s="12" t="s">
        <v>29</v>
      </c>
      <c r="P122" s="12" t="s">
        <v>30</v>
      </c>
      <c r="Q122" s="12" t="s">
        <v>31</v>
      </c>
      <c r="R122" s="12" t="s">
        <v>312</v>
      </c>
      <c r="S122" s="12">
        <v>0.55000000000000004</v>
      </c>
      <c r="T122" s="7">
        <f>Table1[[#This Row],[Profit]]/Table1[[#This Row],[Sales]]</f>
        <v>0.37464274372816769</v>
      </c>
      <c r="U122" s="12" t="s">
        <v>33</v>
      </c>
      <c r="V122" s="12" t="s">
        <v>53</v>
      </c>
      <c r="W122" s="12" t="s">
        <v>71</v>
      </c>
      <c r="X122" s="12" t="s">
        <v>309</v>
      </c>
      <c r="Y122" s="12">
        <v>12180</v>
      </c>
      <c r="Z122" s="13">
        <v>42157</v>
      </c>
      <c r="AA122" s="14" t="str">
        <f>TEXT(Table1[[#This Row],[Order Date]],"mmmm")</f>
        <v>June</v>
      </c>
      <c r="AB122" s="8" t="str">
        <f>TEXT(Table1[[#This Row],[Order Date]],"yyyy")</f>
        <v>2015</v>
      </c>
      <c r="AC122" s="13">
        <v>42158</v>
      </c>
      <c r="AD122" s="12">
        <v>23.594999999999999</v>
      </c>
      <c r="AE122" s="12">
        <v>5</v>
      </c>
      <c r="AF122" s="12">
        <v>62.98</v>
      </c>
      <c r="AG122" s="12">
        <v>85966</v>
      </c>
      <c r="AH122" s="7" t="str">
        <f>IF(COUNTIF(Returns!$A$2:$A$1635,Orders!AG122)&gt;0,"Returned","Not Returned")</f>
        <v>Not Returned</v>
      </c>
    </row>
    <row r="123" spans="5:34" ht="12.75" customHeight="1" thickTop="1" thickBot="1" x14ac:dyDescent="0.3">
      <c r="E123" s="9">
        <v>23605</v>
      </c>
      <c r="F123" s="2" t="s">
        <v>56</v>
      </c>
      <c r="G123" s="2">
        <v>0.01</v>
      </c>
      <c r="H123" s="2">
        <v>10.06</v>
      </c>
      <c r="I123" s="2">
        <v>2.06</v>
      </c>
      <c r="J123" s="2">
        <v>211</v>
      </c>
      <c r="K123" s="7" t="str">
        <f>IF(COUNTIF(Table1[Customer ID],Table1[[#This Row],[Customer ID]])&gt;1,"Repeat Customer","One-Time Customer")</f>
        <v>Repeat Customer</v>
      </c>
      <c r="L123" s="2" t="s">
        <v>313</v>
      </c>
      <c r="M123" s="2" t="s">
        <v>49</v>
      </c>
      <c r="N123" s="2" t="s">
        <v>114</v>
      </c>
      <c r="O123" s="2" t="s">
        <v>29</v>
      </c>
      <c r="P123" s="2" t="s">
        <v>93</v>
      </c>
      <c r="Q123" s="2" t="s">
        <v>31</v>
      </c>
      <c r="R123" s="2" t="s">
        <v>280</v>
      </c>
      <c r="S123" s="2">
        <v>0.39</v>
      </c>
      <c r="T123" s="7">
        <f>Table1[[#This Row],[Profit]]/Table1[[#This Row],[Sales]]</f>
        <v>0.35801886792452831</v>
      </c>
      <c r="U123" s="2" t="s">
        <v>33</v>
      </c>
      <c r="V123" s="2" t="s">
        <v>53</v>
      </c>
      <c r="W123" s="2" t="s">
        <v>71</v>
      </c>
      <c r="X123" s="2" t="s">
        <v>314</v>
      </c>
      <c r="Y123" s="2">
        <v>13501</v>
      </c>
      <c r="Z123" s="10">
        <v>42010</v>
      </c>
      <c r="AA123" s="14" t="str">
        <f>TEXT(Table1[[#This Row],[Order Date]],"mmmm")</f>
        <v>January</v>
      </c>
      <c r="AB123" s="8" t="str">
        <f>TEXT(Table1[[#This Row],[Order Date]],"yyyy")</f>
        <v>2015</v>
      </c>
      <c r="AC123" s="10">
        <v>42012</v>
      </c>
      <c r="AD123" s="2">
        <v>7.59</v>
      </c>
      <c r="AE123" s="2">
        <v>2</v>
      </c>
      <c r="AF123" s="2">
        <v>21.2</v>
      </c>
      <c r="AG123" s="2">
        <v>85964</v>
      </c>
      <c r="AH123" s="7" t="str">
        <f>IF(COUNTIF(Returns!$A$2:$A$1635,Orders!AG123)&gt;0,"Returned","Not Returned")</f>
        <v>Not Returned</v>
      </c>
    </row>
    <row r="124" spans="5:34" ht="12.75" customHeight="1" thickTop="1" thickBot="1" x14ac:dyDescent="0.3">
      <c r="E124" s="11">
        <v>23606</v>
      </c>
      <c r="F124" s="12" t="s">
        <v>56</v>
      </c>
      <c r="G124" s="12">
        <v>0</v>
      </c>
      <c r="H124" s="12">
        <v>65.989999999999995</v>
      </c>
      <c r="I124" s="12">
        <v>5.92</v>
      </c>
      <c r="J124" s="12">
        <v>211</v>
      </c>
      <c r="K124" s="7" t="str">
        <f>IF(COUNTIF(Table1[Customer ID],Table1[[#This Row],[Customer ID]])&gt;1,"Repeat Customer","One-Time Customer")</f>
        <v>Repeat Customer</v>
      </c>
      <c r="L124" s="12" t="s">
        <v>313</v>
      </c>
      <c r="M124" s="12" t="s">
        <v>49</v>
      </c>
      <c r="N124" s="12" t="s">
        <v>114</v>
      </c>
      <c r="O124" s="12" t="s">
        <v>77</v>
      </c>
      <c r="P124" s="12" t="s">
        <v>78</v>
      </c>
      <c r="Q124" s="12" t="s">
        <v>59</v>
      </c>
      <c r="R124" s="12" t="s">
        <v>315</v>
      </c>
      <c r="S124" s="12">
        <v>0.55000000000000004</v>
      </c>
      <c r="T124" s="7">
        <f>Table1[[#This Row],[Profit]]/Table1[[#This Row],[Sales]]</f>
        <v>-0.62304984998846069</v>
      </c>
      <c r="U124" s="12" t="s">
        <v>33</v>
      </c>
      <c r="V124" s="12" t="s">
        <v>53</v>
      </c>
      <c r="W124" s="12" t="s">
        <v>71</v>
      </c>
      <c r="X124" s="12" t="s">
        <v>314</v>
      </c>
      <c r="Y124" s="12">
        <v>13501</v>
      </c>
      <c r="Z124" s="13">
        <v>42010</v>
      </c>
      <c r="AA124" s="14" t="str">
        <f>TEXT(Table1[[#This Row],[Order Date]],"mmmm")</f>
        <v>January</v>
      </c>
      <c r="AB124" s="8" t="str">
        <f>TEXT(Table1[[#This Row],[Order Date]],"yyyy")</f>
        <v>2015</v>
      </c>
      <c r="AC124" s="13">
        <v>42012</v>
      </c>
      <c r="AD124" s="12">
        <v>-107.98699999999999</v>
      </c>
      <c r="AE124" s="12">
        <v>3</v>
      </c>
      <c r="AF124" s="12">
        <v>173.32</v>
      </c>
      <c r="AG124" s="12">
        <v>85964</v>
      </c>
      <c r="AH124" s="7" t="str">
        <f>IF(COUNTIF(Returns!$A$2:$A$1635,Orders!AG124)&gt;0,"Returned","Not Returned")</f>
        <v>Not Returned</v>
      </c>
    </row>
    <row r="125" spans="5:34" ht="12.75" customHeight="1" thickTop="1" thickBot="1" x14ac:dyDescent="0.3">
      <c r="E125" s="9">
        <v>23100</v>
      </c>
      <c r="F125" s="2" t="s">
        <v>56</v>
      </c>
      <c r="G125" s="2">
        <v>0.05</v>
      </c>
      <c r="H125" s="2">
        <v>2.08</v>
      </c>
      <c r="I125" s="2">
        <v>2.56</v>
      </c>
      <c r="J125" s="2">
        <v>211</v>
      </c>
      <c r="K125" s="7" t="str">
        <f>IF(COUNTIF(Table1[Customer ID],Table1[[#This Row],[Customer ID]])&gt;1,"Repeat Customer","One-Time Customer")</f>
        <v>Repeat Customer</v>
      </c>
      <c r="L125" s="2" t="s">
        <v>313</v>
      </c>
      <c r="M125" s="2" t="s">
        <v>49</v>
      </c>
      <c r="N125" s="2" t="s">
        <v>40</v>
      </c>
      <c r="O125" s="2" t="s">
        <v>29</v>
      </c>
      <c r="P125" s="2" t="s">
        <v>174</v>
      </c>
      <c r="Q125" s="2" t="s">
        <v>51</v>
      </c>
      <c r="R125" s="2" t="s">
        <v>316</v>
      </c>
      <c r="S125" s="2">
        <v>0.55000000000000004</v>
      </c>
      <c r="T125" s="7">
        <f>Table1[[#This Row],[Profit]]/Table1[[#This Row],[Sales]]</f>
        <v>-0.85717663750295581</v>
      </c>
      <c r="U125" s="2" t="s">
        <v>33</v>
      </c>
      <c r="V125" s="2" t="s">
        <v>53</v>
      </c>
      <c r="W125" s="2" t="s">
        <v>71</v>
      </c>
      <c r="X125" s="2" t="s">
        <v>314</v>
      </c>
      <c r="Y125" s="2">
        <v>13501</v>
      </c>
      <c r="Z125" s="10">
        <v>42157</v>
      </c>
      <c r="AA125" s="14" t="str">
        <f>TEXT(Table1[[#This Row],[Order Date]],"mmmm")</f>
        <v>June</v>
      </c>
      <c r="AB125" s="8" t="str">
        <f>TEXT(Table1[[#This Row],[Order Date]],"yyyy")</f>
        <v>2015</v>
      </c>
      <c r="AC125" s="10">
        <v>42158</v>
      </c>
      <c r="AD125" s="2">
        <v>-36.25</v>
      </c>
      <c r="AE125" s="2">
        <v>20</v>
      </c>
      <c r="AF125" s="2">
        <v>42.29</v>
      </c>
      <c r="AG125" s="2">
        <v>85966</v>
      </c>
      <c r="AH125" s="7" t="str">
        <f>IF(COUNTIF(Returns!$A$2:$A$1635,Orders!AG125)&gt;0,"Returned","Not Returned")</f>
        <v>Not Returned</v>
      </c>
    </row>
    <row r="126" spans="5:34" ht="12.75" customHeight="1" thickTop="1" thickBot="1" x14ac:dyDescent="0.3">
      <c r="E126" s="11">
        <v>26303</v>
      </c>
      <c r="F126" s="12" t="s">
        <v>56</v>
      </c>
      <c r="G126" s="12">
        <v>0.05</v>
      </c>
      <c r="H126" s="12">
        <v>119.99</v>
      </c>
      <c r="I126" s="12">
        <v>56.14</v>
      </c>
      <c r="J126" s="12">
        <v>218</v>
      </c>
      <c r="K126" s="7" t="str">
        <f>IF(COUNTIF(Table1[Customer ID],Table1[[#This Row],[Customer ID]])&gt;1,"Repeat Customer","One-Time Customer")</f>
        <v>One-Time Customer</v>
      </c>
      <c r="L126" s="12" t="s">
        <v>317</v>
      </c>
      <c r="M126" s="12" t="s">
        <v>39</v>
      </c>
      <c r="N126" s="12" t="s">
        <v>114</v>
      </c>
      <c r="O126" s="12" t="s">
        <v>77</v>
      </c>
      <c r="P126" s="12" t="s">
        <v>85</v>
      </c>
      <c r="Q126" s="12" t="s">
        <v>121</v>
      </c>
      <c r="R126" s="12" t="s">
        <v>318</v>
      </c>
      <c r="S126" s="12">
        <v>0.39</v>
      </c>
      <c r="T126" s="7">
        <f>Table1[[#This Row],[Profit]]/Table1[[#This Row],[Sales]]</f>
        <v>-0.14035639470405412</v>
      </c>
      <c r="U126" s="12" t="s">
        <v>33</v>
      </c>
      <c r="V126" s="12" t="s">
        <v>34</v>
      </c>
      <c r="W126" s="12" t="s">
        <v>212</v>
      </c>
      <c r="X126" s="12" t="s">
        <v>319</v>
      </c>
      <c r="Y126" s="12">
        <v>84107</v>
      </c>
      <c r="Z126" s="13">
        <v>42164</v>
      </c>
      <c r="AA126" s="14" t="str">
        <f>TEXT(Table1[[#This Row],[Order Date]],"mmmm")</f>
        <v>June</v>
      </c>
      <c r="AB126" s="8" t="str">
        <f>TEXT(Table1[[#This Row],[Order Date]],"yyyy")</f>
        <v>2015</v>
      </c>
      <c r="AC126" s="13">
        <v>42166</v>
      </c>
      <c r="AD126" s="12">
        <v>-102.5121</v>
      </c>
      <c r="AE126" s="12">
        <v>6</v>
      </c>
      <c r="AF126" s="12">
        <v>730.37</v>
      </c>
      <c r="AG126" s="12">
        <v>88048</v>
      </c>
      <c r="AH126" s="7" t="str">
        <f>IF(COUNTIF(Returns!$A$2:$A$1635,Orders!AG126)&gt;0,"Returned","Not Returned")</f>
        <v>Not Returned</v>
      </c>
    </row>
    <row r="127" spans="5:34" ht="12.75" customHeight="1" thickTop="1" thickBot="1" x14ac:dyDescent="0.3">
      <c r="E127" s="9">
        <v>21203</v>
      </c>
      <c r="F127" s="2" t="s">
        <v>56</v>
      </c>
      <c r="G127" s="2">
        <v>0.03</v>
      </c>
      <c r="H127" s="2">
        <v>60.89</v>
      </c>
      <c r="I127" s="2">
        <v>32.409999999999997</v>
      </c>
      <c r="J127" s="2">
        <v>228</v>
      </c>
      <c r="K127" s="7" t="str">
        <f>IF(COUNTIF(Table1[Customer ID],Table1[[#This Row],[Customer ID]])&gt;1,"Repeat Customer","One-Time Customer")</f>
        <v>One-Time Customer</v>
      </c>
      <c r="L127" s="2" t="s">
        <v>320</v>
      </c>
      <c r="M127" s="2" t="s">
        <v>39</v>
      </c>
      <c r="N127" s="2" t="s">
        <v>58</v>
      </c>
      <c r="O127" s="2" t="s">
        <v>41</v>
      </c>
      <c r="P127" s="2" t="s">
        <v>42</v>
      </c>
      <c r="Q127" s="2" t="s">
        <v>43</v>
      </c>
      <c r="R127" s="2" t="s">
        <v>321</v>
      </c>
      <c r="S127" s="2">
        <v>0.56000000000000005</v>
      </c>
      <c r="T127" s="7">
        <f>Table1[[#This Row],[Profit]]/Table1[[#This Row],[Sales]]</f>
        <v>8.0698794645830088E-2</v>
      </c>
      <c r="U127" s="2" t="s">
        <v>33</v>
      </c>
      <c r="V127" s="2" t="s">
        <v>136</v>
      </c>
      <c r="W127" s="2" t="s">
        <v>322</v>
      </c>
      <c r="X127" s="2" t="s">
        <v>323</v>
      </c>
      <c r="Y127" s="2">
        <v>28227</v>
      </c>
      <c r="Z127" s="10">
        <v>42096</v>
      </c>
      <c r="AA127" s="14" t="str">
        <f>TEXT(Table1[[#This Row],[Order Date]],"mmmm")</f>
        <v>April</v>
      </c>
      <c r="AB127" s="8" t="str">
        <f>TEXT(Table1[[#This Row],[Order Date]],"yyyy")</f>
        <v>2015</v>
      </c>
      <c r="AC127" s="10">
        <v>42097</v>
      </c>
      <c r="AD127" s="2">
        <v>36.353999999999999</v>
      </c>
      <c r="AE127" s="2">
        <v>7</v>
      </c>
      <c r="AF127" s="2">
        <v>450.49</v>
      </c>
      <c r="AG127" s="2">
        <v>88527</v>
      </c>
      <c r="AH127" s="7" t="str">
        <f>IF(COUNTIF(Returns!$A$2:$A$1635,Orders!AG127)&gt;0,"Returned","Not Returned")</f>
        <v>Not Returned</v>
      </c>
    </row>
    <row r="128" spans="5:34" ht="12.75" customHeight="1" thickTop="1" thickBot="1" x14ac:dyDescent="0.3">
      <c r="E128" s="11">
        <v>25500</v>
      </c>
      <c r="F128" s="12" t="s">
        <v>56</v>
      </c>
      <c r="G128" s="12">
        <v>7.0000000000000007E-2</v>
      </c>
      <c r="H128" s="12">
        <v>5.81</v>
      </c>
      <c r="I128" s="12">
        <v>8.49</v>
      </c>
      <c r="J128" s="12">
        <v>233</v>
      </c>
      <c r="K128" s="7" t="str">
        <f>IF(COUNTIF(Table1[Customer ID],Table1[[#This Row],[Customer ID]])&gt;1,"Repeat Customer","One-Time Customer")</f>
        <v>Repeat Customer</v>
      </c>
      <c r="L128" s="12" t="s">
        <v>324</v>
      </c>
      <c r="M128" s="12" t="s">
        <v>49</v>
      </c>
      <c r="N128" s="12" t="s">
        <v>58</v>
      </c>
      <c r="O128" s="12" t="s">
        <v>29</v>
      </c>
      <c r="P128" s="12" t="s">
        <v>109</v>
      </c>
      <c r="Q128" s="12" t="s">
        <v>59</v>
      </c>
      <c r="R128" s="12" t="s">
        <v>325</v>
      </c>
      <c r="S128" s="12">
        <v>0.39</v>
      </c>
      <c r="T128" s="7">
        <f>Table1[[#This Row],[Profit]]/Table1[[#This Row],[Sales]]</f>
        <v>-4.1366751700680267</v>
      </c>
      <c r="U128" s="12" t="s">
        <v>33</v>
      </c>
      <c r="V128" s="12" t="s">
        <v>61</v>
      </c>
      <c r="W128" s="12" t="s">
        <v>178</v>
      </c>
      <c r="X128" s="12" t="s">
        <v>326</v>
      </c>
      <c r="Y128" s="12">
        <v>60462</v>
      </c>
      <c r="Z128" s="13">
        <v>42055</v>
      </c>
      <c r="AA128" s="14" t="str">
        <f>TEXT(Table1[[#This Row],[Order Date]],"mmmm")</f>
        <v>February</v>
      </c>
      <c r="AB128" s="8" t="str">
        <f>TEXT(Table1[[#This Row],[Order Date]],"yyyy")</f>
        <v>2015</v>
      </c>
      <c r="AC128" s="13">
        <v>42057</v>
      </c>
      <c r="AD128" s="12">
        <v>-243.23649999999998</v>
      </c>
      <c r="AE128" s="12">
        <v>10</v>
      </c>
      <c r="AF128" s="12">
        <v>58.8</v>
      </c>
      <c r="AG128" s="12">
        <v>90237</v>
      </c>
      <c r="AH128" s="7" t="str">
        <f>IF(COUNTIF(Returns!$A$2:$A$1635,Orders!AG128)&gt;0,"Returned","Not Returned")</f>
        <v>Not Returned</v>
      </c>
    </row>
    <row r="129" spans="5:34" ht="12.75" customHeight="1" thickTop="1" thickBot="1" x14ac:dyDescent="0.3">
      <c r="E129" s="9">
        <v>25501</v>
      </c>
      <c r="F129" s="2" t="s">
        <v>56</v>
      </c>
      <c r="G129" s="2">
        <v>0.04</v>
      </c>
      <c r="H129" s="2">
        <v>9.65</v>
      </c>
      <c r="I129" s="2">
        <v>6.22</v>
      </c>
      <c r="J129" s="2">
        <v>233</v>
      </c>
      <c r="K129" s="7" t="str">
        <f>IF(COUNTIF(Table1[Customer ID],Table1[[#This Row],[Customer ID]])&gt;1,"Repeat Customer","One-Time Customer")</f>
        <v>Repeat Customer</v>
      </c>
      <c r="L129" s="2" t="s">
        <v>324</v>
      </c>
      <c r="M129" s="2" t="s">
        <v>49</v>
      </c>
      <c r="N129" s="2" t="s">
        <v>58</v>
      </c>
      <c r="O129" s="2" t="s">
        <v>41</v>
      </c>
      <c r="P129" s="2" t="s">
        <v>50</v>
      </c>
      <c r="Q129" s="2" t="s">
        <v>59</v>
      </c>
      <c r="R129" s="2" t="s">
        <v>327</v>
      </c>
      <c r="S129" s="2">
        <v>0.55000000000000004</v>
      </c>
      <c r="T129" s="7">
        <f>Table1[[#This Row],[Profit]]/Table1[[#This Row],[Sales]]</f>
        <v>-0.44509006391632772</v>
      </c>
      <c r="U129" s="2" t="s">
        <v>33</v>
      </c>
      <c r="V129" s="2" t="s">
        <v>61</v>
      </c>
      <c r="W129" s="2" t="s">
        <v>178</v>
      </c>
      <c r="X129" s="2" t="s">
        <v>326</v>
      </c>
      <c r="Y129" s="2">
        <v>60462</v>
      </c>
      <c r="Z129" s="10">
        <v>42055</v>
      </c>
      <c r="AA129" s="14" t="str">
        <f>TEXT(Table1[[#This Row],[Order Date]],"mmmm")</f>
        <v>February</v>
      </c>
      <c r="AB129" s="8" t="str">
        <f>TEXT(Table1[[#This Row],[Order Date]],"yyyy")</f>
        <v>2015</v>
      </c>
      <c r="AC129" s="10">
        <v>42056</v>
      </c>
      <c r="AD129" s="2">
        <v>-53.62</v>
      </c>
      <c r="AE129" s="2">
        <v>12</v>
      </c>
      <c r="AF129" s="2">
        <v>120.47</v>
      </c>
      <c r="AG129" s="2">
        <v>90237</v>
      </c>
      <c r="AH129" s="7" t="str">
        <f>IF(COUNTIF(Returns!$A$2:$A$1635,Orders!AG129)&gt;0,"Returned","Not Returned")</f>
        <v>Not Returned</v>
      </c>
    </row>
    <row r="130" spans="5:34" ht="12.75" customHeight="1" thickTop="1" thickBot="1" x14ac:dyDescent="0.3">
      <c r="E130" s="11">
        <v>23058</v>
      </c>
      <c r="F130" s="12" t="s">
        <v>47</v>
      </c>
      <c r="G130" s="12">
        <v>0.06</v>
      </c>
      <c r="H130" s="12">
        <v>279.81</v>
      </c>
      <c r="I130" s="12">
        <v>23.19</v>
      </c>
      <c r="J130" s="12">
        <v>234</v>
      </c>
      <c r="K130" s="7" t="str">
        <f>IF(COUNTIF(Table1[Customer ID],Table1[[#This Row],[Customer ID]])&gt;1,"Repeat Customer","One-Time Customer")</f>
        <v>Repeat Customer</v>
      </c>
      <c r="L130" s="12" t="s">
        <v>328</v>
      </c>
      <c r="M130" s="12" t="s">
        <v>39</v>
      </c>
      <c r="N130" s="12" t="s">
        <v>58</v>
      </c>
      <c r="O130" s="12" t="s">
        <v>29</v>
      </c>
      <c r="P130" s="12" t="s">
        <v>257</v>
      </c>
      <c r="Q130" s="12" t="s">
        <v>43</v>
      </c>
      <c r="R130" s="12" t="s">
        <v>329</v>
      </c>
      <c r="S130" s="12">
        <v>0.59</v>
      </c>
      <c r="T130" s="7">
        <f>Table1[[#This Row],[Profit]]/Table1[[#This Row],[Sales]]</f>
        <v>0.69</v>
      </c>
      <c r="U130" s="12" t="s">
        <v>33</v>
      </c>
      <c r="V130" s="12" t="s">
        <v>61</v>
      </c>
      <c r="W130" s="12" t="s">
        <v>330</v>
      </c>
      <c r="X130" s="12" t="s">
        <v>331</v>
      </c>
      <c r="Y130" s="12">
        <v>50208</v>
      </c>
      <c r="Z130" s="13">
        <v>42040</v>
      </c>
      <c r="AA130" s="14" t="str">
        <f>TEXT(Table1[[#This Row],[Order Date]],"mmmm")</f>
        <v>February</v>
      </c>
      <c r="AB130" s="8" t="str">
        <f>TEXT(Table1[[#This Row],[Order Date]],"yyyy")</f>
        <v>2015</v>
      </c>
      <c r="AC130" s="13">
        <v>42041</v>
      </c>
      <c r="AD130" s="12">
        <v>1103.9723999999999</v>
      </c>
      <c r="AE130" s="12">
        <v>6</v>
      </c>
      <c r="AF130" s="12">
        <v>1599.96</v>
      </c>
      <c r="AG130" s="12">
        <v>90236</v>
      </c>
      <c r="AH130" s="7" t="str">
        <f>IF(COUNTIF(Returns!$A$2:$A$1635,Orders!AG130)&gt;0,"Returned","Not Returned")</f>
        <v>Not Returned</v>
      </c>
    </row>
    <row r="131" spans="5:34" ht="12.75" customHeight="1" thickTop="1" thickBot="1" x14ac:dyDescent="0.3">
      <c r="E131" s="9">
        <v>25121</v>
      </c>
      <c r="F131" s="2" t="s">
        <v>25</v>
      </c>
      <c r="G131" s="2">
        <v>0.03</v>
      </c>
      <c r="H131" s="2">
        <v>28.53</v>
      </c>
      <c r="I131" s="2">
        <v>1.49</v>
      </c>
      <c r="J131" s="2">
        <v>234</v>
      </c>
      <c r="K131" s="7" t="str">
        <f>IF(COUNTIF(Table1[Customer ID],Table1[[#This Row],[Customer ID]])&gt;1,"Repeat Customer","One-Time Customer")</f>
        <v>Repeat Customer</v>
      </c>
      <c r="L131" s="2" t="s">
        <v>328</v>
      </c>
      <c r="M131" s="2" t="s">
        <v>49</v>
      </c>
      <c r="N131" s="2" t="s">
        <v>58</v>
      </c>
      <c r="O131" s="2" t="s">
        <v>29</v>
      </c>
      <c r="P131" s="2" t="s">
        <v>109</v>
      </c>
      <c r="Q131" s="2" t="s">
        <v>59</v>
      </c>
      <c r="R131" s="2" t="s">
        <v>332</v>
      </c>
      <c r="S131" s="2">
        <v>0.38</v>
      </c>
      <c r="T131" s="7">
        <f>Table1[[#This Row],[Profit]]/Table1[[#This Row],[Sales]]</f>
        <v>0.69</v>
      </c>
      <c r="U131" s="2" t="s">
        <v>33</v>
      </c>
      <c r="V131" s="2" t="s">
        <v>61</v>
      </c>
      <c r="W131" s="2" t="s">
        <v>330</v>
      </c>
      <c r="X131" s="2" t="s">
        <v>331</v>
      </c>
      <c r="Y131" s="2">
        <v>50208</v>
      </c>
      <c r="Z131" s="10">
        <v>42090</v>
      </c>
      <c r="AA131" s="14" t="str">
        <f>TEXT(Table1[[#This Row],[Order Date]],"mmmm")</f>
        <v>March</v>
      </c>
      <c r="AB131" s="8" t="str">
        <f>TEXT(Table1[[#This Row],[Order Date]],"yyyy")</f>
        <v>2015</v>
      </c>
      <c r="AC131" s="10">
        <v>42092</v>
      </c>
      <c r="AD131" s="2">
        <v>136.33709999999999</v>
      </c>
      <c r="AE131" s="2">
        <v>7</v>
      </c>
      <c r="AF131" s="2">
        <v>197.59</v>
      </c>
      <c r="AG131" s="2">
        <v>90238</v>
      </c>
      <c r="AH131" s="7" t="str">
        <f>IF(COUNTIF(Returns!$A$2:$A$1635,Orders!AG131)&gt;0,"Returned","Not Returned")</f>
        <v>Not Returned</v>
      </c>
    </row>
    <row r="132" spans="5:34" ht="12.75" customHeight="1" thickTop="1" thickBot="1" x14ac:dyDescent="0.3">
      <c r="E132" s="11">
        <v>25122</v>
      </c>
      <c r="F132" s="12" t="s">
        <v>25</v>
      </c>
      <c r="G132" s="12">
        <v>0.01</v>
      </c>
      <c r="H132" s="12">
        <v>15.28</v>
      </c>
      <c r="I132" s="12">
        <v>1.99</v>
      </c>
      <c r="J132" s="12">
        <v>234</v>
      </c>
      <c r="K132" s="7" t="str">
        <f>IF(COUNTIF(Table1[Customer ID],Table1[[#This Row],[Customer ID]])&gt;1,"Repeat Customer","One-Time Customer")</f>
        <v>Repeat Customer</v>
      </c>
      <c r="L132" s="12" t="s">
        <v>328</v>
      </c>
      <c r="M132" s="12" t="s">
        <v>49</v>
      </c>
      <c r="N132" s="12" t="s">
        <v>58</v>
      </c>
      <c r="O132" s="12" t="s">
        <v>77</v>
      </c>
      <c r="P132" s="12" t="s">
        <v>180</v>
      </c>
      <c r="Q132" s="12" t="s">
        <v>51</v>
      </c>
      <c r="R132" s="12" t="s">
        <v>333</v>
      </c>
      <c r="S132" s="12">
        <v>0.42</v>
      </c>
      <c r="T132" s="7">
        <f>Table1[[#This Row],[Profit]]/Table1[[#This Row],[Sales]]</f>
        <v>-0.37711864406779666</v>
      </c>
      <c r="U132" s="12" t="s">
        <v>33</v>
      </c>
      <c r="V132" s="12" t="s">
        <v>61</v>
      </c>
      <c r="W132" s="12" t="s">
        <v>330</v>
      </c>
      <c r="X132" s="12" t="s">
        <v>331</v>
      </c>
      <c r="Y132" s="12">
        <v>50208</v>
      </c>
      <c r="Z132" s="13">
        <v>42090</v>
      </c>
      <c r="AA132" s="14" t="str">
        <f>TEXT(Table1[[#This Row],[Order Date]],"mmmm")</f>
        <v>March</v>
      </c>
      <c r="AB132" s="8" t="str">
        <f>TEXT(Table1[[#This Row],[Order Date]],"yyyy")</f>
        <v>2015</v>
      </c>
      <c r="AC132" s="13">
        <v>42092</v>
      </c>
      <c r="AD132" s="12">
        <v>-12.46</v>
      </c>
      <c r="AE132" s="12">
        <v>2</v>
      </c>
      <c r="AF132" s="12">
        <v>33.04</v>
      </c>
      <c r="AG132" s="12">
        <v>90238</v>
      </c>
      <c r="AH132" s="7" t="str">
        <f>IF(COUNTIF(Returns!$A$2:$A$1635,Orders!AG132)&gt;0,"Returned","Not Returned")</f>
        <v>Not Returned</v>
      </c>
    </row>
    <row r="133" spans="5:34" ht="12.75" customHeight="1" thickTop="1" thickBot="1" x14ac:dyDescent="0.3">
      <c r="E133" s="9">
        <v>22044</v>
      </c>
      <c r="F133" s="2" t="s">
        <v>106</v>
      </c>
      <c r="G133" s="2">
        <v>0.06</v>
      </c>
      <c r="H133" s="2">
        <v>3.34</v>
      </c>
      <c r="I133" s="2">
        <v>7.49</v>
      </c>
      <c r="J133" s="2">
        <v>234</v>
      </c>
      <c r="K133" s="7" t="str">
        <f>IF(COUNTIF(Table1[Customer ID],Table1[[#This Row],[Customer ID]])&gt;1,"Repeat Customer","One-Time Customer")</f>
        <v>Repeat Customer</v>
      </c>
      <c r="L133" s="2" t="s">
        <v>328</v>
      </c>
      <c r="M133" s="2" t="s">
        <v>27</v>
      </c>
      <c r="N133" s="2" t="s">
        <v>58</v>
      </c>
      <c r="O133" s="2" t="s">
        <v>29</v>
      </c>
      <c r="P133" s="2" t="s">
        <v>30</v>
      </c>
      <c r="Q133" s="2" t="s">
        <v>31</v>
      </c>
      <c r="R133" s="2" t="s">
        <v>334</v>
      </c>
      <c r="S133" s="2">
        <v>0.54</v>
      </c>
      <c r="T133" s="7">
        <f>Table1[[#This Row],[Profit]]/Table1[[#This Row],[Sales]]</f>
        <v>-6.4065573770491806</v>
      </c>
      <c r="U133" s="2" t="s">
        <v>33</v>
      </c>
      <c r="V133" s="2" t="s">
        <v>61</v>
      </c>
      <c r="W133" s="2" t="s">
        <v>330</v>
      </c>
      <c r="X133" s="2" t="s">
        <v>331</v>
      </c>
      <c r="Y133" s="2">
        <v>50208</v>
      </c>
      <c r="Z133" s="10">
        <v>42122</v>
      </c>
      <c r="AA133" s="14" t="str">
        <f>TEXT(Table1[[#This Row],[Order Date]],"mmmm")</f>
        <v>April</v>
      </c>
      <c r="AB133" s="8" t="str">
        <f>TEXT(Table1[[#This Row],[Order Date]],"yyyy")</f>
        <v>2015</v>
      </c>
      <c r="AC133" s="10">
        <v>42124</v>
      </c>
      <c r="AD133" s="2">
        <v>-175.86</v>
      </c>
      <c r="AE133" s="2">
        <v>8</v>
      </c>
      <c r="AF133" s="2">
        <v>27.45</v>
      </c>
      <c r="AG133" s="2">
        <v>90239</v>
      </c>
      <c r="AH133" s="7" t="str">
        <f>IF(COUNTIF(Returns!$A$2:$A$1635,Orders!AG133)&gt;0,"Returned","Not Returned")</f>
        <v>Not Returned</v>
      </c>
    </row>
    <row r="134" spans="5:34" ht="12.75" customHeight="1" thickTop="1" thickBot="1" x14ac:dyDescent="0.3">
      <c r="E134" s="11">
        <v>18885</v>
      </c>
      <c r="F134" s="12" t="s">
        <v>37</v>
      </c>
      <c r="G134" s="12">
        <v>0</v>
      </c>
      <c r="H134" s="12">
        <v>442.14</v>
      </c>
      <c r="I134" s="12">
        <v>14.7</v>
      </c>
      <c r="J134" s="12">
        <v>236</v>
      </c>
      <c r="K134" s="7" t="str">
        <f>IF(COUNTIF(Table1[Customer ID],Table1[[#This Row],[Customer ID]])&gt;1,"Repeat Customer","One-Time Customer")</f>
        <v>One-Time Customer</v>
      </c>
      <c r="L134" s="12" t="s">
        <v>335</v>
      </c>
      <c r="M134" s="12" t="s">
        <v>39</v>
      </c>
      <c r="N134" s="12" t="s">
        <v>28</v>
      </c>
      <c r="O134" s="12" t="s">
        <v>77</v>
      </c>
      <c r="P134" s="12" t="s">
        <v>85</v>
      </c>
      <c r="Q134" s="12" t="s">
        <v>43</v>
      </c>
      <c r="R134" s="12" t="s">
        <v>336</v>
      </c>
      <c r="S134" s="12">
        <v>0.56000000000000005</v>
      </c>
      <c r="T134" s="7">
        <f>Table1[[#This Row],[Profit]]/Table1[[#This Row],[Sales]]</f>
        <v>0.69</v>
      </c>
      <c r="U134" s="12" t="s">
        <v>33</v>
      </c>
      <c r="V134" s="12" t="s">
        <v>34</v>
      </c>
      <c r="W134" s="12" t="s">
        <v>255</v>
      </c>
      <c r="X134" s="12" t="s">
        <v>337</v>
      </c>
      <c r="Y134" s="12">
        <v>80027</v>
      </c>
      <c r="Z134" s="13">
        <v>42057</v>
      </c>
      <c r="AA134" s="14" t="str">
        <f>TEXT(Table1[[#This Row],[Order Date]],"mmmm")</f>
        <v>February</v>
      </c>
      <c r="AB134" s="8" t="str">
        <f>TEXT(Table1[[#This Row],[Order Date]],"yyyy")</f>
        <v>2015</v>
      </c>
      <c r="AC134" s="13">
        <v>42057</v>
      </c>
      <c r="AD134" s="12">
        <v>3294.8258999999994</v>
      </c>
      <c r="AE134" s="12">
        <v>10</v>
      </c>
      <c r="AF134" s="12">
        <v>4775.1099999999997</v>
      </c>
      <c r="AG134" s="12">
        <v>86621</v>
      </c>
      <c r="AH134" s="7" t="str">
        <f>IF(COUNTIF(Returns!$A$2:$A$1635,Orders!AG134)&gt;0,"Returned","Not Returned")</f>
        <v>Not Returned</v>
      </c>
    </row>
    <row r="135" spans="5:34" ht="12.75" customHeight="1" thickTop="1" thickBot="1" x14ac:dyDescent="0.3">
      <c r="E135" s="9">
        <v>24327</v>
      </c>
      <c r="F135" s="2" t="s">
        <v>56</v>
      </c>
      <c r="G135" s="2">
        <v>0.1</v>
      </c>
      <c r="H135" s="2">
        <v>19.98</v>
      </c>
      <c r="I135" s="2">
        <v>5.77</v>
      </c>
      <c r="J135" s="2">
        <v>240</v>
      </c>
      <c r="K135" s="7" t="str">
        <f>IF(COUNTIF(Table1[Customer ID],Table1[[#This Row],[Customer ID]])&gt;1,"Repeat Customer","One-Time Customer")</f>
        <v>One-Time Customer</v>
      </c>
      <c r="L135" s="2" t="s">
        <v>338</v>
      </c>
      <c r="M135" s="2" t="s">
        <v>27</v>
      </c>
      <c r="N135" s="2" t="s">
        <v>58</v>
      </c>
      <c r="O135" s="2" t="s">
        <v>29</v>
      </c>
      <c r="P135" s="2" t="s">
        <v>93</v>
      </c>
      <c r="Q135" s="2" t="s">
        <v>59</v>
      </c>
      <c r="R135" s="2" t="s">
        <v>339</v>
      </c>
      <c r="S135" s="2">
        <v>0.38</v>
      </c>
      <c r="T135" s="7">
        <f>Table1[[#This Row],[Profit]]/Table1[[#This Row],[Sales]]</f>
        <v>0.61121755791673937</v>
      </c>
      <c r="U135" s="2" t="s">
        <v>33</v>
      </c>
      <c r="V135" s="2" t="s">
        <v>34</v>
      </c>
      <c r="W135" s="2" t="s">
        <v>255</v>
      </c>
      <c r="X135" s="2" t="s">
        <v>340</v>
      </c>
      <c r="Y135" s="2">
        <v>80817</v>
      </c>
      <c r="Z135" s="10">
        <v>42114</v>
      </c>
      <c r="AA135" s="14" t="str">
        <f>TEXT(Table1[[#This Row],[Order Date]],"mmmm")</f>
        <v>April</v>
      </c>
      <c r="AB135" s="8" t="str">
        <f>TEXT(Table1[[#This Row],[Order Date]],"yyyy")</f>
        <v>2015</v>
      </c>
      <c r="AC135" s="10">
        <v>42114</v>
      </c>
      <c r="AD135" s="2">
        <v>35.090000000000003</v>
      </c>
      <c r="AE135" s="2">
        <v>3</v>
      </c>
      <c r="AF135" s="2">
        <v>57.41</v>
      </c>
      <c r="AG135" s="2">
        <v>90479</v>
      </c>
      <c r="AH135" s="7" t="str">
        <f>IF(COUNTIF(Returns!$A$2:$A$1635,Orders!AG135)&gt;0,"Returned","Not Returned")</f>
        <v>Not Returned</v>
      </c>
    </row>
    <row r="136" spans="5:34" ht="12.75" customHeight="1" thickTop="1" thickBot="1" x14ac:dyDescent="0.3">
      <c r="E136" s="11">
        <v>24328</v>
      </c>
      <c r="F136" s="12" t="s">
        <v>56</v>
      </c>
      <c r="G136" s="12">
        <v>0.06</v>
      </c>
      <c r="H136" s="12">
        <v>259.70999999999998</v>
      </c>
      <c r="I136" s="12">
        <v>66.67</v>
      </c>
      <c r="J136" s="12">
        <v>241</v>
      </c>
      <c r="K136" s="7" t="str">
        <f>IF(COUNTIF(Table1[Customer ID],Table1[[#This Row],[Customer ID]])&gt;1,"Repeat Customer","One-Time Customer")</f>
        <v>Repeat Customer</v>
      </c>
      <c r="L136" s="12" t="s">
        <v>341</v>
      </c>
      <c r="M136" s="12" t="s">
        <v>39</v>
      </c>
      <c r="N136" s="12" t="s">
        <v>58</v>
      </c>
      <c r="O136" s="12" t="s">
        <v>41</v>
      </c>
      <c r="P136" s="12" t="s">
        <v>152</v>
      </c>
      <c r="Q136" s="12" t="s">
        <v>121</v>
      </c>
      <c r="R136" s="12" t="s">
        <v>342</v>
      </c>
      <c r="S136" s="12">
        <v>0.61</v>
      </c>
      <c r="T136" s="7">
        <f>Table1[[#This Row],[Profit]]/Table1[[#This Row],[Sales]]</f>
        <v>0.27959656496563901</v>
      </c>
      <c r="U136" s="12" t="s">
        <v>33</v>
      </c>
      <c r="V136" s="12" t="s">
        <v>34</v>
      </c>
      <c r="W136" s="12" t="s">
        <v>255</v>
      </c>
      <c r="X136" s="12" t="s">
        <v>343</v>
      </c>
      <c r="Y136" s="12">
        <v>81503</v>
      </c>
      <c r="Z136" s="13">
        <v>42114</v>
      </c>
      <c r="AA136" s="14" t="str">
        <f>TEXT(Table1[[#This Row],[Order Date]],"mmmm")</f>
        <v>April</v>
      </c>
      <c r="AB136" s="8" t="str">
        <f>TEXT(Table1[[#This Row],[Order Date]],"yyyy")</f>
        <v>2015</v>
      </c>
      <c r="AC136" s="13">
        <v>42115</v>
      </c>
      <c r="AD136" s="12">
        <v>785.63</v>
      </c>
      <c r="AE136" s="12">
        <v>11</v>
      </c>
      <c r="AF136" s="12">
        <v>2809.87</v>
      </c>
      <c r="AG136" s="12">
        <v>90479</v>
      </c>
      <c r="AH136" s="7" t="str">
        <f>IF(COUNTIF(Returns!$A$2:$A$1635,Orders!AG136)&gt;0,"Returned","Not Returned")</f>
        <v>Not Returned</v>
      </c>
    </row>
    <row r="137" spans="5:34" ht="12.75" customHeight="1" thickTop="1" thickBot="1" x14ac:dyDescent="0.3">
      <c r="E137" s="9">
        <v>25264</v>
      </c>
      <c r="F137" s="2" t="s">
        <v>106</v>
      </c>
      <c r="G137" s="2">
        <v>0.01</v>
      </c>
      <c r="H137" s="2">
        <v>5.94</v>
      </c>
      <c r="I137" s="2">
        <v>9.92</v>
      </c>
      <c r="J137" s="2">
        <v>241</v>
      </c>
      <c r="K137" s="7" t="str">
        <f>IF(COUNTIF(Table1[Customer ID],Table1[[#This Row],[Customer ID]])&gt;1,"Repeat Customer","One-Time Customer")</f>
        <v>Repeat Customer</v>
      </c>
      <c r="L137" s="2" t="s">
        <v>341</v>
      </c>
      <c r="M137" s="2" t="s">
        <v>49</v>
      </c>
      <c r="N137" s="2" t="s">
        <v>58</v>
      </c>
      <c r="O137" s="2" t="s">
        <v>29</v>
      </c>
      <c r="P137" s="2" t="s">
        <v>109</v>
      </c>
      <c r="Q137" s="2" t="s">
        <v>59</v>
      </c>
      <c r="R137" s="2" t="s">
        <v>344</v>
      </c>
      <c r="S137" s="2">
        <v>0.38</v>
      </c>
      <c r="T137" s="7">
        <f>Table1[[#This Row],[Profit]]/Table1[[#This Row],[Sales]]</f>
        <v>-3.2092956336794694</v>
      </c>
      <c r="U137" s="2" t="s">
        <v>33</v>
      </c>
      <c r="V137" s="2" t="s">
        <v>34</v>
      </c>
      <c r="W137" s="2" t="s">
        <v>255</v>
      </c>
      <c r="X137" s="2" t="s">
        <v>343</v>
      </c>
      <c r="Y137" s="2">
        <v>81503</v>
      </c>
      <c r="Z137" s="10">
        <v>42150</v>
      </c>
      <c r="AA137" s="14" t="str">
        <f>TEXT(Table1[[#This Row],[Order Date]],"mmmm")</f>
        <v>May</v>
      </c>
      <c r="AB137" s="8" t="str">
        <f>TEXT(Table1[[#This Row],[Order Date]],"yyyy")</f>
        <v>2015</v>
      </c>
      <c r="AC137" s="10">
        <v>42157</v>
      </c>
      <c r="AD137" s="2">
        <v>-256.51900000000001</v>
      </c>
      <c r="AE137" s="2">
        <v>13</v>
      </c>
      <c r="AF137" s="2">
        <v>79.930000000000007</v>
      </c>
      <c r="AG137" s="2">
        <v>90480</v>
      </c>
      <c r="AH137" s="7" t="str">
        <f>IF(COUNTIF(Returns!$A$2:$A$1635,Orders!AG137)&gt;0,"Returned","Not Returned")</f>
        <v>Not Returned</v>
      </c>
    </row>
    <row r="138" spans="5:34" ht="12.75" customHeight="1" thickTop="1" thickBot="1" x14ac:dyDescent="0.3">
      <c r="E138" s="11">
        <v>25265</v>
      </c>
      <c r="F138" s="12" t="s">
        <v>106</v>
      </c>
      <c r="G138" s="12">
        <v>0.02</v>
      </c>
      <c r="H138" s="12">
        <v>125.99</v>
      </c>
      <c r="I138" s="12">
        <v>3</v>
      </c>
      <c r="J138" s="12">
        <v>241</v>
      </c>
      <c r="K138" s="7" t="str">
        <f>IF(COUNTIF(Table1[Customer ID],Table1[[#This Row],[Customer ID]])&gt;1,"Repeat Customer","One-Time Customer")</f>
        <v>Repeat Customer</v>
      </c>
      <c r="L138" s="12" t="s">
        <v>341</v>
      </c>
      <c r="M138" s="12" t="s">
        <v>49</v>
      </c>
      <c r="N138" s="12" t="s">
        <v>58</v>
      </c>
      <c r="O138" s="12" t="s">
        <v>77</v>
      </c>
      <c r="P138" s="12" t="s">
        <v>78</v>
      </c>
      <c r="Q138" s="12" t="s">
        <v>59</v>
      </c>
      <c r="R138" s="12" t="s">
        <v>345</v>
      </c>
      <c r="S138" s="12">
        <v>0.59</v>
      </c>
      <c r="T138" s="7">
        <f>Table1[[#This Row],[Profit]]/Table1[[#This Row],[Sales]]</f>
        <v>0.45621521335807053</v>
      </c>
      <c r="U138" s="12" t="s">
        <v>33</v>
      </c>
      <c r="V138" s="12" t="s">
        <v>34</v>
      </c>
      <c r="W138" s="12" t="s">
        <v>255</v>
      </c>
      <c r="X138" s="12" t="s">
        <v>343</v>
      </c>
      <c r="Y138" s="12">
        <v>81503</v>
      </c>
      <c r="Z138" s="13">
        <v>42150</v>
      </c>
      <c r="AA138" s="14" t="str">
        <f>TEXT(Table1[[#This Row],[Order Date]],"mmmm")</f>
        <v>May</v>
      </c>
      <c r="AB138" s="8" t="str">
        <f>TEXT(Table1[[#This Row],[Order Date]],"yyyy")</f>
        <v>2015</v>
      </c>
      <c r="AC138" s="13">
        <v>42150</v>
      </c>
      <c r="AD138" s="12">
        <v>398.358</v>
      </c>
      <c r="AE138" s="12">
        <v>8</v>
      </c>
      <c r="AF138" s="12">
        <v>873.18</v>
      </c>
      <c r="AG138" s="12">
        <v>90480</v>
      </c>
      <c r="AH138" s="7" t="str">
        <f>IF(COUNTIF(Returns!$A$2:$A$1635,Orders!AG138)&gt;0,"Returned","Not Returned")</f>
        <v>Not Returned</v>
      </c>
    </row>
    <row r="139" spans="5:34" ht="12.75" customHeight="1" thickTop="1" thickBot="1" x14ac:dyDescent="0.3">
      <c r="E139" s="9">
        <v>18849</v>
      </c>
      <c r="F139" s="2" t="s">
        <v>56</v>
      </c>
      <c r="G139" s="2">
        <v>0.02</v>
      </c>
      <c r="H139" s="2">
        <v>146.05000000000001</v>
      </c>
      <c r="I139" s="2">
        <v>80.2</v>
      </c>
      <c r="J139" s="2">
        <v>247</v>
      </c>
      <c r="K139" s="7" t="str">
        <f>IF(COUNTIF(Table1[Customer ID],Table1[[#This Row],[Customer ID]])&gt;1,"Repeat Customer","One-Time Customer")</f>
        <v>Repeat Customer</v>
      </c>
      <c r="L139" s="2" t="s">
        <v>346</v>
      </c>
      <c r="M139" s="2" t="s">
        <v>39</v>
      </c>
      <c r="N139" s="2" t="s">
        <v>28</v>
      </c>
      <c r="O139" s="2" t="s">
        <v>41</v>
      </c>
      <c r="P139" s="2" t="s">
        <v>152</v>
      </c>
      <c r="Q139" s="2" t="s">
        <v>121</v>
      </c>
      <c r="R139" s="2" t="s">
        <v>347</v>
      </c>
      <c r="S139" s="2">
        <v>0.71</v>
      </c>
      <c r="T139" s="7">
        <f>Table1[[#This Row],[Profit]]/Table1[[#This Row],[Sales]]</f>
        <v>-0.12669746710238014</v>
      </c>
      <c r="U139" s="2" t="s">
        <v>33</v>
      </c>
      <c r="V139" s="2" t="s">
        <v>136</v>
      </c>
      <c r="W139" s="2" t="s">
        <v>244</v>
      </c>
      <c r="X139" s="2" t="s">
        <v>348</v>
      </c>
      <c r="Y139" s="2">
        <v>37804</v>
      </c>
      <c r="Z139" s="10">
        <v>42058</v>
      </c>
      <c r="AA139" s="14" t="str">
        <f>TEXT(Table1[[#This Row],[Order Date]],"mmmm")</f>
        <v>February</v>
      </c>
      <c r="AB139" s="8" t="str">
        <f>TEXT(Table1[[#This Row],[Order Date]],"yyyy")</f>
        <v>2015</v>
      </c>
      <c r="AC139" s="10">
        <v>42058</v>
      </c>
      <c r="AD139" s="2">
        <v>-101.19200000000001</v>
      </c>
      <c r="AE139" s="2">
        <v>5</v>
      </c>
      <c r="AF139" s="2">
        <v>798.69</v>
      </c>
      <c r="AG139" s="2">
        <v>89139</v>
      </c>
      <c r="AH139" s="7" t="str">
        <f>IF(COUNTIF(Returns!$A$2:$A$1635,Orders!AG139)&gt;0,"Returned","Not Returned")</f>
        <v>Not Returned</v>
      </c>
    </row>
    <row r="140" spans="5:34" ht="12.75" customHeight="1" thickTop="1" thickBot="1" x14ac:dyDescent="0.3">
      <c r="E140" s="11">
        <v>18850</v>
      </c>
      <c r="F140" s="12" t="s">
        <v>56</v>
      </c>
      <c r="G140" s="12">
        <v>0.06</v>
      </c>
      <c r="H140" s="12">
        <v>65.989999999999995</v>
      </c>
      <c r="I140" s="12">
        <v>5.92</v>
      </c>
      <c r="J140" s="12">
        <v>247</v>
      </c>
      <c r="K140" s="7" t="str">
        <f>IF(COUNTIF(Table1[Customer ID],Table1[[#This Row],[Customer ID]])&gt;1,"Repeat Customer","One-Time Customer")</f>
        <v>Repeat Customer</v>
      </c>
      <c r="L140" s="12" t="s">
        <v>346</v>
      </c>
      <c r="M140" s="12" t="s">
        <v>49</v>
      </c>
      <c r="N140" s="12" t="s">
        <v>28</v>
      </c>
      <c r="O140" s="12" t="s">
        <v>77</v>
      </c>
      <c r="P140" s="12" t="s">
        <v>78</v>
      </c>
      <c r="Q140" s="12" t="s">
        <v>59</v>
      </c>
      <c r="R140" s="12" t="s">
        <v>315</v>
      </c>
      <c r="S140" s="12">
        <v>0.55000000000000004</v>
      </c>
      <c r="T140" s="7">
        <f>Table1[[#This Row],[Profit]]/Table1[[#This Row],[Sales]]</f>
        <v>-4.2064864728384105E-3</v>
      </c>
      <c r="U140" s="12" t="s">
        <v>33</v>
      </c>
      <c r="V140" s="12" t="s">
        <v>136</v>
      </c>
      <c r="W140" s="12" t="s">
        <v>244</v>
      </c>
      <c r="X140" s="12" t="s">
        <v>348</v>
      </c>
      <c r="Y140" s="12">
        <v>37804</v>
      </c>
      <c r="Z140" s="13">
        <v>42058</v>
      </c>
      <c r="AA140" s="14" t="str">
        <f>TEXT(Table1[[#This Row],[Order Date]],"mmmm")</f>
        <v>February</v>
      </c>
      <c r="AB140" s="8" t="str">
        <f>TEXT(Table1[[#This Row],[Order Date]],"yyyy")</f>
        <v>2015</v>
      </c>
      <c r="AC140" s="13">
        <v>42059</v>
      </c>
      <c r="AD140" s="12">
        <v>-3.3320000000000336</v>
      </c>
      <c r="AE140" s="12">
        <v>14</v>
      </c>
      <c r="AF140" s="12">
        <v>792.11</v>
      </c>
      <c r="AG140" s="12">
        <v>89139</v>
      </c>
      <c r="AH140" s="7" t="str">
        <f>IF(COUNTIF(Returns!$A$2:$A$1635,Orders!AG140)&gt;0,"Returned","Not Returned")</f>
        <v>Not Returned</v>
      </c>
    </row>
    <row r="141" spans="5:34" ht="12.75" customHeight="1" thickTop="1" thickBot="1" x14ac:dyDescent="0.3">
      <c r="E141" s="9">
        <v>18842</v>
      </c>
      <c r="F141" s="2" t="s">
        <v>56</v>
      </c>
      <c r="G141" s="2">
        <v>0.09</v>
      </c>
      <c r="H141" s="2">
        <v>2.88</v>
      </c>
      <c r="I141" s="2">
        <v>0.99</v>
      </c>
      <c r="J141" s="2">
        <v>247</v>
      </c>
      <c r="K141" s="7" t="str">
        <f>IF(COUNTIF(Table1[Customer ID],Table1[[#This Row],[Customer ID]])&gt;1,"Repeat Customer","One-Time Customer")</f>
        <v>Repeat Customer</v>
      </c>
      <c r="L141" s="2" t="s">
        <v>346</v>
      </c>
      <c r="M141" s="2" t="s">
        <v>49</v>
      </c>
      <c r="N141" s="2" t="s">
        <v>28</v>
      </c>
      <c r="O141" s="2" t="s">
        <v>29</v>
      </c>
      <c r="P141" s="2" t="s">
        <v>134</v>
      </c>
      <c r="Q141" s="2" t="s">
        <v>59</v>
      </c>
      <c r="R141" s="2" t="s">
        <v>349</v>
      </c>
      <c r="S141" s="2">
        <v>0.36</v>
      </c>
      <c r="T141" s="7">
        <f>Table1[[#This Row],[Profit]]/Table1[[#This Row],[Sales]]</f>
        <v>-5.0498433693003824</v>
      </c>
      <c r="U141" s="2" t="s">
        <v>33</v>
      </c>
      <c r="V141" s="2" t="s">
        <v>136</v>
      </c>
      <c r="W141" s="2" t="s">
        <v>244</v>
      </c>
      <c r="X141" s="2" t="s">
        <v>348</v>
      </c>
      <c r="Y141" s="2">
        <v>37804</v>
      </c>
      <c r="Z141" s="10">
        <v>42084</v>
      </c>
      <c r="AA141" s="14" t="str">
        <f>TEXT(Table1[[#This Row],[Order Date]],"mmmm")</f>
        <v>March</v>
      </c>
      <c r="AB141" s="8" t="str">
        <f>TEXT(Table1[[#This Row],[Order Date]],"yyyy")</f>
        <v>2015</v>
      </c>
      <c r="AC141" s="10">
        <v>42086</v>
      </c>
      <c r="AD141" s="2">
        <v>-145.08199999999999</v>
      </c>
      <c r="AE141" s="2">
        <v>10</v>
      </c>
      <c r="AF141" s="2">
        <v>28.73</v>
      </c>
      <c r="AG141" s="2">
        <v>89140</v>
      </c>
      <c r="AH141" s="7" t="str">
        <f>IF(COUNTIF(Returns!$A$2:$A$1635,Orders!AG141)&gt;0,"Returned","Not Returned")</f>
        <v>Not Returned</v>
      </c>
    </row>
    <row r="142" spans="5:34" ht="12.75" customHeight="1" thickTop="1" thickBot="1" x14ac:dyDescent="0.3">
      <c r="E142" s="11">
        <v>18773</v>
      </c>
      <c r="F142" s="12" t="s">
        <v>47</v>
      </c>
      <c r="G142" s="12">
        <v>0.02</v>
      </c>
      <c r="H142" s="12">
        <v>2.58</v>
      </c>
      <c r="I142" s="12">
        <v>1.3</v>
      </c>
      <c r="J142" s="12">
        <v>250</v>
      </c>
      <c r="K142" s="7" t="str">
        <f>IF(COUNTIF(Table1[Customer ID],Table1[[#This Row],[Customer ID]])&gt;1,"Repeat Customer","One-Time Customer")</f>
        <v>Repeat Customer</v>
      </c>
      <c r="L142" s="12" t="s">
        <v>350</v>
      </c>
      <c r="M142" s="12" t="s">
        <v>27</v>
      </c>
      <c r="N142" s="12" t="s">
        <v>28</v>
      </c>
      <c r="O142" s="12" t="s">
        <v>29</v>
      </c>
      <c r="P142" s="12" t="s">
        <v>30</v>
      </c>
      <c r="Q142" s="12" t="s">
        <v>31</v>
      </c>
      <c r="R142" s="12" t="s">
        <v>351</v>
      </c>
      <c r="S142" s="12">
        <v>0.59</v>
      </c>
      <c r="T142" s="7">
        <f>Table1[[#This Row],[Profit]]/Table1[[#This Row],[Sales]]</f>
        <v>1.0096591944596332E-2</v>
      </c>
      <c r="U142" s="12" t="s">
        <v>33</v>
      </c>
      <c r="V142" s="12" t="s">
        <v>61</v>
      </c>
      <c r="W142" s="12" t="s">
        <v>62</v>
      </c>
      <c r="X142" s="12" t="s">
        <v>352</v>
      </c>
      <c r="Y142" s="12">
        <v>55423</v>
      </c>
      <c r="Z142" s="13">
        <v>42152</v>
      </c>
      <c r="AA142" s="14" t="str">
        <f>TEXT(Table1[[#This Row],[Order Date]],"mmmm")</f>
        <v>May</v>
      </c>
      <c r="AB142" s="8" t="str">
        <f>TEXT(Table1[[#This Row],[Order Date]],"yyyy")</f>
        <v>2015</v>
      </c>
      <c r="AC142" s="13">
        <v>42153</v>
      </c>
      <c r="AD142" s="12">
        <v>1.1080000000000014</v>
      </c>
      <c r="AE142" s="12">
        <v>39</v>
      </c>
      <c r="AF142" s="12">
        <v>109.74</v>
      </c>
      <c r="AG142" s="12">
        <v>87214</v>
      </c>
      <c r="AH142" s="7" t="str">
        <f>IF(COUNTIF(Returns!$A$2:$A$1635,Orders!AG142)&gt;0,"Returned","Not Returned")</f>
        <v>Not Returned</v>
      </c>
    </row>
    <row r="143" spans="5:34" ht="12.75" customHeight="1" thickTop="1" thickBot="1" x14ac:dyDescent="0.3">
      <c r="E143" s="9">
        <v>18774</v>
      </c>
      <c r="F143" s="2" t="s">
        <v>47</v>
      </c>
      <c r="G143" s="2">
        <v>0.02</v>
      </c>
      <c r="H143" s="2">
        <v>65.989999999999995</v>
      </c>
      <c r="I143" s="2">
        <v>3.9</v>
      </c>
      <c r="J143" s="2">
        <v>250</v>
      </c>
      <c r="K143" s="7" t="str">
        <f>IF(COUNTIF(Table1[Customer ID],Table1[[#This Row],[Customer ID]])&gt;1,"Repeat Customer","One-Time Customer")</f>
        <v>Repeat Customer</v>
      </c>
      <c r="L143" s="2" t="s">
        <v>350</v>
      </c>
      <c r="M143" s="2" t="s">
        <v>49</v>
      </c>
      <c r="N143" s="2" t="s">
        <v>28</v>
      </c>
      <c r="O143" s="2" t="s">
        <v>77</v>
      </c>
      <c r="P143" s="2" t="s">
        <v>78</v>
      </c>
      <c r="Q143" s="2" t="s">
        <v>59</v>
      </c>
      <c r="R143" s="2" t="s">
        <v>353</v>
      </c>
      <c r="S143" s="2">
        <v>0.55000000000000004</v>
      </c>
      <c r="T143" s="7">
        <f>Table1[[#This Row],[Profit]]/Table1[[#This Row],[Sales]]</f>
        <v>0.6876220401023615</v>
      </c>
      <c r="U143" s="2" t="s">
        <v>33</v>
      </c>
      <c r="V143" s="2" t="s">
        <v>61</v>
      </c>
      <c r="W143" s="2" t="s">
        <v>62</v>
      </c>
      <c r="X143" s="2" t="s">
        <v>352</v>
      </c>
      <c r="Y143" s="2">
        <v>55423</v>
      </c>
      <c r="Z143" s="10">
        <v>42152</v>
      </c>
      <c r="AA143" s="14" t="str">
        <f>TEXT(Table1[[#This Row],[Order Date]],"mmmm")</f>
        <v>May</v>
      </c>
      <c r="AB143" s="8" t="str">
        <f>TEXT(Table1[[#This Row],[Order Date]],"yyyy")</f>
        <v>2015</v>
      </c>
      <c r="AC143" s="10">
        <v>42153</v>
      </c>
      <c r="AD143" s="2">
        <v>1061.3790000000001</v>
      </c>
      <c r="AE143" s="2">
        <v>27</v>
      </c>
      <c r="AF143" s="2">
        <v>1543.55</v>
      </c>
      <c r="AG143" s="2">
        <v>87214</v>
      </c>
      <c r="AH143" s="7" t="str">
        <f>IF(COUNTIF(Returns!$A$2:$A$1635,Orders!AG143)&gt;0,"Returned","Not Returned")</f>
        <v>Not Returned</v>
      </c>
    </row>
    <row r="144" spans="5:34" ht="12.75" customHeight="1" thickTop="1" thickBot="1" x14ac:dyDescent="0.3">
      <c r="E144" s="11">
        <v>18801</v>
      </c>
      <c r="F144" s="12" t="s">
        <v>56</v>
      </c>
      <c r="G144" s="12">
        <v>0.1</v>
      </c>
      <c r="H144" s="12">
        <v>280.98</v>
      </c>
      <c r="I144" s="12">
        <v>35.67</v>
      </c>
      <c r="J144" s="12">
        <v>254</v>
      </c>
      <c r="K144" s="7" t="str">
        <f>IF(COUNTIF(Table1[Customer ID],Table1[[#This Row],[Customer ID]])&gt;1,"Repeat Customer","One-Time Customer")</f>
        <v>One-Time Customer</v>
      </c>
      <c r="L144" s="12" t="s">
        <v>354</v>
      </c>
      <c r="M144" s="12" t="s">
        <v>39</v>
      </c>
      <c r="N144" s="12" t="s">
        <v>40</v>
      </c>
      <c r="O144" s="12" t="s">
        <v>41</v>
      </c>
      <c r="P144" s="12" t="s">
        <v>152</v>
      </c>
      <c r="Q144" s="12" t="s">
        <v>121</v>
      </c>
      <c r="R144" s="12" t="s">
        <v>355</v>
      </c>
      <c r="S144" s="12">
        <v>0.66</v>
      </c>
      <c r="T144" s="7">
        <f>Table1[[#This Row],[Profit]]/Table1[[#This Row],[Sales]]</f>
        <v>-4.032427484581564E-2</v>
      </c>
      <c r="U144" s="12" t="s">
        <v>33</v>
      </c>
      <c r="V144" s="12" t="s">
        <v>34</v>
      </c>
      <c r="W144" s="12" t="s">
        <v>255</v>
      </c>
      <c r="X144" s="12" t="s">
        <v>356</v>
      </c>
      <c r="Y144" s="12">
        <v>80126</v>
      </c>
      <c r="Z144" s="13">
        <v>42165</v>
      </c>
      <c r="AA144" s="14" t="str">
        <f>TEXT(Table1[[#This Row],[Order Date]],"mmmm")</f>
        <v>June</v>
      </c>
      <c r="AB144" s="8" t="str">
        <f>TEXT(Table1[[#This Row],[Order Date]],"yyyy")</f>
        <v>2015</v>
      </c>
      <c r="AC144" s="13">
        <v>42166</v>
      </c>
      <c r="AD144" s="12">
        <v>-53.744999999999997</v>
      </c>
      <c r="AE144" s="12">
        <v>5</v>
      </c>
      <c r="AF144" s="12">
        <v>1332.82</v>
      </c>
      <c r="AG144" s="12">
        <v>86268</v>
      </c>
      <c r="AH144" s="7" t="str">
        <f>IF(COUNTIF(Returns!$A$2:$A$1635,Orders!AG144)&gt;0,"Returned","Not Returned")</f>
        <v>Not Returned</v>
      </c>
    </row>
    <row r="145" spans="5:34" ht="12.75" customHeight="1" thickTop="1" thickBot="1" x14ac:dyDescent="0.3">
      <c r="E145" s="9">
        <v>20577</v>
      </c>
      <c r="F145" s="2" t="s">
        <v>47</v>
      </c>
      <c r="G145" s="2">
        <v>0.03</v>
      </c>
      <c r="H145" s="2">
        <v>8.34</v>
      </c>
      <c r="I145" s="2">
        <v>2.64</v>
      </c>
      <c r="J145" s="2">
        <v>256</v>
      </c>
      <c r="K145" s="7" t="str">
        <f>IF(COUNTIF(Table1[Customer ID],Table1[[#This Row],[Customer ID]])&gt;1,"Repeat Customer","One-Time Customer")</f>
        <v>One-Time Customer</v>
      </c>
      <c r="L145" s="2" t="s">
        <v>357</v>
      </c>
      <c r="M145" s="2" t="s">
        <v>49</v>
      </c>
      <c r="N145" s="2" t="s">
        <v>40</v>
      </c>
      <c r="O145" s="2" t="s">
        <v>29</v>
      </c>
      <c r="P145" s="2" t="s">
        <v>174</v>
      </c>
      <c r="Q145" s="2" t="s">
        <v>51</v>
      </c>
      <c r="R145" s="2" t="s">
        <v>358</v>
      </c>
      <c r="S145" s="2">
        <v>0.59</v>
      </c>
      <c r="T145" s="7">
        <f>Table1[[#This Row],[Profit]]/Table1[[#This Row],[Sales]]</f>
        <v>1.9745958429561169E-2</v>
      </c>
      <c r="U145" s="2" t="s">
        <v>33</v>
      </c>
      <c r="V145" s="2" t="s">
        <v>53</v>
      </c>
      <c r="W145" s="2" t="s">
        <v>234</v>
      </c>
      <c r="X145" s="2" t="s">
        <v>359</v>
      </c>
      <c r="Y145" s="2">
        <v>17331</v>
      </c>
      <c r="Z145" s="10">
        <v>42035</v>
      </c>
      <c r="AA145" s="14" t="str">
        <f>TEXT(Table1[[#This Row],[Order Date]],"mmmm")</f>
        <v>January</v>
      </c>
      <c r="AB145" s="8" t="str">
        <f>TEXT(Table1[[#This Row],[Order Date]],"yyyy")</f>
        <v>2015</v>
      </c>
      <c r="AC145" s="10">
        <v>42037</v>
      </c>
      <c r="AD145" s="2">
        <v>0.68399999999999894</v>
      </c>
      <c r="AE145" s="2">
        <v>4</v>
      </c>
      <c r="AF145" s="2">
        <v>34.64</v>
      </c>
      <c r="AG145" s="2">
        <v>86267</v>
      </c>
      <c r="AH145" s="7" t="str">
        <f>IF(COUNTIF(Returns!$A$2:$A$1635,Orders!AG145)&gt;0,"Returned","Not Returned")</f>
        <v>Not Returned</v>
      </c>
    </row>
    <row r="146" spans="5:34" ht="12.75" customHeight="1" thickTop="1" thickBot="1" x14ac:dyDescent="0.3">
      <c r="E146" s="11">
        <v>24498</v>
      </c>
      <c r="F146" s="12" t="s">
        <v>56</v>
      </c>
      <c r="G146" s="12">
        <v>0.05</v>
      </c>
      <c r="H146" s="12">
        <v>17.48</v>
      </c>
      <c r="I146" s="12">
        <v>1.99</v>
      </c>
      <c r="J146" s="12">
        <v>258</v>
      </c>
      <c r="K146" s="7" t="str">
        <f>IF(COUNTIF(Table1[Customer ID],Table1[[#This Row],[Customer ID]])&gt;1,"Repeat Customer","One-Time Customer")</f>
        <v>One-Time Customer</v>
      </c>
      <c r="L146" s="12" t="s">
        <v>360</v>
      </c>
      <c r="M146" s="12" t="s">
        <v>49</v>
      </c>
      <c r="N146" s="12" t="s">
        <v>114</v>
      </c>
      <c r="O146" s="12" t="s">
        <v>77</v>
      </c>
      <c r="P146" s="12" t="s">
        <v>180</v>
      </c>
      <c r="Q146" s="12" t="s">
        <v>51</v>
      </c>
      <c r="R146" s="12" t="s">
        <v>361</v>
      </c>
      <c r="S146" s="12">
        <v>0.45</v>
      </c>
      <c r="T146" s="7">
        <f>Table1[[#This Row],[Profit]]/Table1[[#This Row],[Sales]]</f>
        <v>-2.4205831903945114</v>
      </c>
      <c r="U146" s="12" t="s">
        <v>33</v>
      </c>
      <c r="V146" s="12" t="s">
        <v>136</v>
      </c>
      <c r="W146" s="12" t="s">
        <v>362</v>
      </c>
      <c r="X146" s="12" t="s">
        <v>363</v>
      </c>
      <c r="Y146" s="12">
        <v>33772</v>
      </c>
      <c r="Z146" s="13">
        <v>42006</v>
      </c>
      <c r="AA146" s="14" t="str">
        <f>TEXT(Table1[[#This Row],[Order Date]],"mmmm")</f>
        <v>January</v>
      </c>
      <c r="AB146" s="8" t="str">
        <f>TEXT(Table1[[#This Row],[Order Date]],"yyyy")</f>
        <v>2015</v>
      </c>
      <c r="AC146" s="13">
        <v>42008</v>
      </c>
      <c r="AD146" s="12">
        <v>-127.00800000000001</v>
      </c>
      <c r="AE146" s="12">
        <v>3</v>
      </c>
      <c r="AF146" s="12">
        <v>52.47</v>
      </c>
      <c r="AG146" s="12">
        <v>85858</v>
      </c>
      <c r="AH146" s="7" t="str">
        <f>IF(COUNTIF(Returns!$A$2:$A$1635,Orders!AG146)&gt;0,"Returned","Not Returned")</f>
        <v>Not Returned</v>
      </c>
    </row>
    <row r="147" spans="5:34" ht="12.75" customHeight="1" thickTop="1" thickBot="1" x14ac:dyDescent="0.3">
      <c r="E147" s="9">
        <v>18011</v>
      </c>
      <c r="F147" s="2" t="s">
        <v>106</v>
      </c>
      <c r="G147" s="2">
        <v>0.09</v>
      </c>
      <c r="H147" s="2">
        <v>2.88</v>
      </c>
      <c r="I147" s="2">
        <v>0.7</v>
      </c>
      <c r="J147" s="2">
        <v>259</v>
      </c>
      <c r="K147" s="7" t="str">
        <f>IF(COUNTIF(Table1[Customer ID],Table1[[#This Row],[Customer ID]])&gt;1,"Repeat Customer","One-Time Customer")</f>
        <v>One-Time Customer</v>
      </c>
      <c r="L147" s="2" t="s">
        <v>364</v>
      </c>
      <c r="M147" s="2" t="s">
        <v>49</v>
      </c>
      <c r="N147" s="2" t="s">
        <v>114</v>
      </c>
      <c r="O147" s="2" t="s">
        <v>29</v>
      </c>
      <c r="P147" s="2" t="s">
        <v>30</v>
      </c>
      <c r="Q147" s="2" t="s">
        <v>31</v>
      </c>
      <c r="R147" s="2" t="s">
        <v>365</v>
      </c>
      <c r="S147" s="2">
        <v>0.56000000000000005</v>
      </c>
      <c r="T147" s="7">
        <f>Table1[[#This Row],[Profit]]/Table1[[#This Row],[Sales]]</f>
        <v>0.21808946171341928</v>
      </c>
      <c r="U147" s="2" t="s">
        <v>33</v>
      </c>
      <c r="V147" s="2" t="s">
        <v>34</v>
      </c>
      <c r="W147" s="2" t="s">
        <v>366</v>
      </c>
      <c r="X147" s="2" t="s">
        <v>367</v>
      </c>
      <c r="Y147" s="2">
        <v>87505</v>
      </c>
      <c r="Z147" s="10">
        <v>42023</v>
      </c>
      <c r="AA147" s="14" t="str">
        <f>TEXT(Table1[[#This Row],[Order Date]],"mmmm")</f>
        <v>January</v>
      </c>
      <c r="AB147" s="8" t="str">
        <f>TEXT(Table1[[#This Row],[Order Date]],"yyyy")</f>
        <v>2015</v>
      </c>
      <c r="AC147" s="10">
        <v>42023</v>
      </c>
      <c r="AD147" s="2">
        <v>5.7532000000000005</v>
      </c>
      <c r="AE147" s="2">
        <v>10</v>
      </c>
      <c r="AF147" s="2">
        <v>26.38</v>
      </c>
      <c r="AG147" s="2">
        <v>85857</v>
      </c>
      <c r="AH147" s="7" t="str">
        <f>IF(COUNTIF(Returns!$A$2:$A$1635,Orders!AG147)&gt;0,"Returned","Not Returned")</f>
        <v>Not Returned</v>
      </c>
    </row>
    <row r="148" spans="5:34" ht="12.75" customHeight="1" thickTop="1" thickBot="1" x14ac:dyDescent="0.3">
      <c r="E148" s="11">
        <v>22370</v>
      </c>
      <c r="F148" s="12" t="s">
        <v>25</v>
      </c>
      <c r="G148" s="12">
        <v>0.05</v>
      </c>
      <c r="H148" s="12">
        <v>31.76</v>
      </c>
      <c r="I148" s="12">
        <v>45.51</v>
      </c>
      <c r="J148" s="12">
        <v>263</v>
      </c>
      <c r="K148" s="7" t="str">
        <f>IF(COUNTIF(Table1[Customer ID],Table1[[#This Row],[Customer ID]])&gt;1,"Repeat Customer","One-Time Customer")</f>
        <v>One-Time Customer</v>
      </c>
      <c r="L148" s="12" t="s">
        <v>368</v>
      </c>
      <c r="M148" s="12" t="s">
        <v>39</v>
      </c>
      <c r="N148" s="12" t="s">
        <v>58</v>
      </c>
      <c r="O148" s="12" t="s">
        <v>41</v>
      </c>
      <c r="P148" s="12" t="s">
        <v>152</v>
      </c>
      <c r="Q148" s="12" t="s">
        <v>121</v>
      </c>
      <c r="R148" s="12" t="s">
        <v>369</v>
      </c>
      <c r="S148" s="12">
        <v>0.65</v>
      </c>
      <c r="T148" s="7">
        <f>Table1[[#This Row],[Profit]]/Table1[[#This Row],[Sales]]</f>
        <v>-7.1564240520470532</v>
      </c>
      <c r="U148" s="12" t="s">
        <v>33</v>
      </c>
      <c r="V148" s="12" t="s">
        <v>53</v>
      </c>
      <c r="W148" s="12" t="s">
        <v>154</v>
      </c>
      <c r="X148" s="12" t="s">
        <v>370</v>
      </c>
      <c r="Y148" s="12">
        <v>44106</v>
      </c>
      <c r="Z148" s="13">
        <v>42025</v>
      </c>
      <c r="AA148" s="14" t="str">
        <f>TEXT(Table1[[#This Row],[Order Date]],"mmmm")</f>
        <v>January</v>
      </c>
      <c r="AB148" s="8" t="str">
        <f>TEXT(Table1[[#This Row],[Order Date]],"yyyy")</f>
        <v>2015</v>
      </c>
      <c r="AC148" s="13">
        <v>42027</v>
      </c>
      <c r="AD148" s="12">
        <v>-2177.9860960000001</v>
      </c>
      <c r="AE148" s="12">
        <v>9</v>
      </c>
      <c r="AF148" s="12">
        <v>304.33999999999997</v>
      </c>
      <c r="AG148" s="12">
        <v>86297</v>
      </c>
      <c r="AH148" s="7" t="str">
        <f>IF(COUNTIF(Returns!$A$2:$A$1635,Orders!AG148)&gt;0,"Returned","Not Returned")</f>
        <v>Not Returned</v>
      </c>
    </row>
    <row r="149" spans="5:34" ht="12.75" customHeight="1" thickTop="1" thickBot="1" x14ac:dyDescent="0.3">
      <c r="E149" s="9">
        <v>20858</v>
      </c>
      <c r="F149" s="2" t="s">
        <v>37</v>
      </c>
      <c r="G149" s="2">
        <v>0</v>
      </c>
      <c r="H149" s="2">
        <v>73.98</v>
      </c>
      <c r="I149" s="2">
        <v>12.14</v>
      </c>
      <c r="J149" s="2">
        <v>266</v>
      </c>
      <c r="K149" s="7" t="str">
        <f>IF(COUNTIF(Table1[Customer ID],Table1[[#This Row],[Customer ID]])&gt;1,"Repeat Customer","One-Time Customer")</f>
        <v>Repeat Customer</v>
      </c>
      <c r="L149" s="2" t="s">
        <v>371</v>
      </c>
      <c r="M149" s="2" t="s">
        <v>27</v>
      </c>
      <c r="N149" s="2" t="s">
        <v>28</v>
      </c>
      <c r="O149" s="2" t="s">
        <v>77</v>
      </c>
      <c r="P149" s="2" t="s">
        <v>180</v>
      </c>
      <c r="Q149" s="2" t="s">
        <v>59</v>
      </c>
      <c r="R149" s="2" t="s">
        <v>372</v>
      </c>
      <c r="S149" s="2">
        <v>0.67</v>
      </c>
      <c r="T149" s="7">
        <f>Table1[[#This Row],[Profit]]/Table1[[#This Row],[Sales]]</f>
        <v>0.25080526748718107</v>
      </c>
      <c r="U149" s="2" t="s">
        <v>33</v>
      </c>
      <c r="V149" s="2" t="s">
        <v>61</v>
      </c>
      <c r="W149" s="2" t="s">
        <v>130</v>
      </c>
      <c r="X149" s="2" t="s">
        <v>373</v>
      </c>
      <c r="Y149" s="2">
        <v>78207</v>
      </c>
      <c r="Z149" s="10">
        <v>42142</v>
      </c>
      <c r="AA149" s="14" t="str">
        <f>TEXT(Table1[[#This Row],[Order Date]],"mmmm")</f>
        <v>May</v>
      </c>
      <c r="AB149" s="8" t="str">
        <f>TEXT(Table1[[#This Row],[Order Date]],"yyyy")</f>
        <v>2015</v>
      </c>
      <c r="AC149" s="10">
        <v>42144</v>
      </c>
      <c r="AD149" s="2">
        <v>326.25</v>
      </c>
      <c r="AE149" s="2">
        <v>17</v>
      </c>
      <c r="AF149" s="2">
        <v>1300.81</v>
      </c>
      <c r="AG149" s="2">
        <v>90593</v>
      </c>
      <c r="AH149" s="7" t="str">
        <f>IF(COUNTIF(Returns!$A$2:$A$1635,Orders!AG149)&gt;0,"Returned","Not Returned")</f>
        <v>Not Returned</v>
      </c>
    </row>
    <row r="150" spans="5:34" ht="12.75" customHeight="1" thickTop="1" thickBot="1" x14ac:dyDescent="0.3">
      <c r="E150" s="11">
        <v>19823</v>
      </c>
      <c r="F150" s="12" t="s">
        <v>56</v>
      </c>
      <c r="G150" s="12">
        <v>0.08</v>
      </c>
      <c r="H150" s="12">
        <v>6.48</v>
      </c>
      <c r="I150" s="12">
        <v>7.03</v>
      </c>
      <c r="J150" s="12">
        <v>266</v>
      </c>
      <c r="K150" s="7" t="str">
        <f>IF(COUNTIF(Table1[Customer ID],Table1[[#This Row],[Customer ID]])&gt;1,"Repeat Customer","One-Time Customer")</f>
        <v>Repeat Customer</v>
      </c>
      <c r="L150" s="12" t="s">
        <v>371</v>
      </c>
      <c r="M150" s="12" t="s">
        <v>49</v>
      </c>
      <c r="N150" s="12" t="s">
        <v>28</v>
      </c>
      <c r="O150" s="12" t="s">
        <v>29</v>
      </c>
      <c r="P150" s="12" t="s">
        <v>93</v>
      </c>
      <c r="Q150" s="12" t="s">
        <v>59</v>
      </c>
      <c r="R150" s="12" t="s">
        <v>374</v>
      </c>
      <c r="S150" s="12">
        <v>0.37</v>
      </c>
      <c r="T150" s="7">
        <f>Table1[[#This Row],[Profit]]/Table1[[#This Row],[Sales]]</f>
        <v>0.13162393162393177</v>
      </c>
      <c r="U150" s="12" t="s">
        <v>33</v>
      </c>
      <c r="V150" s="12" t="s">
        <v>61</v>
      </c>
      <c r="W150" s="12" t="s">
        <v>130</v>
      </c>
      <c r="X150" s="12" t="s">
        <v>373</v>
      </c>
      <c r="Y150" s="12">
        <v>78207</v>
      </c>
      <c r="Z150" s="13">
        <v>42139</v>
      </c>
      <c r="AA150" s="14" t="str">
        <f>TEXT(Table1[[#This Row],[Order Date]],"mmmm")</f>
        <v>May</v>
      </c>
      <c r="AB150" s="8" t="str">
        <f>TEXT(Table1[[#This Row],[Order Date]],"yyyy")</f>
        <v>2015</v>
      </c>
      <c r="AC150" s="13">
        <v>42140</v>
      </c>
      <c r="AD150" s="12">
        <v>8.9320000000000093</v>
      </c>
      <c r="AE150" s="12">
        <v>10</v>
      </c>
      <c r="AF150" s="12">
        <v>67.86</v>
      </c>
      <c r="AG150" s="12">
        <v>90594</v>
      </c>
      <c r="AH150" s="7" t="str">
        <f>IF(COUNTIF(Returns!$A$2:$A$1635,Orders!AG150)&gt;0,"Returned","Not Returned")</f>
        <v>Not Returned</v>
      </c>
    </row>
    <row r="151" spans="5:34" ht="12.75" customHeight="1" thickTop="1" thickBot="1" x14ac:dyDescent="0.3">
      <c r="E151" s="9">
        <v>19824</v>
      </c>
      <c r="F151" s="2" t="s">
        <v>56</v>
      </c>
      <c r="G151" s="2">
        <v>0.01</v>
      </c>
      <c r="H151" s="2">
        <v>20.34</v>
      </c>
      <c r="I151" s="2">
        <v>35</v>
      </c>
      <c r="J151" s="2">
        <v>266</v>
      </c>
      <c r="K151" s="7" t="str">
        <f>IF(COUNTIF(Table1[Customer ID],Table1[[#This Row],[Customer ID]])&gt;1,"Repeat Customer","One-Time Customer")</f>
        <v>Repeat Customer</v>
      </c>
      <c r="L151" s="2" t="s">
        <v>371</v>
      </c>
      <c r="M151" s="2" t="s">
        <v>49</v>
      </c>
      <c r="N151" s="2" t="s">
        <v>28</v>
      </c>
      <c r="O151" s="2" t="s">
        <v>29</v>
      </c>
      <c r="P151" s="2" t="s">
        <v>141</v>
      </c>
      <c r="Q151" s="2" t="s">
        <v>236</v>
      </c>
      <c r="R151" s="2" t="s">
        <v>375</v>
      </c>
      <c r="S151" s="2">
        <v>0.84</v>
      </c>
      <c r="T151" s="7">
        <f>Table1[[#This Row],[Profit]]/Table1[[#This Row],[Sales]]</f>
        <v>0.30729846911465603</v>
      </c>
      <c r="U151" s="2" t="s">
        <v>33</v>
      </c>
      <c r="V151" s="2" t="s">
        <v>61</v>
      </c>
      <c r="W151" s="2" t="s">
        <v>130</v>
      </c>
      <c r="X151" s="2" t="s">
        <v>373</v>
      </c>
      <c r="Y151" s="2">
        <v>78207</v>
      </c>
      <c r="Z151" s="10">
        <v>42139</v>
      </c>
      <c r="AA151" s="14" t="str">
        <f>TEXT(Table1[[#This Row],[Order Date]],"mmmm")</f>
        <v>May</v>
      </c>
      <c r="AB151" s="8" t="str">
        <f>TEXT(Table1[[#This Row],[Order Date]],"yyyy")</f>
        <v>2015</v>
      </c>
      <c r="AC151" s="10">
        <v>42140</v>
      </c>
      <c r="AD151" s="2">
        <v>229.63800000000015</v>
      </c>
      <c r="AE151" s="2">
        <v>33</v>
      </c>
      <c r="AF151" s="2">
        <v>747.28</v>
      </c>
      <c r="AG151" s="2">
        <v>90594</v>
      </c>
      <c r="AH151" s="7" t="str">
        <f>IF(COUNTIF(Returns!$A$2:$A$1635,Orders!AG151)&gt;0,"Returned","Not Returned")</f>
        <v>Not Returned</v>
      </c>
    </row>
    <row r="152" spans="5:34" ht="13.8" thickTop="1" thickBot="1" x14ac:dyDescent="0.3">
      <c r="E152" s="11">
        <v>18770</v>
      </c>
      <c r="F152" s="12" t="s">
        <v>106</v>
      </c>
      <c r="G152" s="12">
        <v>0.02</v>
      </c>
      <c r="H152" s="12">
        <v>5.58</v>
      </c>
      <c r="I152" s="12">
        <v>5.3</v>
      </c>
      <c r="J152" s="12">
        <v>268</v>
      </c>
      <c r="K152" s="7" t="str">
        <f>IF(COUNTIF(Table1[Customer ID],Table1[[#This Row],[Customer ID]])&gt;1,"Repeat Customer","One-Time Customer")</f>
        <v>Repeat Customer</v>
      </c>
      <c r="L152" s="12" t="s">
        <v>376</v>
      </c>
      <c r="M152" s="12" t="s">
        <v>49</v>
      </c>
      <c r="N152" s="12" t="s">
        <v>40</v>
      </c>
      <c r="O152" s="12" t="s">
        <v>29</v>
      </c>
      <c r="P152" s="12" t="s">
        <v>69</v>
      </c>
      <c r="Q152" s="12" t="s">
        <v>59</v>
      </c>
      <c r="R152" s="12" t="s">
        <v>377</v>
      </c>
      <c r="S152" s="12">
        <v>0.35</v>
      </c>
      <c r="T152" s="7">
        <f>Table1[[#This Row],[Profit]]/Table1[[#This Row],[Sales]]</f>
        <v>-1.2040707016604177</v>
      </c>
      <c r="U152" s="12" t="s">
        <v>33</v>
      </c>
      <c r="V152" s="12" t="s">
        <v>34</v>
      </c>
      <c r="W152" s="12" t="s">
        <v>378</v>
      </c>
      <c r="X152" s="12" t="s">
        <v>379</v>
      </c>
      <c r="Y152" s="12">
        <v>86001</v>
      </c>
      <c r="Z152" s="13">
        <v>42101</v>
      </c>
      <c r="AA152" s="14" t="str">
        <f>TEXT(Table1[[#This Row],[Order Date]],"mmmm")</f>
        <v>April</v>
      </c>
      <c r="AB152" s="8" t="str">
        <f>TEXT(Table1[[#This Row],[Order Date]],"yyyy")</f>
        <v>2015</v>
      </c>
      <c r="AC152" s="13">
        <v>42106</v>
      </c>
      <c r="AD152" s="12">
        <v>-22.48</v>
      </c>
      <c r="AE152" s="12">
        <v>3</v>
      </c>
      <c r="AF152" s="12">
        <v>18.670000000000002</v>
      </c>
      <c r="AG152" s="12">
        <v>88941</v>
      </c>
      <c r="AH152" s="7" t="str">
        <f>IF(COUNTIF(Returns!$A$2:$A$1635,Orders!AG152)&gt;0,"Returned","Not Returned")</f>
        <v>Not Returned</v>
      </c>
    </row>
    <row r="153" spans="5:34" ht="13.8" thickTop="1" thickBot="1" x14ac:dyDescent="0.3">
      <c r="E153" s="9">
        <v>18771</v>
      </c>
      <c r="F153" s="2" t="s">
        <v>106</v>
      </c>
      <c r="G153" s="2">
        <v>0.03</v>
      </c>
      <c r="H153" s="2">
        <v>40.89</v>
      </c>
      <c r="I153" s="2">
        <v>18.98</v>
      </c>
      <c r="J153" s="2">
        <v>268</v>
      </c>
      <c r="K153" s="7" t="str">
        <f>IF(COUNTIF(Table1[Customer ID],Table1[[#This Row],[Customer ID]])&gt;1,"Repeat Customer","One-Time Customer")</f>
        <v>Repeat Customer</v>
      </c>
      <c r="L153" s="2" t="s">
        <v>376</v>
      </c>
      <c r="M153" s="2" t="s">
        <v>49</v>
      </c>
      <c r="N153" s="2" t="s">
        <v>40</v>
      </c>
      <c r="O153" s="2" t="s">
        <v>41</v>
      </c>
      <c r="P153" s="2" t="s">
        <v>50</v>
      </c>
      <c r="Q153" s="2" t="s">
        <v>59</v>
      </c>
      <c r="R153" s="2" t="s">
        <v>380</v>
      </c>
      <c r="S153" s="2">
        <v>0.56999999999999995</v>
      </c>
      <c r="T153" s="7">
        <f>Table1[[#This Row],[Profit]]/Table1[[#This Row],[Sales]]</f>
        <v>0.37472126014138635</v>
      </c>
      <c r="U153" s="2" t="s">
        <v>33</v>
      </c>
      <c r="V153" s="2" t="s">
        <v>34</v>
      </c>
      <c r="W153" s="2" t="s">
        <v>378</v>
      </c>
      <c r="X153" s="2" t="s">
        <v>379</v>
      </c>
      <c r="Y153" s="2">
        <v>86001</v>
      </c>
      <c r="Z153" s="10">
        <v>42101</v>
      </c>
      <c r="AA153" s="14" t="str">
        <f>TEXT(Table1[[#This Row],[Order Date]],"mmmm")</f>
        <v>April</v>
      </c>
      <c r="AB153" s="8" t="str">
        <f>TEXT(Table1[[#This Row],[Order Date]],"yyyy")</f>
        <v>2015</v>
      </c>
      <c r="AC153" s="10">
        <v>42108</v>
      </c>
      <c r="AD153" s="2">
        <v>78.98</v>
      </c>
      <c r="AE153" s="2">
        <v>5</v>
      </c>
      <c r="AF153" s="2">
        <v>210.77</v>
      </c>
      <c r="AG153" s="2">
        <v>88941</v>
      </c>
      <c r="AH153" s="7" t="str">
        <f>IF(COUNTIF(Returns!$A$2:$A$1635,Orders!AG153)&gt;0,"Returned","Not Returned")</f>
        <v>Not Returned</v>
      </c>
    </row>
    <row r="154" spans="5:34" ht="13.8" thickTop="1" thickBot="1" x14ac:dyDescent="0.3">
      <c r="E154" s="11">
        <v>23059</v>
      </c>
      <c r="F154" s="12" t="s">
        <v>106</v>
      </c>
      <c r="G154" s="12">
        <v>0.09</v>
      </c>
      <c r="H154" s="12">
        <v>35.94</v>
      </c>
      <c r="I154" s="12">
        <v>6.66</v>
      </c>
      <c r="J154" s="12">
        <v>269</v>
      </c>
      <c r="K154" s="7" t="str">
        <f>IF(COUNTIF(Table1[Customer ID],Table1[[#This Row],[Customer ID]])&gt;1,"Repeat Customer","One-Time Customer")</f>
        <v>Repeat Customer</v>
      </c>
      <c r="L154" s="12" t="s">
        <v>381</v>
      </c>
      <c r="M154" s="12" t="s">
        <v>49</v>
      </c>
      <c r="N154" s="12" t="s">
        <v>40</v>
      </c>
      <c r="O154" s="12" t="s">
        <v>29</v>
      </c>
      <c r="P154" s="12" t="s">
        <v>69</v>
      </c>
      <c r="Q154" s="12" t="s">
        <v>59</v>
      </c>
      <c r="R154" s="12" t="s">
        <v>73</v>
      </c>
      <c r="S154" s="12">
        <v>0.4</v>
      </c>
      <c r="T154" s="7">
        <f>Table1[[#This Row],[Profit]]/Table1[[#This Row],[Sales]]</f>
        <v>0.69</v>
      </c>
      <c r="U154" s="12" t="s">
        <v>33</v>
      </c>
      <c r="V154" s="12" t="s">
        <v>34</v>
      </c>
      <c r="W154" s="12" t="s">
        <v>378</v>
      </c>
      <c r="X154" s="12" t="s">
        <v>382</v>
      </c>
      <c r="Y154" s="12">
        <v>85234</v>
      </c>
      <c r="Z154" s="13">
        <v>42160</v>
      </c>
      <c r="AA154" s="14" t="str">
        <f>TEXT(Table1[[#This Row],[Order Date]],"mmmm")</f>
        <v>June</v>
      </c>
      <c r="AB154" s="8" t="str">
        <f>TEXT(Table1[[#This Row],[Order Date]],"yyyy")</f>
        <v>2015</v>
      </c>
      <c r="AC154" s="13">
        <v>42165</v>
      </c>
      <c r="AD154" s="12">
        <v>144.2928</v>
      </c>
      <c r="AE154" s="12">
        <v>6</v>
      </c>
      <c r="AF154" s="12">
        <v>209.12</v>
      </c>
      <c r="AG154" s="12">
        <v>88942</v>
      </c>
      <c r="AH154" s="7" t="str">
        <f>IF(COUNTIF(Returns!$A$2:$A$1635,Orders!AG154)&gt;0,"Returned","Not Returned")</f>
        <v>Not Returned</v>
      </c>
    </row>
    <row r="155" spans="5:34" ht="13.8" thickTop="1" thickBot="1" x14ac:dyDescent="0.3">
      <c r="E155" s="9">
        <v>23060</v>
      </c>
      <c r="F155" s="2" t="s">
        <v>106</v>
      </c>
      <c r="G155" s="2">
        <v>0</v>
      </c>
      <c r="H155" s="2">
        <v>170.98</v>
      </c>
      <c r="I155" s="2">
        <v>13.99</v>
      </c>
      <c r="J155" s="2">
        <v>269</v>
      </c>
      <c r="K155" s="7" t="str">
        <f>IF(COUNTIF(Table1[Customer ID],Table1[[#This Row],[Customer ID]])&gt;1,"Repeat Customer","One-Time Customer")</f>
        <v>Repeat Customer</v>
      </c>
      <c r="L155" s="2" t="s">
        <v>381</v>
      </c>
      <c r="M155" s="2" t="s">
        <v>49</v>
      </c>
      <c r="N155" s="2" t="s">
        <v>40</v>
      </c>
      <c r="O155" s="2" t="s">
        <v>41</v>
      </c>
      <c r="P155" s="2" t="s">
        <v>50</v>
      </c>
      <c r="Q155" s="2" t="s">
        <v>86</v>
      </c>
      <c r="R155" s="2" t="s">
        <v>383</v>
      </c>
      <c r="S155" s="2">
        <v>0.75</v>
      </c>
      <c r="T155" s="7">
        <f>Table1[[#This Row],[Profit]]/Table1[[#This Row],[Sales]]</f>
        <v>0.69</v>
      </c>
      <c r="U155" s="2" t="s">
        <v>33</v>
      </c>
      <c r="V155" s="2" t="s">
        <v>34</v>
      </c>
      <c r="W155" s="2" t="s">
        <v>378</v>
      </c>
      <c r="X155" s="2" t="s">
        <v>382</v>
      </c>
      <c r="Y155" s="2">
        <v>85234</v>
      </c>
      <c r="Z155" s="10">
        <v>42160</v>
      </c>
      <c r="AA155" s="14" t="str">
        <f>TEXT(Table1[[#This Row],[Order Date]],"mmmm")</f>
        <v>June</v>
      </c>
      <c r="AB155" s="8" t="str">
        <f>TEXT(Table1[[#This Row],[Order Date]],"yyyy")</f>
        <v>2015</v>
      </c>
      <c r="AC155" s="10">
        <v>42167</v>
      </c>
      <c r="AD155" s="2">
        <v>888.14729999999997</v>
      </c>
      <c r="AE155" s="2">
        <v>7</v>
      </c>
      <c r="AF155" s="2">
        <v>1287.17</v>
      </c>
      <c r="AG155" s="2">
        <v>88942</v>
      </c>
      <c r="AH155" s="7" t="str">
        <f>IF(COUNTIF(Returns!$A$2:$A$1635,Orders!AG155)&gt;0,"Returned","Not Returned")</f>
        <v>Not Returned</v>
      </c>
    </row>
    <row r="156" spans="5:34" ht="13.8" thickTop="1" thickBot="1" x14ac:dyDescent="0.3">
      <c r="E156" s="11">
        <v>23061</v>
      </c>
      <c r="F156" s="12" t="s">
        <v>106</v>
      </c>
      <c r="G156" s="12">
        <v>0.09</v>
      </c>
      <c r="H156" s="12">
        <v>4.9800000000000004</v>
      </c>
      <c r="I156" s="12">
        <v>7.44</v>
      </c>
      <c r="J156" s="12">
        <v>269</v>
      </c>
      <c r="K156" s="7" t="str">
        <f>IF(COUNTIF(Table1[Customer ID],Table1[[#This Row],[Customer ID]])&gt;1,"Repeat Customer","One-Time Customer")</f>
        <v>Repeat Customer</v>
      </c>
      <c r="L156" s="12" t="s">
        <v>381</v>
      </c>
      <c r="M156" s="12" t="s">
        <v>49</v>
      </c>
      <c r="N156" s="12" t="s">
        <v>40</v>
      </c>
      <c r="O156" s="12" t="s">
        <v>29</v>
      </c>
      <c r="P156" s="12" t="s">
        <v>93</v>
      </c>
      <c r="Q156" s="12" t="s">
        <v>59</v>
      </c>
      <c r="R156" s="12" t="s">
        <v>384</v>
      </c>
      <c r="S156" s="12">
        <v>0.36</v>
      </c>
      <c r="T156" s="7">
        <f>Table1[[#This Row],[Profit]]/Table1[[#This Row],[Sales]]</f>
        <v>-0.9964262508122157</v>
      </c>
      <c r="U156" s="12" t="s">
        <v>33</v>
      </c>
      <c r="V156" s="12" t="s">
        <v>34</v>
      </c>
      <c r="W156" s="12" t="s">
        <v>378</v>
      </c>
      <c r="X156" s="12" t="s">
        <v>382</v>
      </c>
      <c r="Y156" s="12">
        <v>85234</v>
      </c>
      <c r="Z156" s="13">
        <v>42160</v>
      </c>
      <c r="AA156" s="14" t="str">
        <f>TEXT(Table1[[#This Row],[Order Date]],"mmmm")</f>
        <v>June</v>
      </c>
      <c r="AB156" s="8" t="str">
        <f>TEXT(Table1[[#This Row],[Order Date]],"yyyy")</f>
        <v>2015</v>
      </c>
      <c r="AC156" s="13">
        <v>42162</v>
      </c>
      <c r="AD156" s="12">
        <v>-46.005000000000003</v>
      </c>
      <c r="AE156" s="12">
        <v>9</v>
      </c>
      <c r="AF156" s="12">
        <v>46.17</v>
      </c>
      <c r="AG156" s="12">
        <v>88942</v>
      </c>
      <c r="AH156" s="7" t="str">
        <f>IF(COUNTIF(Returns!$A$2:$A$1635,Orders!AG156)&gt;0,"Returned","Not Returned")</f>
        <v>Not Returned</v>
      </c>
    </row>
    <row r="157" spans="5:34" ht="12.75" customHeight="1" thickTop="1" thickBot="1" x14ac:dyDescent="0.3">
      <c r="E157" s="9">
        <v>19515</v>
      </c>
      <c r="F157" s="2" t="s">
        <v>56</v>
      </c>
      <c r="G157" s="2">
        <v>0.1</v>
      </c>
      <c r="H157" s="2">
        <v>80.97</v>
      </c>
      <c r="I157" s="2">
        <v>30.06</v>
      </c>
      <c r="J157" s="2">
        <v>271</v>
      </c>
      <c r="K157" s="7" t="str">
        <f>IF(COUNTIF(Table1[Customer ID],Table1[[#This Row],[Customer ID]])&gt;1,"Repeat Customer","One-Time Customer")</f>
        <v>One-Time Customer</v>
      </c>
      <c r="L157" s="2" t="s">
        <v>385</v>
      </c>
      <c r="M157" s="2" t="s">
        <v>39</v>
      </c>
      <c r="N157" s="2" t="s">
        <v>58</v>
      </c>
      <c r="O157" s="2" t="s">
        <v>77</v>
      </c>
      <c r="P157" s="2" t="s">
        <v>85</v>
      </c>
      <c r="Q157" s="2" t="s">
        <v>121</v>
      </c>
      <c r="R157" s="2" t="s">
        <v>386</v>
      </c>
      <c r="S157" s="2">
        <v>0.4</v>
      </c>
      <c r="T157" s="7">
        <f>Table1[[#This Row],[Profit]]/Table1[[#This Row],[Sales]]</f>
        <v>0.14228037030039675</v>
      </c>
      <c r="U157" s="2" t="s">
        <v>33</v>
      </c>
      <c r="V157" s="2" t="s">
        <v>136</v>
      </c>
      <c r="W157" s="2" t="s">
        <v>387</v>
      </c>
      <c r="X157" s="2" t="s">
        <v>388</v>
      </c>
      <c r="Y157" s="2">
        <v>30297</v>
      </c>
      <c r="Z157" s="10">
        <v>42093</v>
      </c>
      <c r="AA157" s="14" t="str">
        <f>TEXT(Table1[[#This Row],[Order Date]],"mmmm")</f>
        <v>March</v>
      </c>
      <c r="AB157" s="8" t="str">
        <f>TEXT(Table1[[#This Row],[Order Date]],"yyyy")</f>
        <v>2015</v>
      </c>
      <c r="AC157" s="10">
        <v>42094</v>
      </c>
      <c r="AD157" s="2">
        <v>128.02529999999999</v>
      </c>
      <c r="AE157" s="2">
        <v>12</v>
      </c>
      <c r="AF157" s="2">
        <v>899.81</v>
      </c>
      <c r="AG157" s="2">
        <v>88940</v>
      </c>
      <c r="AH157" s="7" t="str">
        <f>IF(COUNTIF(Returns!$A$2:$A$1635,Orders!AG157)&gt;0,"Returned","Not Returned")</f>
        <v>Not Returned</v>
      </c>
    </row>
    <row r="158" spans="5:34" ht="12.75" customHeight="1" thickTop="1" thickBot="1" x14ac:dyDescent="0.3">
      <c r="E158" s="11">
        <v>770</v>
      </c>
      <c r="F158" s="12" t="s">
        <v>106</v>
      </c>
      <c r="G158" s="12">
        <v>0.02</v>
      </c>
      <c r="H158" s="12">
        <v>5.58</v>
      </c>
      <c r="I158" s="12">
        <v>5.3</v>
      </c>
      <c r="J158" s="12">
        <v>272</v>
      </c>
      <c r="K158" s="7" t="str">
        <f>IF(COUNTIF(Table1[Customer ID],Table1[[#This Row],[Customer ID]])&gt;1,"Repeat Customer","One-Time Customer")</f>
        <v>Repeat Customer</v>
      </c>
      <c r="L158" s="12" t="s">
        <v>389</v>
      </c>
      <c r="M158" s="12" t="s">
        <v>49</v>
      </c>
      <c r="N158" s="12" t="s">
        <v>40</v>
      </c>
      <c r="O158" s="12" t="s">
        <v>29</v>
      </c>
      <c r="P158" s="12" t="s">
        <v>69</v>
      </c>
      <c r="Q158" s="12" t="s">
        <v>59</v>
      </c>
      <c r="R158" s="12" t="s">
        <v>377</v>
      </c>
      <c r="S158" s="12">
        <v>0.35</v>
      </c>
      <c r="T158" s="7">
        <f>Table1[[#This Row],[Profit]]/Table1[[#This Row],[Sales]]</f>
        <v>-0.43672801635991826</v>
      </c>
      <c r="U158" s="12" t="s">
        <v>33</v>
      </c>
      <c r="V158" s="12" t="s">
        <v>136</v>
      </c>
      <c r="W158" s="12" t="s">
        <v>322</v>
      </c>
      <c r="X158" s="12" t="s">
        <v>390</v>
      </c>
      <c r="Y158" s="12">
        <v>28204</v>
      </c>
      <c r="Z158" s="13">
        <v>42101</v>
      </c>
      <c r="AA158" s="14" t="str">
        <f>TEXT(Table1[[#This Row],[Order Date]],"mmmm")</f>
        <v>April</v>
      </c>
      <c r="AB158" s="8" t="str">
        <f>TEXT(Table1[[#This Row],[Order Date]],"yyyy")</f>
        <v>2015</v>
      </c>
      <c r="AC158" s="13">
        <v>42106</v>
      </c>
      <c r="AD158" s="12">
        <v>-29.898400000000002</v>
      </c>
      <c r="AE158" s="12">
        <v>11</v>
      </c>
      <c r="AF158" s="12">
        <v>68.459999999999994</v>
      </c>
      <c r="AG158" s="12">
        <v>5509</v>
      </c>
      <c r="AH158" s="7" t="str">
        <f>IF(COUNTIF(Returns!$A$2:$A$1635,Orders!AG158)&gt;0,"Returned","Not Returned")</f>
        <v>Not Returned</v>
      </c>
    </row>
    <row r="159" spans="5:34" ht="12.75" customHeight="1" thickTop="1" thickBot="1" x14ac:dyDescent="0.3">
      <c r="E159" s="9">
        <v>771</v>
      </c>
      <c r="F159" s="2" t="s">
        <v>106</v>
      </c>
      <c r="G159" s="2">
        <v>0.03</v>
      </c>
      <c r="H159" s="2">
        <v>40.89</v>
      </c>
      <c r="I159" s="2">
        <v>18.98</v>
      </c>
      <c r="J159" s="2">
        <v>272</v>
      </c>
      <c r="K159" s="7" t="str">
        <f>IF(COUNTIF(Table1[Customer ID],Table1[[#This Row],[Customer ID]])&gt;1,"Repeat Customer","One-Time Customer")</f>
        <v>Repeat Customer</v>
      </c>
      <c r="L159" s="2" t="s">
        <v>389</v>
      </c>
      <c r="M159" s="2" t="s">
        <v>49</v>
      </c>
      <c r="N159" s="2" t="s">
        <v>40</v>
      </c>
      <c r="O159" s="2" t="s">
        <v>41</v>
      </c>
      <c r="P159" s="2" t="s">
        <v>50</v>
      </c>
      <c r="Q159" s="2" t="s">
        <v>59</v>
      </c>
      <c r="R159" s="2" t="s">
        <v>380</v>
      </c>
      <c r="S159" s="2">
        <v>0.56999999999999995</v>
      </c>
      <c r="T159" s="7">
        <f>Table1[[#This Row],[Profit]]/Table1[[#This Row],[Sales]]</f>
        <v>5.9777233035482304E-2</v>
      </c>
      <c r="U159" s="2" t="s">
        <v>33</v>
      </c>
      <c r="V159" s="2" t="s">
        <v>136</v>
      </c>
      <c r="W159" s="2" t="s">
        <v>322</v>
      </c>
      <c r="X159" s="2" t="s">
        <v>390</v>
      </c>
      <c r="Y159" s="2">
        <v>28204</v>
      </c>
      <c r="Z159" s="10">
        <v>42101</v>
      </c>
      <c r="AA159" s="14" t="str">
        <f>TEXT(Table1[[#This Row],[Order Date]],"mmmm")</f>
        <v>April</v>
      </c>
      <c r="AB159" s="8" t="str">
        <f>TEXT(Table1[[#This Row],[Order Date]],"yyyy")</f>
        <v>2015</v>
      </c>
      <c r="AC159" s="10">
        <v>42108</v>
      </c>
      <c r="AD159" s="2">
        <v>52.916600000000003</v>
      </c>
      <c r="AE159" s="2">
        <v>21</v>
      </c>
      <c r="AF159" s="2">
        <v>885.23</v>
      </c>
      <c r="AG159" s="2">
        <v>5509</v>
      </c>
      <c r="AH159" s="7" t="str">
        <f>IF(COUNTIF(Returns!$A$2:$A$1635,Orders!AG159)&gt;0,"Returned","Not Returned")</f>
        <v>Not Returned</v>
      </c>
    </row>
    <row r="160" spans="5:34" ht="12.75" customHeight="1" thickTop="1" thickBot="1" x14ac:dyDescent="0.3">
      <c r="E160" s="11">
        <v>5059</v>
      </c>
      <c r="F160" s="12" t="s">
        <v>106</v>
      </c>
      <c r="G160" s="12">
        <v>0.09</v>
      </c>
      <c r="H160" s="12">
        <v>35.94</v>
      </c>
      <c r="I160" s="12">
        <v>6.66</v>
      </c>
      <c r="J160" s="12">
        <v>272</v>
      </c>
      <c r="K160" s="7" t="str">
        <f>IF(COUNTIF(Table1[Customer ID],Table1[[#This Row],[Customer ID]])&gt;1,"Repeat Customer","One-Time Customer")</f>
        <v>Repeat Customer</v>
      </c>
      <c r="L160" s="12" t="s">
        <v>389</v>
      </c>
      <c r="M160" s="12" t="s">
        <v>49</v>
      </c>
      <c r="N160" s="12" t="s">
        <v>40</v>
      </c>
      <c r="O160" s="12" t="s">
        <v>29</v>
      </c>
      <c r="P160" s="12" t="s">
        <v>69</v>
      </c>
      <c r="Q160" s="12" t="s">
        <v>59</v>
      </c>
      <c r="R160" s="12" t="s">
        <v>73</v>
      </c>
      <c r="S160" s="12">
        <v>0.4</v>
      </c>
      <c r="T160" s="7">
        <f>Table1[[#This Row],[Profit]]/Table1[[#This Row],[Sales]]</f>
        <v>8.6298133824285389E-2</v>
      </c>
      <c r="U160" s="12" t="s">
        <v>33</v>
      </c>
      <c r="V160" s="12" t="s">
        <v>136</v>
      </c>
      <c r="W160" s="12" t="s">
        <v>322</v>
      </c>
      <c r="X160" s="12" t="s">
        <v>390</v>
      </c>
      <c r="Y160" s="12">
        <v>28204</v>
      </c>
      <c r="Z160" s="13">
        <v>42160</v>
      </c>
      <c r="AA160" s="14" t="str">
        <f>TEXT(Table1[[#This Row],[Order Date]],"mmmm")</f>
        <v>June</v>
      </c>
      <c r="AB160" s="8" t="str">
        <f>TEXT(Table1[[#This Row],[Order Date]],"yyyy")</f>
        <v>2015</v>
      </c>
      <c r="AC160" s="13">
        <v>42165</v>
      </c>
      <c r="AD160" s="12">
        <v>72.1858</v>
      </c>
      <c r="AE160" s="12">
        <v>24</v>
      </c>
      <c r="AF160" s="12">
        <v>836.47</v>
      </c>
      <c r="AG160" s="12">
        <v>36069</v>
      </c>
      <c r="AH160" s="7" t="str">
        <f>IF(COUNTIF(Returns!$A$2:$A$1635,Orders!AG160)&gt;0,"Returned","Not Returned")</f>
        <v>Not Returned</v>
      </c>
    </row>
    <row r="161" spans="5:34" ht="12.75" customHeight="1" thickTop="1" thickBot="1" x14ac:dyDescent="0.3">
      <c r="E161" s="9">
        <v>5061</v>
      </c>
      <c r="F161" s="2" t="s">
        <v>106</v>
      </c>
      <c r="G161" s="2">
        <v>0.09</v>
      </c>
      <c r="H161" s="2">
        <v>4.9800000000000004</v>
      </c>
      <c r="I161" s="2">
        <v>7.44</v>
      </c>
      <c r="J161" s="2">
        <v>272</v>
      </c>
      <c r="K161" s="7" t="str">
        <f>IF(COUNTIF(Table1[Customer ID],Table1[[#This Row],[Customer ID]])&gt;1,"Repeat Customer","One-Time Customer")</f>
        <v>Repeat Customer</v>
      </c>
      <c r="L161" s="2" t="s">
        <v>389</v>
      </c>
      <c r="M161" s="2" t="s">
        <v>49</v>
      </c>
      <c r="N161" s="2" t="s">
        <v>40</v>
      </c>
      <c r="O161" s="2" t="s">
        <v>29</v>
      </c>
      <c r="P161" s="2" t="s">
        <v>93</v>
      </c>
      <c r="Q161" s="2" t="s">
        <v>59</v>
      </c>
      <c r="R161" s="2" t="s">
        <v>384</v>
      </c>
      <c r="S161" s="2">
        <v>0.36</v>
      </c>
      <c r="T161" s="7">
        <f>Table1[[#This Row],[Profit]]/Table1[[#This Row],[Sales]]</f>
        <v>-0.6446467892324711</v>
      </c>
      <c r="U161" s="2" t="s">
        <v>33</v>
      </c>
      <c r="V161" s="2" t="s">
        <v>136</v>
      </c>
      <c r="W161" s="2" t="s">
        <v>322</v>
      </c>
      <c r="X161" s="2" t="s">
        <v>390</v>
      </c>
      <c r="Y161" s="2">
        <v>28204</v>
      </c>
      <c r="Z161" s="10">
        <v>42160</v>
      </c>
      <c r="AA161" s="14" t="str">
        <f>TEXT(Table1[[#This Row],[Order Date]],"mmmm")</f>
        <v>June</v>
      </c>
      <c r="AB161" s="8" t="str">
        <f>TEXT(Table1[[#This Row],[Order Date]],"yyyy")</f>
        <v>2015</v>
      </c>
      <c r="AC161" s="10">
        <v>42162</v>
      </c>
      <c r="AD161" s="2">
        <v>-122.3733</v>
      </c>
      <c r="AE161" s="2">
        <v>37</v>
      </c>
      <c r="AF161" s="2">
        <v>189.83</v>
      </c>
      <c r="AG161" s="2">
        <v>36069</v>
      </c>
      <c r="AH161" s="7" t="str">
        <f>IF(COUNTIF(Returns!$A$2:$A$1635,Orders!AG161)&gt;0,"Returned","Not Returned")</f>
        <v>Not Returned</v>
      </c>
    </row>
    <row r="162" spans="5:34" ht="12.75" customHeight="1" thickTop="1" thickBot="1" x14ac:dyDescent="0.3">
      <c r="E162" s="11">
        <v>22180</v>
      </c>
      <c r="F162" s="12" t="s">
        <v>37</v>
      </c>
      <c r="G162" s="12">
        <v>0.09</v>
      </c>
      <c r="H162" s="12">
        <v>15.28</v>
      </c>
      <c r="I162" s="12">
        <v>10.91</v>
      </c>
      <c r="J162" s="12">
        <v>275</v>
      </c>
      <c r="K162" s="7" t="str">
        <f>IF(COUNTIF(Table1[Customer ID],Table1[[#This Row],[Customer ID]])&gt;1,"Repeat Customer","One-Time Customer")</f>
        <v>One-Time Customer</v>
      </c>
      <c r="L162" s="12" t="s">
        <v>391</v>
      </c>
      <c r="M162" s="12" t="s">
        <v>49</v>
      </c>
      <c r="N162" s="12" t="s">
        <v>28</v>
      </c>
      <c r="O162" s="12" t="s">
        <v>29</v>
      </c>
      <c r="P162" s="12" t="s">
        <v>109</v>
      </c>
      <c r="Q162" s="12" t="s">
        <v>59</v>
      </c>
      <c r="R162" s="12" t="s">
        <v>392</v>
      </c>
      <c r="S162" s="12">
        <v>0.36</v>
      </c>
      <c r="T162" s="7">
        <f>Table1[[#This Row],[Profit]]/Table1[[#This Row],[Sales]]</f>
        <v>-0.84118985695708703</v>
      </c>
      <c r="U162" s="12" t="s">
        <v>33</v>
      </c>
      <c r="V162" s="12" t="s">
        <v>53</v>
      </c>
      <c r="W162" s="12" t="s">
        <v>228</v>
      </c>
      <c r="X162" s="12" t="s">
        <v>393</v>
      </c>
      <c r="Y162" s="12">
        <v>6824</v>
      </c>
      <c r="Z162" s="13">
        <v>42028</v>
      </c>
      <c r="AA162" s="14" t="str">
        <f>TEXT(Table1[[#This Row],[Order Date]],"mmmm")</f>
        <v>January</v>
      </c>
      <c r="AB162" s="8" t="str">
        <f>TEXT(Table1[[#This Row],[Order Date]],"yyyy")</f>
        <v>2015</v>
      </c>
      <c r="AC162" s="13">
        <v>42029</v>
      </c>
      <c r="AD162" s="12">
        <v>-51.75</v>
      </c>
      <c r="AE162" s="12">
        <v>4</v>
      </c>
      <c r="AF162" s="12">
        <v>61.52</v>
      </c>
      <c r="AG162" s="12">
        <v>89292</v>
      </c>
      <c r="AH162" s="7" t="str">
        <f>IF(COUNTIF(Returns!$A$2:$A$1635,Orders!AG162)&gt;0,"Returned","Not Returned")</f>
        <v>Not Returned</v>
      </c>
    </row>
    <row r="163" spans="5:34" ht="12.75" customHeight="1" thickTop="1" thickBot="1" x14ac:dyDescent="0.3">
      <c r="E163" s="9">
        <v>23504</v>
      </c>
      <c r="F163" s="2" t="s">
        <v>47</v>
      </c>
      <c r="G163" s="2">
        <v>0.04</v>
      </c>
      <c r="H163" s="2">
        <v>1.98</v>
      </c>
      <c r="I163" s="2">
        <v>0.7</v>
      </c>
      <c r="J163" s="2">
        <v>276</v>
      </c>
      <c r="K163" s="7" t="str">
        <f>IF(COUNTIF(Table1[Customer ID],Table1[[#This Row],[Customer ID]])&gt;1,"Repeat Customer","One-Time Customer")</f>
        <v>One-Time Customer</v>
      </c>
      <c r="L163" s="2" t="s">
        <v>394</v>
      </c>
      <c r="M163" s="2" t="s">
        <v>27</v>
      </c>
      <c r="N163" s="2" t="s">
        <v>28</v>
      </c>
      <c r="O163" s="2" t="s">
        <v>29</v>
      </c>
      <c r="P163" s="2" t="s">
        <v>66</v>
      </c>
      <c r="Q163" s="2" t="s">
        <v>31</v>
      </c>
      <c r="R163" s="2" t="s">
        <v>395</v>
      </c>
      <c r="S163" s="2">
        <v>0.83</v>
      </c>
      <c r="T163" s="7">
        <f>Table1[[#This Row],[Profit]]/Table1[[#This Row],[Sales]]</f>
        <v>-0.12048192771084336</v>
      </c>
      <c r="U163" s="2" t="s">
        <v>33</v>
      </c>
      <c r="V163" s="2" t="s">
        <v>53</v>
      </c>
      <c r="W163" s="2" t="s">
        <v>228</v>
      </c>
      <c r="X163" s="2" t="s">
        <v>396</v>
      </c>
      <c r="Y163" s="2">
        <v>6111</v>
      </c>
      <c r="Z163" s="10">
        <v>42145</v>
      </c>
      <c r="AA163" s="14" t="str">
        <f>TEXT(Table1[[#This Row],[Order Date]],"mmmm")</f>
        <v>May</v>
      </c>
      <c r="AB163" s="8" t="str">
        <f>TEXT(Table1[[#This Row],[Order Date]],"yyyy")</f>
        <v>2015</v>
      </c>
      <c r="AC163" s="10">
        <v>42146</v>
      </c>
      <c r="AD163" s="2">
        <v>-1</v>
      </c>
      <c r="AE163" s="2">
        <v>3</v>
      </c>
      <c r="AF163" s="2">
        <v>8.3000000000000007</v>
      </c>
      <c r="AG163" s="2">
        <v>89291</v>
      </c>
      <c r="AH163" s="7" t="str">
        <f>IF(COUNTIF(Returns!$A$2:$A$1635,Orders!AG163)&gt;0,"Returned","Not Returned")</f>
        <v>Not Returned</v>
      </c>
    </row>
    <row r="164" spans="5:34" ht="12.75" customHeight="1" thickTop="1" thickBot="1" x14ac:dyDescent="0.3">
      <c r="E164" s="11">
        <v>23503</v>
      </c>
      <c r="F164" s="12" t="s">
        <v>47</v>
      </c>
      <c r="G164" s="12">
        <v>0.03</v>
      </c>
      <c r="H164" s="12">
        <v>55.99</v>
      </c>
      <c r="I164" s="12">
        <v>5</v>
      </c>
      <c r="J164" s="12">
        <v>282</v>
      </c>
      <c r="K164" s="7" t="str">
        <f>IF(COUNTIF(Table1[Customer ID],Table1[[#This Row],[Customer ID]])&gt;1,"Repeat Customer","One-Time Customer")</f>
        <v>One-Time Customer</v>
      </c>
      <c r="L164" s="12" t="s">
        <v>397</v>
      </c>
      <c r="M164" s="12" t="s">
        <v>49</v>
      </c>
      <c r="N164" s="12" t="s">
        <v>28</v>
      </c>
      <c r="O164" s="12" t="s">
        <v>77</v>
      </c>
      <c r="P164" s="12" t="s">
        <v>78</v>
      </c>
      <c r="Q164" s="12" t="s">
        <v>51</v>
      </c>
      <c r="R164" s="12" t="s">
        <v>398</v>
      </c>
      <c r="S164" s="12">
        <v>0.83</v>
      </c>
      <c r="T164" s="7">
        <f>Table1[[#This Row],[Profit]]/Table1[[#This Row],[Sales]]</f>
        <v>-0.5306487588439861</v>
      </c>
      <c r="U164" s="12" t="s">
        <v>33</v>
      </c>
      <c r="V164" s="12" t="s">
        <v>53</v>
      </c>
      <c r="W164" s="12" t="s">
        <v>54</v>
      </c>
      <c r="X164" s="12" t="s">
        <v>399</v>
      </c>
      <c r="Y164" s="12">
        <v>7109</v>
      </c>
      <c r="Z164" s="13">
        <v>42145</v>
      </c>
      <c r="AA164" s="14" t="str">
        <f>TEXT(Table1[[#This Row],[Order Date]],"mmmm")</f>
        <v>May</v>
      </c>
      <c r="AB164" s="8" t="str">
        <f>TEXT(Table1[[#This Row],[Order Date]],"yyyy")</f>
        <v>2015</v>
      </c>
      <c r="AC164" s="13">
        <v>42146</v>
      </c>
      <c r="AD164" s="12">
        <v>-221.25399999999999</v>
      </c>
      <c r="AE164" s="12">
        <v>9</v>
      </c>
      <c r="AF164" s="12">
        <v>416.95</v>
      </c>
      <c r="AG164" s="12">
        <v>89291</v>
      </c>
      <c r="AH164" s="7" t="str">
        <f>IF(COUNTIF(Returns!$A$2:$A$1635,Orders!AG164)&gt;0,"Returned","Not Returned")</f>
        <v>Not Returned</v>
      </c>
    </row>
    <row r="165" spans="5:34" ht="12.75" customHeight="1" thickTop="1" thickBot="1" x14ac:dyDescent="0.3">
      <c r="E165" s="9">
        <v>24512</v>
      </c>
      <c r="F165" s="2" t="s">
        <v>25</v>
      </c>
      <c r="G165" s="2">
        <v>0.1</v>
      </c>
      <c r="H165" s="2">
        <v>1.68</v>
      </c>
      <c r="I165" s="2">
        <v>1.57</v>
      </c>
      <c r="J165" s="2">
        <v>283</v>
      </c>
      <c r="K165" s="7" t="str">
        <f>IF(COUNTIF(Table1[Customer ID],Table1[[#This Row],[Customer ID]])&gt;1,"Repeat Customer","One-Time Customer")</f>
        <v>One-Time Customer</v>
      </c>
      <c r="L165" s="2" t="s">
        <v>400</v>
      </c>
      <c r="M165" s="2" t="s">
        <v>49</v>
      </c>
      <c r="N165" s="2" t="s">
        <v>28</v>
      </c>
      <c r="O165" s="2" t="s">
        <v>29</v>
      </c>
      <c r="P165" s="2" t="s">
        <v>30</v>
      </c>
      <c r="Q165" s="2" t="s">
        <v>31</v>
      </c>
      <c r="R165" s="2" t="s">
        <v>96</v>
      </c>
      <c r="S165" s="2">
        <v>0.59</v>
      </c>
      <c r="T165" s="7">
        <f>Table1[[#This Row],[Profit]]/Table1[[#This Row],[Sales]]</f>
        <v>-0.61838588989845</v>
      </c>
      <c r="U165" s="2" t="s">
        <v>33</v>
      </c>
      <c r="V165" s="2" t="s">
        <v>53</v>
      </c>
      <c r="W165" s="2" t="s">
        <v>54</v>
      </c>
      <c r="X165" s="2" t="s">
        <v>401</v>
      </c>
      <c r="Y165" s="2">
        <v>7101</v>
      </c>
      <c r="Z165" s="10">
        <v>42172</v>
      </c>
      <c r="AA165" s="14" t="str">
        <f>TEXT(Table1[[#This Row],[Order Date]],"mmmm")</f>
        <v>June</v>
      </c>
      <c r="AB165" s="8" t="str">
        <f>TEXT(Table1[[#This Row],[Order Date]],"yyyy")</f>
        <v>2015</v>
      </c>
      <c r="AC165" s="10">
        <v>42173</v>
      </c>
      <c r="AD165" s="2">
        <v>-11.57</v>
      </c>
      <c r="AE165" s="2">
        <v>11</v>
      </c>
      <c r="AF165" s="2">
        <v>18.71</v>
      </c>
      <c r="AG165" s="2">
        <v>89293</v>
      </c>
      <c r="AH165" s="7" t="str">
        <f>IF(COUNTIF(Returns!$A$2:$A$1635,Orders!AG165)&gt;0,"Returned","Not Returned")</f>
        <v>Not Returned</v>
      </c>
    </row>
    <row r="166" spans="5:34" ht="12.75" customHeight="1" thickTop="1" thickBot="1" x14ac:dyDescent="0.3">
      <c r="E166" s="11">
        <v>19168</v>
      </c>
      <c r="F166" s="12" t="s">
        <v>106</v>
      </c>
      <c r="G166" s="12">
        <v>0</v>
      </c>
      <c r="H166" s="12">
        <v>4.13</v>
      </c>
      <c r="I166" s="12">
        <v>5.34</v>
      </c>
      <c r="J166" s="12">
        <v>286</v>
      </c>
      <c r="K166" s="7" t="str">
        <f>IF(COUNTIF(Table1[Customer ID],Table1[[#This Row],[Customer ID]])&gt;1,"Repeat Customer","One-Time Customer")</f>
        <v>Repeat Customer</v>
      </c>
      <c r="L166" s="12" t="s">
        <v>402</v>
      </c>
      <c r="M166" s="12" t="s">
        <v>49</v>
      </c>
      <c r="N166" s="12" t="s">
        <v>58</v>
      </c>
      <c r="O166" s="12" t="s">
        <v>29</v>
      </c>
      <c r="P166" s="12" t="s">
        <v>109</v>
      </c>
      <c r="Q166" s="12" t="s">
        <v>59</v>
      </c>
      <c r="R166" s="12" t="s">
        <v>403</v>
      </c>
      <c r="S166" s="12">
        <v>0.38</v>
      </c>
      <c r="T166" s="7">
        <f>Table1[[#This Row],[Profit]]/Table1[[#This Row],[Sales]]</f>
        <v>-1.5108669108669108</v>
      </c>
      <c r="U166" s="12" t="s">
        <v>33</v>
      </c>
      <c r="V166" s="12" t="s">
        <v>61</v>
      </c>
      <c r="W166" s="12" t="s">
        <v>183</v>
      </c>
      <c r="X166" s="12" t="s">
        <v>404</v>
      </c>
      <c r="Y166" s="12">
        <v>66203</v>
      </c>
      <c r="Z166" s="13">
        <v>42172</v>
      </c>
      <c r="AA166" s="14" t="str">
        <f>TEXT(Table1[[#This Row],[Order Date]],"mmmm")</f>
        <v>June</v>
      </c>
      <c r="AB166" s="8" t="str">
        <f>TEXT(Table1[[#This Row],[Order Date]],"yyyy")</f>
        <v>2015</v>
      </c>
      <c r="AC166" s="13">
        <v>42176</v>
      </c>
      <c r="AD166" s="12">
        <v>-61.870000000000005</v>
      </c>
      <c r="AE166" s="12">
        <v>9</v>
      </c>
      <c r="AF166" s="12">
        <v>40.950000000000003</v>
      </c>
      <c r="AG166" s="12">
        <v>89761</v>
      </c>
      <c r="AH166" s="7" t="str">
        <f>IF(COUNTIF(Returns!$A$2:$A$1635,Orders!AG166)&gt;0,"Returned","Not Returned")</f>
        <v>Not Returned</v>
      </c>
    </row>
    <row r="167" spans="5:34" ht="12.75" customHeight="1" thickTop="1" thickBot="1" x14ac:dyDescent="0.3">
      <c r="E167" s="9">
        <v>19169</v>
      </c>
      <c r="F167" s="2" t="s">
        <v>106</v>
      </c>
      <c r="G167" s="2">
        <v>0.1</v>
      </c>
      <c r="H167" s="2">
        <v>130.97999999999999</v>
      </c>
      <c r="I167" s="2">
        <v>54.74</v>
      </c>
      <c r="J167" s="2">
        <v>286</v>
      </c>
      <c r="K167" s="7" t="str">
        <f>IF(COUNTIF(Table1[Customer ID],Table1[[#This Row],[Customer ID]])&gt;1,"Repeat Customer","One-Time Customer")</f>
        <v>Repeat Customer</v>
      </c>
      <c r="L167" s="2" t="s">
        <v>402</v>
      </c>
      <c r="M167" s="2" t="s">
        <v>39</v>
      </c>
      <c r="N167" s="2" t="s">
        <v>58</v>
      </c>
      <c r="O167" s="2" t="s">
        <v>41</v>
      </c>
      <c r="P167" s="2" t="s">
        <v>191</v>
      </c>
      <c r="Q167" s="2" t="s">
        <v>121</v>
      </c>
      <c r="R167" s="2" t="s">
        <v>405</v>
      </c>
      <c r="S167" s="2">
        <v>0.69</v>
      </c>
      <c r="T167" s="7">
        <f>Table1[[#This Row],[Profit]]/Table1[[#This Row],[Sales]]</f>
        <v>-0.45879227847334586</v>
      </c>
      <c r="U167" s="2" t="s">
        <v>33</v>
      </c>
      <c r="V167" s="2" t="s">
        <v>61</v>
      </c>
      <c r="W167" s="2" t="s">
        <v>183</v>
      </c>
      <c r="X167" s="2" t="s">
        <v>404</v>
      </c>
      <c r="Y167" s="2">
        <v>66203</v>
      </c>
      <c r="Z167" s="10">
        <v>42172</v>
      </c>
      <c r="AA167" s="14" t="str">
        <f>TEXT(Table1[[#This Row],[Order Date]],"mmmm")</f>
        <v>June</v>
      </c>
      <c r="AB167" s="8" t="str">
        <f>TEXT(Table1[[#This Row],[Order Date]],"yyyy")</f>
        <v>2015</v>
      </c>
      <c r="AC167" s="10">
        <v>42176</v>
      </c>
      <c r="AD167" s="2">
        <v>-530.24</v>
      </c>
      <c r="AE167" s="2">
        <v>9</v>
      </c>
      <c r="AF167" s="2">
        <v>1155.73</v>
      </c>
      <c r="AG167" s="2">
        <v>89761</v>
      </c>
      <c r="AH167" s="7" t="str">
        <f>IF(COUNTIF(Returns!$A$2:$A$1635,Orders!AG167)&gt;0,"Returned","Not Returned")</f>
        <v>Not Returned</v>
      </c>
    </row>
    <row r="168" spans="5:34" ht="12.75" customHeight="1" thickTop="1" thickBot="1" x14ac:dyDescent="0.3">
      <c r="E168" s="11">
        <v>25624</v>
      </c>
      <c r="F168" s="12" t="s">
        <v>47</v>
      </c>
      <c r="G168" s="12">
        <v>0.09</v>
      </c>
      <c r="H168" s="12">
        <v>28.48</v>
      </c>
      <c r="I168" s="12">
        <v>1.99</v>
      </c>
      <c r="J168" s="12">
        <v>288</v>
      </c>
      <c r="K168" s="7" t="str">
        <f>IF(COUNTIF(Table1[Customer ID],Table1[[#This Row],[Customer ID]])&gt;1,"Repeat Customer","One-Time Customer")</f>
        <v>Repeat Customer</v>
      </c>
      <c r="L168" s="12" t="s">
        <v>406</v>
      </c>
      <c r="M168" s="12" t="s">
        <v>49</v>
      </c>
      <c r="N168" s="12" t="s">
        <v>58</v>
      </c>
      <c r="O168" s="12" t="s">
        <v>77</v>
      </c>
      <c r="P168" s="12" t="s">
        <v>180</v>
      </c>
      <c r="Q168" s="12" t="s">
        <v>51</v>
      </c>
      <c r="R168" s="12" t="s">
        <v>407</v>
      </c>
      <c r="S168" s="12">
        <v>0.4</v>
      </c>
      <c r="T168" s="7">
        <f>Table1[[#This Row],[Profit]]/Table1[[#This Row],[Sales]]</f>
        <v>0.68999999999999984</v>
      </c>
      <c r="U168" s="12" t="s">
        <v>33</v>
      </c>
      <c r="V168" s="12" t="s">
        <v>61</v>
      </c>
      <c r="W168" s="12" t="s">
        <v>183</v>
      </c>
      <c r="X168" s="12" t="s">
        <v>408</v>
      </c>
      <c r="Y168" s="12">
        <v>67212</v>
      </c>
      <c r="Z168" s="13">
        <v>42020</v>
      </c>
      <c r="AA168" s="14" t="str">
        <f>TEXT(Table1[[#This Row],[Order Date]],"mmmm")</f>
        <v>January</v>
      </c>
      <c r="AB168" s="8" t="str">
        <f>TEXT(Table1[[#This Row],[Order Date]],"yyyy")</f>
        <v>2015</v>
      </c>
      <c r="AC168" s="13">
        <v>42023</v>
      </c>
      <c r="AD168" s="12">
        <v>132.68699999999998</v>
      </c>
      <c r="AE168" s="12">
        <v>7</v>
      </c>
      <c r="AF168" s="12">
        <v>192.3</v>
      </c>
      <c r="AG168" s="12">
        <v>89762</v>
      </c>
      <c r="AH168" s="7" t="str">
        <f>IF(COUNTIF(Returns!$A$2:$A$1635,Orders!AG168)&gt;0,"Returned","Not Returned")</f>
        <v>Not Returned</v>
      </c>
    </row>
    <row r="169" spans="5:34" ht="12.75" customHeight="1" thickTop="1" thickBot="1" x14ac:dyDescent="0.3">
      <c r="E169" s="9">
        <v>25625</v>
      </c>
      <c r="F169" s="2" t="s">
        <v>47</v>
      </c>
      <c r="G169" s="2">
        <v>0.08</v>
      </c>
      <c r="H169" s="2">
        <v>65.989999999999995</v>
      </c>
      <c r="I169" s="2">
        <v>4.99</v>
      </c>
      <c r="J169" s="2">
        <v>288</v>
      </c>
      <c r="K169" s="7" t="str">
        <f>IF(COUNTIF(Table1[Customer ID],Table1[[#This Row],[Customer ID]])&gt;1,"Repeat Customer","One-Time Customer")</f>
        <v>Repeat Customer</v>
      </c>
      <c r="L169" s="2" t="s">
        <v>406</v>
      </c>
      <c r="M169" s="2" t="s">
        <v>27</v>
      </c>
      <c r="N169" s="2" t="s">
        <v>58</v>
      </c>
      <c r="O169" s="2" t="s">
        <v>77</v>
      </c>
      <c r="P169" s="2" t="s">
        <v>78</v>
      </c>
      <c r="Q169" s="2" t="s">
        <v>59</v>
      </c>
      <c r="R169" s="2" t="s">
        <v>409</v>
      </c>
      <c r="S169" s="2">
        <v>0.57999999999999996</v>
      </c>
      <c r="T169" s="7">
        <f>Table1[[#This Row],[Profit]]/Table1[[#This Row],[Sales]]</f>
        <v>0.66420264670498597</v>
      </c>
      <c r="U169" s="2" t="s">
        <v>33</v>
      </c>
      <c r="V169" s="2" t="s">
        <v>61</v>
      </c>
      <c r="W169" s="2" t="s">
        <v>183</v>
      </c>
      <c r="X169" s="2" t="s">
        <v>408</v>
      </c>
      <c r="Y169" s="2">
        <v>67212</v>
      </c>
      <c r="Z169" s="10">
        <v>42020</v>
      </c>
      <c r="AA169" s="14" t="str">
        <f>TEXT(Table1[[#This Row],[Order Date]],"mmmm")</f>
        <v>January</v>
      </c>
      <c r="AB169" s="8" t="str">
        <f>TEXT(Table1[[#This Row],[Order Date]],"yyyy")</f>
        <v>2015</v>
      </c>
      <c r="AC169" s="10">
        <v>42022</v>
      </c>
      <c r="AD169" s="2">
        <v>496.89</v>
      </c>
      <c r="AE169" s="2">
        <v>14</v>
      </c>
      <c r="AF169" s="2">
        <v>748.1</v>
      </c>
      <c r="AG169" s="2">
        <v>89762</v>
      </c>
      <c r="AH169" s="7" t="str">
        <f>IF(COUNTIF(Returns!$A$2:$A$1635,Orders!AG169)&gt;0,"Returned","Not Returned")</f>
        <v>Not Returned</v>
      </c>
    </row>
    <row r="170" spans="5:34" ht="12.75" customHeight="1" thickTop="1" thickBot="1" x14ac:dyDescent="0.3">
      <c r="E170" s="11">
        <v>21223</v>
      </c>
      <c r="F170" s="12" t="s">
        <v>37</v>
      </c>
      <c r="G170" s="12">
        <v>0.04</v>
      </c>
      <c r="H170" s="12">
        <v>4.9800000000000004</v>
      </c>
      <c r="I170" s="12">
        <v>4.62</v>
      </c>
      <c r="J170" s="12">
        <v>290</v>
      </c>
      <c r="K170" s="7" t="str">
        <f>IF(COUNTIF(Table1[Customer ID],Table1[[#This Row],[Customer ID]])&gt;1,"Repeat Customer","One-Time Customer")</f>
        <v>One-Time Customer</v>
      </c>
      <c r="L170" s="12" t="s">
        <v>410</v>
      </c>
      <c r="M170" s="12" t="s">
        <v>49</v>
      </c>
      <c r="N170" s="12" t="s">
        <v>58</v>
      </c>
      <c r="O170" s="12" t="s">
        <v>77</v>
      </c>
      <c r="P170" s="12" t="s">
        <v>180</v>
      </c>
      <c r="Q170" s="12" t="s">
        <v>51</v>
      </c>
      <c r="R170" s="12" t="s">
        <v>411</v>
      </c>
      <c r="S170" s="12">
        <v>0.64</v>
      </c>
      <c r="T170" s="7">
        <f>Table1[[#This Row],[Profit]]/Table1[[#This Row],[Sales]]</f>
        <v>-1.3181197581431636</v>
      </c>
      <c r="U170" s="12" t="s">
        <v>33</v>
      </c>
      <c r="V170" s="12" t="s">
        <v>34</v>
      </c>
      <c r="W170" s="12" t="s">
        <v>255</v>
      </c>
      <c r="X170" s="12" t="s">
        <v>412</v>
      </c>
      <c r="Y170" s="12">
        <v>80538</v>
      </c>
      <c r="Z170" s="13">
        <v>42088</v>
      </c>
      <c r="AA170" s="14" t="str">
        <f>TEXT(Table1[[#This Row],[Order Date]],"mmmm")</f>
        <v>March</v>
      </c>
      <c r="AB170" s="8" t="str">
        <f>TEXT(Table1[[#This Row],[Order Date]],"yyyy")</f>
        <v>2015</v>
      </c>
      <c r="AC170" s="13">
        <v>42089</v>
      </c>
      <c r="AD170" s="12">
        <v>-135.16</v>
      </c>
      <c r="AE170" s="12">
        <v>20</v>
      </c>
      <c r="AF170" s="12">
        <v>102.54</v>
      </c>
      <c r="AG170" s="12">
        <v>90837</v>
      </c>
      <c r="AH170" s="7" t="str">
        <f>IF(COUNTIF(Returns!$A$2:$A$1635,Orders!AG170)&gt;0,"Returned","Not Returned")</f>
        <v>Not Returned</v>
      </c>
    </row>
    <row r="171" spans="5:34" ht="12.75" customHeight="1" thickTop="1" thickBot="1" x14ac:dyDescent="0.3">
      <c r="E171" s="9">
        <v>23302</v>
      </c>
      <c r="F171" s="2" t="s">
        <v>25</v>
      </c>
      <c r="G171" s="2">
        <v>0.01</v>
      </c>
      <c r="H171" s="2">
        <v>8.33</v>
      </c>
      <c r="I171" s="2">
        <v>1.99</v>
      </c>
      <c r="J171" s="2">
        <v>306</v>
      </c>
      <c r="K171" s="7" t="str">
        <f>IF(COUNTIF(Table1[Customer ID],Table1[[#This Row],[Customer ID]])&gt;1,"Repeat Customer","One-Time Customer")</f>
        <v>Repeat Customer</v>
      </c>
      <c r="L171" s="2" t="s">
        <v>413</v>
      </c>
      <c r="M171" s="2" t="s">
        <v>49</v>
      </c>
      <c r="N171" s="2" t="s">
        <v>58</v>
      </c>
      <c r="O171" s="2" t="s">
        <v>77</v>
      </c>
      <c r="P171" s="2" t="s">
        <v>180</v>
      </c>
      <c r="Q171" s="2" t="s">
        <v>51</v>
      </c>
      <c r="R171" s="2" t="s">
        <v>414</v>
      </c>
      <c r="S171" s="2">
        <v>0.52</v>
      </c>
      <c r="T171" s="7">
        <f>Table1[[#This Row],[Profit]]/Table1[[#This Row],[Sales]]</f>
        <v>0.2265564424173318</v>
      </c>
      <c r="U171" s="2" t="s">
        <v>33</v>
      </c>
      <c r="V171" s="2" t="s">
        <v>53</v>
      </c>
      <c r="W171" s="2" t="s">
        <v>415</v>
      </c>
      <c r="X171" s="2" t="s">
        <v>416</v>
      </c>
      <c r="Y171" s="2">
        <v>21208</v>
      </c>
      <c r="Z171" s="10">
        <v>42049</v>
      </c>
      <c r="AA171" s="14" t="str">
        <f>TEXT(Table1[[#This Row],[Order Date]],"mmmm")</f>
        <v>February</v>
      </c>
      <c r="AB171" s="8" t="str">
        <f>TEXT(Table1[[#This Row],[Order Date]],"yyyy")</f>
        <v>2015</v>
      </c>
      <c r="AC171" s="10">
        <v>42050</v>
      </c>
      <c r="AD171" s="2">
        <v>15.895199999999999</v>
      </c>
      <c r="AE171" s="2">
        <v>8</v>
      </c>
      <c r="AF171" s="2">
        <v>70.16</v>
      </c>
      <c r="AG171" s="2">
        <v>87057</v>
      </c>
      <c r="AH171" s="7" t="str">
        <f>IF(COUNTIF(Returns!$A$2:$A$1635,Orders!AG171)&gt;0,"Returned","Not Returned")</f>
        <v>Not Returned</v>
      </c>
    </row>
    <row r="172" spans="5:34" ht="12.75" customHeight="1" thickTop="1" thickBot="1" x14ac:dyDescent="0.3">
      <c r="E172" s="11">
        <v>23303</v>
      </c>
      <c r="F172" s="12" t="s">
        <v>25</v>
      </c>
      <c r="G172" s="12">
        <v>0.04</v>
      </c>
      <c r="H172" s="12">
        <v>85.99</v>
      </c>
      <c r="I172" s="12">
        <v>0.99</v>
      </c>
      <c r="J172" s="12">
        <v>306</v>
      </c>
      <c r="K172" s="7" t="str">
        <f>IF(COUNTIF(Table1[Customer ID],Table1[[#This Row],[Customer ID]])&gt;1,"Repeat Customer","One-Time Customer")</f>
        <v>Repeat Customer</v>
      </c>
      <c r="L172" s="12" t="s">
        <v>413</v>
      </c>
      <c r="M172" s="12" t="s">
        <v>49</v>
      </c>
      <c r="N172" s="12" t="s">
        <v>58</v>
      </c>
      <c r="O172" s="12" t="s">
        <v>77</v>
      </c>
      <c r="P172" s="12" t="s">
        <v>78</v>
      </c>
      <c r="Q172" s="12" t="s">
        <v>31</v>
      </c>
      <c r="R172" s="12" t="s">
        <v>417</v>
      </c>
      <c r="S172" s="12">
        <v>0.55000000000000004</v>
      </c>
      <c r="T172" s="7">
        <f>Table1[[#This Row],[Profit]]/Table1[[#This Row],[Sales]]</f>
        <v>0.69</v>
      </c>
      <c r="U172" s="12" t="s">
        <v>33</v>
      </c>
      <c r="V172" s="12" t="s">
        <v>53</v>
      </c>
      <c r="W172" s="12" t="s">
        <v>415</v>
      </c>
      <c r="X172" s="12" t="s">
        <v>416</v>
      </c>
      <c r="Y172" s="12">
        <v>21208</v>
      </c>
      <c r="Z172" s="13">
        <v>42049</v>
      </c>
      <c r="AA172" s="14" t="str">
        <f>TEXT(Table1[[#This Row],[Order Date]],"mmmm")</f>
        <v>February</v>
      </c>
      <c r="AB172" s="8" t="str">
        <f>TEXT(Table1[[#This Row],[Order Date]],"yyyy")</f>
        <v>2015</v>
      </c>
      <c r="AC172" s="13">
        <v>42051</v>
      </c>
      <c r="AD172" s="12">
        <v>855.99329999999986</v>
      </c>
      <c r="AE172" s="12">
        <v>17</v>
      </c>
      <c r="AF172" s="12">
        <v>1240.57</v>
      </c>
      <c r="AG172" s="12">
        <v>87057</v>
      </c>
      <c r="AH172" s="7" t="str">
        <f>IF(COUNTIF(Returns!$A$2:$A$1635,Orders!AG172)&gt;0,"Returned","Not Returned")</f>
        <v>Not Returned</v>
      </c>
    </row>
    <row r="173" spans="5:34" ht="12.75" customHeight="1" thickTop="1" thickBot="1" x14ac:dyDescent="0.3">
      <c r="E173" s="9">
        <v>5302</v>
      </c>
      <c r="F173" s="2" t="s">
        <v>25</v>
      </c>
      <c r="G173" s="2">
        <v>0.01</v>
      </c>
      <c r="H173" s="2">
        <v>8.33</v>
      </c>
      <c r="I173" s="2">
        <v>1.99</v>
      </c>
      <c r="J173" s="2">
        <v>308</v>
      </c>
      <c r="K173" s="7" t="str">
        <f>IF(COUNTIF(Table1[Customer ID],Table1[[#This Row],[Customer ID]])&gt;1,"Repeat Customer","One-Time Customer")</f>
        <v>One-Time Customer</v>
      </c>
      <c r="L173" s="2" t="s">
        <v>418</v>
      </c>
      <c r="M173" s="2" t="s">
        <v>49</v>
      </c>
      <c r="N173" s="2" t="s">
        <v>58</v>
      </c>
      <c r="O173" s="2" t="s">
        <v>77</v>
      </c>
      <c r="P173" s="2" t="s">
        <v>180</v>
      </c>
      <c r="Q173" s="2" t="s">
        <v>51</v>
      </c>
      <c r="R173" s="2" t="s">
        <v>414</v>
      </c>
      <c r="S173" s="2">
        <v>0.52</v>
      </c>
      <c r="T173" s="7">
        <f>Table1[[#This Row],[Profit]]/Table1[[#This Row],[Sales]]</f>
        <v>3.8272396835578364E-2</v>
      </c>
      <c r="U173" s="2" t="s">
        <v>33</v>
      </c>
      <c r="V173" s="2" t="s">
        <v>34</v>
      </c>
      <c r="W173" s="2" t="s">
        <v>35</v>
      </c>
      <c r="X173" s="2" t="s">
        <v>209</v>
      </c>
      <c r="Y173" s="2">
        <v>98115</v>
      </c>
      <c r="Z173" s="10">
        <v>42049</v>
      </c>
      <c r="AA173" s="14" t="str">
        <f>TEXT(Table1[[#This Row],[Order Date]],"mmmm")</f>
        <v>February</v>
      </c>
      <c r="AB173" s="8" t="str">
        <f>TEXT(Table1[[#This Row],[Order Date]],"yyyy")</f>
        <v>2015</v>
      </c>
      <c r="AC173" s="10">
        <v>42050</v>
      </c>
      <c r="AD173" s="2">
        <v>10.74</v>
      </c>
      <c r="AE173" s="2">
        <v>32</v>
      </c>
      <c r="AF173" s="2">
        <v>280.62</v>
      </c>
      <c r="AG173" s="2">
        <v>37760</v>
      </c>
      <c r="AH173" s="7" t="str">
        <f>IF(COUNTIF(Returns!$A$2:$A$1635,Orders!AG173)&gt;0,"Returned","Not Returned")</f>
        <v>Returned</v>
      </c>
    </row>
    <row r="174" spans="5:34" ht="12.75" customHeight="1" thickTop="1" thickBot="1" x14ac:dyDescent="0.3">
      <c r="E174" s="11">
        <v>18853</v>
      </c>
      <c r="F174" s="12" t="s">
        <v>56</v>
      </c>
      <c r="G174" s="12">
        <v>0.04</v>
      </c>
      <c r="H174" s="12">
        <v>1637.53</v>
      </c>
      <c r="I174" s="12">
        <v>24.49</v>
      </c>
      <c r="J174" s="12">
        <v>314</v>
      </c>
      <c r="K174" s="7" t="str">
        <f>IF(COUNTIF(Table1[Customer ID],Table1[[#This Row],[Customer ID]])&gt;1,"Repeat Customer","One-Time Customer")</f>
        <v>One-Time Customer</v>
      </c>
      <c r="L174" s="12" t="s">
        <v>419</v>
      </c>
      <c r="M174" s="12" t="s">
        <v>49</v>
      </c>
      <c r="N174" s="12" t="s">
        <v>28</v>
      </c>
      <c r="O174" s="12" t="s">
        <v>29</v>
      </c>
      <c r="P174" s="12" t="s">
        <v>174</v>
      </c>
      <c r="Q174" s="12" t="s">
        <v>86</v>
      </c>
      <c r="R174" s="12" t="s">
        <v>420</v>
      </c>
      <c r="S174" s="12">
        <v>0.81</v>
      </c>
      <c r="T174" s="7">
        <f>Table1[[#This Row],[Profit]]/Table1[[#This Row],[Sales]]</f>
        <v>-0.54867880284632697</v>
      </c>
      <c r="U174" s="12" t="s">
        <v>33</v>
      </c>
      <c r="V174" s="12" t="s">
        <v>61</v>
      </c>
      <c r="W174" s="12" t="s">
        <v>178</v>
      </c>
      <c r="X174" s="12" t="s">
        <v>388</v>
      </c>
      <c r="Y174" s="12">
        <v>60130</v>
      </c>
      <c r="Z174" s="13">
        <v>42083</v>
      </c>
      <c r="AA174" s="14" t="str">
        <f>TEXT(Table1[[#This Row],[Order Date]],"mmmm")</f>
        <v>March</v>
      </c>
      <c r="AB174" s="8" t="str">
        <f>TEXT(Table1[[#This Row],[Order Date]],"yyyy")</f>
        <v>2015</v>
      </c>
      <c r="AC174" s="13">
        <v>42085</v>
      </c>
      <c r="AD174" s="12">
        <v>-1759.58</v>
      </c>
      <c r="AE174" s="12">
        <v>2</v>
      </c>
      <c r="AF174" s="12">
        <v>3206.94</v>
      </c>
      <c r="AG174" s="12">
        <v>89166</v>
      </c>
      <c r="AH174" s="7" t="str">
        <f>IF(COUNTIF(Returns!$A$2:$A$1635,Orders!AG174)&gt;0,"Returned","Not Returned")</f>
        <v>Not Returned</v>
      </c>
    </row>
    <row r="175" spans="5:34" ht="12.75" customHeight="1" thickTop="1" thickBot="1" x14ac:dyDescent="0.3">
      <c r="E175" s="9">
        <v>18852</v>
      </c>
      <c r="F175" s="2" t="s">
        <v>56</v>
      </c>
      <c r="G175" s="2">
        <v>0.01</v>
      </c>
      <c r="H175" s="2">
        <v>19.98</v>
      </c>
      <c r="I175" s="2">
        <v>4</v>
      </c>
      <c r="J175" s="2">
        <v>315</v>
      </c>
      <c r="K175" s="7" t="str">
        <f>IF(COUNTIF(Table1[Customer ID],Table1[[#This Row],[Customer ID]])&gt;1,"Repeat Customer","One-Time Customer")</f>
        <v>One-Time Customer</v>
      </c>
      <c r="L175" s="2" t="s">
        <v>421</v>
      </c>
      <c r="M175" s="2" t="s">
        <v>49</v>
      </c>
      <c r="N175" s="2" t="s">
        <v>28</v>
      </c>
      <c r="O175" s="2" t="s">
        <v>77</v>
      </c>
      <c r="P175" s="2" t="s">
        <v>180</v>
      </c>
      <c r="Q175" s="2" t="s">
        <v>59</v>
      </c>
      <c r="R175" s="2" t="s">
        <v>187</v>
      </c>
      <c r="S175" s="2">
        <v>0.68</v>
      </c>
      <c r="T175" s="7">
        <f>Table1[[#This Row],[Profit]]/Table1[[#This Row],[Sales]]</f>
        <v>-1.6766480965645312</v>
      </c>
      <c r="U175" s="2" t="s">
        <v>33</v>
      </c>
      <c r="V175" s="2" t="s">
        <v>53</v>
      </c>
      <c r="W175" s="2" t="s">
        <v>193</v>
      </c>
      <c r="X175" s="2" t="s">
        <v>422</v>
      </c>
      <c r="Y175" s="2">
        <v>1007</v>
      </c>
      <c r="Z175" s="10">
        <v>42083</v>
      </c>
      <c r="AA175" s="14" t="str">
        <f>TEXT(Table1[[#This Row],[Order Date]],"mmmm")</f>
        <v>March</v>
      </c>
      <c r="AB175" s="8" t="str">
        <f>TEXT(Table1[[#This Row],[Order Date]],"yyyy")</f>
        <v>2015</v>
      </c>
      <c r="AC175" s="10">
        <v>42083</v>
      </c>
      <c r="AD175" s="2">
        <v>-72.23</v>
      </c>
      <c r="AE175" s="2">
        <v>2</v>
      </c>
      <c r="AF175" s="2">
        <v>43.08</v>
      </c>
      <c r="AG175" s="2">
        <v>89166</v>
      </c>
      <c r="AH175" s="7" t="str">
        <f>IF(COUNTIF(Returns!$A$2:$A$1635,Orders!AG175)&gt;0,"Returned","Not Returned")</f>
        <v>Not Returned</v>
      </c>
    </row>
    <row r="176" spans="5:34" ht="12.75" customHeight="1" thickTop="1" thickBot="1" x14ac:dyDescent="0.3">
      <c r="E176" s="11">
        <v>18032</v>
      </c>
      <c r="F176" s="12" t="s">
        <v>37</v>
      </c>
      <c r="G176" s="12">
        <v>0.09</v>
      </c>
      <c r="H176" s="12">
        <v>7.38</v>
      </c>
      <c r="I176" s="12">
        <v>5.21</v>
      </c>
      <c r="J176" s="12">
        <v>317</v>
      </c>
      <c r="K176" s="7" t="str">
        <f>IF(COUNTIF(Table1[Customer ID],Table1[[#This Row],[Customer ID]])&gt;1,"Repeat Customer","One-Time Customer")</f>
        <v>Repeat Customer</v>
      </c>
      <c r="L176" s="12" t="s">
        <v>423</v>
      </c>
      <c r="M176" s="12" t="s">
        <v>49</v>
      </c>
      <c r="N176" s="12" t="s">
        <v>28</v>
      </c>
      <c r="O176" s="12" t="s">
        <v>41</v>
      </c>
      <c r="P176" s="12" t="s">
        <v>50</v>
      </c>
      <c r="Q176" s="12" t="s">
        <v>59</v>
      </c>
      <c r="R176" s="12" t="s">
        <v>424</v>
      </c>
      <c r="S176" s="12">
        <v>0.56000000000000005</v>
      </c>
      <c r="T176" s="7">
        <f>Table1[[#This Row],[Profit]]/Table1[[#This Row],[Sales]]</f>
        <v>-0.40811419984973712</v>
      </c>
      <c r="U176" s="12" t="s">
        <v>33</v>
      </c>
      <c r="V176" s="12" t="s">
        <v>34</v>
      </c>
      <c r="W176" s="12" t="s">
        <v>45</v>
      </c>
      <c r="X176" s="12" t="s">
        <v>425</v>
      </c>
      <c r="Y176" s="12">
        <v>91945</v>
      </c>
      <c r="Z176" s="13">
        <v>42172</v>
      </c>
      <c r="AA176" s="14" t="str">
        <f>TEXT(Table1[[#This Row],[Order Date]],"mmmm")</f>
        <v>June</v>
      </c>
      <c r="AB176" s="8" t="str">
        <f>TEXT(Table1[[#This Row],[Order Date]],"yyyy")</f>
        <v>2015</v>
      </c>
      <c r="AC176" s="13">
        <v>42173</v>
      </c>
      <c r="AD176" s="12">
        <v>-27.160000000000004</v>
      </c>
      <c r="AE176" s="12">
        <v>9</v>
      </c>
      <c r="AF176" s="12">
        <v>66.55</v>
      </c>
      <c r="AG176" s="12">
        <v>86041</v>
      </c>
      <c r="AH176" s="7" t="str">
        <f>IF(COUNTIF(Returns!$A$2:$A$1635,Orders!AG176)&gt;0,"Returned","Not Returned")</f>
        <v>Not Returned</v>
      </c>
    </row>
    <row r="177" spans="5:34" ht="12.75" customHeight="1" thickTop="1" thickBot="1" x14ac:dyDescent="0.3">
      <c r="E177" s="9">
        <v>18033</v>
      </c>
      <c r="F177" s="2" t="s">
        <v>37</v>
      </c>
      <c r="G177" s="2">
        <v>0.04</v>
      </c>
      <c r="H177" s="2">
        <v>5.98</v>
      </c>
      <c r="I177" s="2">
        <v>5.15</v>
      </c>
      <c r="J177" s="2">
        <v>317</v>
      </c>
      <c r="K177" s="7" t="str">
        <f>IF(COUNTIF(Table1[Customer ID],Table1[[#This Row],[Customer ID]])&gt;1,"Repeat Customer","One-Time Customer")</f>
        <v>Repeat Customer</v>
      </c>
      <c r="L177" s="2" t="s">
        <v>423</v>
      </c>
      <c r="M177" s="2" t="s">
        <v>49</v>
      </c>
      <c r="N177" s="2" t="s">
        <v>28</v>
      </c>
      <c r="O177" s="2" t="s">
        <v>29</v>
      </c>
      <c r="P177" s="2" t="s">
        <v>93</v>
      </c>
      <c r="Q177" s="2" t="s">
        <v>59</v>
      </c>
      <c r="R177" s="2" t="s">
        <v>129</v>
      </c>
      <c r="S177" s="2">
        <v>0.36</v>
      </c>
      <c r="T177" s="7">
        <f>Table1[[#This Row],[Profit]]/Table1[[#This Row],[Sales]]</f>
        <v>-0.50578799884046777</v>
      </c>
      <c r="U177" s="2" t="s">
        <v>33</v>
      </c>
      <c r="V177" s="2" t="s">
        <v>34</v>
      </c>
      <c r="W177" s="2" t="s">
        <v>45</v>
      </c>
      <c r="X177" s="2" t="s">
        <v>425</v>
      </c>
      <c r="Y177" s="2">
        <v>91945</v>
      </c>
      <c r="Z177" s="10">
        <v>42172</v>
      </c>
      <c r="AA177" s="14" t="str">
        <f>TEXT(Table1[[#This Row],[Order Date]],"mmmm")</f>
        <v>June</v>
      </c>
      <c r="AB177" s="8" t="str">
        <f>TEXT(Table1[[#This Row],[Order Date]],"yyyy")</f>
        <v>2015</v>
      </c>
      <c r="AC177" s="10">
        <v>42173</v>
      </c>
      <c r="AD177" s="2">
        <v>-52.344000000000008</v>
      </c>
      <c r="AE177" s="2">
        <v>17</v>
      </c>
      <c r="AF177" s="2">
        <v>103.49</v>
      </c>
      <c r="AG177" s="2">
        <v>86041</v>
      </c>
      <c r="AH177" s="7" t="str">
        <f>IF(COUNTIF(Returns!$A$2:$A$1635,Orders!AG177)&gt;0,"Returned","Not Returned")</f>
        <v>Not Returned</v>
      </c>
    </row>
    <row r="178" spans="5:34" ht="12.75" customHeight="1" thickTop="1" thickBot="1" x14ac:dyDescent="0.3">
      <c r="E178" s="11">
        <v>18034</v>
      </c>
      <c r="F178" s="12" t="s">
        <v>37</v>
      </c>
      <c r="G178" s="12">
        <v>0.04</v>
      </c>
      <c r="H178" s="12">
        <v>15.42</v>
      </c>
      <c r="I178" s="12">
        <v>10.68</v>
      </c>
      <c r="J178" s="12">
        <v>317</v>
      </c>
      <c r="K178" s="7" t="str">
        <f>IF(COUNTIF(Table1[Customer ID],Table1[[#This Row],[Customer ID]])&gt;1,"Repeat Customer","One-Time Customer")</f>
        <v>Repeat Customer</v>
      </c>
      <c r="L178" s="12" t="s">
        <v>423</v>
      </c>
      <c r="M178" s="12" t="s">
        <v>49</v>
      </c>
      <c r="N178" s="12" t="s">
        <v>28</v>
      </c>
      <c r="O178" s="12" t="s">
        <v>29</v>
      </c>
      <c r="P178" s="12" t="s">
        <v>141</v>
      </c>
      <c r="Q178" s="12" t="s">
        <v>59</v>
      </c>
      <c r="R178" s="12" t="s">
        <v>426</v>
      </c>
      <c r="S178" s="12">
        <v>0.57999999999999996</v>
      </c>
      <c r="T178" s="7">
        <f>Table1[[#This Row],[Profit]]/Table1[[#This Row],[Sales]]</f>
        <v>-0.62408159017587672</v>
      </c>
      <c r="U178" s="12" t="s">
        <v>33</v>
      </c>
      <c r="V178" s="12" t="s">
        <v>34</v>
      </c>
      <c r="W178" s="12" t="s">
        <v>45</v>
      </c>
      <c r="X178" s="12" t="s">
        <v>425</v>
      </c>
      <c r="Y178" s="12">
        <v>91945</v>
      </c>
      <c r="Z178" s="13">
        <v>42172</v>
      </c>
      <c r="AA178" s="14" t="str">
        <f>TEXT(Table1[[#This Row],[Order Date]],"mmmm")</f>
        <v>June</v>
      </c>
      <c r="AB178" s="8" t="str">
        <f>TEXT(Table1[[#This Row],[Order Date]],"yyyy")</f>
        <v>2015</v>
      </c>
      <c r="AC178" s="13">
        <v>42173</v>
      </c>
      <c r="AD178" s="12">
        <v>-119.93599999999999</v>
      </c>
      <c r="AE178" s="12">
        <v>12</v>
      </c>
      <c r="AF178" s="12">
        <v>192.18</v>
      </c>
      <c r="AG178" s="12">
        <v>86041</v>
      </c>
      <c r="AH178" s="7" t="str">
        <f>IF(COUNTIF(Returns!$A$2:$A$1635,Orders!AG178)&gt;0,"Returned","Not Returned")</f>
        <v>Not Returned</v>
      </c>
    </row>
    <row r="179" spans="5:34" ht="12.75" customHeight="1" thickTop="1" thickBot="1" x14ac:dyDescent="0.3">
      <c r="E179" s="9">
        <v>20641</v>
      </c>
      <c r="F179" s="2" t="s">
        <v>106</v>
      </c>
      <c r="G179" s="2">
        <v>0.04</v>
      </c>
      <c r="H179" s="2">
        <v>8.33</v>
      </c>
      <c r="I179" s="2">
        <v>1.99</v>
      </c>
      <c r="J179" s="2">
        <v>321</v>
      </c>
      <c r="K179" s="7" t="str">
        <f>IF(COUNTIF(Table1[Customer ID],Table1[[#This Row],[Customer ID]])&gt;1,"Repeat Customer","One-Time Customer")</f>
        <v>One-Time Customer</v>
      </c>
      <c r="L179" s="2" t="s">
        <v>427</v>
      </c>
      <c r="M179" s="2" t="s">
        <v>49</v>
      </c>
      <c r="N179" s="2" t="s">
        <v>114</v>
      </c>
      <c r="O179" s="2" t="s">
        <v>77</v>
      </c>
      <c r="P179" s="2" t="s">
        <v>180</v>
      </c>
      <c r="Q179" s="2" t="s">
        <v>51</v>
      </c>
      <c r="R179" s="2" t="s">
        <v>414</v>
      </c>
      <c r="S179" s="2">
        <v>0.52</v>
      </c>
      <c r="T179" s="7">
        <f>Table1[[#This Row],[Profit]]/Table1[[#This Row],[Sales]]</f>
        <v>0.11059269162210336</v>
      </c>
      <c r="U179" s="2" t="s">
        <v>33</v>
      </c>
      <c r="V179" s="2" t="s">
        <v>53</v>
      </c>
      <c r="W179" s="2" t="s">
        <v>415</v>
      </c>
      <c r="X179" s="2" t="s">
        <v>428</v>
      </c>
      <c r="Y179" s="2">
        <v>20854</v>
      </c>
      <c r="Z179" s="10">
        <v>42098</v>
      </c>
      <c r="AA179" s="14" t="str">
        <f>TEXT(Table1[[#This Row],[Order Date]],"mmmm")</f>
        <v>April</v>
      </c>
      <c r="AB179" s="8" t="str">
        <f>TEXT(Table1[[#This Row],[Order Date]],"yyyy")</f>
        <v>2015</v>
      </c>
      <c r="AC179" s="10">
        <v>42103</v>
      </c>
      <c r="AD179" s="2">
        <v>9.9267999999999983</v>
      </c>
      <c r="AE179" s="2">
        <v>11</v>
      </c>
      <c r="AF179" s="2">
        <v>89.76</v>
      </c>
      <c r="AG179" s="2">
        <v>91057</v>
      </c>
      <c r="AH179" s="7" t="str">
        <f>IF(COUNTIF(Returns!$A$2:$A$1635,Orders!AG179)&gt;0,"Returned","Not Returned")</f>
        <v>Not Returned</v>
      </c>
    </row>
    <row r="180" spans="5:34" ht="12.75" customHeight="1" thickTop="1" thickBot="1" x14ac:dyDescent="0.3">
      <c r="E180" s="11">
        <v>25111</v>
      </c>
      <c r="F180" s="12" t="s">
        <v>37</v>
      </c>
      <c r="G180" s="12">
        <v>0.06</v>
      </c>
      <c r="H180" s="12">
        <v>7.99</v>
      </c>
      <c r="I180" s="12">
        <v>5.03</v>
      </c>
      <c r="J180" s="12">
        <v>326</v>
      </c>
      <c r="K180" s="7" t="str">
        <f>IF(COUNTIF(Table1[Customer ID],Table1[[#This Row],[Customer ID]])&gt;1,"Repeat Customer","One-Time Customer")</f>
        <v>One-Time Customer</v>
      </c>
      <c r="L180" s="12" t="s">
        <v>429</v>
      </c>
      <c r="M180" s="12" t="s">
        <v>49</v>
      </c>
      <c r="N180" s="12" t="s">
        <v>114</v>
      </c>
      <c r="O180" s="12" t="s">
        <v>77</v>
      </c>
      <c r="P180" s="12" t="s">
        <v>78</v>
      </c>
      <c r="Q180" s="12" t="s">
        <v>86</v>
      </c>
      <c r="R180" s="12" t="s">
        <v>430</v>
      </c>
      <c r="S180" s="12">
        <v>0.6</v>
      </c>
      <c r="T180" s="7">
        <f>Table1[[#This Row],[Profit]]/Table1[[#This Row],[Sales]]</f>
        <v>-1.0250175685172171</v>
      </c>
      <c r="U180" s="12" t="s">
        <v>33</v>
      </c>
      <c r="V180" s="12" t="s">
        <v>61</v>
      </c>
      <c r="W180" s="12" t="s">
        <v>178</v>
      </c>
      <c r="X180" s="12" t="s">
        <v>431</v>
      </c>
      <c r="Y180" s="12">
        <v>60510</v>
      </c>
      <c r="Z180" s="13">
        <v>42164</v>
      </c>
      <c r="AA180" s="14" t="str">
        <f>TEXT(Table1[[#This Row],[Order Date]],"mmmm")</f>
        <v>June</v>
      </c>
      <c r="AB180" s="8" t="str">
        <f>TEXT(Table1[[#This Row],[Order Date]],"yyyy")</f>
        <v>2015</v>
      </c>
      <c r="AC180" s="13">
        <v>42165</v>
      </c>
      <c r="AD180" s="12">
        <v>-29.172000000000001</v>
      </c>
      <c r="AE180" s="12">
        <v>4</v>
      </c>
      <c r="AF180" s="12">
        <v>28.46</v>
      </c>
      <c r="AG180" s="12">
        <v>90973</v>
      </c>
      <c r="AH180" s="7" t="str">
        <f>IF(COUNTIF(Returns!$A$2:$A$1635,Orders!AG180)&gt;0,"Returned","Not Returned")</f>
        <v>Not Returned</v>
      </c>
    </row>
    <row r="181" spans="5:34" ht="12.75" customHeight="1" thickTop="1" thickBot="1" x14ac:dyDescent="0.3">
      <c r="E181" s="9">
        <v>19159</v>
      </c>
      <c r="F181" s="2" t="s">
        <v>56</v>
      </c>
      <c r="G181" s="2">
        <v>0.06</v>
      </c>
      <c r="H181" s="2">
        <v>296.18</v>
      </c>
      <c r="I181" s="2">
        <v>54.12</v>
      </c>
      <c r="J181" s="2">
        <v>329</v>
      </c>
      <c r="K181" s="7" t="str">
        <f>IF(COUNTIF(Table1[Customer ID],Table1[[#This Row],[Customer ID]])&gt;1,"Repeat Customer","One-Time Customer")</f>
        <v>One-Time Customer</v>
      </c>
      <c r="L181" s="2" t="s">
        <v>432</v>
      </c>
      <c r="M181" s="2" t="s">
        <v>39</v>
      </c>
      <c r="N181" s="2" t="s">
        <v>40</v>
      </c>
      <c r="O181" s="2" t="s">
        <v>41</v>
      </c>
      <c r="P181" s="2" t="s">
        <v>152</v>
      </c>
      <c r="Q181" s="2" t="s">
        <v>121</v>
      </c>
      <c r="R181" s="2" t="s">
        <v>153</v>
      </c>
      <c r="S181" s="2">
        <v>0.76</v>
      </c>
      <c r="T181" s="7">
        <f>Table1[[#This Row],[Profit]]/Table1[[#This Row],[Sales]]</f>
        <v>-0.6116664581570832</v>
      </c>
      <c r="U181" s="2" t="s">
        <v>33</v>
      </c>
      <c r="V181" s="2" t="s">
        <v>53</v>
      </c>
      <c r="W181" s="2" t="s">
        <v>188</v>
      </c>
      <c r="X181" s="2" t="s">
        <v>433</v>
      </c>
      <c r="Y181" s="2">
        <v>4073</v>
      </c>
      <c r="Z181" s="10">
        <v>42108</v>
      </c>
      <c r="AA181" s="14" t="str">
        <f>TEXT(Table1[[#This Row],[Order Date]],"mmmm")</f>
        <v>April</v>
      </c>
      <c r="AB181" s="8" t="str">
        <f>TEXT(Table1[[#This Row],[Order Date]],"yyyy")</f>
        <v>2015</v>
      </c>
      <c r="AC181" s="10">
        <v>42109</v>
      </c>
      <c r="AD181" s="2">
        <v>-715.7782060000003</v>
      </c>
      <c r="AE181" s="2">
        <v>5</v>
      </c>
      <c r="AF181" s="2">
        <v>1170.21</v>
      </c>
      <c r="AG181" s="2">
        <v>89726</v>
      </c>
      <c r="AH181" s="7" t="str">
        <f>IF(COUNTIF(Returns!$A$2:$A$1635,Orders!AG181)&gt;0,"Returned","Not Returned")</f>
        <v>Not Returned</v>
      </c>
    </row>
    <row r="182" spans="5:34" ht="12.75" customHeight="1" thickTop="1" thickBot="1" x14ac:dyDescent="0.3">
      <c r="E182" s="11">
        <v>19158</v>
      </c>
      <c r="F182" s="12" t="s">
        <v>56</v>
      </c>
      <c r="G182" s="12">
        <v>0.01</v>
      </c>
      <c r="H182" s="12">
        <v>29.1</v>
      </c>
      <c r="I182" s="12">
        <v>4</v>
      </c>
      <c r="J182" s="12">
        <v>331</v>
      </c>
      <c r="K182" s="7" t="str">
        <f>IF(COUNTIF(Table1[Customer ID],Table1[[#This Row],[Customer ID]])&gt;1,"Repeat Customer","One-Time Customer")</f>
        <v>One-Time Customer</v>
      </c>
      <c r="L182" s="12" t="s">
        <v>434</v>
      </c>
      <c r="M182" s="12" t="s">
        <v>27</v>
      </c>
      <c r="N182" s="12" t="s">
        <v>40</v>
      </c>
      <c r="O182" s="12" t="s">
        <v>77</v>
      </c>
      <c r="P182" s="12" t="s">
        <v>180</v>
      </c>
      <c r="Q182" s="12" t="s">
        <v>59</v>
      </c>
      <c r="R182" s="12" t="s">
        <v>435</v>
      </c>
      <c r="S182" s="12">
        <v>0.78</v>
      </c>
      <c r="T182" s="7">
        <f>Table1[[#This Row],[Profit]]/Table1[[#This Row],[Sales]]</f>
        <v>-9.3785960874568475E-2</v>
      </c>
      <c r="U182" s="12" t="s">
        <v>33</v>
      </c>
      <c r="V182" s="12" t="s">
        <v>53</v>
      </c>
      <c r="W182" s="12" t="s">
        <v>197</v>
      </c>
      <c r="X182" s="12" t="s">
        <v>436</v>
      </c>
      <c r="Y182" s="12">
        <v>3045</v>
      </c>
      <c r="Z182" s="13">
        <v>42108</v>
      </c>
      <c r="AA182" s="14" t="str">
        <f>TEXT(Table1[[#This Row],[Order Date]],"mmmm")</f>
        <v>April</v>
      </c>
      <c r="AB182" s="8" t="str">
        <f>TEXT(Table1[[#This Row],[Order Date]],"yyyy")</f>
        <v>2015</v>
      </c>
      <c r="AC182" s="13">
        <v>42110</v>
      </c>
      <c r="AD182" s="12">
        <v>-22.82</v>
      </c>
      <c r="AE182" s="12">
        <v>8</v>
      </c>
      <c r="AF182" s="12">
        <v>243.32</v>
      </c>
      <c r="AG182" s="12">
        <v>89726</v>
      </c>
      <c r="AH182" s="7" t="str">
        <f>IF(COUNTIF(Returns!$A$2:$A$1635,Orders!AG182)&gt;0,"Returned","Not Returned")</f>
        <v>Not Returned</v>
      </c>
    </row>
    <row r="183" spans="5:34" ht="12.75" customHeight="1" thickTop="1" thickBot="1" x14ac:dyDescent="0.3">
      <c r="E183" s="9">
        <v>18261</v>
      </c>
      <c r="F183" s="2" t="s">
        <v>47</v>
      </c>
      <c r="G183" s="2">
        <v>0.06</v>
      </c>
      <c r="H183" s="2">
        <v>276.2</v>
      </c>
      <c r="I183" s="2">
        <v>24.49</v>
      </c>
      <c r="J183" s="2">
        <v>335</v>
      </c>
      <c r="K183" s="7" t="str">
        <f>IF(COUNTIF(Table1[Customer ID],Table1[[#This Row],[Customer ID]])&gt;1,"Repeat Customer","One-Time Customer")</f>
        <v>Repeat Customer</v>
      </c>
      <c r="L183" s="2" t="s">
        <v>437</v>
      </c>
      <c r="M183" s="2" t="s">
        <v>49</v>
      </c>
      <c r="N183" s="2" t="s">
        <v>28</v>
      </c>
      <c r="O183" s="2" t="s">
        <v>41</v>
      </c>
      <c r="P183" s="2" t="s">
        <v>42</v>
      </c>
      <c r="Q183" s="2" t="s">
        <v>236</v>
      </c>
      <c r="R183" s="2" t="s">
        <v>438</v>
      </c>
      <c r="S183" s="2"/>
      <c r="T183" s="7">
        <f>Table1[[#This Row],[Profit]]/Table1[[#This Row],[Sales]]</f>
        <v>0.69</v>
      </c>
      <c r="U183" s="2" t="s">
        <v>33</v>
      </c>
      <c r="V183" s="2" t="s">
        <v>34</v>
      </c>
      <c r="W183" s="2" t="s">
        <v>102</v>
      </c>
      <c r="X183" s="2" t="s">
        <v>439</v>
      </c>
      <c r="Y183" s="2">
        <v>97504</v>
      </c>
      <c r="Z183" s="10">
        <v>42128</v>
      </c>
      <c r="AA183" s="14" t="str">
        <f>TEXT(Table1[[#This Row],[Order Date]],"mmmm")</f>
        <v>May</v>
      </c>
      <c r="AB183" s="8" t="str">
        <f>TEXT(Table1[[#This Row],[Order Date]],"yyyy")</f>
        <v>2015</v>
      </c>
      <c r="AC183" s="10">
        <v>42129</v>
      </c>
      <c r="AD183" s="2">
        <v>2639.4708000000001</v>
      </c>
      <c r="AE183" s="2">
        <v>14</v>
      </c>
      <c r="AF183" s="2">
        <v>3825.32</v>
      </c>
      <c r="AG183" s="2">
        <v>87277</v>
      </c>
      <c r="AH183" s="7" t="str">
        <f>IF(COUNTIF(Returns!$A$2:$A$1635,Orders!AG183)&gt;0,"Returned","Not Returned")</f>
        <v>Not Returned</v>
      </c>
    </row>
    <row r="184" spans="5:34" ht="12.75" customHeight="1" thickTop="1" thickBot="1" x14ac:dyDescent="0.3">
      <c r="E184" s="11">
        <v>18262</v>
      </c>
      <c r="F184" s="12" t="s">
        <v>47</v>
      </c>
      <c r="G184" s="12">
        <v>0.09</v>
      </c>
      <c r="H184" s="12">
        <v>6.28</v>
      </c>
      <c r="I184" s="12">
        <v>5.29</v>
      </c>
      <c r="J184" s="12">
        <v>335</v>
      </c>
      <c r="K184" s="7" t="str">
        <f>IF(COUNTIF(Table1[Customer ID],Table1[[#This Row],[Customer ID]])&gt;1,"Repeat Customer","One-Time Customer")</f>
        <v>Repeat Customer</v>
      </c>
      <c r="L184" s="12" t="s">
        <v>437</v>
      </c>
      <c r="M184" s="12" t="s">
        <v>49</v>
      </c>
      <c r="N184" s="12" t="s">
        <v>28</v>
      </c>
      <c r="O184" s="12" t="s">
        <v>41</v>
      </c>
      <c r="P184" s="12" t="s">
        <v>50</v>
      </c>
      <c r="Q184" s="12" t="s">
        <v>59</v>
      </c>
      <c r="R184" s="12" t="s">
        <v>440</v>
      </c>
      <c r="S184" s="12">
        <v>0.43</v>
      </c>
      <c r="T184" s="7">
        <f>Table1[[#This Row],[Profit]]/Table1[[#This Row],[Sales]]</f>
        <v>-0.60961313012895668</v>
      </c>
      <c r="U184" s="12" t="s">
        <v>33</v>
      </c>
      <c r="V184" s="12" t="s">
        <v>34</v>
      </c>
      <c r="W184" s="12" t="s">
        <v>102</v>
      </c>
      <c r="X184" s="12" t="s">
        <v>439</v>
      </c>
      <c r="Y184" s="12">
        <v>97504</v>
      </c>
      <c r="Z184" s="13">
        <v>42128</v>
      </c>
      <c r="AA184" s="14" t="str">
        <f>TEXT(Table1[[#This Row],[Order Date]],"mmmm")</f>
        <v>May</v>
      </c>
      <c r="AB184" s="8" t="str">
        <f>TEXT(Table1[[#This Row],[Order Date]],"yyyy")</f>
        <v>2015</v>
      </c>
      <c r="AC184" s="13">
        <v>42128</v>
      </c>
      <c r="AD184" s="12">
        <v>-5.2</v>
      </c>
      <c r="AE184" s="12">
        <v>1</v>
      </c>
      <c r="AF184" s="12">
        <v>8.5299999999999994</v>
      </c>
      <c r="AG184" s="12">
        <v>87277</v>
      </c>
      <c r="AH184" s="7" t="str">
        <f>IF(COUNTIF(Returns!$A$2:$A$1635,Orders!AG184)&gt;0,"Returned","Not Returned")</f>
        <v>Not Returned</v>
      </c>
    </row>
    <row r="185" spans="5:34" ht="12.75" customHeight="1" thickTop="1" thickBot="1" x14ac:dyDescent="0.3">
      <c r="E185" s="9">
        <v>23481</v>
      </c>
      <c r="F185" s="2" t="s">
        <v>56</v>
      </c>
      <c r="G185" s="2">
        <v>0.08</v>
      </c>
      <c r="H185" s="2">
        <v>7.77</v>
      </c>
      <c r="I185" s="2">
        <v>9.23</v>
      </c>
      <c r="J185" s="2">
        <v>339</v>
      </c>
      <c r="K185" s="7" t="str">
        <f>IF(COUNTIF(Table1[Customer ID],Table1[[#This Row],[Customer ID]])&gt;1,"Repeat Customer","One-Time Customer")</f>
        <v>Repeat Customer</v>
      </c>
      <c r="L185" s="2" t="s">
        <v>441</v>
      </c>
      <c r="M185" s="2" t="s">
        <v>49</v>
      </c>
      <c r="N185" s="2" t="s">
        <v>28</v>
      </c>
      <c r="O185" s="2" t="s">
        <v>29</v>
      </c>
      <c r="P185" s="2" t="s">
        <v>257</v>
      </c>
      <c r="Q185" s="2" t="s">
        <v>59</v>
      </c>
      <c r="R185" s="2" t="s">
        <v>442</v>
      </c>
      <c r="S185" s="2">
        <v>0.57999999999999996</v>
      </c>
      <c r="T185" s="7">
        <f>Table1[[#This Row],[Profit]]/Table1[[#This Row],[Sales]]</f>
        <v>-2.0756823821339951</v>
      </c>
      <c r="U185" s="2" t="s">
        <v>33</v>
      </c>
      <c r="V185" s="2" t="s">
        <v>53</v>
      </c>
      <c r="W185" s="2" t="s">
        <v>154</v>
      </c>
      <c r="X185" s="2" t="s">
        <v>443</v>
      </c>
      <c r="Y185" s="2">
        <v>43229</v>
      </c>
      <c r="Z185" s="10">
        <v>42080</v>
      </c>
      <c r="AA185" s="14" t="str">
        <f>TEXT(Table1[[#This Row],[Order Date]],"mmmm")</f>
        <v>March</v>
      </c>
      <c r="AB185" s="8" t="str">
        <f>TEXT(Table1[[#This Row],[Order Date]],"yyyy")</f>
        <v>2015</v>
      </c>
      <c r="AC185" s="10">
        <v>42081</v>
      </c>
      <c r="AD185" s="2">
        <v>-83.65</v>
      </c>
      <c r="AE185" s="2">
        <v>5</v>
      </c>
      <c r="AF185" s="2">
        <v>40.299999999999997</v>
      </c>
      <c r="AG185" s="2">
        <v>90583</v>
      </c>
      <c r="AH185" s="7" t="str">
        <f>IF(COUNTIF(Returns!$A$2:$A$1635,Orders!AG185)&gt;0,"Returned","Not Returned")</f>
        <v>Not Returned</v>
      </c>
    </row>
    <row r="186" spans="5:34" ht="12.75" customHeight="1" thickTop="1" thickBot="1" x14ac:dyDescent="0.3">
      <c r="E186" s="11">
        <v>23482</v>
      </c>
      <c r="F186" s="12" t="s">
        <v>56</v>
      </c>
      <c r="G186" s="12">
        <v>7.0000000000000007E-2</v>
      </c>
      <c r="H186" s="12">
        <v>7.59</v>
      </c>
      <c r="I186" s="12">
        <v>4</v>
      </c>
      <c r="J186" s="12">
        <v>339</v>
      </c>
      <c r="K186" s="7" t="str">
        <f>IF(COUNTIF(Table1[Customer ID],Table1[[#This Row],[Customer ID]])&gt;1,"Repeat Customer","One-Time Customer")</f>
        <v>Repeat Customer</v>
      </c>
      <c r="L186" s="12" t="s">
        <v>441</v>
      </c>
      <c r="M186" s="12" t="s">
        <v>49</v>
      </c>
      <c r="N186" s="12" t="s">
        <v>28</v>
      </c>
      <c r="O186" s="12" t="s">
        <v>41</v>
      </c>
      <c r="P186" s="12" t="s">
        <v>50</v>
      </c>
      <c r="Q186" s="12" t="s">
        <v>31</v>
      </c>
      <c r="R186" s="12" t="s">
        <v>444</v>
      </c>
      <c r="S186" s="12">
        <v>0.42</v>
      </c>
      <c r="T186" s="7">
        <f>Table1[[#This Row],[Profit]]/Table1[[#This Row],[Sales]]</f>
        <v>0.21800143010368253</v>
      </c>
      <c r="U186" s="12" t="s">
        <v>33</v>
      </c>
      <c r="V186" s="12" t="s">
        <v>53</v>
      </c>
      <c r="W186" s="12" t="s">
        <v>154</v>
      </c>
      <c r="X186" s="12" t="s">
        <v>443</v>
      </c>
      <c r="Y186" s="12">
        <v>43229</v>
      </c>
      <c r="Z186" s="13">
        <v>42080</v>
      </c>
      <c r="AA186" s="14" t="str">
        <f>TEXT(Table1[[#This Row],[Order Date]],"mmmm")</f>
        <v>March</v>
      </c>
      <c r="AB186" s="8" t="str">
        <f>TEXT(Table1[[#This Row],[Order Date]],"yyyy")</f>
        <v>2015</v>
      </c>
      <c r="AC186" s="13">
        <v>42082</v>
      </c>
      <c r="AD186" s="12">
        <v>24.39</v>
      </c>
      <c r="AE186" s="12">
        <v>15</v>
      </c>
      <c r="AF186" s="12">
        <v>111.88</v>
      </c>
      <c r="AG186" s="12">
        <v>90583</v>
      </c>
      <c r="AH186" s="7" t="str">
        <f>IF(COUNTIF(Returns!$A$2:$A$1635,Orders!AG186)&gt;0,"Returned","Not Returned")</f>
        <v>Not Returned</v>
      </c>
    </row>
    <row r="187" spans="5:34" ht="12.75" customHeight="1" thickTop="1" thickBot="1" x14ac:dyDescent="0.3">
      <c r="E187" s="9">
        <v>480</v>
      </c>
      <c r="F187" s="2" t="s">
        <v>47</v>
      </c>
      <c r="G187" s="2">
        <v>0.01</v>
      </c>
      <c r="H187" s="2">
        <v>3.26</v>
      </c>
      <c r="I187" s="2">
        <v>1.86</v>
      </c>
      <c r="J187" s="2">
        <v>342</v>
      </c>
      <c r="K187" s="7" t="str">
        <f>IF(COUNTIF(Table1[Customer ID],Table1[[#This Row],[Customer ID]])&gt;1,"Repeat Customer","One-Time Customer")</f>
        <v>One-Time Customer</v>
      </c>
      <c r="L187" s="2" t="s">
        <v>445</v>
      </c>
      <c r="M187" s="2" t="s">
        <v>49</v>
      </c>
      <c r="N187" s="2" t="s">
        <v>28</v>
      </c>
      <c r="O187" s="2" t="s">
        <v>29</v>
      </c>
      <c r="P187" s="2" t="s">
        <v>30</v>
      </c>
      <c r="Q187" s="2" t="s">
        <v>31</v>
      </c>
      <c r="R187" s="2" t="s">
        <v>446</v>
      </c>
      <c r="S187" s="2">
        <v>0.41</v>
      </c>
      <c r="T187" s="7">
        <f>Table1[[#This Row],[Profit]]/Table1[[#This Row],[Sales]]</f>
        <v>-6.3110720562390157E-2</v>
      </c>
      <c r="U187" s="2" t="s">
        <v>33</v>
      </c>
      <c r="V187" s="2" t="s">
        <v>136</v>
      </c>
      <c r="W187" s="2" t="s">
        <v>362</v>
      </c>
      <c r="X187" s="2" t="s">
        <v>447</v>
      </c>
      <c r="Y187" s="2">
        <v>33181</v>
      </c>
      <c r="Z187" s="10">
        <v>42128</v>
      </c>
      <c r="AA187" s="14" t="str">
        <f>TEXT(Table1[[#This Row],[Order Date]],"mmmm")</f>
        <v>May</v>
      </c>
      <c r="AB187" s="8" t="str">
        <f>TEXT(Table1[[#This Row],[Order Date]],"yyyy")</f>
        <v>2015</v>
      </c>
      <c r="AC187" s="10">
        <v>42130</v>
      </c>
      <c r="AD187" s="2">
        <v>-4.6682999999999995</v>
      </c>
      <c r="AE187" s="2">
        <v>20</v>
      </c>
      <c r="AF187" s="2">
        <v>73.97</v>
      </c>
      <c r="AG187" s="2">
        <v>3332</v>
      </c>
      <c r="AH187" s="7" t="str">
        <f>IF(COUNTIF(Returns!$A$2:$A$1635,Orders!AG187)&gt;0,"Returned","Not Returned")</f>
        <v>Not Returned</v>
      </c>
    </row>
    <row r="188" spans="5:34" ht="12.75" customHeight="1" thickTop="1" thickBot="1" x14ac:dyDescent="0.3">
      <c r="E188" s="11">
        <v>22784</v>
      </c>
      <c r="F188" s="12" t="s">
        <v>47</v>
      </c>
      <c r="G188" s="12">
        <v>0.03</v>
      </c>
      <c r="H188" s="12">
        <v>15.23</v>
      </c>
      <c r="I188" s="12">
        <v>27.75</v>
      </c>
      <c r="J188" s="12">
        <v>343</v>
      </c>
      <c r="K188" s="7" t="str">
        <f>IF(COUNTIF(Table1[Customer ID],Table1[[#This Row],[Customer ID]])&gt;1,"Repeat Customer","One-Time Customer")</f>
        <v>One-Time Customer</v>
      </c>
      <c r="L188" s="12" t="s">
        <v>448</v>
      </c>
      <c r="M188" s="12" t="s">
        <v>39</v>
      </c>
      <c r="N188" s="12" t="s">
        <v>28</v>
      </c>
      <c r="O188" s="12" t="s">
        <v>41</v>
      </c>
      <c r="P188" s="12" t="s">
        <v>152</v>
      </c>
      <c r="Q188" s="12" t="s">
        <v>121</v>
      </c>
      <c r="R188" s="12" t="s">
        <v>449</v>
      </c>
      <c r="S188" s="12">
        <v>0.76</v>
      </c>
      <c r="T188" s="7">
        <f>Table1[[#This Row],[Profit]]/Table1[[#This Row],[Sales]]</f>
        <v>0.10415653495440731</v>
      </c>
      <c r="U188" s="12" t="s">
        <v>33</v>
      </c>
      <c r="V188" s="12" t="s">
        <v>53</v>
      </c>
      <c r="W188" s="12" t="s">
        <v>188</v>
      </c>
      <c r="X188" s="12" t="s">
        <v>450</v>
      </c>
      <c r="Y188" s="12">
        <v>4401</v>
      </c>
      <c r="Z188" s="13">
        <v>42035</v>
      </c>
      <c r="AA188" s="14" t="str">
        <f>TEXT(Table1[[#This Row],[Order Date]],"mmmm")</f>
        <v>January</v>
      </c>
      <c r="AB188" s="8" t="str">
        <f>TEXT(Table1[[#This Row],[Order Date]],"yyyy")</f>
        <v>2015</v>
      </c>
      <c r="AC188" s="13">
        <v>42036</v>
      </c>
      <c r="AD188" s="12">
        <v>11.650950000000002</v>
      </c>
      <c r="AE188" s="12">
        <v>7</v>
      </c>
      <c r="AF188" s="12">
        <v>111.86</v>
      </c>
      <c r="AG188" s="12">
        <v>88151</v>
      </c>
      <c r="AH188" s="7" t="str">
        <f>IF(COUNTIF(Returns!$A$2:$A$1635,Orders!AG188)&gt;0,"Returned","Not Returned")</f>
        <v>Not Returned</v>
      </c>
    </row>
    <row r="189" spans="5:34" ht="12.75" customHeight="1" thickTop="1" thickBot="1" x14ac:dyDescent="0.3">
      <c r="E189" s="9">
        <v>18480</v>
      </c>
      <c r="F189" s="2" t="s">
        <v>47</v>
      </c>
      <c r="G189" s="2">
        <v>0.01</v>
      </c>
      <c r="H189" s="2">
        <v>3.26</v>
      </c>
      <c r="I189" s="2">
        <v>1.86</v>
      </c>
      <c r="J189" s="2">
        <v>344</v>
      </c>
      <c r="K189" s="7" t="str">
        <f>IF(COUNTIF(Table1[Customer ID],Table1[[#This Row],[Customer ID]])&gt;1,"Repeat Customer","One-Time Customer")</f>
        <v>One-Time Customer</v>
      </c>
      <c r="L189" s="2" t="s">
        <v>451</v>
      </c>
      <c r="M189" s="2" t="s">
        <v>49</v>
      </c>
      <c r="N189" s="2" t="s">
        <v>28</v>
      </c>
      <c r="O189" s="2" t="s">
        <v>29</v>
      </c>
      <c r="P189" s="2" t="s">
        <v>30</v>
      </c>
      <c r="Q189" s="2" t="s">
        <v>31</v>
      </c>
      <c r="R189" s="2" t="s">
        <v>446</v>
      </c>
      <c r="S189" s="2">
        <v>0.41</v>
      </c>
      <c r="T189" s="7">
        <f>Table1[[#This Row],[Profit]]/Table1[[#This Row],[Sales]]</f>
        <v>3.7966468361276415E-2</v>
      </c>
      <c r="U189" s="2" t="s">
        <v>33</v>
      </c>
      <c r="V189" s="2" t="s">
        <v>53</v>
      </c>
      <c r="W189" s="2" t="s">
        <v>188</v>
      </c>
      <c r="X189" s="2" t="s">
        <v>452</v>
      </c>
      <c r="Y189" s="2">
        <v>4101</v>
      </c>
      <c r="Z189" s="10">
        <v>42128</v>
      </c>
      <c r="AA189" s="14" t="str">
        <f>TEXT(Table1[[#This Row],[Order Date]],"mmmm")</f>
        <v>May</v>
      </c>
      <c r="AB189" s="8" t="str">
        <f>TEXT(Table1[[#This Row],[Order Date]],"yyyy")</f>
        <v>2015</v>
      </c>
      <c r="AC189" s="10">
        <v>42130</v>
      </c>
      <c r="AD189" s="2">
        <v>0.70200000000000085</v>
      </c>
      <c r="AE189" s="2">
        <v>5</v>
      </c>
      <c r="AF189" s="2">
        <v>18.489999999999998</v>
      </c>
      <c r="AG189" s="2">
        <v>88152</v>
      </c>
      <c r="AH189" s="7" t="str">
        <f>IF(COUNTIF(Returns!$A$2:$A$1635,Orders!AG189)&gt;0,"Returned","Not Returned")</f>
        <v>Not Returned</v>
      </c>
    </row>
    <row r="190" spans="5:34" ht="12.75" customHeight="1" thickTop="1" thickBot="1" x14ac:dyDescent="0.3">
      <c r="E190" s="11">
        <v>2408</v>
      </c>
      <c r="F190" s="12" t="s">
        <v>47</v>
      </c>
      <c r="G190" s="12">
        <v>0</v>
      </c>
      <c r="H190" s="12">
        <v>8.34</v>
      </c>
      <c r="I190" s="12">
        <v>2.64</v>
      </c>
      <c r="J190" s="12">
        <v>349</v>
      </c>
      <c r="K190" s="7" t="str">
        <f>IF(COUNTIF(Table1[Customer ID],Table1[[#This Row],[Customer ID]])&gt;1,"Repeat Customer","One-Time Customer")</f>
        <v>Repeat Customer</v>
      </c>
      <c r="L190" s="12" t="s">
        <v>453</v>
      </c>
      <c r="M190" s="12" t="s">
        <v>27</v>
      </c>
      <c r="N190" s="12" t="s">
        <v>40</v>
      </c>
      <c r="O190" s="12" t="s">
        <v>29</v>
      </c>
      <c r="P190" s="12" t="s">
        <v>174</v>
      </c>
      <c r="Q190" s="12" t="s">
        <v>51</v>
      </c>
      <c r="R190" s="12" t="s">
        <v>358</v>
      </c>
      <c r="S190" s="12">
        <v>0.59</v>
      </c>
      <c r="T190" s="7">
        <f>Table1[[#This Row],[Profit]]/Table1[[#This Row],[Sales]]</f>
        <v>2.7537695523509795E-2</v>
      </c>
      <c r="U190" s="12" t="s">
        <v>33</v>
      </c>
      <c r="V190" s="12" t="s">
        <v>136</v>
      </c>
      <c r="W190" s="12" t="s">
        <v>362</v>
      </c>
      <c r="X190" s="12" t="s">
        <v>447</v>
      </c>
      <c r="Y190" s="12">
        <v>33132</v>
      </c>
      <c r="Z190" s="13">
        <v>42164</v>
      </c>
      <c r="AA190" s="14" t="str">
        <f>TEXT(Table1[[#This Row],[Order Date]],"mmmm")</f>
        <v>June</v>
      </c>
      <c r="AB190" s="8" t="str">
        <f>TEXT(Table1[[#This Row],[Order Date]],"yyyy")</f>
        <v>2015</v>
      </c>
      <c r="AC190" s="13">
        <v>42166</v>
      </c>
      <c r="AD190" s="12">
        <v>5.8624999999999998</v>
      </c>
      <c r="AE190" s="12">
        <v>23</v>
      </c>
      <c r="AF190" s="12">
        <v>212.89</v>
      </c>
      <c r="AG190" s="12">
        <v>17446</v>
      </c>
      <c r="AH190" s="7" t="str">
        <f>IF(COUNTIF(Returns!$A$2:$A$1635,Orders!AG190)&gt;0,"Returned","Not Returned")</f>
        <v>Not Returned</v>
      </c>
    </row>
    <row r="191" spans="5:34" ht="12.75" customHeight="1" thickTop="1" thickBot="1" x14ac:dyDescent="0.3">
      <c r="E191" s="9">
        <v>1595</v>
      </c>
      <c r="F191" s="2" t="s">
        <v>56</v>
      </c>
      <c r="G191" s="2">
        <v>0.04</v>
      </c>
      <c r="H191" s="2">
        <v>99.23</v>
      </c>
      <c r="I191" s="2">
        <v>8.99</v>
      </c>
      <c r="J191" s="2">
        <v>349</v>
      </c>
      <c r="K191" s="7" t="str">
        <f>IF(COUNTIF(Table1[Customer ID],Table1[[#This Row],[Customer ID]])&gt;1,"Repeat Customer","One-Time Customer")</f>
        <v>Repeat Customer</v>
      </c>
      <c r="L191" s="2" t="s">
        <v>453</v>
      </c>
      <c r="M191" s="2" t="s">
        <v>49</v>
      </c>
      <c r="N191" s="2" t="s">
        <v>40</v>
      </c>
      <c r="O191" s="2" t="s">
        <v>41</v>
      </c>
      <c r="P191" s="2" t="s">
        <v>50</v>
      </c>
      <c r="Q191" s="2" t="s">
        <v>51</v>
      </c>
      <c r="R191" s="2" t="s">
        <v>454</v>
      </c>
      <c r="S191" s="2">
        <v>0.35</v>
      </c>
      <c r="T191" s="7">
        <f>Table1[[#This Row],[Profit]]/Table1[[#This Row],[Sales]]</f>
        <v>0.34499886600907193</v>
      </c>
      <c r="U191" s="2" t="s">
        <v>33</v>
      </c>
      <c r="V191" s="2" t="s">
        <v>136</v>
      </c>
      <c r="W191" s="2" t="s">
        <v>362</v>
      </c>
      <c r="X191" s="2" t="s">
        <v>447</v>
      </c>
      <c r="Y191" s="2">
        <v>33132</v>
      </c>
      <c r="Z191" s="10">
        <v>42006</v>
      </c>
      <c r="AA191" s="14" t="str">
        <f>TEXT(Table1[[#This Row],[Order Date]],"mmmm")</f>
        <v>January</v>
      </c>
      <c r="AB191" s="8" t="str">
        <f>TEXT(Table1[[#This Row],[Order Date]],"yyyy")</f>
        <v>2015</v>
      </c>
      <c r="AC191" s="10">
        <v>42008</v>
      </c>
      <c r="AD191" s="2">
        <v>1916.6757</v>
      </c>
      <c r="AE191" s="2">
        <v>54</v>
      </c>
      <c r="AF191" s="2">
        <v>5555.6</v>
      </c>
      <c r="AG191" s="2">
        <v>11527</v>
      </c>
      <c r="AH191" s="7" t="str">
        <f>IF(COUNTIF(Returns!$A$2:$A$1635,Orders!AG191)&gt;0,"Returned","Not Returned")</f>
        <v>Not Returned</v>
      </c>
    </row>
    <row r="192" spans="5:34" ht="12.75" customHeight="1" thickTop="1" thickBot="1" x14ac:dyDescent="0.3">
      <c r="E192" s="11">
        <v>20408</v>
      </c>
      <c r="F192" s="12" t="s">
        <v>47</v>
      </c>
      <c r="G192" s="12">
        <v>0</v>
      </c>
      <c r="H192" s="12">
        <v>8.34</v>
      </c>
      <c r="I192" s="12">
        <v>2.64</v>
      </c>
      <c r="J192" s="12">
        <v>351</v>
      </c>
      <c r="K192" s="7" t="str">
        <f>IF(COUNTIF(Table1[Customer ID],Table1[[#This Row],[Customer ID]])&gt;1,"Repeat Customer","One-Time Customer")</f>
        <v>Repeat Customer</v>
      </c>
      <c r="L192" s="12" t="s">
        <v>455</v>
      </c>
      <c r="M192" s="12" t="s">
        <v>27</v>
      </c>
      <c r="N192" s="12" t="s">
        <v>40</v>
      </c>
      <c r="O192" s="12" t="s">
        <v>29</v>
      </c>
      <c r="P192" s="12" t="s">
        <v>174</v>
      </c>
      <c r="Q192" s="12" t="s">
        <v>51</v>
      </c>
      <c r="R192" s="12" t="s">
        <v>358</v>
      </c>
      <c r="S192" s="12">
        <v>0.59</v>
      </c>
      <c r="T192" s="7">
        <f>Table1[[#This Row],[Profit]]/Table1[[#This Row],[Sales]]</f>
        <v>0.18905293482175009</v>
      </c>
      <c r="U192" s="12" t="s">
        <v>33</v>
      </c>
      <c r="V192" s="12" t="s">
        <v>53</v>
      </c>
      <c r="W192" s="12" t="s">
        <v>71</v>
      </c>
      <c r="X192" s="12" t="s">
        <v>456</v>
      </c>
      <c r="Y192" s="12">
        <v>13601</v>
      </c>
      <c r="Z192" s="13">
        <v>42164</v>
      </c>
      <c r="AA192" s="14" t="str">
        <f>TEXT(Table1[[#This Row],[Order Date]],"mmmm")</f>
        <v>June</v>
      </c>
      <c r="AB192" s="8" t="str">
        <f>TEXT(Table1[[#This Row],[Order Date]],"yyyy")</f>
        <v>2015</v>
      </c>
      <c r="AC192" s="13">
        <v>42166</v>
      </c>
      <c r="AD192" s="12">
        <v>10.5</v>
      </c>
      <c r="AE192" s="12">
        <v>6</v>
      </c>
      <c r="AF192" s="12">
        <v>55.54</v>
      </c>
      <c r="AG192" s="12">
        <v>88685</v>
      </c>
      <c r="AH192" s="7" t="str">
        <f>IF(COUNTIF(Returns!$A$2:$A$1635,Orders!AG192)&gt;0,"Returned","Not Returned")</f>
        <v>Not Returned</v>
      </c>
    </row>
    <row r="193" spans="5:34" ht="12.75" customHeight="1" thickTop="1" thickBot="1" x14ac:dyDescent="0.3">
      <c r="E193" s="9">
        <v>19595</v>
      </c>
      <c r="F193" s="2" t="s">
        <v>56</v>
      </c>
      <c r="G193" s="2">
        <v>0.04</v>
      </c>
      <c r="H193" s="2">
        <v>99.23</v>
      </c>
      <c r="I193" s="2">
        <v>8.99</v>
      </c>
      <c r="J193" s="2">
        <v>351</v>
      </c>
      <c r="K193" s="7" t="str">
        <f>IF(COUNTIF(Table1[Customer ID],Table1[[#This Row],[Customer ID]])&gt;1,"Repeat Customer","One-Time Customer")</f>
        <v>Repeat Customer</v>
      </c>
      <c r="L193" s="2" t="s">
        <v>455</v>
      </c>
      <c r="M193" s="2" t="s">
        <v>49</v>
      </c>
      <c r="N193" s="2" t="s">
        <v>40</v>
      </c>
      <c r="O193" s="2" t="s">
        <v>41</v>
      </c>
      <c r="P193" s="2" t="s">
        <v>50</v>
      </c>
      <c r="Q193" s="2" t="s">
        <v>51</v>
      </c>
      <c r="R193" s="2" t="s">
        <v>454</v>
      </c>
      <c r="S193" s="2">
        <v>0.35</v>
      </c>
      <c r="T193" s="7">
        <f>Table1[[#This Row],[Profit]]/Table1[[#This Row],[Sales]]</f>
        <v>0.69</v>
      </c>
      <c r="U193" s="2" t="s">
        <v>33</v>
      </c>
      <c r="V193" s="2" t="s">
        <v>53</v>
      </c>
      <c r="W193" s="2" t="s">
        <v>71</v>
      </c>
      <c r="X193" s="2" t="s">
        <v>456</v>
      </c>
      <c r="Y193" s="2">
        <v>13601</v>
      </c>
      <c r="Z193" s="10">
        <v>42006</v>
      </c>
      <c r="AA193" s="14" t="str">
        <f>TEXT(Table1[[#This Row],[Order Date]],"mmmm")</f>
        <v>January</v>
      </c>
      <c r="AB193" s="8" t="str">
        <f>TEXT(Table1[[#This Row],[Order Date]],"yyyy")</f>
        <v>2015</v>
      </c>
      <c r="AC193" s="10">
        <v>42008</v>
      </c>
      <c r="AD193" s="2">
        <v>993.83459999999991</v>
      </c>
      <c r="AE193" s="2">
        <v>14</v>
      </c>
      <c r="AF193" s="2">
        <v>1440.34</v>
      </c>
      <c r="AG193" s="2">
        <v>88686</v>
      </c>
      <c r="AH193" s="7" t="str">
        <f>IF(COUNTIF(Returns!$A$2:$A$1635,Orders!AG193)&gt;0,"Returned","Not Returned")</f>
        <v>Not Returned</v>
      </c>
    </row>
    <row r="194" spans="5:34" ht="13.8" thickTop="1" thickBot="1" x14ac:dyDescent="0.3">
      <c r="E194" s="11">
        <v>19107</v>
      </c>
      <c r="F194" s="12" t="s">
        <v>106</v>
      </c>
      <c r="G194" s="12">
        <v>0.08</v>
      </c>
      <c r="H194" s="12">
        <v>4.8899999999999997</v>
      </c>
      <c r="I194" s="12">
        <v>4.93</v>
      </c>
      <c r="J194" s="12">
        <v>353</v>
      </c>
      <c r="K194" s="7" t="str">
        <f>IF(COUNTIF(Table1[Customer ID],Table1[[#This Row],[Customer ID]])&gt;1,"Repeat Customer","One-Time Customer")</f>
        <v>Repeat Customer</v>
      </c>
      <c r="L194" s="12" t="s">
        <v>457</v>
      </c>
      <c r="M194" s="12" t="s">
        <v>27</v>
      </c>
      <c r="N194" s="12" t="s">
        <v>40</v>
      </c>
      <c r="O194" s="12" t="s">
        <v>77</v>
      </c>
      <c r="P194" s="12" t="s">
        <v>180</v>
      </c>
      <c r="Q194" s="12" t="s">
        <v>51</v>
      </c>
      <c r="R194" s="12" t="s">
        <v>458</v>
      </c>
      <c r="S194" s="12">
        <v>0.66</v>
      </c>
      <c r="T194" s="7">
        <f>Table1[[#This Row],[Profit]]/Table1[[#This Row],[Sales]]</f>
        <v>-1.9519820670127417</v>
      </c>
      <c r="U194" s="12" t="s">
        <v>33</v>
      </c>
      <c r="V194" s="12" t="s">
        <v>34</v>
      </c>
      <c r="W194" s="12" t="s">
        <v>378</v>
      </c>
      <c r="X194" s="12" t="s">
        <v>459</v>
      </c>
      <c r="Y194" s="12">
        <v>85301</v>
      </c>
      <c r="Z194" s="13">
        <v>42138</v>
      </c>
      <c r="AA194" s="14" t="str">
        <f>TEXT(Table1[[#This Row],[Order Date]],"mmmm")</f>
        <v>May</v>
      </c>
      <c r="AB194" s="8" t="str">
        <f>TEXT(Table1[[#This Row],[Order Date]],"yyyy")</f>
        <v>2015</v>
      </c>
      <c r="AC194" s="13">
        <v>42138</v>
      </c>
      <c r="AD194" s="12">
        <v>-165.45</v>
      </c>
      <c r="AE194" s="12">
        <v>17</v>
      </c>
      <c r="AF194" s="12">
        <v>84.76</v>
      </c>
      <c r="AG194" s="12">
        <v>89647</v>
      </c>
      <c r="AH194" s="7" t="str">
        <f>IF(COUNTIF(Returns!$A$2:$A$1635,Orders!AG194)&gt;0,"Returned","Not Returned")</f>
        <v>Not Returned</v>
      </c>
    </row>
    <row r="195" spans="5:34" ht="13.8" thickTop="1" thickBot="1" x14ac:dyDescent="0.3">
      <c r="E195" s="9">
        <v>19108</v>
      </c>
      <c r="F195" s="2" t="s">
        <v>106</v>
      </c>
      <c r="G195" s="2">
        <v>7.0000000000000007E-2</v>
      </c>
      <c r="H195" s="2">
        <v>6.68</v>
      </c>
      <c r="I195" s="2">
        <v>6.92</v>
      </c>
      <c r="J195" s="2">
        <v>353</v>
      </c>
      <c r="K195" s="7" t="str">
        <f>IF(COUNTIF(Table1[Customer ID],Table1[[#This Row],[Customer ID]])&gt;1,"Repeat Customer","One-Time Customer")</f>
        <v>Repeat Customer</v>
      </c>
      <c r="L195" s="2" t="s">
        <v>457</v>
      </c>
      <c r="M195" s="2" t="s">
        <v>49</v>
      </c>
      <c r="N195" s="2" t="s">
        <v>40</v>
      </c>
      <c r="O195" s="2" t="s">
        <v>29</v>
      </c>
      <c r="P195" s="2" t="s">
        <v>93</v>
      </c>
      <c r="Q195" s="2" t="s">
        <v>59</v>
      </c>
      <c r="R195" s="2" t="s">
        <v>460</v>
      </c>
      <c r="S195" s="2">
        <v>0.37</v>
      </c>
      <c r="T195" s="7">
        <f>Table1[[#This Row],[Profit]]/Table1[[#This Row],[Sales]]</f>
        <v>-1.346051125524609</v>
      </c>
      <c r="U195" s="2" t="s">
        <v>33</v>
      </c>
      <c r="V195" s="2" t="s">
        <v>34</v>
      </c>
      <c r="W195" s="2" t="s">
        <v>378</v>
      </c>
      <c r="X195" s="2" t="s">
        <v>459</v>
      </c>
      <c r="Y195" s="2">
        <v>85301</v>
      </c>
      <c r="Z195" s="10">
        <v>42138</v>
      </c>
      <c r="AA195" s="14" t="str">
        <f>TEXT(Table1[[#This Row],[Order Date]],"mmmm")</f>
        <v>May</v>
      </c>
      <c r="AB195" s="8" t="str">
        <f>TEXT(Table1[[#This Row],[Order Date]],"yyyy")</f>
        <v>2015</v>
      </c>
      <c r="AC195" s="10">
        <v>42145</v>
      </c>
      <c r="AD195" s="2">
        <v>-141.12</v>
      </c>
      <c r="AE195" s="2">
        <v>16</v>
      </c>
      <c r="AF195" s="2">
        <v>104.84</v>
      </c>
      <c r="AG195" s="2">
        <v>89647</v>
      </c>
      <c r="AH195" s="7" t="str">
        <f>IF(COUNTIF(Returns!$A$2:$A$1635,Orders!AG195)&gt;0,"Returned","Not Returned")</f>
        <v>Not Returned</v>
      </c>
    </row>
    <row r="196" spans="5:34" ht="13.8" thickTop="1" thickBot="1" x14ac:dyDescent="0.3">
      <c r="E196" s="11">
        <v>20760</v>
      </c>
      <c r="F196" s="12" t="s">
        <v>47</v>
      </c>
      <c r="G196" s="12">
        <v>7.0000000000000007E-2</v>
      </c>
      <c r="H196" s="12">
        <v>124.49</v>
      </c>
      <c r="I196" s="12">
        <v>51.94</v>
      </c>
      <c r="J196" s="12">
        <v>357</v>
      </c>
      <c r="K196" s="7" t="str">
        <f>IF(COUNTIF(Table1[Customer ID],Table1[[#This Row],[Customer ID]])&gt;1,"Repeat Customer","One-Time Customer")</f>
        <v>One-Time Customer</v>
      </c>
      <c r="L196" s="12" t="s">
        <v>461</v>
      </c>
      <c r="M196" s="12" t="s">
        <v>39</v>
      </c>
      <c r="N196" s="12" t="s">
        <v>28</v>
      </c>
      <c r="O196" s="12" t="s">
        <v>41</v>
      </c>
      <c r="P196" s="12" t="s">
        <v>152</v>
      </c>
      <c r="Q196" s="12" t="s">
        <v>121</v>
      </c>
      <c r="R196" s="12" t="s">
        <v>462</v>
      </c>
      <c r="S196" s="12">
        <v>0.63</v>
      </c>
      <c r="T196" s="7">
        <f>Table1[[#This Row],[Profit]]/Table1[[#This Row],[Sales]]</f>
        <v>0.62652119911599891</v>
      </c>
      <c r="U196" s="12" t="s">
        <v>33</v>
      </c>
      <c r="V196" s="12" t="s">
        <v>34</v>
      </c>
      <c r="W196" s="12" t="s">
        <v>378</v>
      </c>
      <c r="X196" s="12" t="s">
        <v>463</v>
      </c>
      <c r="Y196" s="12">
        <v>86401</v>
      </c>
      <c r="Z196" s="13">
        <v>42148</v>
      </c>
      <c r="AA196" s="14" t="str">
        <f>TEXT(Table1[[#This Row],[Order Date]],"mmmm")</f>
        <v>May</v>
      </c>
      <c r="AB196" s="8" t="str">
        <f>TEXT(Table1[[#This Row],[Order Date]],"yyyy")</f>
        <v>2015</v>
      </c>
      <c r="AC196" s="13">
        <v>42149</v>
      </c>
      <c r="AD196" s="12">
        <v>1074.44</v>
      </c>
      <c r="AE196" s="12">
        <v>14</v>
      </c>
      <c r="AF196" s="12">
        <v>1714.93</v>
      </c>
      <c r="AG196" s="12">
        <v>91131</v>
      </c>
      <c r="AH196" s="7" t="str">
        <f>IF(COUNTIF(Returns!$A$2:$A$1635,Orders!AG196)&gt;0,"Returned","Not Returned")</f>
        <v>Not Returned</v>
      </c>
    </row>
    <row r="197" spans="5:34" ht="12.75" customHeight="1" thickTop="1" thickBot="1" x14ac:dyDescent="0.3">
      <c r="E197" s="9">
        <v>24627</v>
      </c>
      <c r="F197" s="2" t="s">
        <v>106</v>
      </c>
      <c r="G197" s="2">
        <v>0.04</v>
      </c>
      <c r="H197" s="2">
        <v>125.99</v>
      </c>
      <c r="I197" s="2">
        <v>8.99</v>
      </c>
      <c r="J197" s="2">
        <v>358</v>
      </c>
      <c r="K197" s="7" t="str">
        <f>IF(COUNTIF(Table1[Customer ID],Table1[[#This Row],[Customer ID]])&gt;1,"Repeat Customer","One-Time Customer")</f>
        <v>One-Time Customer</v>
      </c>
      <c r="L197" s="2" t="s">
        <v>464</v>
      </c>
      <c r="M197" s="2" t="s">
        <v>49</v>
      </c>
      <c r="N197" s="2" t="s">
        <v>28</v>
      </c>
      <c r="O197" s="2" t="s">
        <v>77</v>
      </c>
      <c r="P197" s="2" t="s">
        <v>78</v>
      </c>
      <c r="Q197" s="2" t="s">
        <v>59</v>
      </c>
      <c r="R197" s="2" t="s">
        <v>465</v>
      </c>
      <c r="S197" s="2">
        <v>0.59</v>
      </c>
      <c r="T197" s="7">
        <f>Table1[[#This Row],[Profit]]/Table1[[#This Row],[Sales]]</f>
        <v>-5.8158584529874942</v>
      </c>
      <c r="U197" s="2" t="s">
        <v>33</v>
      </c>
      <c r="V197" s="2" t="s">
        <v>53</v>
      </c>
      <c r="W197" s="2" t="s">
        <v>234</v>
      </c>
      <c r="X197" s="2" t="s">
        <v>466</v>
      </c>
      <c r="Y197" s="2">
        <v>19406</v>
      </c>
      <c r="Z197" s="10">
        <v>42013</v>
      </c>
      <c r="AA197" s="14" t="str">
        <f>TEXT(Table1[[#This Row],[Order Date]],"mmmm")</f>
        <v>January</v>
      </c>
      <c r="AB197" s="8" t="str">
        <f>TEXT(Table1[[#This Row],[Order Date]],"yyyy")</f>
        <v>2015</v>
      </c>
      <c r="AC197" s="10">
        <v>42020</v>
      </c>
      <c r="AD197" s="2">
        <v>-627.82191999999998</v>
      </c>
      <c r="AE197" s="2">
        <v>1</v>
      </c>
      <c r="AF197" s="2">
        <v>107.95</v>
      </c>
      <c r="AG197" s="2">
        <v>91130</v>
      </c>
      <c r="AH197" s="7" t="str">
        <f>IF(COUNTIF(Returns!$A$2:$A$1635,Orders!AG197)&gt;0,"Returned","Not Returned")</f>
        <v>Not Returned</v>
      </c>
    </row>
    <row r="198" spans="5:34" ht="12.75" customHeight="1" thickTop="1" thickBot="1" x14ac:dyDescent="0.3">
      <c r="E198" s="11">
        <v>18278</v>
      </c>
      <c r="F198" s="12" t="s">
        <v>56</v>
      </c>
      <c r="G198" s="12">
        <v>0.05</v>
      </c>
      <c r="H198" s="12">
        <v>328.14</v>
      </c>
      <c r="I198" s="12">
        <v>91.05</v>
      </c>
      <c r="J198" s="12">
        <v>366</v>
      </c>
      <c r="K198" s="7" t="str">
        <f>IF(COUNTIF(Table1[Customer ID],Table1[[#This Row],[Customer ID]])&gt;1,"Repeat Customer","One-Time Customer")</f>
        <v>One-Time Customer</v>
      </c>
      <c r="L198" s="12" t="s">
        <v>467</v>
      </c>
      <c r="M198" s="12" t="s">
        <v>39</v>
      </c>
      <c r="N198" s="12" t="s">
        <v>58</v>
      </c>
      <c r="O198" s="12" t="s">
        <v>29</v>
      </c>
      <c r="P198" s="12" t="s">
        <v>257</v>
      </c>
      <c r="Q198" s="12" t="s">
        <v>43</v>
      </c>
      <c r="R198" s="12" t="s">
        <v>468</v>
      </c>
      <c r="S198" s="12">
        <v>0.56999999999999995</v>
      </c>
      <c r="T198" s="7">
        <f>Table1[[#This Row],[Profit]]/Table1[[#This Row],[Sales]]</f>
        <v>0.20910639335765607</v>
      </c>
      <c r="U198" s="12" t="s">
        <v>33</v>
      </c>
      <c r="V198" s="12" t="s">
        <v>53</v>
      </c>
      <c r="W198" s="12" t="s">
        <v>469</v>
      </c>
      <c r="X198" s="12" t="s">
        <v>470</v>
      </c>
      <c r="Y198" s="12">
        <v>2910</v>
      </c>
      <c r="Z198" s="13">
        <v>42021</v>
      </c>
      <c r="AA198" s="14" t="str">
        <f>TEXT(Table1[[#This Row],[Order Date]],"mmmm")</f>
        <v>January</v>
      </c>
      <c r="AB198" s="8" t="str">
        <f>TEXT(Table1[[#This Row],[Order Date]],"yyyy")</f>
        <v>2015</v>
      </c>
      <c r="AC198" s="13">
        <v>42023</v>
      </c>
      <c r="AD198" s="12">
        <v>411.5172</v>
      </c>
      <c r="AE198" s="12">
        <v>6</v>
      </c>
      <c r="AF198" s="12">
        <v>1967.98</v>
      </c>
      <c r="AG198" s="12">
        <v>87347</v>
      </c>
      <c r="AH198" s="7" t="str">
        <f>IF(COUNTIF(Returns!$A$2:$A$1635,Orders!AG198)&gt;0,"Returned","Not Returned")</f>
        <v>Not Returned</v>
      </c>
    </row>
    <row r="199" spans="5:34" ht="12.75" customHeight="1" thickTop="1" thickBot="1" x14ac:dyDescent="0.3">
      <c r="E199" s="9">
        <v>24794</v>
      </c>
      <c r="F199" s="2" t="s">
        <v>106</v>
      </c>
      <c r="G199" s="2">
        <v>0.09</v>
      </c>
      <c r="H199" s="2">
        <v>19.23</v>
      </c>
      <c r="I199" s="2">
        <v>6.15</v>
      </c>
      <c r="J199" s="2">
        <v>369</v>
      </c>
      <c r="K199" s="7" t="str">
        <f>IF(COUNTIF(Table1[Customer ID],Table1[[#This Row],[Customer ID]])&gt;1,"Repeat Customer","One-Time Customer")</f>
        <v>One-Time Customer</v>
      </c>
      <c r="L199" s="2" t="s">
        <v>471</v>
      </c>
      <c r="M199" s="2" t="s">
        <v>27</v>
      </c>
      <c r="N199" s="2" t="s">
        <v>28</v>
      </c>
      <c r="O199" s="2" t="s">
        <v>41</v>
      </c>
      <c r="P199" s="2" t="s">
        <v>50</v>
      </c>
      <c r="Q199" s="2" t="s">
        <v>51</v>
      </c>
      <c r="R199" s="2" t="s">
        <v>472</v>
      </c>
      <c r="S199" s="2">
        <v>0.44</v>
      </c>
      <c r="T199" s="7">
        <f>Table1[[#This Row],[Profit]]/Table1[[#This Row],[Sales]]</f>
        <v>0.53598579040852568</v>
      </c>
      <c r="U199" s="2" t="s">
        <v>33</v>
      </c>
      <c r="V199" s="2" t="s">
        <v>34</v>
      </c>
      <c r="W199" s="2" t="s">
        <v>45</v>
      </c>
      <c r="X199" s="2" t="s">
        <v>473</v>
      </c>
      <c r="Y199" s="2">
        <v>94601</v>
      </c>
      <c r="Z199" s="10">
        <v>42105</v>
      </c>
      <c r="AA199" s="14" t="str">
        <f>TEXT(Table1[[#This Row],[Order Date]],"mmmm")</f>
        <v>April</v>
      </c>
      <c r="AB199" s="8" t="str">
        <f>TEXT(Table1[[#This Row],[Order Date]],"yyyy")</f>
        <v>2015</v>
      </c>
      <c r="AC199" s="10">
        <v>42107</v>
      </c>
      <c r="AD199" s="2">
        <v>211.232</v>
      </c>
      <c r="AE199" s="2">
        <v>21</v>
      </c>
      <c r="AF199" s="2">
        <v>394.1</v>
      </c>
      <c r="AG199" s="2">
        <v>90292</v>
      </c>
      <c r="AH199" s="7" t="str">
        <f>IF(COUNTIF(Returns!$A$2:$A$1635,Orders!AG199)&gt;0,"Returned","Not Returned")</f>
        <v>Not Returned</v>
      </c>
    </row>
    <row r="200" spans="5:34" ht="12.75" customHeight="1" thickTop="1" thickBot="1" x14ac:dyDescent="0.3">
      <c r="E200" s="11">
        <v>20401</v>
      </c>
      <c r="F200" s="12" t="s">
        <v>37</v>
      </c>
      <c r="G200" s="12">
        <v>0.02</v>
      </c>
      <c r="H200" s="12">
        <v>20.99</v>
      </c>
      <c r="I200" s="12">
        <v>4.8099999999999996</v>
      </c>
      <c r="J200" s="12">
        <v>370</v>
      </c>
      <c r="K200" s="7" t="str">
        <f>IF(COUNTIF(Table1[Customer ID],Table1[[#This Row],[Customer ID]])&gt;1,"Repeat Customer","One-Time Customer")</f>
        <v>One-Time Customer</v>
      </c>
      <c r="L200" s="12" t="s">
        <v>474</v>
      </c>
      <c r="M200" s="12" t="s">
        <v>49</v>
      </c>
      <c r="N200" s="12" t="s">
        <v>28</v>
      </c>
      <c r="O200" s="12" t="s">
        <v>77</v>
      </c>
      <c r="P200" s="12" t="s">
        <v>78</v>
      </c>
      <c r="Q200" s="12" t="s">
        <v>86</v>
      </c>
      <c r="R200" s="12" t="s">
        <v>475</v>
      </c>
      <c r="S200" s="12">
        <v>0.57999999999999996</v>
      </c>
      <c r="T200" s="7">
        <f>Table1[[#This Row],[Profit]]/Table1[[#This Row],[Sales]]</f>
        <v>0.18689890761665229</v>
      </c>
      <c r="U200" s="12" t="s">
        <v>33</v>
      </c>
      <c r="V200" s="12" t="s">
        <v>53</v>
      </c>
      <c r="W200" s="12" t="s">
        <v>188</v>
      </c>
      <c r="X200" s="12" t="s">
        <v>476</v>
      </c>
      <c r="Y200" s="12">
        <v>4240</v>
      </c>
      <c r="Z200" s="13">
        <v>42151</v>
      </c>
      <c r="AA200" s="14" t="str">
        <f>TEXT(Table1[[#This Row],[Order Date]],"mmmm")</f>
        <v>May</v>
      </c>
      <c r="AB200" s="8" t="str">
        <f>TEXT(Table1[[#This Row],[Order Date]],"yyyy")</f>
        <v>2015</v>
      </c>
      <c r="AC200" s="13">
        <v>42153</v>
      </c>
      <c r="AD200" s="12">
        <v>49.787999999999997</v>
      </c>
      <c r="AE200" s="12">
        <v>15</v>
      </c>
      <c r="AF200" s="12">
        <v>266.39</v>
      </c>
      <c r="AG200" s="12">
        <v>90291</v>
      </c>
      <c r="AH200" s="7" t="str">
        <f>IF(COUNTIF(Returns!$A$2:$A$1635,Orders!AG200)&gt;0,"Returned","Not Returned")</f>
        <v>Not Returned</v>
      </c>
    </row>
    <row r="201" spans="5:34" ht="12.75" customHeight="1" thickTop="1" thickBot="1" x14ac:dyDescent="0.3">
      <c r="E201" s="9">
        <v>20400</v>
      </c>
      <c r="F201" s="2" t="s">
        <v>37</v>
      </c>
      <c r="G201" s="2">
        <v>0.05</v>
      </c>
      <c r="H201" s="2">
        <v>5.4</v>
      </c>
      <c r="I201" s="2">
        <v>7.78</v>
      </c>
      <c r="J201" s="2">
        <v>371</v>
      </c>
      <c r="K201" s="7" t="str">
        <f>IF(COUNTIF(Table1[Customer ID],Table1[[#This Row],[Customer ID]])&gt;1,"Repeat Customer","One-Time Customer")</f>
        <v>One-Time Customer</v>
      </c>
      <c r="L201" s="2" t="s">
        <v>477</v>
      </c>
      <c r="M201" s="2" t="s">
        <v>27</v>
      </c>
      <c r="N201" s="2" t="s">
        <v>28</v>
      </c>
      <c r="O201" s="2" t="s">
        <v>29</v>
      </c>
      <c r="P201" s="2" t="s">
        <v>109</v>
      </c>
      <c r="Q201" s="2" t="s">
        <v>59</v>
      </c>
      <c r="R201" s="2" t="s">
        <v>310</v>
      </c>
      <c r="S201" s="2">
        <v>0.37</v>
      </c>
      <c r="T201" s="7">
        <f>Table1[[#This Row],[Profit]]/Table1[[#This Row],[Sales]]</f>
        <v>-2.5594268622153611</v>
      </c>
      <c r="U201" s="2" t="s">
        <v>33</v>
      </c>
      <c r="V201" s="2" t="s">
        <v>53</v>
      </c>
      <c r="W201" s="2" t="s">
        <v>193</v>
      </c>
      <c r="X201" s="2" t="s">
        <v>478</v>
      </c>
      <c r="Y201" s="2">
        <v>2149</v>
      </c>
      <c r="Z201" s="10">
        <v>42151</v>
      </c>
      <c r="AA201" s="14" t="str">
        <f>TEXT(Table1[[#This Row],[Order Date]],"mmmm")</f>
        <v>May</v>
      </c>
      <c r="AB201" s="8" t="str">
        <f>TEXT(Table1[[#This Row],[Order Date]],"yyyy")</f>
        <v>2015</v>
      </c>
      <c r="AC201" s="10">
        <v>42153</v>
      </c>
      <c r="AD201" s="2">
        <v>-132.62950000000001</v>
      </c>
      <c r="AE201" s="2">
        <v>9</v>
      </c>
      <c r="AF201" s="2">
        <v>51.82</v>
      </c>
      <c r="AG201" s="2">
        <v>90291</v>
      </c>
      <c r="AH201" s="7" t="str">
        <f>IF(COUNTIF(Returns!$A$2:$A$1635,Orders!AG201)&gt;0,"Returned","Not Returned")</f>
        <v>Not Returned</v>
      </c>
    </row>
    <row r="202" spans="5:34" ht="12.75" customHeight="1" thickTop="1" thickBot="1" x14ac:dyDescent="0.3">
      <c r="E202" s="11">
        <v>3392</v>
      </c>
      <c r="F202" s="12" t="s">
        <v>37</v>
      </c>
      <c r="G202" s="12">
        <v>0.02</v>
      </c>
      <c r="H202" s="12">
        <v>200.98</v>
      </c>
      <c r="I202" s="12">
        <v>55.96</v>
      </c>
      <c r="J202" s="12">
        <v>373</v>
      </c>
      <c r="K202" s="7" t="str">
        <f>IF(COUNTIF(Table1[Customer ID],Table1[[#This Row],[Customer ID]])&gt;1,"Repeat Customer","One-Time Customer")</f>
        <v>Repeat Customer</v>
      </c>
      <c r="L202" s="12" t="s">
        <v>479</v>
      </c>
      <c r="M202" s="12" t="s">
        <v>39</v>
      </c>
      <c r="N202" s="12" t="s">
        <v>58</v>
      </c>
      <c r="O202" s="12" t="s">
        <v>41</v>
      </c>
      <c r="P202" s="12" t="s">
        <v>191</v>
      </c>
      <c r="Q202" s="12" t="s">
        <v>121</v>
      </c>
      <c r="R202" s="12" t="s">
        <v>480</v>
      </c>
      <c r="S202" s="12">
        <v>0.75</v>
      </c>
      <c r="T202" s="7">
        <f>Table1[[#This Row],[Profit]]/Table1[[#This Row],[Sales]]</f>
        <v>-1.7152710805484507E-2</v>
      </c>
      <c r="U202" s="12" t="s">
        <v>33</v>
      </c>
      <c r="V202" s="12" t="s">
        <v>61</v>
      </c>
      <c r="W202" s="12" t="s">
        <v>300</v>
      </c>
      <c r="X202" s="12" t="s">
        <v>301</v>
      </c>
      <c r="Y202" s="12">
        <v>48234</v>
      </c>
      <c r="Z202" s="13">
        <v>42077</v>
      </c>
      <c r="AA202" s="14" t="str">
        <f>TEXT(Table1[[#This Row],[Order Date]],"mmmm")</f>
        <v>March</v>
      </c>
      <c r="AB202" s="8" t="str">
        <f>TEXT(Table1[[#This Row],[Order Date]],"yyyy")</f>
        <v>2015</v>
      </c>
      <c r="AC202" s="13">
        <v>42079</v>
      </c>
      <c r="AD202" s="12">
        <v>-163.63</v>
      </c>
      <c r="AE202" s="12">
        <v>45</v>
      </c>
      <c r="AF202" s="12">
        <v>9539.6</v>
      </c>
      <c r="AG202" s="12">
        <v>24193</v>
      </c>
      <c r="AH202" s="7" t="str">
        <f>IF(COUNTIF(Returns!$A$2:$A$1635,Orders!AG202)&gt;0,"Returned","Not Returned")</f>
        <v>Not Returned</v>
      </c>
    </row>
    <row r="203" spans="5:34" ht="12.75" customHeight="1" thickTop="1" thickBot="1" x14ac:dyDescent="0.3">
      <c r="E203" s="9">
        <v>3393</v>
      </c>
      <c r="F203" s="2" t="s">
        <v>37</v>
      </c>
      <c r="G203" s="2">
        <v>0.02</v>
      </c>
      <c r="H203" s="2">
        <v>4.28</v>
      </c>
      <c r="I203" s="2">
        <v>5.17</v>
      </c>
      <c r="J203" s="2">
        <v>373</v>
      </c>
      <c r="K203" s="7" t="str">
        <f>IF(COUNTIF(Table1[Customer ID],Table1[[#This Row],[Customer ID]])&gt;1,"Repeat Customer","One-Time Customer")</f>
        <v>Repeat Customer</v>
      </c>
      <c r="L203" s="2" t="s">
        <v>479</v>
      </c>
      <c r="M203" s="2" t="s">
        <v>49</v>
      </c>
      <c r="N203" s="2" t="s">
        <v>58</v>
      </c>
      <c r="O203" s="2" t="s">
        <v>29</v>
      </c>
      <c r="P203" s="2" t="s">
        <v>93</v>
      </c>
      <c r="Q203" s="2" t="s">
        <v>59</v>
      </c>
      <c r="R203" s="2" t="s">
        <v>481</v>
      </c>
      <c r="S203" s="2">
        <v>0.4</v>
      </c>
      <c r="T203" s="7">
        <f>Table1[[#This Row],[Profit]]/Table1[[#This Row],[Sales]]</f>
        <v>-0.58137629710540684</v>
      </c>
      <c r="U203" s="2" t="s">
        <v>33</v>
      </c>
      <c r="V203" s="2" t="s">
        <v>61</v>
      </c>
      <c r="W203" s="2" t="s">
        <v>300</v>
      </c>
      <c r="X203" s="2" t="s">
        <v>301</v>
      </c>
      <c r="Y203" s="2">
        <v>48234</v>
      </c>
      <c r="Z203" s="10">
        <v>42077</v>
      </c>
      <c r="AA203" s="14" t="str">
        <f>TEXT(Table1[[#This Row],[Order Date]],"mmmm")</f>
        <v>March</v>
      </c>
      <c r="AB203" s="8" t="str">
        <f>TEXT(Table1[[#This Row],[Order Date]],"yyyy")</f>
        <v>2015</v>
      </c>
      <c r="AC203" s="10">
        <v>42078</v>
      </c>
      <c r="AD203" s="2">
        <v>-63.87</v>
      </c>
      <c r="AE203" s="2">
        <v>24</v>
      </c>
      <c r="AF203" s="2">
        <v>109.86</v>
      </c>
      <c r="AG203" s="2">
        <v>24193</v>
      </c>
      <c r="AH203" s="7" t="str">
        <f>IF(COUNTIF(Returns!$A$2:$A$1635,Orders!AG203)&gt;0,"Returned","Not Returned")</f>
        <v>Not Returned</v>
      </c>
    </row>
    <row r="204" spans="5:34" ht="12.75" customHeight="1" thickTop="1" thickBot="1" x14ac:dyDescent="0.3">
      <c r="E204" s="11">
        <v>3394</v>
      </c>
      <c r="F204" s="12" t="s">
        <v>37</v>
      </c>
      <c r="G204" s="12">
        <v>0.04</v>
      </c>
      <c r="H204" s="12">
        <v>85.99</v>
      </c>
      <c r="I204" s="12">
        <v>0.99</v>
      </c>
      <c r="J204" s="12">
        <v>373</v>
      </c>
      <c r="K204" s="7" t="str">
        <f>IF(COUNTIF(Table1[Customer ID],Table1[[#This Row],[Customer ID]])&gt;1,"Repeat Customer","One-Time Customer")</f>
        <v>Repeat Customer</v>
      </c>
      <c r="L204" s="12" t="s">
        <v>479</v>
      </c>
      <c r="M204" s="12" t="s">
        <v>49</v>
      </c>
      <c r="N204" s="12" t="s">
        <v>58</v>
      </c>
      <c r="O204" s="12" t="s">
        <v>77</v>
      </c>
      <c r="P204" s="12" t="s">
        <v>78</v>
      </c>
      <c r="Q204" s="12" t="s">
        <v>31</v>
      </c>
      <c r="R204" s="12" t="s">
        <v>482</v>
      </c>
      <c r="S204" s="12">
        <v>0.85</v>
      </c>
      <c r="T204" s="7">
        <f>Table1[[#This Row],[Profit]]/Table1[[#This Row],[Sales]]</f>
        <v>-0.12279969996705246</v>
      </c>
      <c r="U204" s="12" t="s">
        <v>33</v>
      </c>
      <c r="V204" s="12" t="s">
        <v>61</v>
      </c>
      <c r="W204" s="12" t="s">
        <v>300</v>
      </c>
      <c r="X204" s="12" t="s">
        <v>301</v>
      </c>
      <c r="Y204" s="12">
        <v>48234</v>
      </c>
      <c r="Z204" s="13">
        <v>42077</v>
      </c>
      <c r="AA204" s="14" t="str">
        <f>TEXT(Table1[[#This Row],[Order Date]],"mmmm")</f>
        <v>March</v>
      </c>
      <c r="AB204" s="8" t="str">
        <f>TEXT(Table1[[#This Row],[Order Date]],"yyyy")</f>
        <v>2015</v>
      </c>
      <c r="AC204" s="13">
        <v>42079</v>
      </c>
      <c r="AD204" s="12">
        <v>-175.17500000000001</v>
      </c>
      <c r="AE204" s="12">
        <v>19</v>
      </c>
      <c r="AF204" s="12">
        <v>1426.51</v>
      </c>
      <c r="AG204" s="12">
        <v>24193</v>
      </c>
      <c r="AH204" s="7" t="str">
        <f>IF(COUNTIF(Returns!$A$2:$A$1635,Orders!AG204)&gt;0,"Returned","Not Returned")</f>
        <v>Not Returned</v>
      </c>
    </row>
    <row r="205" spans="5:34" ht="12.75" customHeight="1" thickTop="1" thickBot="1" x14ac:dyDescent="0.3">
      <c r="E205" s="9">
        <v>21392</v>
      </c>
      <c r="F205" s="2" t="s">
        <v>37</v>
      </c>
      <c r="G205" s="2">
        <v>0.02</v>
      </c>
      <c r="H205" s="2">
        <v>200.98</v>
      </c>
      <c r="I205" s="2">
        <v>55.96</v>
      </c>
      <c r="J205" s="2">
        <v>375</v>
      </c>
      <c r="K205" s="7" t="str">
        <f>IF(COUNTIF(Table1[Customer ID],Table1[[#This Row],[Customer ID]])&gt;1,"Repeat Customer","One-Time Customer")</f>
        <v>Repeat Customer</v>
      </c>
      <c r="L205" s="2" t="s">
        <v>483</v>
      </c>
      <c r="M205" s="2" t="s">
        <v>39</v>
      </c>
      <c r="N205" s="2" t="s">
        <v>58</v>
      </c>
      <c r="O205" s="2" t="s">
        <v>41</v>
      </c>
      <c r="P205" s="2" t="s">
        <v>191</v>
      </c>
      <c r="Q205" s="2" t="s">
        <v>121</v>
      </c>
      <c r="R205" s="2" t="s">
        <v>480</v>
      </c>
      <c r="S205" s="2">
        <v>0.75</v>
      </c>
      <c r="T205" s="7">
        <f>Table1[[#This Row],[Profit]]/Table1[[#This Row],[Sales]]</f>
        <v>-9.6465457352373579E-2</v>
      </c>
      <c r="U205" s="2" t="s">
        <v>33</v>
      </c>
      <c r="V205" s="2" t="s">
        <v>136</v>
      </c>
      <c r="W205" s="2" t="s">
        <v>244</v>
      </c>
      <c r="X205" s="2" t="s">
        <v>484</v>
      </c>
      <c r="Y205" s="2">
        <v>37814</v>
      </c>
      <c r="Z205" s="10">
        <v>42077</v>
      </c>
      <c r="AA205" s="14" t="str">
        <f>TEXT(Table1[[#This Row],[Order Date]],"mmmm")</f>
        <v>March</v>
      </c>
      <c r="AB205" s="8" t="str">
        <f>TEXT(Table1[[#This Row],[Order Date]],"yyyy")</f>
        <v>2015</v>
      </c>
      <c r="AC205" s="10">
        <v>42079</v>
      </c>
      <c r="AD205" s="2">
        <v>-224.94779999999997</v>
      </c>
      <c r="AE205" s="2">
        <v>11</v>
      </c>
      <c r="AF205" s="2">
        <v>2331.9</v>
      </c>
      <c r="AG205" s="2">
        <v>90917</v>
      </c>
      <c r="AH205" s="7" t="str">
        <f>IF(COUNTIF(Returns!$A$2:$A$1635,Orders!AG205)&gt;0,"Returned","Not Returned")</f>
        <v>Not Returned</v>
      </c>
    </row>
    <row r="206" spans="5:34" ht="12.75" customHeight="1" thickTop="1" thickBot="1" x14ac:dyDescent="0.3">
      <c r="E206" s="11">
        <v>21393</v>
      </c>
      <c r="F206" s="12" t="s">
        <v>37</v>
      </c>
      <c r="G206" s="12">
        <v>0.02</v>
      </c>
      <c r="H206" s="12">
        <v>4.28</v>
      </c>
      <c r="I206" s="12">
        <v>5.17</v>
      </c>
      <c r="J206" s="12">
        <v>375</v>
      </c>
      <c r="K206" s="7" t="str">
        <f>IF(COUNTIF(Table1[Customer ID],Table1[[#This Row],[Customer ID]])&gt;1,"Repeat Customer","One-Time Customer")</f>
        <v>Repeat Customer</v>
      </c>
      <c r="L206" s="12" t="s">
        <v>483</v>
      </c>
      <c r="M206" s="12" t="s">
        <v>49</v>
      </c>
      <c r="N206" s="12" t="s">
        <v>58</v>
      </c>
      <c r="O206" s="12" t="s">
        <v>29</v>
      </c>
      <c r="P206" s="12" t="s">
        <v>93</v>
      </c>
      <c r="Q206" s="12" t="s">
        <v>59</v>
      </c>
      <c r="R206" s="12" t="s">
        <v>481</v>
      </c>
      <c r="S206" s="12">
        <v>0.4</v>
      </c>
      <c r="T206" s="7">
        <f>Table1[[#This Row],[Profit]]/Table1[[#This Row],[Sales]]</f>
        <v>7.1641791044776113</v>
      </c>
      <c r="U206" s="12" t="s">
        <v>33</v>
      </c>
      <c r="V206" s="12" t="s">
        <v>136</v>
      </c>
      <c r="W206" s="12" t="s">
        <v>244</v>
      </c>
      <c r="X206" s="12" t="s">
        <v>484</v>
      </c>
      <c r="Y206" s="12">
        <v>37814</v>
      </c>
      <c r="Z206" s="13">
        <v>42077</v>
      </c>
      <c r="AA206" s="14" t="str">
        <f>TEXT(Table1[[#This Row],[Order Date]],"mmmm")</f>
        <v>March</v>
      </c>
      <c r="AB206" s="8" t="str">
        <f>TEXT(Table1[[#This Row],[Order Date]],"yyyy")</f>
        <v>2015</v>
      </c>
      <c r="AC206" s="13">
        <v>42078</v>
      </c>
      <c r="AD206" s="12">
        <v>196.79999999999998</v>
      </c>
      <c r="AE206" s="12">
        <v>6</v>
      </c>
      <c r="AF206" s="12">
        <v>27.47</v>
      </c>
      <c r="AG206" s="12">
        <v>90917</v>
      </c>
      <c r="AH206" s="7" t="str">
        <f>IF(COUNTIF(Returns!$A$2:$A$1635,Orders!AG206)&gt;0,"Returned","Not Returned")</f>
        <v>Not Returned</v>
      </c>
    </row>
    <row r="207" spans="5:34" ht="12.75" customHeight="1" thickTop="1" thickBot="1" x14ac:dyDescent="0.3">
      <c r="E207" s="9">
        <v>19073</v>
      </c>
      <c r="F207" s="2" t="s">
        <v>56</v>
      </c>
      <c r="G207" s="2">
        <v>0.03</v>
      </c>
      <c r="H207" s="2">
        <v>25.98</v>
      </c>
      <c r="I207" s="2">
        <v>5.37</v>
      </c>
      <c r="J207" s="2">
        <v>377</v>
      </c>
      <c r="K207" s="7" t="str">
        <f>IF(COUNTIF(Table1[Customer ID],Table1[[#This Row],[Customer ID]])&gt;1,"Repeat Customer","One-Time Customer")</f>
        <v>One-Time Customer</v>
      </c>
      <c r="L207" s="2" t="s">
        <v>485</v>
      </c>
      <c r="M207" s="2" t="s">
        <v>49</v>
      </c>
      <c r="N207" s="2" t="s">
        <v>114</v>
      </c>
      <c r="O207" s="2" t="s">
        <v>29</v>
      </c>
      <c r="P207" s="2" t="s">
        <v>257</v>
      </c>
      <c r="Q207" s="2" t="s">
        <v>86</v>
      </c>
      <c r="R207" s="2" t="s">
        <v>486</v>
      </c>
      <c r="S207" s="2">
        <v>0.5</v>
      </c>
      <c r="T207" s="7">
        <f>Table1[[#This Row],[Profit]]/Table1[[#This Row],[Sales]]</f>
        <v>0.54253390326990247</v>
      </c>
      <c r="U207" s="2" t="s">
        <v>33</v>
      </c>
      <c r="V207" s="2" t="s">
        <v>61</v>
      </c>
      <c r="W207" s="2" t="s">
        <v>178</v>
      </c>
      <c r="X207" s="2" t="s">
        <v>431</v>
      </c>
      <c r="Y207" s="2">
        <v>60510</v>
      </c>
      <c r="Z207" s="10">
        <v>42111</v>
      </c>
      <c r="AA207" s="14" t="str">
        <f>TEXT(Table1[[#This Row],[Order Date]],"mmmm")</f>
        <v>April</v>
      </c>
      <c r="AB207" s="8" t="str">
        <f>TEXT(Table1[[#This Row],[Order Date]],"yyyy")</f>
        <v>2015</v>
      </c>
      <c r="AC207" s="10">
        <v>42111</v>
      </c>
      <c r="AD207" s="2">
        <v>250.03759999999997</v>
      </c>
      <c r="AE207" s="2">
        <v>17</v>
      </c>
      <c r="AF207" s="2">
        <v>460.87</v>
      </c>
      <c r="AG207" s="2">
        <v>89579</v>
      </c>
      <c r="AH207" s="7" t="str">
        <f>IF(COUNTIF(Returns!$A$2:$A$1635,Orders!AG207)&gt;0,"Returned","Not Returned")</f>
        <v>Not Returned</v>
      </c>
    </row>
    <row r="208" spans="5:34" ht="12.75" customHeight="1" thickTop="1" thickBot="1" x14ac:dyDescent="0.3">
      <c r="E208" s="11">
        <v>22401</v>
      </c>
      <c r="F208" s="12" t="s">
        <v>37</v>
      </c>
      <c r="G208" s="12">
        <v>7.0000000000000007E-2</v>
      </c>
      <c r="H208" s="12">
        <v>415.88</v>
      </c>
      <c r="I208" s="12">
        <v>11.37</v>
      </c>
      <c r="J208" s="12">
        <v>381</v>
      </c>
      <c r="K208" s="7" t="str">
        <f>IF(COUNTIF(Table1[Customer ID],Table1[[#This Row],[Customer ID]])&gt;1,"Repeat Customer","One-Time Customer")</f>
        <v>One-Time Customer</v>
      </c>
      <c r="L208" s="12" t="s">
        <v>487</v>
      </c>
      <c r="M208" s="12" t="s">
        <v>49</v>
      </c>
      <c r="N208" s="12" t="s">
        <v>28</v>
      </c>
      <c r="O208" s="12" t="s">
        <v>29</v>
      </c>
      <c r="P208" s="12" t="s">
        <v>141</v>
      </c>
      <c r="Q208" s="12" t="s">
        <v>59</v>
      </c>
      <c r="R208" s="12" t="s">
        <v>488</v>
      </c>
      <c r="S208" s="12">
        <v>0.56999999999999995</v>
      </c>
      <c r="T208" s="7">
        <f>Table1[[#This Row],[Profit]]/Table1[[#This Row],[Sales]]</f>
        <v>-1.3677473321335329</v>
      </c>
      <c r="U208" s="12" t="s">
        <v>33</v>
      </c>
      <c r="V208" s="12" t="s">
        <v>61</v>
      </c>
      <c r="W208" s="12" t="s">
        <v>178</v>
      </c>
      <c r="X208" s="12" t="s">
        <v>489</v>
      </c>
      <c r="Y208" s="12">
        <v>61701</v>
      </c>
      <c r="Z208" s="13">
        <v>42125</v>
      </c>
      <c r="AA208" s="14" t="str">
        <f>TEXT(Table1[[#This Row],[Order Date]],"mmmm")</f>
        <v>May</v>
      </c>
      <c r="AB208" s="8" t="str">
        <f>TEXT(Table1[[#This Row],[Order Date]],"yyyy")</f>
        <v>2015</v>
      </c>
      <c r="AC208" s="13">
        <v>42125</v>
      </c>
      <c r="AD208" s="12">
        <v>-539.59</v>
      </c>
      <c r="AE208" s="12">
        <v>1</v>
      </c>
      <c r="AF208" s="12">
        <v>394.51</v>
      </c>
      <c r="AG208" s="12">
        <v>88929</v>
      </c>
      <c r="AH208" s="7" t="str">
        <f>IF(COUNTIF(Returns!$A$2:$A$1635,Orders!AG208)&gt;0,"Returned","Not Returned")</f>
        <v>Not Returned</v>
      </c>
    </row>
    <row r="209" spans="5:34" ht="12.75" customHeight="1" thickTop="1" thickBot="1" x14ac:dyDescent="0.3">
      <c r="E209" s="9">
        <v>21281</v>
      </c>
      <c r="F209" s="2" t="s">
        <v>47</v>
      </c>
      <c r="G209" s="2">
        <v>0.06</v>
      </c>
      <c r="H209" s="2">
        <v>5.34</v>
      </c>
      <c r="I209" s="2">
        <v>5.63</v>
      </c>
      <c r="J209" s="2">
        <v>383</v>
      </c>
      <c r="K209" s="7" t="str">
        <f>IF(COUNTIF(Table1[Customer ID],Table1[[#This Row],[Customer ID]])&gt;1,"Repeat Customer","One-Time Customer")</f>
        <v>Repeat Customer</v>
      </c>
      <c r="L209" s="2" t="s">
        <v>490</v>
      </c>
      <c r="M209" s="2" t="s">
        <v>49</v>
      </c>
      <c r="N209" s="2" t="s">
        <v>28</v>
      </c>
      <c r="O209" s="2" t="s">
        <v>29</v>
      </c>
      <c r="P209" s="2" t="s">
        <v>109</v>
      </c>
      <c r="Q209" s="2" t="s">
        <v>59</v>
      </c>
      <c r="R209" s="2" t="s">
        <v>491</v>
      </c>
      <c r="S209" s="2">
        <v>0.39</v>
      </c>
      <c r="T209" s="7">
        <f>Table1[[#This Row],[Profit]]/Table1[[#This Row],[Sales]]</f>
        <v>-2.1428978007761965</v>
      </c>
      <c r="U209" s="2" t="s">
        <v>33</v>
      </c>
      <c r="V209" s="2" t="s">
        <v>53</v>
      </c>
      <c r="W209" s="2" t="s">
        <v>234</v>
      </c>
      <c r="X209" s="2" t="s">
        <v>492</v>
      </c>
      <c r="Y209" s="2">
        <v>19026</v>
      </c>
      <c r="Z209" s="10">
        <v>42082</v>
      </c>
      <c r="AA209" s="14" t="str">
        <f>TEXT(Table1[[#This Row],[Order Date]],"mmmm")</f>
        <v>March</v>
      </c>
      <c r="AB209" s="8" t="str">
        <f>TEXT(Table1[[#This Row],[Order Date]],"yyyy")</f>
        <v>2015</v>
      </c>
      <c r="AC209" s="10">
        <v>42082</v>
      </c>
      <c r="AD209" s="2">
        <v>-82.822999999999993</v>
      </c>
      <c r="AE209" s="2">
        <v>7</v>
      </c>
      <c r="AF209" s="2">
        <v>38.65</v>
      </c>
      <c r="AG209" s="2">
        <v>88928</v>
      </c>
      <c r="AH209" s="7" t="str">
        <f>IF(COUNTIF(Returns!$A$2:$A$1635,Orders!AG209)&gt;0,"Returned","Not Returned")</f>
        <v>Not Returned</v>
      </c>
    </row>
    <row r="210" spans="5:34" ht="12.75" customHeight="1" thickTop="1" thickBot="1" x14ac:dyDescent="0.3">
      <c r="E210" s="11">
        <v>21282</v>
      </c>
      <c r="F210" s="12" t="s">
        <v>47</v>
      </c>
      <c r="G210" s="12">
        <v>7.0000000000000007E-2</v>
      </c>
      <c r="H210" s="12">
        <v>65.989999999999995</v>
      </c>
      <c r="I210" s="12">
        <v>5.26</v>
      </c>
      <c r="J210" s="12">
        <v>383</v>
      </c>
      <c r="K210" s="7" t="str">
        <f>IF(COUNTIF(Table1[Customer ID],Table1[[#This Row],[Customer ID]])&gt;1,"Repeat Customer","One-Time Customer")</f>
        <v>Repeat Customer</v>
      </c>
      <c r="L210" s="12" t="s">
        <v>490</v>
      </c>
      <c r="M210" s="12" t="s">
        <v>27</v>
      </c>
      <c r="N210" s="12" t="s">
        <v>28</v>
      </c>
      <c r="O210" s="12" t="s">
        <v>77</v>
      </c>
      <c r="P210" s="12" t="s">
        <v>78</v>
      </c>
      <c r="Q210" s="12" t="s">
        <v>59</v>
      </c>
      <c r="R210" s="12" t="s">
        <v>493</v>
      </c>
      <c r="S210" s="12">
        <v>0.56000000000000005</v>
      </c>
      <c r="T210" s="7">
        <f>Table1[[#This Row],[Profit]]/Table1[[#This Row],[Sales]]</f>
        <v>0.3826680484579924</v>
      </c>
      <c r="U210" s="12" t="s">
        <v>33</v>
      </c>
      <c r="V210" s="12" t="s">
        <v>53</v>
      </c>
      <c r="W210" s="12" t="s">
        <v>234</v>
      </c>
      <c r="X210" s="12" t="s">
        <v>492</v>
      </c>
      <c r="Y210" s="12">
        <v>19026</v>
      </c>
      <c r="Z210" s="13">
        <v>42082</v>
      </c>
      <c r="AA210" s="14" t="str">
        <f>TEXT(Table1[[#This Row],[Order Date]],"mmmm")</f>
        <v>March</v>
      </c>
      <c r="AB210" s="8" t="str">
        <f>TEXT(Table1[[#This Row],[Order Date]],"yyyy")</f>
        <v>2015</v>
      </c>
      <c r="AC210" s="13">
        <v>42084</v>
      </c>
      <c r="AD210" s="12">
        <v>107.08200000000001</v>
      </c>
      <c r="AE210" s="12">
        <v>5</v>
      </c>
      <c r="AF210" s="12">
        <v>279.83</v>
      </c>
      <c r="AG210" s="12">
        <v>88928</v>
      </c>
      <c r="AH210" s="7" t="str">
        <f>IF(COUNTIF(Returns!$A$2:$A$1635,Orders!AG210)&gt;0,"Returned","Not Returned")</f>
        <v>Not Returned</v>
      </c>
    </row>
    <row r="211" spans="5:34" ht="12.75" customHeight="1" thickTop="1" thickBot="1" x14ac:dyDescent="0.3">
      <c r="E211" s="9">
        <v>20919</v>
      </c>
      <c r="F211" s="2" t="s">
        <v>25</v>
      </c>
      <c r="G211" s="2">
        <v>0.1</v>
      </c>
      <c r="H211" s="2">
        <v>8.8800000000000008</v>
      </c>
      <c r="I211" s="2">
        <v>6.28</v>
      </c>
      <c r="J211" s="2">
        <v>387</v>
      </c>
      <c r="K211" s="7" t="str">
        <f>IF(COUNTIF(Table1[Customer ID],Table1[[#This Row],[Customer ID]])&gt;1,"Repeat Customer","One-Time Customer")</f>
        <v>One-Time Customer</v>
      </c>
      <c r="L211" s="2" t="s">
        <v>494</v>
      </c>
      <c r="M211" s="2" t="s">
        <v>27</v>
      </c>
      <c r="N211" s="2" t="s">
        <v>28</v>
      </c>
      <c r="O211" s="2" t="s">
        <v>29</v>
      </c>
      <c r="P211" s="2" t="s">
        <v>109</v>
      </c>
      <c r="Q211" s="2" t="s">
        <v>59</v>
      </c>
      <c r="R211" s="2" t="s">
        <v>495</v>
      </c>
      <c r="S211" s="2">
        <v>0.35</v>
      </c>
      <c r="T211" s="7">
        <f>Table1[[#This Row],[Profit]]/Table1[[#This Row],[Sales]]</f>
        <v>-0.21500197005516156</v>
      </c>
      <c r="U211" s="2" t="s">
        <v>33</v>
      </c>
      <c r="V211" s="2" t="s">
        <v>61</v>
      </c>
      <c r="W211" s="2" t="s">
        <v>496</v>
      </c>
      <c r="X211" s="2" t="s">
        <v>497</v>
      </c>
      <c r="Y211" s="2">
        <v>68801</v>
      </c>
      <c r="Z211" s="10">
        <v>42167</v>
      </c>
      <c r="AA211" s="14" t="str">
        <f>TEXT(Table1[[#This Row],[Order Date]],"mmmm")</f>
        <v>June</v>
      </c>
      <c r="AB211" s="8" t="str">
        <f>TEXT(Table1[[#This Row],[Order Date]],"yyyy")</f>
        <v>2015</v>
      </c>
      <c r="AC211" s="10">
        <v>42169</v>
      </c>
      <c r="AD211" s="2">
        <v>-27.283750000000001</v>
      </c>
      <c r="AE211" s="2">
        <v>15</v>
      </c>
      <c r="AF211" s="2">
        <v>126.9</v>
      </c>
      <c r="AG211" s="2">
        <v>90339</v>
      </c>
      <c r="AH211" s="7" t="str">
        <f>IF(COUNTIF(Returns!$A$2:$A$1635,Orders!AG211)&gt;0,"Returned","Not Returned")</f>
        <v>Not Returned</v>
      </c>
    </row>
    <row r="212" spans="5:34" ht="12.75" customHeight="1" thickTop="1" thickBot="1" x14ac:dyDescent="0.3">
      <c r="E212" s="11">
        <v>22223</v>
      </c>
      <c r="F212" s="12" t="s">
        <v>47</v>
      </c>
      <c r="G212" s="12">
        <v>0.03</v>
      </c>
      <c r="H212" s="12">
        <v>5.28</v>
      </c>
      <c r="I212" s="12">
        <v>5.66</v>
      </c>
      <c r="J212" s="12">
        <v>388</v>
      </c>
      <c r="K212" s="7" t="str">
        <f>IF(COUNTIF(Table1[Customer ID],Table1[[#This Row],[Customer ID]])&gt;1,"Repeat Customer","One-Time Customer")</f>
        <v>Repeat Customer</v>
      </c>
      <c r="L212" s="12" t="s">
        <v>498</v>
      </c>
      <c r="M212" s="12" t="s">
        <v>49</v>
      </c>
      <c r="N212" s="12" t="s">
        <v>28</v>
      </c>
      <c r="O212" s="12" t="s">
        <v>29</v>
      </c>
      <c r="P212" s="12" t="s">
        <v>93</v>
      </c>
      <c r="Q212" s="12" t="s">
        <v>59</v>
      </c>
      <c r="R212" s="12" t="s">
        <v>499</v>
      </c>
      <c r="S212" s="12">
        <v>0.4</v>
      </c>
      <c r="T212" s="7">
        <f>Table1[[#This Row],[Profit]]/Table1[[#This Row],[Sales]]</f>
        <v>-2.2593865030674847</v>
      </c>
      <c r="U212" s="12" t="s">
        <v>33</v>
      </c>
      <c r="V212" s="12" t="s">
        <v>61</v>
      </c>
      <c r="W212" s="12" t="s">
        <v>496</v>
      </c>
      <c r="X212" s="12" t="s">
        <v>500</v>
      </c>
      <c r="Y212" s="12">
        <v>68847</v>
      </c>
      <c r="Z212" s="13">
        <v>42007</v>
      </c>
      <c r="AA212" s="14" t="str">
        <f>TEXT(Table1[[#This Row],[Order Date]],"mmmm")</f>
        <v>January</v>
      </c>
      <c r="AB212" s="8" t="str">
        <f>TEXT(Table1[[#This Row],[Order Date]],"yyyy")</f>
        <v>2015</v>
      </c>
      <c r="AC212" s="13">
        <v>42009</v>
      </c>
      <c r="AD212" s="12">
        <v>-51.559199999999997</v>
      </c>
      <c r="AE212" s="12">
        <v>4</v>
      </c>
      <c r="AF212" s="12">
        <v>22.82</v>
      </c>
      <c r="AG212" s="12">
        <v>90337</v>
      </c>
      <c r="AH212" s="7" t="str">
        <f>IF(COUNTIF(Returns!$A$2:$A$1635,Orders!AG212)&gt;0,"Returned","Not Returned")</f>
        <v>Not Returned</v>
      </c>
    </row>
    <row r="213" spans="5:34" ht="12.75" customHeight="1" thickTop="1" thickBot="1" x14ac:dyDescent="0.3">
      <c r="E213" s="9">
        <v>22224</v>
      </c>
      <c r="F213" s="2" t="s">
        <v>47</v>
      </c>
      <c r="G213" s="2">
        <v>0.01</v>
      </c>
      <c r="H213" s="2">
        <v>110.99</v>
      </c>
      <c r="I213" s="2">
        <v>2.5</v>
      </c>
      <c r="J213" s="2">
        <v>388</v>
      </c>
      <c r="K213" s="7" t="str">
        <f>IF(COUNTIF(Table1[Customer ID],Table1[[#This Row],[Customer ID]])&gt;1,"Repeat Customer","One-Time Customer")</f>
        <v>Repeat Customer</v>
      </c>
      <c r="L213" s="2" t="s">
        <v>498</v>
      </c>
      <c r="M213" s="2" t="s">
        <v>49</v>
      </c>
      <c r="N213" s="2" t="s">
        <v>28</v>
      </c>
      <c r="O213" s="2" t="s">
        <v>77</v>
      </c>
      <c r="P213" s="2" t="s">
        <v>78</v>
      </c>
      <c r="Q213" s="2" t="s">
        <v>59</v>
      </c>
      <c r="R213" s="2" t="s">
        <v>501</v>
      </c>
      <c r="S213" s="2">
        <v>0.56999999999999995</v>
      </c>
      <c r="T213" s="7">
        <f>Table1[[#This Row],[Profit]]/Table1[[#This Row],[Sales]]</f>
        <v>-1.3970408141630446</v>
      </c>
      <c r="U213" s="2" t="s">
        <v>33</v>
      </c>
      <c r="V213" s="2" t="s">
        <v>61</v>
      </c>
      <c r="W213" s="2" t="s">
        <v>496</v>
      </c>
      <c r="X213" s="2" t="s">
        <v>500</v>
      </c>
      <c r="Y213" s="2">
        <v>68847</v>
      </c>
      <c r="Z213" s="10">
        <v>42007</v>
      </c>
      <c r="AA213" s="14" t="str">
        <f>TEXT(Table1[[#This Row],[Order Date]],"mmmm")</f>
        <v>January</v>
      </c>
      <c r="AB213" s="8" t="str">
        <f>TEXT(Table1[[#This Row],[Order Date]],"yyyy")</f>
        <v>2015</v>
      </c>
      <c r="AC213" s="10">
        <v>42010</v>
      </c>
      <c r="AD213" s="2">
        <v>-263.56572</v>
      </c>
      <c r="AE213" s="2">
        <v>2</v>
      </c>
      <c r="AF213" s="2">
        <v>188.66</v>
      </c>
      <c r="AG213" s="2">
        <v>90337</v>
      </c>
      <c r="AH213" s="7" t="str">
        <f>IF(COUNTIF(Returns!$A$2:$A$1635,Orders!AG213)&gt;0,"Returned","Not Returned")</f>
        <v>Not Returned</v>
      </c>
    </row>
    <row r="214" spans="5:34" ht="12.75" customHeight="1" thickTop="1" thickBot="1" x14ac:dyDescent="0.3">
      <c r="E214" s="11">
        <v>23853</v>
      </c>
      <c r="F214" s="12" t="s">
        <v>106</v>
      </c>
      <c r="G214" s="12">
        <v>0.03</v>
      </c>
      <c r="H214" s="12">
        <v>160.97999999999999</v>
      </c>
      <c r="I214" s="12">
        <v>30</v>
      </c>
      <c r="J214" s="12">
        <v>389</v>
      </c>
      <c r="K214" s="7" t="str">
        <f>IF(COUNTIF(Table1[Customer ID],Table1[[#This Row],[Customer ID]])&gt;1,"Repeat Customer","One-Time Customer")</f>
        <v>One-Time Customer</v>
      </c>
      <c r="L214" s="12" t="s">
        <v>502</v>
      </c>
      <c r="M214" s="12" t="s">
        <v>39</v>
      </c>
      <c r="N214" s="12" t="s">
        <v>28</v>
      </c>
      <c r="O214" s="12" t="s">
        <v>41</v>
      </c>
      <c r="P214" s="12" t="s">
        <v>42</v>
      </c>
      <c r="Q214" s="12" t="s">
        <v>43</v>
      </c>
      <c r="R214" s="12" t="s">
        <v>177</v>
      </c>
      <c r="S214" s="12">
        <v>0.62</v>
      </c>
      <c r="T214" s="7">
        <f>Table1[[#This Row],[Profit]]/Table1[[#This Row],[Sales]]</f>
        <v>0.69</v>
      </c>
      <c r="U214" s="12" t="s">
        <v>33</v>
      </c>
      <c r="V214" s="12" t="s">
        <v>61</v>
      </c>
      <c r="W214" s="12" t="s">
        <v>496</v>
      </c>
      <c r="X214" s="12" t="s">
        <v>503</v>
      </c>
      <c r="Y214" s="12">
        <v>68502</v>
      </c>
      <c r="Z214" s="13">
        <v>42041</v>
      </c>
      <c r="AA214" s="14" t="str">
        <f>TEXT(Table1[[#This Row],[Order Date]],"mmmm")</f>
        <v>February</v>
      </c>
      <c r="AB214" s="8" t="str">
        <f>TEXT(Table1[[#This Row],[Order Date]],"yyyy")</f>
        <v>2015</v>
      </c>
      <c r="AC214" s="13">
        <v>42045</v>
      </c>
      <c r="AD214" s="12">
        <v>1273.2086999999999</v>
      </c>
      <c r="AE214" s="12">
        <v>11</v>
      </c>
      <c r="AF214" s="12">
        <v>1845.23</v>
      </c>
      <c r="AG214" s="12">
        <v>90338</v>
      </c>
      <c r="AH214" s="7" t="str">
        <f>IF(COUNTIF(Returns!$A$2:$A$1635,Orders!AG214)&gt;0,"Returned","Not Returned")</f>
        <v>Not Returned</v>
      </c>
    </row>
    <row r="215" spans="5:34" ht="12.75" customHeight="1" thickTop="1" thickBot="1" x14ac:dyDescent="0.3">
      <c r="E215" s="9">
        <v>25449</v>
      </c>
      <c r="F215" s="2" t="s">
        <v>56</v>
      </c>
      <c r="G215" s="2">
        <v>0.02</v>
      </c>
      <c r="H215" s="2">
        <v>34.979999999999997</v>
      </c>
      <c r="I215" s="2">
        <v>7.53</v>
      </c>
      <c r="J215" s="2">
        <v>392</v>
      </c>
      <c r="K215" s="7" t="str">
        <f>IF(COUNTIF(Table1[Customer ID],Table1[[#This Row],[Customer ID]])&gt;1,"Repeat Customer","One-Time Customer")</f>
        <v>Repeat Customer</v>
      </c>
      <c r="L215" s="2" t="s">
        <v>504</v>
      </c>
      <c r="M215" s="2" t="s">
        <v>49</v>
      </c>
      <c r="N215" s="2" t="s">
        <v>28</v>
      </c>
      <c r="O215" s="2" t="s">
        <v>77</v>
      </c>
      <c r="P215" s="2" t="s">
        <v>180</v>
      </c>
      <c r="Q215" s="2" t="s">
        <v>59</v>
      </c>
      <c r="R215" s="2" t="s">
        <v>505</v>
      </c>
      <c r="S215" s="2">
        <v>0.76</v>
      </c>
      <c r="T215" s="7">
        <f>Table1[[#This Row],[Profit]]/Table1[[#This Row],[Sales]]</f>
        <v>-4.2970936490850384</v>
      </c>
      <c r="U215" s="2" t="s">
        <v>33</v>
      </c>
      <c r="V215" s="2" t="s">
        <v>61</v>
      </c>
      <c r="W215" s="2" t="s">
        <v>506</v>
      </c>
      <c r="X215" s="2" t="s">
        <v>507</v>
      </c>
      <c r="Y215" s="2">
        <v>63105</v>
      </c>
      <c r="Z215" s="10">
        <v>42068</v>
      </c>
      <c r="AA215" s="14" t="str">
        <f>TEXT(Table1[[#This Row],[Order Date]],"mmmm")</f>
        <v>March</v>
      </c>
      <c r="AB215" s="8" t="str">
        <f>TEXT(Table1[[#This Row],[Order Date]],"yyyy")</f>
        <v>2015</v>
      </c>
      <c r="AC215" s="10">
        <v>42070</v>
      </c>
      <c r="AD215" s="2">
        <v>-159.68</v>
      </c>
      <c r="AE215" s="2">
        <v>1</v>
      </c>
      <c r="AF215" s="2">
        <v>37.159999999999997</v>
      </c>
      <c r="AG215" s="2">
        <v>86383</v>
      </c>
      <c r="AH215" s="7" t="str">
        <f>IF(COUNTIF(Returns!$A$2:$A$1635,Orders!AG215)&gt;0,"Returned","Not Returned")</f>
        <v>Not Returned</v>
      </c>
    </row>
    <row r="216" spans="5:34" ht="12.75" customHeight="1" thickTop="1" thickBot="1" x14ac:dyDescent="0.3">
      <c r="E216" s="11">
        <v>25450</v>
      </c>
      <c r="F216" s="12" t="s">
        <v>56</v>
      </c>
      <c r="G216" s="12">
        <v>0.01</v>
      </c>
      <c r="H216" s="12">
        <v>19.989999999999998</v>
      </c>
      <c r="I216" s="12">
        <v>11.17</v>
      </c>
      <c r="J216" s="12">
        <v>392</v>
      </c>
      <c r="K216" s="7" t="str">
        <f>IF(COUNTIF(Table1[Customer ID],Table1[[#This Row],[Customer ID]])&gt;1,"Repeat Customer","One-Time Customer")</f>
        <v>Repeat Customer</v>
      </c>
      <c r="L216" s="12" t="s">
        <v>504</v>
      </c>
      <c r="M216" s="12" t="s">
        <v>49</v>
      </c>
      <c r="N216" s="12" t="s">
        <v>28</v>
      </c>
      <c r="O216" s="12" t="s">
        <v>41</v>
      </c>
      <c r="P216" s="12" t="s">
        <v>50</v>
      </c>
      <c r="Q216" s="12" t="s">
        <v>236</v>
      </c>
      <c r="R216" s="12" t="s">
        <v>508</v>
      </c>
      <c r="S216" s="12">
        <v>0.6</v>
      </c>
      <c r="T216" s="7">
        <f>Table1[[#This Row],[Profit]]/Table1[[#This Row],[Sales]]</f>
        <v>0.63940435280641472</v>
      </c>
      <c r="U216" s="12" t="s">
        <v>33</v>
      </c>
      <c r="V216" s="12" t="s">
        <v>61</v>
      </c>
      <c r="W216" s="12" t="s">
        <v>506</v>
      </c>
      <c r="X216" s="12" t="s">
        <v>507</v>
      </c>
      <c r="Y216" s="12">
        <v>63105</v>
      </c>
      <c r="Z216" s="13">
        <v>42068</v>
      </c>
      <c r="AA216" s="14" t="str">
        <f>TEXT(Table1[[#This Row],[Order Date]],"mmmm")</f>
        <v>March</v>
      </c>
      <c r="AB216" s="8" t="str">
        <f>TEXT(Table1[[#This Row],[Order Date]],"yyyy")</f>
        <v>2015</v>
      </c>
      <c r="AC216" s="13">
        <v>42071</v>
      </c>
      <c r="AD216" s="12">
        <v>27.91</v>
      </c>
      <c r="AE216" s="12">
        <v>2</v>
      </c>
      <c r="AF216" s="12">
        <v>43.65</v>
      </c>
      <c r="AG216" s="12">
        <v>86383</v>
      </c>
      <c r="AH216" s="7" t="str">
        <f>IF(COUNTIF(Returns!$A$2:$A$1635,Orders!AG216)&gt;0,"Returned","Not Returned")</f>
        <v>Not Returned</v>
      </c>
    </row>
    <row r="217" spans="5:34" ht="12.75" customHeight="1" thickTop="1" thickBot="1" x14ac:dyDescent="0.3">
      <c r="E217" s="9">
        <v>22598</v>
      </c>
      <c r="F217" s="2" t="s">
        <v>106</v>
      </c>
      <c r="G217" s="2">
        <v>7.0000000000000007E-2</v>
      </c>
      <c r="H217" s="2">
        <v>9.7100000000000009</v>
      </c>
      <c r="I217" s="2">
        <v>9.4499999999999993</v>
      </c>
      <c r="J217" s="2">
        <v>393</v>
      </c>
      <c r="K217" s="7" t="str">
        <f>IF(COUNTIF(Table1[Customer ID],Table1[[#This Row],[Customer ID]])&gt;1,"Repeat Customer","One-Time Customer")</f>
        <v>One-Time Customer</v>
      </c>
      <c r="L217" s="2" t="s">
        <v>509</v>
      </c>
      <c r="M217" s="2" t="s">
        <v>49</v>
      </c>
      <c r="N217" s="2" t="s">
        <v>28</v>
      </c>
      <c r="O217" s="2" t="s">
        <v>29</v>
      </c>
      <c r="P217" s="2" t="s">
        <v>141</v>
      </c>
      <c r="Q217" s="2" t="s">
        <v>59</v>
      </c>
      <c r="R217" s="2" t="s">
        <v>510</v>
      </c>
      <c r="S217" s="2">
        <v>0.6</v>
      </c>
      <c r="T217" s="7">
        <f>Table1[[#This Row],[Profit]]/Table1[[#This Row],[Sales]]</f>
        <v>-2.6008269720101778</v>
      </c>
      <c r="U217" s="2" t="s">
        <v>33</v>
      </c>
      <c r="V217" s="2" t="s">
        <v>53</v>
      </c>
      <c r="W217" s="2" t="s">
        <v>71</v>
      </c>
      <c r="X217" s="2" t="s">
        <v>511</v>
      </c>
      <c r="Y217" s="2">
        <v>13021</v>
      </c>
      <c r="Z217" s="10">
        <v>42050</v>
      </c>
      <c r="AA217" s="14" t="str">
        <f>TEXT(Table1[[#This Row],[Order Date]],"mmmm")</f>
        <v>February</v>
      </c>
      <c r="AB217" s="8" t="str">
        <f>TEXT(Table1[[#This Row],[Order Date]],"yyyy")</f>
        <v>2015</v>
      </c>
      <c r="AC217" s="10">
        <v>42057</v>
      </c>
      <c r="AD217" s="2">
        <v>-81.77</v>
      </c>
      <c r="AE217" s="2">
        <v>3</v>
      </c>
      <c r="AF217" s="2">
        <v>31.44</v>
      </c>
      <c r="AG217" s="2">
        <v>86382</v>
      </c>
      <c r="AH217" s="7" t="str">
        <f>IF(COUNTIF(Returns!$A$2:$A$1635,Orders!AG217)&gt;0,"Returned","Not Returned")</f>
        <v>Not Returned</v>
      </c>
    </row>
    <row r="218" spans="5:34" ht="12.75" customHeight="1" thickTop="1" thickBot="1" x14ac:dyDescent="0.3">
      <c r="E218" s="11">
        <v>24638</v>
      </c>
      <c r="F218" s="12" t="s">
        <v>47</v>
      </c>
      <c r="G218" s="12">
        <v>0.04</v>
      </c>
      <c r="H218" s="12">
        <v>15.98</v>
      </c>
      <c r="I218" s="12">
        <v>4</v>
      </c>
      <c r="J218" s="12">
        <v>395</v>
      </c>
      <c r="K218" s="7" t="str">
        <f>IF(COUNTIF(Table1[Customer ID],Table1[[#This Row],[Customer ID]])&gt;1,"Repeat Customer","One-Time Customer")</f>
        <v>Repeat Customer</v>
      </c>
      <c r="L218" s="12" t="s">
        <v>512</v>
      </c>
      <c r="M218" s="12" t="s">
        <v>49</v>
      </c>
      <c r="N218" s="12" t="s">
        <v>28</v>
      </c>
      <c r="O218" s="12" t="s">
        <v>77</v>
      </c>
      <c r="P218" s="12" t="s">
        <v>180</v>
      </c>
      <c r="Q218" s="12" t="s">
        <v>59</v>
      </c>
      <c r="R218" s="12" t="s">
        <v>513</v>
      </c>
      <c r="S218" s="12">
        <v>0.37</v>
      </c>
      <c r="T218" s="7">
        <f>Table1[[#This Row],[Profit]]/Table1[[#This Row],[Sales]]</f>
        <v>-0.2973834958971977</v>
      </c>
      <c r="U218" s="12" t="s">
        <v>33</v>
      </c>
      <c r="V218" s="12" t="s">
        <v>136</v>
      </c>
      <c r="W218" s="12" t="s">
        <v>322</v>
      </c>
      <c r="X218" s="12" t="s">
        <v>514</v>
      </c>
      <c r="Y218" s="12">
        <v>28001</v>
      </c>
      <c r="Z218" s="13">
        <v>42173</v>
      </c>
      <c r="AA218" s="14" t="str">
        <f>TEXT(Table1[[#This Row],[Order Date]],"mmmm")</f>
        <v>June</v>
      </c>
      <c r="AB218" s="8" t="str">
        <f>TEXT(Table1[[#This Row],[Order Date]],"yyyy")</f>
        <v>2015</v>
      </c>
      <c r="AC218" s="13">
        <v>42174</v>
      </c>
      <c r="AD218" s="12">
        <v>-19.208000000000002</v>
      </c>
      <c r="AE218" s="12">
        <v>4</v>
      </c>
      <c r="AF218" s="12">
        <v>64.59</v>
      </c>
      <c r="AG218" s="12">
        <v>86384</v>
      </c>
      <c r="AH218" s="7" t="str">
        <f>IF(COUNTIF(Returns!$A$2:$A$1635,Orders!AG218)&gt;0,"Returned","Not Returned")</f>
        <v>Not Returned</v>
      </c>
    </row>
    <row r="219" spans="5:34" ht="12.75" customHeight="1" thickTop="1" thickBot="1" x14ac:dyDescent="0.3">
      <c r="E219" s="9">
        <v>24639</v>
      </c>
      <c r="F219" s="2" t="s">
        <v>47</v>
      </c>
      <c r="G219" s="2">
        <v>0.06</v>
      </c>
      <c r="H219" s="2">
        <v>22.84</v>
      </c>
      <c r="I219" s="2">
        <v>5.47</v>
      </c>
      <c r="J219" s="2">
        <v>395</v>
      </c>
      <c r="K219" s="7" t="str">
        <f>IF(COUNTIF(Table1[Customer ID],Table1[[#This Row],[Customer ID]])&gt;1,"Repeat Customer","One-Time Customer")</f>
        <v>Repeat Customer</v>
      </c>
      <c r="L219" s="2" t="s">
        <v>512</v>
      </c>
      <c r="M219" s="2" t="s">
        <v>49</v>
      </c>
      <c r="N219" s="2" t="s">
        <v>28</v>
      </c>
      <c r="O219" s="2" t="s">
        <v>29</v>
      </c>
      <c r="P219" s="2" t="s">
        <v>93</v>
      </c>
      <c r="Q219" s="2" t="s">
        <v>59</v>
      </c>
      <c r="R219" s="2" t="s">
        <v>515</v>
      </c>
      <c r="S219" s="2">
        <v>0.39</v>
      </c>
      <c r="T219" s="7">
        <f>Table1[[#This Row],[Profit]]/Table1[[#This Row],[Sales]]</f>
        <v>1.6105987790622157E-2</v>
      </c>
      <c r="U219" s="2" t="s">
        <v>33</v>
      </c>
      <c r="V219" s="2" t="s">
        <v>136</v>
      </c>
      <c r="W219" s="2" t="s">
        <v>322</v>
      </c>
      <c r="X219" s="2" t="s">
        <v>514</v>
      </c>
      <c r="Y219" s="2">
        <v>28001</v>
      </c>
      <c r="Z219" s="10">
        <v>42173</v>
      </c>
      <c r="AA219" s="14" t="str">
        <f>TEXT(Table1[[#This Row],[Order Date]],"mmmm")</f>
        <v>June</v>
      </c>
      <c r="AB219" s="8" t="str">
        <f>TEXT(Table1[[#This Row],[Order Date]],"yyyy")</f>
        <v>2015</v>
      </c>
      <c r="AC219" s="10">
        <v>42175</v>
      </c>
      <c r="AD219" s="2">
        <v>7.4399999999999995</v>
      </c>
      <c r="AE219" s="2">
        <v>20</v>
      </c>
      <c r="AF219" s="2">
        <v>461.94</v>
      </c>
      <c r="AG219" s="2">
        <v>86384</v>
      </c>
      <c r="AH219" s="7" t="str">
        <f>IF(COUNTIF(Returns!$A$2:$A$1635,Orders!AG219)&gt;0,"Returned","Not Returned")</f>
        <v>Not Returned</v>
      </c>
    </row>
    <row r="220" spans="5:34" ht="12.75" customHeight="1" thickTop="1" thickBot="1" x14ac:dyDescent="0.3">
      <c r="E220" s="11">
        <v>20693</v>
      </c>
      <c r="F220" s="12" t="s">
        <v>47</v>
      </c>
      <c r="G220" s="12">
        <v>0.1</v>
      </c>
      <c r="H220" s="12">
        <v>154.13</v>
      </c>
      <c r="I220" s="12">
        <v>69</v>
      </c>
      <c r="J220" s="12">
        <v>397</v>
      </c>
      <c r="K220" s="7" t="str">
        <f>IF(COUNTIF(Table1[Customer ID],Table1[[#This Row],[Customer ID]])&gt;1,"Repeat Customer","One-Time Customer")</f>
        <v>One-Time Customer</v>
      </c>
      <c r="L220" s="12" t="s">
        <v>516</v>
      </c>
      <c r="M220" s="12" t="s">
        <v>49</v>
      </c>
      <c r="N220" s="12" t="s">
        <v>28</v>
      </c>
      <c r="O220" s="12" t="s">
        <v>41</v>
      </c>
      <c r="P220" s="12" t="s">
        <v>152</v>
      </c>
      <c r="Q220" s="12" t="s">
        <v>236</v>
      </c>
      <c r="R220" s="12" t="s">
        <v>237</v>
      </c>
      <c r="S220" s="12">
        <v>0.68</v>
      </c>
      <c r="T220" s="7">
        <f>Table1[[#This Row],[Profit]]/Table1[[#This Row],[Sales]]</f>
        <v>-0.30624011033280724</v>
      </c>
      <c r="U220" s="12" t="s">
        <v>33</v>
      </c>
      <c r="V220" s="12" t="s">
        <v>53</v>
      </c>
      <c r="W220" s="12" t="s">
        <v>154</v>
      </c>
      <c r="X220" s="12" t="s">
        <v>517</v>
      </c>
      <c r="Y220" s="12">
        <v>44221</v>
      </c>
      <c r="Z220" s="13">
        <v>42037</v>
      </c>
      <c r="AA220" s="14" t="str">
        <f>TEXT(Table1[[#This Row],[Order Date]],"mmmm")</f>
        <v>February</v>
      </c>
      <c r="AB220" s="8" t="str">
        <f>TEXT(Table1[[#This Row],[Order Date]],"yyyy")</f>
        <v>2015</v>
      </c>
      <c r="AC220" s="13">
        <v>42038</v>
      </c>
      <c r="AD220" s="12">
        <v>-372.48597100000006</v>
      </c>
      <c r="AE220" s="12">
        <v>8</v>
      </c>
      <c r="AF220" s="12">
        <v>1216.32</v>
      </c>
      <c r="AG220" s="12">
        <v>89319</v>
      </c>
      <c r="AH220" s="7" t="str">
        <f>IF(COUNTIF(Returns!$A$2:$A$1635,Orders!AG220)&gt;0,"Returned","Not Returned")</f>
        <v>Not Returned</v>
      </c>
    </row>
    <row r="221" spans="5:34" ht="12.75" customHeight="1" thickTop="1" thickBot="1" x14ac:dyDescent="0.3">
      <c r="E221" s="9">
        <v>24471</v>
      </c>
      <c r="F221" s="2" t="s">
        <v>56</v>
      </c>
      <c r="G221" s="2">
        <v>0.05</v>
      </c>
      <c r="H221" s="2">
        <v>63.94</v>
      </c>
      <c r="I221" s="2">
        <v>14.48</v>
      </c>
      <c r="J221" s="2">
        <v>398</v>
      </c>
      <c r="K221" s="7" t="str">
        <f>IF(COUNTIF(Table1[Customer ID],Table1[[#This Row],[Customer ID]])&gt;1,"Repeat Customer","One-Time Customer")</f>
        <v>One-Time Customer</v>
      </c>
      <c r="L221" s="2" t="s">
        <v>518</v>
      </c>
      <c r="M221" s="2" t="s">
        <v>49</v>
      </c>
      <c r="N221" s="2" t="s">
        <v>28</v>
      </c>
      <c r="O221" s="2" t="s">
        <v>41</v>
      </c>
      <c r="P221" s="2" t="s">
        <v>50</v>
      </c>
      <c r="Q221" s="2" t="s">
        <v>59</v>
      </c>
      <c r="R221" s="2" t="s">
        <v>519</v>
      </c>
      <c r="S221" s="2">
        <v>0.46</v>
      </c>
      <c r="T221" s="7">
        <f>Table1[[#This Row],[Profit]]/Table1[[#This Row],[Sales]]</f>
        <v>0.69</v>
      </c>
      <c r="U221" s="2" t="s">
        <v>33</v>
      </c>
      <c r="V221" s="2" t="s">
        <v>53</v>
      </c>
      <c r="W221" s="2" t="s">
        <v>154</v>
      </c>
      <c r="X221" s="2" t="s">
        <v>520</v>
      </c>
      <c r="Y221" s="2">
        <v>45406</v>
      </c>
      <c r="Z221" s="10">
        <v>42147</v>
      </c>
      <c r="AA221" s="14" t="str">
        <f>TEXT(Table1[[#This Row],[Order Date]],"mmmm")</f>
        <v>May</v>
      </c>
      <c r="AB221" s="8" t="str">
        <f>TEXT(Table1[[#This Row],[Order Date]],"yyyy")</f>
        <v>2015</v>
      </c>
      <c r="AC221" s="10">
        <v>42149</v>
      </c>
      <c r="AD221" s="2">
        <v>1372.6307999999999</v>
      </c>
      <c r="AE221" s="2">
        <v>31</v>
      </c>
      <c r="AF221" s="2">
        <v>1989.32</v>
      </c>
      <c r="AG221" s="2">
        <v>89320</v>
      </c>
      <c r="AH221" s="7" t="str">
        <f>IF(COUNTIF(Returns!$A$2:$A$1635,Orders!AG221)&gt;0,"Returned","Not Returned")</f>
        <v>Not Returned</v>
      </c>
    </row>
    <row r="222" spans="5:34" ht="12.75" customHeight="1" thickTop="1" thickBot="1" x14ac:dyDescent="0.3">
      <c r="E222" s="11">
        <v>21570</v>
      </c>
      <c r="F222" s="12" t="s">
        <v>25</v>
      </c>
      <c r="G222" s="12">
        <v>0.03</v>
      </c>
      <c r="H222" s="12">
        <v>4.9800000000000004</v>
      </c>
      <c r="I222" s="12">
        <v>0.8</v>
      </c>
      <c r="J222" s="12">
        <v>406</v>
      </c>
      <c r="K222" s="7" t="str">
        <f>IF(COUNTIF(Table1[Customer ID],Table1[[#This Row],[Customer ID]])&gt;1,"Repeat Customer","One-Time Customer")</f>
        <v>One-Time Customer</v>
      </c>
      <c r="L222" s="12" t="s">
        <v>521</v>
      </c>
      <c r="M222" s="12" t="s">
        <v>49</v>
      </c>
      <c r="N222" s="12" t="s">
        <v>58</v>
      </c>
      <c r="O222" s="12" t="s">
        <v>29</v>
      </c>
      <c r="P222" s="12" t="s">
        <v>93</v>
      </c>
      <c r="Q222" s="12" t="s">
        <v>31</v>
      </c>
      <c r="R222" s="12" t="s">
        <v>522</v>
      </c>
      <c r="S222" s="12">
        <v>0.36</v>
      </c>
      <c r="T222" s="7">
        <f>Table1[[#This Row],[Profit]]/Table1[[#This Row],[Sales]]</f>
        <v>0.69</v>
      </c>
      <c r="U222" s="12" t="s">
        <v>33</v>
      </c>
      <c r="V222" s="12" t="s">
        <v>53</v>
      </c>
      <c r="W222" s="12" t="s">
        <v>54</v>
      </c>
      <c r="X222" s="12" t="s">
        <v>523</v>
      </c>
      <c r="Y222" s="12">
        <v>8360</v>
      </c>
      <c r="Z222" s="13">
        <v>42145</v>
      </c>
      <c r="AA222" s="14" t="str">
        <f>TEXT(Table1[[#This Row],[Order Date]],"mmmm")</f>
        <v>May</v>
      </c>
      <c r="AB222" s="8" t="str">
        <f>TEXT(Table1[[#This Row],[Order Date]],"yyyy")</f>
        <v>2015</v>
      </c>
      <c r="AC222" s="13">
        <v>42146</v>
      </c>
      <c r="AD222" s="12">
        <v>50.2044</v>
      </c>
      <c r="AE222" s="12">
        <v>15</v>
      </c>
      <c r="AF222" s="12">
        <v>72.760000000000005</v>
      </c>
      <c r="AG222" s="12">
        <v>87804</v>
      </c>
      <c r="AH222" s="7" t="str">
        <f>IF(COUNTIF(Returns!$A$2:$A$1635,Orders!AG222)&gt;0,"Returned","Not Returned")</f>
        <v>Not Returned</v>
      </c>
    </row>
    <row r="223" spans="5:34" ht="12.75" customHeight="1" thickTop="1" thickBot="1" x14ac:dyDescent="0.3">
      <c r="E223" s="9">
        <v>19104</v>
      </c>
      <c r="F223" s="2" t="s">
        <v>106</v>
      </c>
      <c r="G223" s="2">
        <v>7.0000000000000007E-2</v>
      </c>
      <c r="H223" s="2">
        <v>29.17</v>
      </c>
      <c r="I223" s="2">
        <v>6.27</v>
      </c>
      <c r="J223" s="2">
        <v>408</v>
      </c>
      <c r="K223" s="7" t="str">
        <f>IF(COUNTIF(Table1[Customer ID],Table1[[#This Row],[Customer ID]])&gt;1,"Repeat Customer","One-Time Customer")</f>
        <v>One-Time Customer</v>
      </c>
      <c r="L223" s="2" t="s">
        <v>524</v>
      </c>
      <c r="M223" s="2" t="s">
        <v>49</v>
      </c>
      <c r="N223" s="2" t="s">
        <v>28</v>
      </c>
      <c r="O223" s="2" t="s">
        <v>29</v>
      </c>
      <c r="P223" s="2" t="s">
        <v>109</v>
      </c>
      <c r="Q223" s="2" t="s">
        <v>59</v>
      </c>
      <c r="R223" s="2" t="s">
        <v>525</v>
      </c>
      <c r="S223" s="2">
        <v>0.37</v>
      </c>
      <c r="T223" s="7">
        <f>Table1[[#This Row],[Profit]]/Table1[[#This Row],[Sales]]</f>
        <v>0.58989961794890999</v>
      </c>
      <c r="U223" s="2" t="s">
        <v>33</v>
      </c>
      <c r="V223" s="2" t="s">
        <v>61</v>
      </c>
      <c r="W223" s="2" t="s">
        <v>130</v>
      </c>
      <c r="X223" s="2" t="s">
        <v>526</v>
      </c>
      <c r="Y223" s="2">
        <v>78589</v>
      </c>
      <c r="Z223" s="10">
        <v>42126</v>
      </c>
      <c r="AA223" s="14" t="str">
        <f>TEXT(Table1[[#This Row],[Order Date]],"mmmm")</f>
        <v>May</v>
      </c>
      <c r="AB223" s="8" t="str">
        <f>TEXT(Table1[[#This Row],[Order Date]],"yyyy")</f>
        <v>2015</v>
      </c>
      <c r="AC223" s="10">
        <v>42130</v>
      </c>
      <c r="AD223" s="2">
        <v>236.2371</v>
      </c>
      <c r="AE223" s="2">
        <v>14</v>
      </c>
      <c r="AF223" s="2">
        <v>400.47</v>
      </c>
      <c r="AG223" s="2">
        <v>89639</v>
      </c>
      <c r="AH223" s="7" t="str">
        <f>IF(COUNTIF(Returns!$A$2:$A$1635,Orders!AG223)&gt;0,"Returned","Not Returned")</f>
        <v>Not Returned</v>
      </c>
    </row>
    <row r="224" spans="5:34" ht="12.75" customHeight="1" thickTop="1" thickBot="1" x14ac:dyDescent="0.3">
      <c r="E224" s="11">
        <v>18428</v>
      </c>
      <c r="F224" s="12" t="s">
        <v>25</v>
      </c>
      <c r="G224" s="12">
        <v>0.05</v>
      </c>
      <c r="H224" s="12">
        <v>178.47</v>
      </c>
      <c r="I224" s="12">
        <v>19.989999999999998</v>
      </c>
      <c r="J224" s="12">
        <v>411</v>
      </c>
      <c r="K224" s="7" t="str">
        <f>IF(COUNTIF(Table1[Customer ID],Table1[[#This Row],[Customer ID]])&gt;1,"Repeat Customer","One-Time Customer")</f>
        <v>One-Time Customer</v>
      </c>
      <c r="L224" s="12" t="s">
        <v>527</v>
      </c>
      <c r="M224" s="12" t="s">
        <v>27</v>
      </c>
      <c r="N224" s="12" t="s">
        <v>114</v>
      </c>
      <c r="O224" s="12" t="s">
        <v>29</v>
      </c>
      <c r="P224" s="12" t="s">
        <v>141</v>
      </c>
      <c r="Q224" s="12" t="s">
        <v>59</v>
      </c>
      <c r="R224" s="12" t="s">
        <v>528</v>
      </c>
      <c r="S224" s="12">
        <v>0.55000000000000004</v>
      </c>
      <c r="T224" s="7">
        <f>Table1[[#This Row],[Profit]]/Table1[[#This Row],[Sales]]</f>
        <v>0.61581260489384904</v>
      </c>
      <c r="U224" s="12" t="s">
        <v>33</v>
      </c>
      <c r="V224" s="12" t="s">
        <v>34</v>
      </c>
      <c r="W224" s="12" t="s">
        <v>45</v>
      </c>
      <c r="X224" s="12" t="s">
        <v>473</v>
      </c>
      <c r="Y224" s="12">
        <v>94601</v>
      </c>
      <c r="Z224" s="13">
        <v>42128</v>
      </c>
      <c r="AA224" s="14" t="str">
        <f>TEXT(Table1[[#This Row],[Order Date]],"mmmm")</f>
        <v>May</v>
      </c>
      <c r="AB224" s="8" t="str">
        <f>TEXT(Table1[[#This Row],[Order Date]],"yyyy")</f>
        <v>2015</v>
      </c>
      <c r="AC224" s="13">
        <v>42131</v>
      </c>
      <c r="AD224" s="12">
        <v>943</v>
      </c>
      <c r="AE224" s="12">
        <v>9</v>
      </c>
      <c r="AF224" s="12">
        <v>1531.31</v>
      </c>
      <c r="AG224" s="12">
        <v>87905</v>
      </c>
      <c r="AH224" s="7" t="str">
        <f>IF(COUNTIF(Returns!$A$2:$A$1635,Orders!AG224)&gt;0,"Returned","Not Returned")</f>
        <v>Not Returned</v>
      </c>
    </row>
    <row r="225" spans="5:34" ht="12.75" customHeight="1" thickTop="1" thickBot="1" x14ac:dyDescent="0.3">
      <c r="E225" s="9">
        <v>21739</v>
      </c>
      <c r="F225" s="2" t="s">
        <v>47</v>
      </c>
      <c r="G225" s="2">
        <v>0.09</v>
      </c>
      <c r="H225" s="2">
        <v>999.99</v>
      </c>
      <c r="I225" s="2">
        <v>13.99</v>
      </c>
      <c r="J225" s="2">
        <v>421</v>
      </c>
      <c r="K225" s="7" t="str">
        <f>IF(COUNTIF(Table1[Customer ID],Table1[[#This Row],[Customer ID]])&gt;1,"Repeat Customer","One-Time Customer")</f>
        <v>One-Time Customer</v>
      </c>
      <c r="L225" s="2" t="s">
        <v>529</v>
      </c>
      <c r="M225" s="2" t="s">
        <v>49</v>
      </c>
      <c r="N225" s="2" t="s">
        <v>58</v>
      </c>
      <c r="O225" s="2" t="s">
        <v>77</v>
      </c>
      <c r="P225" s="2" t="s">
        <v>85</v>
      </c>
      <c r="Q225" s="2" t="s">
        <v>86</v>
      </c>
      <c r="R225" s="2" t="s">
        <v>530</v>
      </c>
      <c r="S225" s="2">
        <v>0.36</v>
      </c>
      <c r="T225" s="7">
        <f>Table1[[#This Row],[Profit]]/Table1[[#This Row],[Sales]]</f>
        <v>-2.7543358104211775</v>
      </c>
      <c r="U225" s="2" t="s">
        <v>33</v>
      </c>
      <c r="V225" s="2" t="s">
        <v>53</v>
      </c>
      <c r="W225" s="2" t="s">
        <v>54</v>
      </c>
      <c r="X225" s="2" t="s">
        <v>531</v>
      </c>
      <c r="Y225" s="2">
        <v>7201</v>
      </c>
      <c r="Z225" s="10">
        <v>42041</v>
      </c>
      <c r="AA225" s="14" t="str">
        <f>TEXT(Table1[[#This Row],[Order Date]],"mmmm")</f>
        <v>February</v>
      </c>
      <c r="AB225" s="8" t="str">
        <f>TEXT(Table1[[#This Row],[Order Date]],"yyyy")</f>
        <v>2015</v>
      </c>
      <c r="AC225" s="10">
        <v>42043</v>
      </c>
      <c r="AD225" s="2">
        <v>-2531.4825000000001</v>
      </c>
      <c r="AE225" s="2">
        <v>1</v>
      </c>
      <c r="AF225" s="2">
        <v>919.09</v>
      </c>
      <c r="AG225" s="2">
        <v>87700</v>
      </c>
      <c r="AH225" s="7" t="str">
        <f>IF(COUNTIF(Returns!$A$2:$A$1635,Orders!AG225)&gt;0,"Returned","Not Returned")</f>
        <v>Not Returned</v>
      </c>
    </row>
    <row r="226" spans="5:34" ht="12.75" customHeight="1" thickTop="1" thickBot="1" x14ac:dyDescent="0.3">
      <c r="E226" s="11">
        <v>22355</v>
      </c>
      <c r="F226" s="12" t="s">
        <v>25</v>
      </c>
      <c r="G226" s="12">
        <v>0.02</v>
      </c>
      <c r="H226" s="12">
        <v>15.28</v>
      </c>
      <c r="I226" s="12">
        <v>1.99</v>
      </c>
      <c r="J226" s="12">
        <v>428</v>
      </c>
      <c r="K226" s="7" t="str">
        <f>IF(COUNTIF(Table1[Customer ID],Table1[[#This Row],[Customer ID]])&gt;1,"Repeat Customer","One-Time Customer")</f>
        <v>Repeat Customer</v>
      </c>
      <c r="L226" s="12" t="s">
        <v>532</v>
      </c>
      <c r="M226" s="12" t="s">
        <v>49</v>
      </c>
      <c r="N226" s="12" t="s">
        <v>28</v>
      </c>
      <c r="O226" s="12" t="s">
        <v>77</v>
      </c>
      <c r="P226" s="12" t="s">
        <v>180</v>
      </c>
      <c r="Q226" s="12" t="s">
        <v>51</v>
      </c>
      <c r="R226" s="12" t="s">
        <v>333</v>
      </c>
      <c r="S226" s="12">
        <v>0.42</v>
      </c>
      <c r="T226" s="7">
        <f>Table1[[#This Row],[Profit]]/Table1[[#This Row],[Sales]]</f>
        <v>0.69</v>
      </c>
      <c r="U226" s="12" t="s">
        <v>33</v>
      </c>
      <c r="V226" s="12" t="s">
        <v>34</v>
      </c>
      <c r="W226" s="12" t="s">
        <v>533</v>
      </c>
      <c r="X226" s="12" t="s">
        <v>534</v>
      </c>
      <c r="Y226" s="12">
        <v>89701</v>
      </c>
      <c r="Z226" s="13">
        <v>42019</v>
      </c>
      <c r="AA226" s="14" t="str">
        <f>TEXT(Table1[[#This Row],[Order Date]],"mmmm")</f>
        <v>January</v>
      </c>
      <c r="AB226" s="8" t="str">
        <f>TEXT(Table1[[#This Row],[Order Date]],"yyyy")</f>
        <v>2015</v>
      </c>
      <c r="AC226" s="13">
        <v>42020</v>
      </c>
      <c r="AD226" s="12">
        <v>163.1574</v>
      </c>
      <c r="AE226" s="12">
        <v>15</v>
      </c>
      <c r="AF226" s="12">
        <v>236.46</v>
      </c>
      <c r="AG226" s="12">
        <v>88479</v>
      </c>
      <c r="AH226" s="7" t="str">
        <f>IF(COUNTIF(Returns!$A$2:$A$1635,Orders!AG226)&gt;0,"Returned","Not Returned")</f>
        <v>Not Returned</v>
      </c>
    </row>
    <row r="227" spans="5:34" ht="12.75" customHeight="1" thickTop="1" thickBot="1" x14ac:dyDescent="0.3">
      <c r="E227" s="9">
        <v>22356</v>
      </c>
      <c r="F227" s="2" t="s">
        <v>25</v>
      </c>
      <c r="G227" s="2">
        <v>0</v>
      </c>
      <c r="H227" s="2">
        <v>85.99</v>
      </c>
      <c r="I227" s="2">
        <v>3.3</v>
      </c>
      <c r="J227" s="2">
        <v>428</v>
      </c>
      <c r="K227" s="7" t="str">
        <f>IF(COUNTIF(Table1[Customer ID],Table1[[#This Row],[Customer ID]])&gt;1,"Repeat Customer","One-Time Customer")</f>
        <v>Repeat Customer</v>
      </c>
      <c r="L227" s="2" t="s">
        <v>532</v>
      </c>
      <c r="M227" s="2" t="s">
        <v>49</v>
      </c>
      <c r="N227" s="2" t="s">
        <v>28</v>
      </c>
      <c r="O227" s="2" t="s">
        <v>77</v>
      </c>
      <c r="P227" s="2" t="s">
        <v>78</v>
      </c>
      <c r="Q227" s="2" t="s">
        <v>51</v>
      </c>
      <c r="R227" s="2" t="s">
        <v>535</v>
      </c>
      <c r="S227" s="2">
        <v>0.37</v>
      </c>
      <c r="T227" s="7">
        <f>Table1[[#This Row],[Profit]]/Table1[[#This Row],[Sales]]</f>
        <v>-4.0940801950690879</v>
      </c>
      <c r="U227" s="2" t="s">
        <v>33</v>
      </c>
      <c r="V227" s="2" t="s">
        <v>34</v>
      </c>
      <c r="W227" s="2" t="s">
        <v>533</v>
      </c>
      <c r="X227" s="2" t="s">
        <v>534</v>
      </c>
      <c r="Y227" s="2">
        <v>89701</v>
      </c>
      <c r="Z227" s="10">
        <v>42019</v>
      </c>
      <c r="AA227" s="14" t="str">
        <f>TEXT(Table1[[#This Row],[Order Date]],"mmmm")</f>
        <v>January</v>
      </c>
      <c r="AB227" s="8" t="str">
        <f>TEXT(Table1[[#This Row],[Order Date]],"yyyy")</f>
        <v>2015</v>
      </c>
      <c r="AC227" s="10">
        <v>42020</v>
      </c>
      <c r="AD227" s="2">
        <v>-302.22500000000002</v>
      </c>
      <c r="AE227" s="2">
        <v>1</v>
      </c>
      <c r="AF227" s="2">
        <v>73.819999999999993</v>
      </c>
      <c r="AG227" s="2">
        <v>88479</v>
      </c>
      <c r="AH227" s="7" t="str">
        <f>IF(COUNTIF(Returns!$A$2:$A$1635,Orders!AG227)&gt;0,"Returned","Not Returned")</f>
        <v>Not Returned</v>
      </c>
    </row>
    <row r="228" spans="5:34" ht="12.75" customHeight="1" thickTop="1" thickBot="1" x14ac:dyDescent="0.3">
      <c r="E228" s="11">
        <v>25351</v>
      </c>
      <c r="F228" s="12" t="s">
        <v>37</v>
      </c>
      <c r="G228" s="12">
        <v>0.05</v>
      </c>
      <c r="H228" s="12">
        <v>10.98</v>
      </c>
      <c r="I228" s="12">
        <v>4.8</v>
      </c>
      <c r="J228" s="12">
        <v>428</v>
      </c>
      <c r="K228" s="7" t="str">
        <f>IF(COUNTIF(Table1[Customer ID],Table1[[#This Row],[Customer ID]])&gt;1,"Repeat Customer","One-Time Customer")</f>
        <v>Repeat Customer</v>
      </c>
      <c r="L228" s="12" t="s">
        <v>532</v>
      </c>
      <c r="M228" s="12" t="s">
        <v>49</v>
      </c>
      <c r="N228" s="12" t="s">
        <v>28</v>
      </c>
      <c r="O228" s="12" t="s">
        <v>29</v>
      </c>
      <c r="P228" s="12" t="s">
        <v>69</v>
      </c>
      <c r="Q228" s="12" t="s">
        <v>59</v>
      </c>
      <c r="R228" s="12" t="s">
        <v>536</v>
      </c>
      <c r="S228" s="12">
        <v>0.36</v>
      </c>
      <c r="T228" s="7">
        <f>Table1[[#This Row],[Profit]]/Table1[[#This Row],[Sales]]</f>
        <v>0.37275307473982972</v>
      </c>
      <c r="U228" s="12" t="s">
        <v>33</v>
      </c>
      <c r="V228" s="12" t="s">
        <v>34</v>
      </c>
      <c r="W228" s="12" t="s">
        <v>533</v>
      </c>
      <c r="X228" s="12" t="s">
        <v>534</v>
      </c>
      <c r="Y228" s="12">
        <v>89701</v>
      </c>
      <c r="Z228" s="13">
        <v>42066</v>
      </c>
      <c r="AA228" s="14" t="str">
        <f>TEXT(Table1[[#This Row],[Order Date]],"mmmm")</f>
        <v>March</v>
      </c>
      <c r="AB228" s="8" t="str">
        <f>TEXT(Table1[[#This Row],[Order Date]],"yyyy")</f>
        <v>2015</v>
      </c>
      <c r="AC228" s="13">
        <v>42068</v>
      </c>
      <c r="AD228" s="12">
        <v>90.62</v>
      </c>
      <c r="AE228" s="12">
        <v>22</v>
      </c>
      <c r="AF228" s="12">
        <v>243.11</v>
      </c>
      <c r="AG228" s="12">
        <v>88480</v>
      </c>
      <c r="AH228" s="7" t="str">
        <f>IF(COUNTIF(Returns!$A$2:$A$1635,Orders!AG228)&gt;0,"Returned","Not Returned")</f>
        <v>Not Returned</v>
      </c>
    </row>
    <row r="229" spans="5:34" ht="12.75" customHeight="1" thickTop="1" thickBot="1" x14ac:dyDescent="0.3">
      <c r="E229" s="9">
        <v>19988</v>
      </c>
      <c r="F229" s="2" t="s">
        <v>106</v>
      </c>
      <c r="G229" s="2">
        <v>0.05</v>
      </c>
      <c r="H229" s="2">
        <v>125.99</v>
      </c>
      <c r="I229" s="2">
        <v>8.08</v>
      </c>
      <c r="J229" s="2">
        <v>437</v>
      </c>
      <c r="K229" s="7" t="str">
        <f>IF(COUNTIF(Table1[Customer ID],Table1[[#This Row],[Customer ID]])&gt;1,"Repeat Customer","One-Time Customer")</f>
        <v>One-Time Customer</v>
      </c>
      <c r="L229" s="2" t="s">
        <v>537</v>
      </c>
      <c r="M229" s="2" t="s">
        <v>49</v>
      </c>
      <c r="N229" s="2" t="s">
        <v>58</v>
      </c>
      <c r="O229" s="2" t="s">
        <v>77</v>
      </c>
      <c r="P229" s="2" t="s">
        <v>78</v>
      </c>
      <c r="Q229" s="2" t="s">
        <v>59</v>
      </c>
      <c r="R229" s="2" t="s">
        <v>289</v>
      </c>
      <c r="S229" s="2">
        <v>0.56999999999999995</v>
      </c>
      <c r="T229" s="7">
        <f>Table1[[#This Row],[Profit]]/Table1[[#This Row],[Sales]]</f>
        <v>0.44853128347300109</v>
      </c>
      <c r="U229" s="2" t="s">
        <v>33</v>
      </c>
      <c r="V229" s="2" t="s">
        <v>53</v>
      </c>
      <c r="W229" s="2" t="s">
        <v>193</v>
      </c>
      <c r="X229" s="2" t="s">
        <v>538</v>
      </c>
      <c r="Y229" s="2">
        <v>1462</v>
      </c>
      <c r="Z229" s="10">
        <v>42177</v>
      </c>
      <c r="AA229" s="14" t="str">
        <f>TEXT(Table1[[#This Row],[Order Date]],"mmmm")</f>
        <v>June</v>
      </c>
      <c r="AB229" s="8" t="str">
        <f>TEXT(Table1[[#This Row],[Order Date]],"yyyy")</f>
        <v>2015</v>
      </c>
      <c r="AC229" s="10">
        <v>42182</v>
      </c>
      <c r="AD229" s="2">
        <v>427.11840000000001</v>
      </c>
      <c r="AE229" s="2">
        <v>9</v>
      </c>
      <c r="AF229" s="2">
        <v>952.26</v>
      </c>
      <c r="AG229" s="2">
        <v>90695</v>
      </c>
      <c r="AH229" s="7" t="str">
        <f>IF(COUNTIF(Returns!$A$2:$A$1635,Orders!AG229)&gt;0,"Returned","Not Returned")</f>
        <v>Not Returned</v>
      </c>
    </row>
    <row r="230" spans="5:34" ht="12.75" customHeight="1" thickTop="1" thickBot="1" x14ac:dyDescent="0.3">
      <c r="E230" s="11">
        <v>25813</v>
      </c>
      <c r="F230" s="12" t="s">
        <v>47</v>
      </c>
      <c r="G230" s="12">
        <v>0</v>
      </c>
      <c r="H230" s="12">
        <v>7.59</v>
      </c>
      <c r="I230" s="12">
        <v>4</v>
      </c>
      <c r="J230" s="12">
        <v>444</v>
      </c>
      <c r="K230" s="7" t="str">
        <f>IF(COUNTIF(Table1[Customer ID],Table1[[#This Row],[Customer ID]])&gt;1,"Repeat Customer","One-Time Customer")</f>
        <v>One-Time Customer</v>
      </c>
      <c r="L230" s="12" t="s">
        <v>539</v>
      </c>
      <c r="M230" s="12" t="s">
        <v>49</v>
      </c>
      <c r="N230" s="12" t="s">
        <v>58</v>
      </c>
      <c r="O230" s="12" t="s">
        <v>41</v>
      </c>
      <c r="P230" s="12" t="s">
        <v>50</v>
      </c>
      <c r="Q230" s="12" t="s">
        <v>31</v>
      </c>
      <c r="R230" s="12" t="s">
        <v>444</v>
      </c>
      <c r="S230" s="12">
        <v>0.42</v>
      </c>
      <c r="T230" s="7">
        <f>Table1[[#This Row],[Profit]]/Table1[[#This Row],[Sales]]</f>
        <v>0.24285794560575411</v>
      </c>
      <c r="U230" s="12" t="s">
        <v>33</v>
      </c>
      <c r="V230" s="12" t="s">
        <v>61</v>
      </c>
      <c r="W230" s="12" t="s">
        <v>178</v>
      </c>
      <c r="X230" s="12" t="s">
        <v>540</v>
      </c>
      <c r="Y230" s="12">
        <v>61801</v>
      </c>
      <c r="Z230" s="13">
        <v>42149</v>
      </c>
      <c r="AA230" s="14" t="str">
        <f>TEXT(Table1[[#This Row],[Order Date]],"mmmm")</f>
        <v>May</v>
      </c>
      <c r="AB230" s="8" t="str">
        <f>TEXT(Table1[[#This Row],[Order Date]],"yyyy")</f>
        <v>2015</v>
      </c>
      <c r="AC230" s="13">
        <v>42152</v>
      </c>
      <c r="AD230" s="12">
        <v>86.438000000000002</v>
      </c>
      <c r="AE230" s="12">
        <v>43</v>
      </c>
      <c r="AF230" s="12">
        <v>355.92</v>
      </c>
      <c r="AG230" s="12">
        <v>88085</v>
      </c>
      <c r="AH230" s="7" t="str">
        <f>IF(COUNTIF(Returns!$A$2:$A$1635,Orders!AG230)&gt;0,"Returned","Not Returned")</f>
        <v>Not Returned</v>
      </c>
    </row>
    <row r="231" spans="5:34" ht="12.75" customHeight="1" thickTop="1" thickBot="1" x14ac:dyDescent="0.3">
      <c r="E231" s="9">
        <v>23153</v>
      </c>
      <c r="F231" s="2" t="s">
        <v>37</v>
      </c>
      <c r="G231" s="2">
        <v>0.03</v>
      </c>
      <c r="H231" s="2">
        <v>48.04</v>
      </c>
      <c r="I231" s="2">
        <v>19.989999999999998</v>
      </c>
      <c r="J231" s="2">
        <v>445</v>
      </c>
      <c r="K231" s="7" t="str">
        <f>IF(COUNTIF(Table1[Customer ID],Table1[[#This Row],[Customer ID]])&gt;1,"Repeat Customer","One-Time Customer")</f>
        <v>Repeat Customer</v>
      </c>
      <c r="L231" s="2" t="s">
        <v>541</v>
      </c>
      <c r="M231" s="2" t="s">
        <v>49</v>
      </c>
      <c r="N231" s="2" t="s">
        <v>58</v>
      </c>
      <c r="O231" s="2" t="s">
        <v>29</v>
      </c>
      <c r="P231" s="2" t="s">
        <v>93</v>
      </c>
      <c r="Q231" s="2" t="s">
        <v>59</v>
      </c>
      <c r="R231" s="2" t="s">
        <v>542</v>
      </c>
      <c r="S231" s="2">
        <v>0.37</v>
      </c>
      <c r="T231" s="7">
        <f>Table1[[#This Row],[Profit]]/Table1[[#This Row],[Sales]]</f>
        <v>-4.3850162225936427E-2</v>
      </c>
      <c r="U231" s="2" t="s">
        <v>33</v>
      </c>
      <c r="V231" s="2" t="s">
        <v>61</v>
      </c>
      <c r="W231" s="2" t="s">
        <v>496</v>
      </c>
      <c r="X231" s="2" t="s">
        <v>543</v>
      </c>
      <c r="Y231" s="2">
        <v>68701</v>
      </c>
      <c r="Z231" s="10">
        <v>42105</v>
      </c>
      <c r="AA231" s="14" t="str">
        <f>TEXT(Table1[[#This Row],[Order Date]],"mmmm")</f>
        <v>April</v>
      </c>
      <c r="AB231" s="8" t="str">
        <f>TEXT(Table1[[#This Row],[Order Date]],"yyyy")</f>
        <v>2015</v>
      </c>
      <c r="AC231" s="10">
        <v>42107</v>
      </c>
      <c r="AD231" s="2">
        <v>-4.4599999999999937</v>
      </c>
      <c r="AE231" s="2">
        <v>2</v>
      </c>
      <c r="AF231" s="2">
        <v>101.71</v>
      </c>
      <c r="AG231" s="2">
        <v>88083</v>
      </c>
      <c r="AH231" s="7" t="str">
        <f>IF(COUNTIF(Returns!$A$2:$A$1635,Orders!AG231)&gt;0,"Returned","Not Returned")</f>
        <v>Not Returned</v>
      </c>
    </row>
    <row r="232" spans="5:34" ht="12.75" customHeight="1" thickTop="1" thickBot="1" x14ac:dyDescent="0.3">
      <c r="E232" s="11">
        <v>23862</v>
      </c>
      <c r="F232" s="12" t="s">
        <v>25</v>
      </c>
      <c r="G232" s="12">
        <v>0.09</v>
      </c>
      <c r="H232" s="12">
        <v>200.98</v>
      </c>
      <c r="I232" s="12">
        <v>55.96</v>
      </c>
      <c r="J232" s="12">
        <v>445</v>
      </c>
      <c r="K232" s="7" t="str">
        <f>IF(COUNTIF(Table1[Customer ID],Table1[[#This Row],[Customer ID]])&gt;1,"Repeat Customer","One-Time Customer")</f>
        <v>Repeat Customer</v>
      </c>
      <c r="L232" s="12" t="s">
        <v>541</v>
      </c>
      <c r="M232" s="12" t="s">
        <v>39</v>
      </c>
      <c r="N232" s="12" t="s">
        <v>58</v>
      </c>
      <c r="O232" s="12" t="s">
        <v>41</v>
      </c>
      <c r="P232" s="12" t="s">
        <v>191</v>
      </c>
      <c r="Q232" s="12" t="s">
        <v>121</v>
      </c>
      <c r="R232" s="12" t="s">
        <v>480</v>
      </c>
      <c r="S232" s="12">
        <v>0.75</v>
      </c>
      <c r="T232" s="7">
        <f>Table1[[#This Row],[Profit]]/Table1[[#This Row],[Sales]]</f>
        <v>-0.29030271469649288</v>
      </c>
      <c r="U232" s="12" t="s">
        <v>33</v>
      </c>
      <c r="V232" s="12" t="s">
        <v>61</v>
      </c>
      <c r="W232" s="12" t="s">
        <v>496</v>
      </c>
      <c r="X232" s="12" t="s">
        <v>543</v>
      </c>
      <c r="Y232" s="12">
        <v>68701</v>
      </c>
      <c r="Z232" s="13">
        <v>42178</v>
      </c>
      <c r="AA232" s="14" t="str">
        <f>TEXT(Table1[[#This Row],[Order Date]],"mmmm")</f>
        <v>June</v>
      </c>
      <c r="AB232" s="8" t="str">
        <f>TEXT(Table1[[#This Row],[Order Date]],"yyyy")</f>
        <v>2015</v>
      </c>
      <c r="AC232" s="13">
        <v>42179</v>
      </c>
      <c r="AD232" s="12">
        <v>-512.87200000000007</v>
      </c>
      <c r="AE232" s="12">
        <v>9</v>
      </c>
      <c r="AF232" s="12">
        <v>1766.68</v>
      </c>
      <c r="AG232" s="12">
        <v>88084</v>
      </c>
      <c r="AH232" s="7" t="str">
        <f>IF(COUNTIF(Returns!$A$2:$A$1635,Orders!AG232)&gt;0,"Returned","Not Returned")</f>
        <v>Not Returned</v>
      </c>
    </row>
    <row r="233" spans="5:34" ht="12.75" customHeight="1" thickTop="1" thickBot="1" x14ac:dyDescent="0.3">
      <c r="E233" s="9">
        <v>23863</v>
      </c>
      <c r="F233" s="2" t="s">
        <v>25</v>
      </c>
      <c r="G233" s="2">
        <v>0.09</v>
      </c>
      <c r="H233" s="2">
        <v>2.78</v>
      </c>
      <c r="I233" s="2">
        <v>0.97</v>
      </c>
      <c r="J233" s="2">
        <v>445</v>
      </c>
      <c r="K233" s="7" t="str">
        <f>IF(COUNTIF(Table1[Customer ID],Table1[[#This Row],[Customer ID]])&gt;1,"Repeat Customer","One-Time Customer")</f>
        <v>Repeat Customer</v>
      </c>
      <c r="L233" s="2" t="s">
        <v>541</v>
      </c>
      <c r="M233" s="2" t="s">
        <v>49</v>
      </c>
      <c r="N233" s="2" t="s">
        <v>58</v>
      </c>
      <c r="O233" s="2" t="s">
        <v>29</v>
      </c>
      <c r="P233" s="2" t="s">
        <v>30</v>
      </c>
      <c r="Q233" s="2" t="s">
        <v>31</v>
      </c>
      <c r="R233" s="2" t="s">
        <v>544</v>
      </c>
      <c r="S233" s="2">
        <v>0.59</v>
      </c>
      <c r="T233" s="7">
        <f>Table1[[#This Row],[Profit]]/Table1[[#This Row],[Sales]]</f>
        <v>-0.13039283252929015</v>
      </c>
      <c r="U233" s="2" t="s">
        <v>33</v>
      </c>
      <c r="V233" s="2" t="s">
        <v>61</v>
      </c>
      <c r="W233" s="2" t="s">
        <v>496</v>
      </c>
      <c r="X233" s="2" t="s">
        <v>543</v>
      </c>
      <c r="Y233" s="2">
        <v>68701</v>
      </c>
      <c r="Z233" s="10">
        <v>42178</v>
      </c>
      <c r="AA233" s="14" t="str">
        <f>TEXT(Table1[[#This Row],[Order Date]],"mmmm")</f>
        <v>June</v>
      </c>
      <c r="AB233" s="8" t="str">
        <f>TEXT(Table1[[#This Row],[Order Date]],"yyyy")</f>
        <v>2015</v>
      </c>
      <c r="AC233" s="10">
        <v>42179</v>
      </c>
      <c r="AD233" s="2">
        <v>-3.7840000000000003</v>
      </c>
      <c r="AE233" s="2">
        <v>11</v>
      </c>
      <c r="AF233" s="2">
        <v>29.02</v>
      </c>
      <c r="AG233" s="2">
        <v>88084</v>
      </c>
      <c r="AH233" s="7" t="str">
        <f>IF(COUNTIF(Returns!$A$2:$A$1635,Orders!AG233)&gt;0,"Returned","Not Returned")</f>
        <v>Not Returned</v>
      </c>
    </row>
    <row r="234" spans="5:34" ht="12.75" customHeight="1" thickTop="1" thickBot="1" x14ac:dyDescent="0.3">
      <c r="E234" s="11">
        <v>19694</v>
      </c>
      <c r="F234" s="12" t="s">
        <v>37</v>
      </c>
      <c r="G234" s="12">
        <v>0.04</v>
      </c>
      <c r="H234" s="12">
        <v>130.97999999999999</v>
      </c>
      <c r="I234" s="12">
        <v>30</v>
      </c>
      <c r="J234" s="12">
        <v>447</v>
      </c>
      <c r="K234" s="7" t="str">
        <f>IF(COUNTIF(Table1[Customer ID],Table1[[#This Row],[Customer ID]])&gt;1,"Repeat Customer","One-Time Customer")</f>
        <v>Repeat Customer</v>
      </c>
      <c r="L234" s="12" t="s">
        <v>545</v>
      </c>
      <c r="M234" s="12" t="s">
        <v>39</v>
      </c>
      <c r="N234" s="12" t="s">
        <v>28</v>
      </c>
      <c r="O234" s="12" t="s">
        <v>41</v>
      </c>
      <c r="P234" s="12" t="s">
        <v>42</v>
      </c>
      <c r="Q234" s="12" t="s">
        <v>43</v>
      </c>
      <c r="R234" s="12" t="s">
        <v>546</v>
      </c>
      <c r="S234" s="12">
        <v>0.78</v>
      </c>
      <c r="T234" s="7">
        <f>Table1[[#This Row],[Profit]]/Table1[[#This Row],[Sales]]</f>
        <v>-0.51974170898376282</v>
      </c>
      <c r="U234" s="12" t="s">
        <v>33</v>
      </c>
      <c r="V234" s="12" t="s">
        <v>61</v>
      </c>
      <c r="W234" s="12" t="s">
        <v>62</v>
      </c>
      <c r="X234" s="12" t="s">
        <v>547</v>
      </c>
      <c r="Y234" s="12">
        <v>55113</v>
      </c>
      <c r="Z234" s="13">
        <v>42180</v>
      </c>
      <c r="AA234" s="14" t="str">
        <f>TEXT(Table1[[#This Row],[Order Date]],"mmmm")</f>
        <v>June</v>
      </c>
      <c r="AB234" s="8" t="str">
        <f>TEXT(Table1[[#This Row],[Order Date]],"yyyy")</f>
        <v>2015</v>
      </c>
      <c r="AC234" s="13">
        <v>42183</v>
      </c>
      <c r="AD234" s="12">
        <v>-82.903999999999996</v>
      </c>
      <c r="AE234" s="12">
        <v>1</v>
      </c>
      <c r="AF234" s="12">
        <v>159.51</v>
      </c>
      <c r="AG234" s="12">
        <v>90449</v>
      </c>
      <c r="AH234" s="7" t="str">
        <f>IF(COUNTIF(Returns!$A$2:$A$1635,Orders!AG234)&gt;0,"Returned","Not Returned")</f>
        <v>Not Returned</v>
      </c>
    </row>
    <row r="235" spans="5:34" ht="12.75" customHeight="1" thickTop="1" thickBot="1" x14ac:dyDescent="0.3">
      <c r="E235" s="9">
        <v>19695</v>
      </c>
      <c r="F235" s="2" t="s">
        <v>37</v>
      </c>
      <c r="G235" s="2">
        <v>0.05</v>
      </c>
      <c r="H235" s="2">
        <v>200.99</v>
      </c>
      <c r="I235" s="2">
        <v>4.2</v>
      </c>
      <c r="J235" s="2">
        <v>447</v>
      </c>
      <c r="K235" s="7" t="str">
        <f>IF(COUNTIF(Table1[Customer ID],Table1[[#This Row],[Customer ID]])&gt;1,"Repeat Customer","One-Time Customer")</f>
        <v>Repeat Customer</v>
      </c>
      <c r="L235" s="2" t="s">
        <v>545</v>
      </c>
      <c r="M235" s="2" t="s">
        <v>49</v>
      </c>
      <c r="N235" s="2" t="s">
        <v>28</v>
      </c>
      <c r="O235" s="2" t="s">
        <v>77</v>
      </c>
      <c r="P235" s="2" t="s">
        <v>78</v>
      </c>
      <c r="Q235" s="2" t="s">
        <v>59</v>
      </c>
      <c r="R235" s="2" t="s">
        <v>548</v>
      </c>
      <c r="S235" s="2">
        <v>0.59</v>
      </c>
      <c r="T235" s="7">
        <f>Table1[[#This Row],[Profit]]/Table1[[#This Row],[Sales]]</f>
        <v>0.69</v>
      </c>
      <c r="U235" s="2" t="s">
        <v>33</v>
      </c>
      <c r="V235" s="2" t="s">
        <v>61</v>
      </c>
      <c r="W235" s="2" t="s">
        <v>62</v>
      </c>
      <c r="X235" s="2" t="s">
        <v>547</v>
      </c>
      <c r="Y235" s="2">
        <v>55113</v>
      </c>
      <c r="Z235" s="10">
        <v>42180</v>
      </c>
      <c r="AA235" s="14" t="str">
        <f>TEXT(Table1[[#This Row],[Order Date]],"mmmm")</f>
        <v>June</v>
      </c>
      <c r="AB235" s="8" t="str">
        <f>TEXT(Table1[[#This Row],[Order Date]],"yyyy")</f>
        <v>2015</v>
      </c>
      <c r="AC235" s="10">
        <v>42180</v>
      </c>
      <c r="AD235" s="2">
        <v>1268.8064999999999</v>
      </c>
      <c r="AE235" s="2">
        <v>11</v>
      </c>
      <c r="AF235" s="2">
        <v>1838.85</v>
      </c>
      <c r="AG235" s="2">
        <v>90449</v>
      </c>
      <c r="AH235" s="7" t="str">
        <f>IF(COUNTIF(Returns!$A$2:$A$1635,Orders!AG235)&gt;0,"Returned","Not Returned")</f>
        <v>Not Returned</v>
      </c>
    </row>
    <row r="236" spans="5:34" ht="12.75" customHeight="1" thickTop="1" thickBot="1" x14ac:dyDescent="0.3">
      <c r="E236" s="11">
        <v>20851</v>
      </c>
      <c r="F236" s="12" t="s">
        <v>25</v>
      </c>
      <c r="G236" s="12">
        <v>0.03</v>
      </c>
      <c r="H236" s="12">
        <v>15.99</v>
      </c>
      <c r="I236" s="12">
        <v>11.28</v>
      </c>
      <c r="J236" s="12">
        <v>451</v>
      </c>
      <c r="K236" s="7" t="str">
        <f>IF(COUNTIF(Table1[Customer ID],Table1[[#This Row],[Customer ID]])&gt;1,"Repeat Customer","One-Time Customer")</f>
        <v>Repeat Customer</v>
      </c>
      <c r="L236" s="12" t="s">
        <v>549</v>
      </c>
      <c r="M236" s="12" t="s">
        <v>49</v>
      </c>
      <c r="N236" s="12" t="s">
        <v>40</v>
      </c>
      <c r="O236" s="12" t="s">
        <v>77</v>
      </c>
      <c r="P236" s="12" t="s">
        <v>85</v>
      </c>
      <c r="Q236" s="12" t="s">
        <v>86</v>
      </c>
      <c r="R236" s="12" t="s">
        <v>550</v>
      </c>
      <c r="S236" s="12">
        <v>0.38</v>
      </c>
      <c r="T236" s="7">
        <f>Table1[[#This Row],[Profit]]/Table1[[#This Row],[Sales]]</f>
        <v>-1.5021476888387826</v>
      </c>
      <c r="U236" s="12" t="s">
        <v>33</v>
      </c>
      <c r="V236" s="12" t="s">
        <v>34</v>
      </c>
      <c r="W236" s="12" t="s">
        <v>45</v>
      </c>
      <c r="X236" s="12" t="s">
        <v>551</v>
      </c>
      <c r="Y236" s="12">
        <v>94024</v>
      </c>
      <c r="Z236" s="13">
        <v>42104</v>
      </c>
      <c r="AA236" s="14" t="str">
        <f>TEXT(Table1[[#This Row],[Order Date]],"mmmm")</f>
        <v>April</v>
      </c>
      <c r="AB236" s="8" t="str">
        <f>TEXT(Table1[[#This Row],[Order Date]],"yyyy")</f>
        <v>2015</v>
      </c>
      <c r="AC236" s="13">
        <v>42105</v>
      </c>
      <c r="AD236" s="12">
        <v>-53.296199999999999</v>
      </c>
      <c r="AE236" s="12">
        <v>2</v>
      </c>
      <c r="AF236" s="12">
        <v>35.479999999999997</v>
      </c>
      <c r="AG236" s="12">
        <v>86010</v>
      </c>
      <c r="AH236" s="7" t="str">
        <f>IF(COUNTIF(Returns!$A$2:$A$1635,Orders!AG236)&gt;0,"Returned","Not Returned")</f>
        <v>Not Returned</v>
      </c>
    </row>
    <row r="237" spans="5:34" ht="12.75" customHeight="1" thickTop="1" thickBot="1" x14ac:dyDescent="0.3">
      <c r="E237" s="9">
        <v>21117</v>
      </c>
      <c r="F237" s="2" t="s">
        <v>47</v>
      </c>
      <c r="G237" s="2">
        <v>0.04</v>
      </c>
      <c r="H237" s="2">
        <v>37.700000000000003</v>
      </c>
      <c r="I237" s="2">
        <v>2.99</v>
      </c>
      <c r="J237" s="2">
        <v>451</v>
      </c>
      <c r="K237" s="7" t="str">
        <f>IF(COUNTIF(Table1[Customer ID],Table1[[#This Row],[Customer ID]])&gt;1,"Repeat Customer","One-Time Customer")</f>
        <v>Repeat Customer</v>
      </c>
      <c r="L237" s="2" t="s">
        <v>549</v>
      </c>
      <c r="M237" s="2" t="s">
        <v>49</v>
      </c>
      <c r="N237" s="2" t="s">
        <v>40</v>
      </c>
      <c r="O237" s="2" t="s">
        <v>29</v>
      </c>
      <c r="P237" s="2" t="s">
        <v>109</v>
      </c>
      <c r="Q237" s="2" t="s">
        <v>59</v>
      </c>
      <c r="R237" s="2" t="s">
        <v>552</v>
      </c>
      <c r="S237" s="2">
        <v>0.35</v>
      </c>
      <c r="T237" s="7">
        <f>Table1[[#This Row],[Profit]]/Table1[[#This Row],[Sales]]</f>
        <v>0.69000000000000006</v>
      </c>
      <c r="U237" s="2" t="s">
        <v>33</v>
      </c>
      <c r="V237" s="2" t="s">
        <v>34</v>
      </c>
      <c r="W237" s="2" t="s">
        <v>45</v>
      </c>
      <c r="X237" s="2" t="s">
        <v>551</v>
      </c>
      <c r="Y237" s="2">
        <v>94024</v>
      </c>
      <c r="Z237" s="10">
        <v>42151</v>
      </c>
      <c r="AA237" s="14" t="str">
        <f>TEXT(Table1[[#This Row],[Order Date]],"mmmm")</f>
        <v>May</v>
      </c>
      <c r="AB237" s="8" t="str">
        <f>TEXT(Table1[[#This Row],[Order Date]],"yyyy")</f>
        <v>2015</v>
      </c>
      <c r="AC237" s="10">
        <v>42152</v>
      </c>
      <c r="AD237" s="2">
        <v>299.6739</v>
      </c>
      <c r="AE237" s="2">
        <v>12</v>
      </c>
      <c r="AF237" s="2">
        <v>434.31</v>
      </c>
      <c r="AG237" s="2">
        <v>86012</v>
      </c>
      <c r="AH237" s="7" t="str">
        <f>IF(COUNTIF(Returns!$A$2:$A$1635,Orders!AG237)&gt;0,"Returned","Not Returned")</f>
        <v>Not Returned</v>
      </c>
    </row>
    <row r="238" spans="5:34" ht="12.75" customHeight="1" thickTop="1" thickBot="1" x14ac:dyDescent="0.3">
      <c r="E238" s="11">
        <v>18536</v>
      </c>
      <c r="F238" s="12" t="s">
        <v>106</v>
      </c>
      <c r="G238" s="12">
        <v>0.01</v>
      </c>
      <c r="H238" s="12">
        <v>8.8800000000000008</v>
      </c>
      <c r="I238" s="12">
        <v>6.28</v>
      </c>
      <c r="J238" s="12">
        <v>451</v>
      </c>
      <c r="K238" s="7" t="str">
        <f>IF(COUNTIF(Table1[Customer ID],Table1[[#This Row],[Customer ID]])&gt;1,"Repeat Customer","One-Time Customer")</f>
        <v>Repeat Customer</v>
      </c>
      <c r="L238" s="12" t="s">
        <v>549</v>
      </c>
      <c r="M238" s="12" t="s">
        <v>49</v>
      </c>
      <c r="N238" s="12" t="s">
        <v>40</v>
      </c>
      <c r="O238" s="12" t="s">
        <v>29</v>
      </c>
      <c r="P238" s="12" t="s">
        <v>109</v>
      </c>
      <c r="Q238" s="12" t="s">
        <v>59</v>
      </c>
      <c r="R238" s="12" t="s">
        <v>495</v>
      </c>
      <c r="S238" s="12">
        <v>0.35</v>
      </c>
      <c r="T238" s="7">
        <f>Table1[[#This Row],[Profit]]/Table1[[#This Row],[Sales]]</f>
        <v>-0.77824773413897286</v>
      </c>
      <c r="U238" s="12" t="s">
        <v>33</v>
      </c>
      <c r="V238" s="12" t="s">
        <v>34</v>
      </c>
      <c r="W238" s="12" t="s">
        <v>45</v>
      </c>
      <c r="X238" s="12" t="s">
        <v>551</v>
      </c>
      <c r="Y238" s="12">
        <v>94024</v>
      </c>
      <c r="Z238" s="13">
        <v>42009</v>
      </c>
      <c r="AA238" s="14" t="str">
        <f>TEXT(Table1[[#This Row],[Order Date]],"mmmm")</f>
        <v>January</v>
      </c>
      <c r="AB238" s="8" t="str">
        <f>TEXT(Table1[[#This Row],[Order Date]],"yyyy")</f>
        <v>2015</v>
      </c>
      <c r="AC238" s="13">
        <v>42014</v>
      </c>
      <c r="AD238" s="12">
        <v>-15.456</v>
      </c>
      <c r="AE238" s="12">
        <v>2</v>
      </c>
      <c r="AF238" s="12">
        <v>19.86</v>
      </c>
      <c r="AG238" s="12">
        <v>86013</v>
      </c>
      <c r="AH238" s="7" t="str">
        <f>IF(COUNTIF(Returns!$A$2:$A$1635,Orders!AG238)&gt;0,"Returned","Not Returned")</f>
        <v>Not Returned</v>
      </c>
    </row>
    <row r="239" spans="5:34" ht="12.75" customHeight="1" thickTop="1" thickBot="1" x14ac:dyDescent="0.3">
      <c r="E239" s="9">
        <v>18537</v>
      </c>
      <c r="F239" s="2" t="s">
        <v>106</v>
      </c>
      <c r="G239" s="2">
        <v>0.06</v>
      </c>
      <c r="H239" s="2">
        <v>2.88</v>
      </c>
      <c r="I239" s="2">
        <v>0.99</v>
      </c>
      <c r="J239" s="2">
        <v>451</v>
      </c>
      <c r="K239" s="7" t="str">
        <f>IF(COUNTIF(Table1[Customer ID],Table1[[#This Row],[Customer ID]])&gt;1,"Repeat Customer","One-Time Customer")</f>
        <v>Repeat Customer</v>
      </c>
      <c r="L239" s="2" t="s">
        <v>549</v>
      </c>
      <c r="M239" s="2" t="s">
        <v>49</v>
      </c>
      <c r="N239" s="2" t="s">
        <v>40</v>
      </c>
      <c r="O239" s="2" t="s">
        <v>29</v>
      </c>
      <c r="P239" s="2" t="s">
        <v>134</v>
      </c>
      <c r="Q239" s="2" t="s">
        <v>59</v>
      </c>
      <c r="R239" s="2" t="s">
        <v>349</v>
      </c>
      <c r="S239" s="2">
        <v>0.36</v>
      </c>
      <c r="T239" s="7">
        <f>Table1[[#This Row],[Profit]]/Table1[[#This Row],[Sales]]</f>
        <v>0.69</v>
      </c>
      <c r="U239" s="2" t="s">
        <v>33</v>
      </c>
      <c r="V239" s="2" t="s">
        <v>34</v>
      </c>
      <c r="W239" s="2" t="s">
        <v>45</v>
      </c>
      <c r="X239" s="2" t="s">
        <v>551</v>
      </c>
      <c r="Y239" s="2">
        <v>94024</v>
      </c>
      <c r="Z239" s="10">
        <v>42009</v>
      </c>
      <c r="AA239" s="14" t="str">
        <f>TEXT(Table1[[#This Row],[Order Date]],"mmmm")</f>
        <v>January</v>
      </c>
      <c r="AB239" s="8" t="str">
        <f>TEXT(Table1[[#This Row],[Order Date]],"yyyy")</f>
        <v>2015</v>
      </c>
      <c r="AC239" s="10">
        <v>42018</v>
      </c>
      <c r="AD239" s="2">
        <v>16.049399999999999</v>
      </c>
      <c r="AE239" s="2">
        <v>8</v>
      </c>
      <c r="AF239" s="2">
        <v>23.26</v>
      </c>
      <c r="AG239" s="2">
        <v>86013</v>
      </c>
      <c r="AH239" s="7" t="str">
        <f>IF(COUNTIF(Returns!$A$2:$A$1635,Orders!AG239)&gt;0,"Returned","Not Returned")</f>
        <v>Not Returned</v>
      </c>
    </row>
    <row r="240" spans="5:34" ht="12.75" customHeight="1" thickTop="1" thickBot="1" x14ac:dyDescent="0.3">
      <c r="E240" s="11">
        <v>21118</v>
      </c>
      <c r="F240" s="12" t="s">
        <v>47</v>
      </c>
      <c r="G240" s="12">
        <v>0.01</v>
      </c>
      <c r="H240" s="12">
        <v>55.99</v>
      </c>
      <c r="I240" s="12">
        <v>5</v>
      </c>
      <c r="J240" s="12">
        <v>452</v>
      </c>
      <c r="K240" s="7" t="str">
        <f>IF(COUNTIF(Table1[Customer ID],Table1[[#This Row],[Customer ID]])&gt;1,"Repeat Customer","One-Time Customer")</f>
        <v>One-Time Customer</v>
      </c>
      <c r="L240" s="12" t="s">
        <v>553</v>
      </c>
      <c r="M240" s="12" t="s">
        <v>49</v>
      </c>
      <c r="N240" s="12" t="s">
        <v>40</v>
      </c>
      <c r="O240" s="12" t="s">
        <v>77</v>
      </c>
      <c r="P240" s="12" t="s">
        <v>78</v>
      </c>
      <c r="Q240" s="12" t="s">
        <v>51</v>
      </c>
      <c r="R240" s="12" t="s">
        <v>398</v>
      </c>
      <c r="S240" s="12">
        <v>0.83</v>
      </c>
      <c r="T240" s="7">
        <f>Table1[[#This Row],[Profit]]/Table1[[#This Row],[Sales]]</f>
        <v>-4.5513216284005402</v>
      </c>
      <c r="U240" s="12" t="s">
        <v>33</v>
      </c>
      <c r="V240" s="12" t="s">
        <v>34</v>
      </c>
      <c r="W240" s="12" t="s">
        <v>45</v>
      </c>
      <c r="X240" s="12" t="s">
        <v>554</v>
      </c>
      <c r="Y240" s="12">
        <v>93635</v>
      </c>
      <c r="Z240" s="13">
        <v>42151</v>
      </c>
      <c r="AA240" s="14" t="str">
        <f>TEXT(Table1[[#This Row],[Order Date]],"mmmm")</f>
        <v>May</v>
      </c>
      <c r="AB240" s="8" t="str">
        <f>TEXT(Table1[[#This Row],[Order Date]],"yyyy")</f>
        <v>2015</v>
      </c>
      <c r="AC240" s="13">
        <v>42152</v>
      </c>
      <c r="AD240" s="12">
        <v>-235.89500000000001</v>
      </c>
      <c r="AE240" s="12">
        <v>1</v>
      </c>
      <c r="AF240" s="12">
        <v>51.83</v>
      </c>
      <c r="AG240" s="12">
        <v>86012</v>
      </c>
      <c r="AH240" s="7" t="str">
        <f>IF(COUNTIF(Returns!$A$2:$A$1635,Orders!AG240)&gt;0,"Returned","Not Returned")</f>
        <v>Not Returned</v>
      </c>
    </row>
    <row r="241" spans="5:34" ht="12.75" customHeight="1" thickTop="1" thickBot="1" x14ac:dyDescent="0.3">
      <c r="E241" s="9">
        <v>22318</v>
      </c>
      <c r="F241" s="2" t="s">
        <v>37</v>
      </c>
      <c r="G241" s="2">
        <v>0.03</v>
      </c>
      <c r="H241" s="2">
        <v>29.34</v>
      </c>
      <c r="I241" s="2">
        <v>7.87</v>
      </c>
      <c r="J241" s="2">
        <v>453</v>
      </c>
      <c r="K241" s="7" t="str">
        <f>IF(COUNTIF(Table1[Customer ID],Table1[[#This Row],[Customer ID]])&gt;1,"Repeat Customer","One-Time Customer")</f>
        <v>One-Time Customer</v>
      </c>
      <c r="L241" s="2" t="s">
        <v>555</v>
      </c>
      <c r="M241" s="2" t="s">
        <v>49</v>
      </c>
      <c r="N241" s="2" t="s">
        <v>28</v>
      </c>
      <c r="O241" s="2" t="s">
        <v>41</v>
      </c>
      <c r="P241" s="2" t="s">
        <v>50</v>
      </c>
      <c r="Q241" s="2" t="s">
        <v>59</v>
      </c>
      <c r="R241" s="2" t="s">
        <v>556</v>
      </c>
      <c r="S241" s="2">
        <v>0.54</v>
      </c>
      <c r="T241" s="7">
        <f>Table1[[#This Row],[Profit]]/Table1[[#This Row],[Sales]]</f>
        <v>-1.2753086419753088</v>
      </c>
      <c r="U241" s="2" t="s">
        <v>33</v>
      </c>
      <c r="V241" s="2" t="s">
        <v>34</v>
      </c>
      <c r="W241" s="2" t="s">
        <v>45</v>
      </c>
      <c r="X241" s="2" t="s">
        <v>557</v>
      </c>
      <c r="Y241" s="2">
        <v>95032</v>
      </c>
      <c r="Z241" s="10">
        <v>42132</v>
      </c>
      <c r="AA241" s="14" t="str">
        <f>TEXT(Table1[[#This Row],[Order Date]],"mmmm")</f>
        <v>May</v>
      </c>
      <c r="AB241" s="8" t="str">
        <f>TEXT(Table1[[#This Row],[Order Date]],"yyyy")</f>
        <v>2015</v>
      </c>
      <c r="AC241" s="10">
        <v>42134</v>
      </c>
      <c r="AD241" s="2">
        <v>-41.32</v>
      </c>
      <c r="AE241" s="2">
        <v>1</v>
      </c>
      <c r="AF241" s="2">
        <v>32.4</v>
      </c>
      <c r="AG241" s="2">
        <v>86011</v>
      </c>
      <c r="AH241" s="7" t="str">
        <f>IF(COUNTIF(Returns!$A$2:$A$1635,Orders!AG241)&gt;0,"Returned","Not Returned")</f>
        <v>Not Returned</v>
      </c>
    </row>
    <row r="242" spans="5:34" ht="12.75" customHeight="1" thickTop="1" thickBot="1" x14ac:dyDescent="0.3">
      <c r="E242" s="11">
        <v>22874</v>
      </c>
      <c r="F242" s="12" t="s">
        <v>106</v>
      </c>
      <c r="G242" s="12">
        <v>7.0000000000000007E-2</v>
      </c>
      <c r="H242" s="12">
        <v>16.91</v>
      </c>
      <c r="I242" s="12">
        <v>6.25</v>
      </c>
      <c r="J242" s="12">
        <v>460</v>
      </c>
      <c r="K242" s="7" t="str">
        <f>IF(COUNTIF(Table1[Customer ID],Table1[[#This Row],[Customer ID]])&gt;1,"Repeat Customer","One-Time Customer")</f>
        <v>One-Time Customer</v>
      </c>
      <c r="L242" s="12" t="s">
        <v>558</v>
      </c>
      <c r="M242" s="12" t="s">
        <v>49</v>
      </c>
      <c r="N242" s="12" t="s">
        <v>40</v>
      </c>
      <c r="O242" s="12" t="s">
        <v>29</v>
      </c>
      <c r="P242" s="12" t="s">
        <v>141</v>
      </c>
      <c r="Q242" s="12" t="s">
        <v>59</v>
      </c>
      <c r="R242" s="12" t="s">
        <v>559</v>
      </c>
      <c r="S242" s="12">
        <v>0.57999999999999996</v>
      </c>
      <c r="T242" s="7">
        <f>Table1[[#This Row],[Profit]]/Table1[[#This Row],[Sales]]</f>
        <v>1.6027591803611293E-2</v>
      </c>
      <c r="U242" s="12" t="s">
        <v>33</v>
      </c>
      <c r="V242" s="12" t="s">
        <v>53</v>
      </c>
      <c r="W242" s="12" t="s">
        <v>54</v>
      </c>
      <c r="X242" s="12" t="s">
        <v>560</v>
      </c>
      <c r="Y242" s="12">
        <v>8332</v>
      </c>
      <c r="Z242" s="13">
        <v>42147</v>
      </c>
      <c r="AA242" s="14" t="str">
        <f>TEXT(Table1[[#This Row],[Order Date]],"mmmm")</f>
        <v>May</v>
      </c>
      <c r="AB242" s="8" t="str">
        <f>TEXT(Table1[[#This Row],[Order Date]],"yyyy")</f>
        <v>2015</v>
      </c>
      <c r="AC242" s="13">
        <v>42154</v>
      </c>
      <c r="AD242" s="12">
        <v>7.9000000000000057</v>
      </c>
      <c r="AE242" s="12">
        <v>31</v>
      </c>
      <c r="AF242" s="12">
        <v>492.9</v>
      </c>
      <c r="AG242" s="12">
        <v>86014</v>
      </c>
      <c r="AH242" s="7" t="str">
        <f>IF(COUNTIF(Returns!$A$2:$A$1635,Orders!AG242)&gt;0,"Returned","Not Returned")</f>
        <v>Not Returned</v>
      </c>
    </row>
    <row r="243" spans="5:34" ht="12.75" customHeight="1" thickTop="1" thickBot="1" x14ac:dyDescent="0.3">
      <c r="E243" s="9">
        <v>18467</v>
      </c>
      <c r="F243" s="2" t="s">
        <v>106</v>
      </c>
      <c r="G243" s="2">
        <v>7.0000000000000007E-2</v>
      </c>
      <c r="H243" s="2">
        <v>165.2</v>
      </c>
      <c r="I243" s="2">
        <v>19.989999999999998</v>
      </c>
      <c r="J243" s="2">
        <v>463</v>
      </c>
      <c r="K243" s="7" t="str">
        <f>IF(COUNTIF(Table1[Customer ID],Table1[[#This Row],[Customer ID]])&gt;1,"Repeat Customer","One-Time Customer")</f>
        <v>One-Time Customer</v>
      </c>
      <c r="L243" s="2" t="s">
        <v>561</v>
      </c>
      <c r="M243" s="2" t="s">
        <v>49</v>
      </c>
      <c r="N243" s="2" t="s">
        <v>58</v>
      </c>
      <c r="O243" s="2" t="s">
        <v>29</v>
      </c>
      <c r="P243" s="2" t="s">
        <v>141</v>
      </c>
      <c r="Q243" s="2" t="s">
        <v>59</v>
      </c>
      <c r="R243" s="2" t="s">
        <v>562</v>
      </c>
      <c r="S243" s="2">
        <v>0.59</v>
      </c>
      <c r="T243" s="7">
        <f>Table1[[#This Row],[Profit]]/Table1[[#This Row],[Sales]]</f>
        <v>0.48235848882149535</v>
      </c>
      <c r="U243" s="2" t="s">
        <v>33</v>
      </c>
      <c r="V243" s="2" t="s">
        <v>34</v>
      </c>
      <c r="W243" s="2" t="s">
        <v>45</v>
      </c>
      <c r="X243" s="2" t="s">
        <v>563</v>
      </c>
      <c r="Y243" s="2">
        <v>90069</v>
      </c>
      <c r="Z243" s="10">
        <v>42018</v>
      </c>
      <c r="AA243" s="14" t="str">
        <f>TEXT(Table1[[#This Row],[Order Date]],"mmmm")</f>
        <v>January</v>
      </c>
      <c r="AB243" s="8" t="str">
        <f>TEXT(Table1[[#This Row],[Order Date]],"yyyy")</f>
        <v>2015</v>
      </c>
      <c r="AC243" s="10">
        <v>42020</v>
      </c>
      <c r="AD243" s="2">
        <v>521.69000000000005</v>
      </c>
      <c r="AE243" s="2">
        <v>7</v>
      </c>
      <c r="AF243" s="2">
        <v>1081.54</v>
      </c>
      <c r="AG243" s="2">
        <v>88061</v>
      </c>
      <c r="AH243" s="7" t="str">
        <f>IF(COUNTIF(Returns!$A$2:$A$1635,Orders!AG243)&gt;0,"Returned","Not Returned")</f>
        <v>Not Returned</v>
      </c>
    </row>
    <row r="244" spans="5:34" ht="12.75" customHeight="1" thickTop="1" thickBot="1" x14ac:dyDescent="0.3">
      <c r="E244" s="11">
        <v>22754</v>
      </c>
      <c r="F244" s="12" t="s">
        <v>37</v>
      </c>
      <c r="G244" s="12">
        <v>0.08</v>
      </c>
      <c r="H244" s="12">
        <v>297.64</v>
      </c>
      <c r="I244" s="12">
        <v>14.7</v>
      </c>
      <c r="J244" s="12">
        <v>466</v>
      </c>
      <c r="K244" s="7" t="str">
        <f>IF(COUNTIF(Table1[Customer ID],Table1[[#This Row],[Customer ID]])&gt;1,"Repeat Customer","One-Time Customer")</f>
        <v>One-Time Customer</v>
      </c>
      <c r="L244" s="12" t="s">
        <v>564</v>
      </c>
      <c r="M244" s="12" t="s">
        <v>39</v>
      </c>
      <c r="N244" s="12" t="s">
        <v>58</v>
      </c>
      <c r="O244" s="12" t="s">
        <v>77</v>
      </c>
      <c r="P244" s="12" t="s">
        <v>85</v>
      </c>
      <c r="Q244" s="12" t="s">
        <v>43</v>
      </c>
      <c r="R244" s="12" t="s">
        <v>565</v>
      </c>
      <c r="S244" s="12">
        <v>0.56999999999999995</v>
      </c>
      <c r="T244" s="7">
        <f>Table1[[#This Row],[Profit]]/Table1[[#This Row],[Sales]]</f>
        <v>0.43854101196991629</v>
      </c>
      <c r="U244" s="12" t="s">
        <v>33</v>
      </c>
      <c r="V244" s="12" t="s">
        <v>53</v>
      </c>
      <c r="W244" s="12" t="s">
        <v>193</v>
      </c>
      <c r="X244" s="12" t="s">
        <v>566</v>
      </c>
      <c r="Y244" s="12">
        <v>2019</v>
      </c>
      <c r="Z244" s="13">
        <v>42015</v>
      </c>
      <c r="AA244" s="14" t="str">
        <f>TEXT(Table1[[#This Row],[Order Date]],"mmmm")</f>
        <v>January</v>
      </c>
      <c r="AB244" s="8" t="str">
        <f>TEXT(Table1[[#This Row],[Order Date]],"yyyy")</f>
        <v>2015</v>
      </c>
      <c r="AC244" s="13">
        <v>42015</v>
      </c>
      <c r="AD244" s="12">
        <v>496.79679999999996</v>
      </c>
      <c r="AE244" s="12">
        <v>5</v>
      </c>
      <c r="AF244" s="12">
        <v>1132.8399999999999</v>
      </c>
      <c r="AG244" s="12">
        <v>88060</v>
      </c>
      <c r="AH244" s="7" t="str">
        <f>IF(COUNTIF(Returns!$A$2:$A$1635,Orders!AG244)&gt;0,"Returned","Not Returned")</f>
        <v>Not Returned</v>
      </c>
    </row>
    <row r="245" spans="5:34" ht="12.75" customHeight="1" thickTop="1" thickBot="1" x14ac:dyDescent="0.3">
      <c r="E245" s="9">
        <v>22755</v>
      </c>
      <c r="F245" s="2" t="s">
        <v>37</v>
      </c>
      <c r="G245" s="2">
        <v>0.02</v>
      </c>
      <c r="H245" s="2">
        <v>12.99</v>
      </c>
      <c r="I245" s="2">
        <v>14.37</v>
      </c>
      <c r="J245" s="2">
        <v>467</v>
      </c>
      <c r="K245" s="7" t="str">
        <f>IF(COUNTIF(Table1[Customer ID],Table1[[#This Row],[Customer ID]])&gt;1,"Repeat Customer","One-Time Customer")</f>
        <v>One-Time Customer</v>
      </c>
      <c r="L245" s="2" t="s">
        <v>567</v>
      </c>
      <c r="M245" s="2" t="s">
        <v>49</v>
      </c>
      <c r="N245" s="2" t="s">
        <v>58</v>
      </c>
      <c r="O245" s="2" t="s">
        <v>41</v>
      </c>
      <c r="P245" s="2" t="s">
        <v>50</v>
      </c>
      <c r="Q245" s="2" t="s">
        <v>236</v>
      </c>
      <c r="R245" s="2" t="s">
        <v>568</v>
      </c>
      <c r="S245" s="2">
        <v>0.73</v>
      </c>
      <c r="T245" s="7">
        <f>Table1[[#This Row],[Profit]]/Table1[[#This Row],[Sales]]</f>
        <v>-3.876694283923972</v>
      </c>
      <c r="U245" s="2" t="s">
        <v>33</v>
      </c>
      <c r="V245" s="2" t="s">
        <v>53</v>
      </c>
      <c r="W245" s="2" t="s">
        <v>193</v>
      </c>
      <c r="X245" s="2" t="s">
        <v>569</v>
      </c>
      <c r="Y245" s="2">
        <v>1915</v>
      </c>
      <c r="Z245" s="10">
        <v>42015</v>
      </c>
      <c r="AA245" s="14" t="str">
        <f>TEXT(Table1[[#This Row],[Order Date]],"mmmm")</f>
        <v>January</v>
      </c>
      <c r="AB245" s="8" t="str">
        <f>TEXT(Table1[[#This Row],[Order Date]],"yyyy")</f>
        <v>2015</v>
      </c>
      <c r="AC245" s="10">
        <v>42016</v>
      </c>
      <c r="AD245" s="2">
        <v>-556.80960000000005</v>
      </c>
      <c r="AE245" s="2">
        <v>11</v>
      </c>
      <c r="AF245" s="2">
        <v>143.63</v>
      </c>
      <c r="AG245" s="2">
        <v>88060</v>
      </c>
      <c r="AH245" s="7" t="str">
        <f>IF(COUNTIF(Returns!$A$2:$A$1635,Orders!AG245)&gt;0,"Returned","Not Returned")</f>
        <v>Not Returned</v>
      </c>
    </row>
    <row r="246" spans="5:34" ht="12.75" customHeight="1" thickTop="1" thickBot="1" x14ac:dyDescent="0.3">
      <c r="E246" s="11">
        <v>22756</v>
      </c>
      <c r="F246" s="12" t="s">
        <v>37</v>
      </c>
      <c r="G246" s="12">
        <v>0.06</v>
      </c>
      <c r="H246" s="12">
        <v>14.42</v>
      </c>
      <c r="I246" s="12">
        <v>6.75</v>
      </c>
      <c r="J246" s="12">
        <v>468</v>
      </c>
      <c r="K246" s="7" t="str">
        <f>IF(COUNTIF(Table1[Customer ID],Table1[[#This Row],[Customer ID]])&gt;1,"Repeat Customer","One-Time Customer")</f>
        <v>One-Time Customer</v>
      </c>
      <c r="L246" s="12" t="s">
        <v>570</v>
      </c>
      <c r="M246" s="12" t="s">
        <v>49</v>
      </c>
      <c r="N246" s="12" t="s">
        <v>58</v>
      </c>
      <c r="O246" s="12" t="s">
        <v>29</v>
      </c>
      <c r="P246" s="12" t="s">
        <v>257</v>
      </c>
      <c r="Q246" s="12" t="s">
        <v>86</v>
      </c>
      <c r="R246" s="12" t="s">
        <v>571</v>
      </c>
      <c r="S246" s="12">
        <v>0.52</v>
      </c>
      <c r="T246" s="7">
        <f>Table1[[#This Row],[Profit]]/Table1[[#This Row],[Sales]]</f>
        <v>-0.37977546549835706</v>
      </c>
      <c r="U246" s="12" t="s">
        <v>33</v>
      </c>
      <c r="V246" s="12" t="s">
        <v>53</v>
      </c>
      <c r="W246" s="12" t="s">
        <v>193</v>
      </c>
      <c r="X246" s="12" t="s">
        <v>572</v>
      </c>
      <c r="Y246" s="12">
        <v>2341</v>
      </c>
      <c r="Z246" s="13">
        <v>42015</v>
      </c>
      <c r="AA246" s="14" t="str">
        <f>TEXT(Table1[[#This Row],[Order Date]],"mmmm")</f>
        <v>January</v>
      </c>
      <c r="AB246" s="8" t="str">
        <f>TEXT(Table1[[#This Row],[Order Date]],"yyyy")</f>
        <v>2015</v>
      </c>
      <c r="AC246" s="13">
        <v>42016</v>
      </c>
      <c r="AD246" s="12">
        <v>-27.738800000000001</v>
      </c>
      <c r="AE246" s="12">
        <v>5</v>
      </c>
      <c r="AF246" s="12">
        <v>73.040000000000006</v>
      </c>
      <c r="AG246" s="12">
        <v>88060</v>
      </c>
      <c r="AH246" s="7" t="str">
        <f>IF(COUNTIF(Returns!$A$2:$A$1635,Orders!AG246)&gt;0,"Returned","Not Returned")</f>
        <v>Not Returned</v>
      </c>
    </row>
    <row r="247" spans="5:34" ht="12.75" customHeight="1" thickTop="1" thickBot="1" x14ac:dyDescent="0.3">
      <c r="E247" s="9">
        <v>22757</v>
      </c>
      <c r="F247" s="2" t="s">
        <v>37</v>
      </c>
      <c r="G247" s="2">
        <v>0.05</v>
      </c>
      <c r="H247" s="2">
        <v>4.1399999999999997</v>
      </c>
      <c r="I247" s="2">
        <v>6.6</v>
      </c>
      <c r="J247" s="2">
        <v>469</v>
      </c>
      <c r="K247" s="7" t="str">
        <f>IF(COUNTIF(Table1[Customer ID],Table1[[#This Row],[Customer ID]])&gt;1,"Repeat Customer","One-Time Customer")</f>
        <v>One-Time Customer</v>
      </c>
      <c r="L247" s="2" t="s">
        <v>573</v>
      </c>
      <c r="M247" s="2" t="s">
        <v>27</v>
      </c>
      <c r="N247" s="2" t="s">
        <v>58</v>
      </c>
      <c r="O247" s="2" t="s">
        <v>41</v>
      </c>
      <c r="P247" s="2" t="s">
        <v>50</v>
      </c>
      <c r="Q247" s="2" t="s">
        <v>59</v>
      </c>
      <c r="R247" s="2" t="s">
        <v>98</v>
      </c>
      <c r="S247" s="2">
        <v>0.49</v>
      </c>
      <c r="T247" s="7">
        <f>Table1[[#This Row],[Profit]]/Table1[[#This Row],[Sales]]</f>
        <v>-3.8586866566716638</v>
      </c>
      <c r="U247" s="2" t="s">
        <v>33</v>
      </c>
      <c r="V247" s="2" t="s">
        <v>53</v>
      </c>
      <c r="W247" s="2" t="s">
        <v>54</v>
      </c>
      <c r="X247" s="2" t="s">
        <v>574</v>
      </c>
      <c r="Y247" s="2">
        <v>7506</v>
      </c>
      <c r="Z247" s="10">
        <v>42015</v>
      </c>
      <c r="AA247" s="14" t="str">
        <f>TEXT(Table1[[#This Row],[Order Date]],"mmmm")</f>
        <v>January</v>
      </c>
      <c r="AB247" s="8" t="str">
        <f>TEXT(Table1[[#This Row],[Order Date]],"yyyy")</f>
        <v>2015</v>
      </c>
      <c r="AC247" s="10">
        <v>42017</v>
      </c>
      <c r="AD247" s="2">
        <v>-128.68719999999999</v>
      </c>
      <c r="AE247" s="2">
        <v>7</v>
      </c>
      <c r="AF247" s="2">
        <v>33.35</v>
      </c>
      <c r="AG247" s="2">
        <v>88060</v>
      </c>
      <c r="AH247" s="7" t="str">
        <f>IF(COUNTIF(Returns!$A$2:$A$1635,Orders!AG247)&gt;0,"Returned","Not Returned")</f>
        <v>Not Returned</v>
      </c>
    </row>
    <row r="248" spans="5:34" ht="12.75" customHeight="1" thickTop="1" thickBot="1" x14ac:dyDescent="0.3">
      <c r="E248" s="11">
        <v>22758</v>
      </c>
      <c r="F248" s="12" t="s">
        <v>37</v>
      </c>
      <c r="G248" s="12">
        <v>0.03</v>
      </c>
      <c r="H248" s="12">
        <v>11.34</v>
      </c>
      <c r="I248" s="12">
        <v>5.01</v>
      </c>
      <c r="J248" s="12">
        <v>470</v>
      </c>
      <c r="K248" s="7" t="str">
        <f>IF(COUNTIF(Table1[Customer ID],Table1[[#This Row],[Customer ID]])&gt;1,"Repeat Customer","One-Time Customer")</f>
        <v>One-Time Customer</v>
      </c>
      <c r="L248" s="12" t="s">
        <v>575</v>
      </c>
      <c r="M248" s="12" t="s">
        <v>49</v>
      </c>
      <c r="N248" s="12" t="s">
        <v>58</v>
      </c>
      <c r="O248" s="12" t="s">
        <v>29</v>
      </c>
      <c r="P248" s="12" t="s">
        <v>93</v>
      </c>
      <c r="Q248" s="12" t="s">
        <v>59</v>
      </c>
      <c r="R248" s="12" t="s">
        <v>576</v>
      </c>
      <c r="S248" s="12">
        <v>0.36</v>
      </c>
      <c r="T248" s="7">
        <f>Table1[[#This Row],[Profit]]/Table1[[#This Row],[Sales]]</f>
        <v>0.38517264276228419</v>
      </c>
      <c r="U248" s="12" t="s">
        <v>33</v>
      </c>
      <c r="V248" s="12" t="s">
        <v>53</v>
      </c>
      <c r="W248" s="12" t="s">
        <v>54</v>
      </c>
      <c r="X248" s="12" t="s">
        <v>577</v>
      </c>
      <c r="Y248" s="12">
        <v>8601</v>
      </c>
      <c r="Z248" s="13">
        <v>42015</v>
      </c>
      <c r="AA248" s="14" t="str">
        <f>TEXT(Table1[[#This Row],[Order Date]],"mmmm")</f>
        <v>January</v>
      </c>
      <c r="AB248" s="8" t="str">
        <f>TEXT(Table1[[#This Row],[Order Date]],"yyyy")</f>
        <v>2015</v>
      </c>
      <c r="AC248" s="13">
        <v>42015</v>
      </c>
      <c r="AD248" s="12">
        <v>23.2028</v>
      </c>
      <c r="AE248" s="12">
        <v>5</v>
      </c>
      <c r="AF248" s="12">
        <v>60.24</v>
      </c>
      <c r="AG248" s="12">
        <v>88060</v>
      </c>
      <c r="AH248" s="7" t="str">
        <f>IF(COUNTIF(Returns!$A$2:$A$1635,Orders!AG248)&gt;0,"Returned","Not Returned")</f>
        <v>Not Returned</v>
      </c>
    </row>
    <row r="249" spans="5:34" ht="12.75" customHeight="1" thickTop="1" thickBot="1" x14ac:dyDescent="0.3">
      <c r="E249" s="9">
        <v>462</v>
      </c>
      <c r="F249" s="2" t="s">
        <v>37</v>
      </c>
      <c r="G249" s="2">
        <v>7.0000000000000007E-2</v>
      </c>
      <c r="H249" s="2">
        <v>179.99</v>
      </c>
      <c r="I249" s="2">
        <v>19.989999999999998</v>
      </c>
      <c r="J249" s="2">
        <v>471</v>
      </c>
      <c r="K249" s="7" t="str">
        <f>IF(COUNTIF(Table1[Customer ID],Table1[[#This Row],[Customer ID]])&gt;1,"Repeat Customer","One-Time Customer")</f>
        <v>One-Time Customer</v>
      </c>
      <c r="L249" s="2" t="s">
        <v>578</v>
      </c>
      <c r="M249" s="2" t="s">
        <v>27</v>
      </c>
      <c r="N249" s="2" t="s">
        <v>114</v>
      </c>
      <c r="O249" s="2" t="s">
        <v>77</v>
      </c>
      <c r="P249" s="2" t="s">
        <v>180</v>
      </c>
      <c r="Q249" s="2" t="s">
        <v>59</v>
      </c>
      <c r="R249" s="2" t="s">
        <v>579</v>
      </c>
      <c r="S249" s="2">
        <v>0.48</v>
      </c>
      <c r="T249" s="7">
        <f>Table1[[#This Row],[Profit]]/Table1[[#This Row],[Sales]]</f>
        <v>-0.79179853209475937</v>
      </c>
      <c r="U249" s="2" t="s">
        <v>33</v>
      </c>
      <c r="V249" s="2" t="s">
        <v>136</v>
      </c>
      <c r="W249" s="2" t="s">
        <v>387</v>
      </c>
      <c r="X249" s="2" t="s">
        <v>580</v>
      </c>
      <c r="Y249" s="2">
        <v>30318</v>
      </c>
      <c r="Z249" s="10">
        <v>42043</v>
      </c>
      <c r="AA249" s="14" t="str">
        <f>TEXT(Table1[[#This Row],[Order Date]],"mmmm")</f>
        <v>February</v>
      </c>
      <c r="AB249" s="8" t="str">
        <f>TEXT(Table1[[#This Row],[Order Date]],"yyyy")</f>
        <v>2015</v>
      </c>
      <c r="AC249" s="10">
        <v>42043</v>
      </c>
      <c r="AD249" s="2">
        <v>-568.53510000000006</v>
      </c>
      <c r="AE249" s="2">
        <v>4</v>
      </c>
      <c r="AF249" s="2">
        <v>718.03</v>
      </c>
      <c r="AG249" s="2">
        <v>3138</v>
      </c>
      <c r="AH249" s="7" t="str">
        <f>IF(COUNTIF(Returns!$A$2:$A$1635,Orders!AG249)&gt;0,"Returned","Not Returned")</f>
        <v>Not Returned</v>
      </c>
    </row>
    <row r="250" spans="5:34" ht="12.75" customHeight="1" thickTop="1" thickBot="1" x14ac:dyDescent="0.3">
      <c r="E250" s="11">
        <v>18462</v>
      </c>
      <c r="F250" s="12" t="s">
        <v>37</v>
      </c>
      <c r="G250" s="12">
        <v>7.0000000000000007E-2</v>
      </c>
      <c r="H250" s="12">
        <v>179.99</v>
      </c>
      <c r="I250" s="12">
        <v>19.989999999999998</v>
      </c>
      <c r="J250" s="12">
        <v>472</v>
      </c>
      <c r="K250" s="7" t="str">
        <f>IF(COUNTIF(Table1[Customer ID],Table1[[#This Row],[Customer ID]])&gt;1,"Repeat Customer","One-Time Customer")</f>
        <v>One-Time Customer</v>
      </c>
      <c r="L250" s="12" t="s">
        <v>581</v>
      </c>
      <c r="M250" s="12" t="s">
        <v>27</v>
      </c>
      <c r="N250" s="12" t="s">
        <v>114</v>
      </c>
      <c r="O250" s="12" t="s">
        <v>77</v>
      </c>
      <c r="P250" s="12" t="s">
        <v>180</v>
      </c>
      <c r="Q250" s="12" t="s">
        <v>59</v>
      </c>
      <c r="R250" s="12" t="s">
        <v>579</v>
      </c>
      <c r="S250" s="12">
        <v>0.48</v>
      </c>
      <c r="T250" s="7">
        <f>Table1[[#This Row],[Profit]]/Table1[[#This Row],[Sales]]</f>
        <v>-2.3813158041334748</v>
      </c>
      <c r="U250" s="12" t="s">
        <v>33</v>
      </c>
      <c r="V250" s="12" t="s">
        <v>53</v>
      </c>
      <c r="W250" s="12" t="s">
        <v>415</v>
      </c>
      <c r="X250" s="12" t="s">
        <v>582</v>
      </c>
      <c r="Y250" s="12">
        <v>21133</v>
      </c>
      <c r="Z250" s="13">
        <v>42043</v>
      </c>
      <c r="AA250" s="14" t="str">
        <f>TEXT(Table1[[#This Row],[Order Date]],"mmmm")</f>
        <v>February</v>
      </c>
      <c r="AB250" s="8" t="str">
        <f>TEXT(Table1[[#This Row],[Order Date]],"yyyy")</f>
        <v>2015</v>
      </c>
      <c r="AC250" s="13">
        <v>42043</v>
      </c>
      <c r="AD250" s="12">
        <v>-427.47</v>
      </c>
      <c r="AE250" s="12">
        <v>1</v>
      </c>
      <c r="AF250" s="12">
        <v>179.51</v>
      </c>
      <c r="AG250" s="12">
        <v>88023</v>
      </c>
      <c r="AH250" s="7" t="str">
        <f>IF(COUNTIF(Returns!$A$2:$A$1635,Orders!AG250)&gt;0,"Returned","Not Returned")</f>
        <v>Not Returned</v>
      </c>
    </row>
    <row r="251" spans="5:34" ht="12.75" customHeight="1" thickTop="1" thickBot="1" x14ac:dyDescent="0.3">
      <c r="E251" s="9">
        <v>20637</v>
      </c>
      <c r="F251" s="2" t="s">
        <v>47</v>
      </c>
      <c r="G251" s="2">
        <v>0.03</v>
      </c>
      <c r="H251" s="2">
        <v>11.97</v>
      </c>
      <c r="I251" s="2">
        <v>4.9800000000000004</v>
      </c>
      <c r="J251" s="2">
        <v>483</v>
      </c>
      <c r="K251" s="7" t="str">
        <f>IF(COUNTIF(Table1[Customer ID],Table1[[#This Row],[Customer ID]])&gt;1,"Repeat Customer","One-Time Customer")</f>
        <v>Repeat Customer</v>
      </c>
      <c r="L251" s="2" t="s">
        <v>583</v>
      </c>
      <c r="M251" s="2" t="s">
        <v>49</v>
      </c>
      <c r="N251" s="2" t="s">
        <v>28</v>
      </c>
      <c r="O251" s="2" t="s">
        <v>29</v>
      </c>
      <c r="P251" s="2" t="s">
        <v>257</v>
      </c>
      <c r="Q251" s="2" t="s">
        <v>59</v>
      </c>
      <c r="R251" s="2" t="s">
        <v>584</v>
      </c>
      <c r="S251" s="2">
        <v>0.57999999999999996</v>
      </c>
      <c r="T251" s="7">
        <f>Table1[[#This Row],[Profit]]/Table1[[#This Row],[Sales]]</f>
        <v>-0.24856518174364581</v>
      </c>
      <c r="U251" s="2" t="s">
        <v>33</v>
      </c>
      <c r="V251" s="2" t="s">
        <v>61</v>
      </c>
      <c r="W251" s="2" t="s">
        <v>178</v>
      </c>
      <c r="X251" s="2" t="s">
        <v>585</v>
      </c>
      <c r="Y251" s="2">
        <v>60543</v>
      </c>
      <c r="Z251" s="10">
        <v>42031</v>
      </c>
      <c r="AA251" s="14" t="str">
        <f>TEXT(Table1[[#This Row],[Order Date]],"mmmm")</f>
        <v>January</v>
      </c>
      <c r="AB251" s="8" t="str">
        <f>TEXT(Table1[[#This Row],[Order Date]],"yyyy")</f>
        <v>2015</v>
      </c>
      <c r="AC251" s="10">
        <v>42032</v>
      </c>
      <c r="AD251" s="2">
        <v>-18.190000000000001</v>
      </c>
      <c r="AE251" s="2">
        <v>6</v>
      </c>
      <c r="AF251" s="2">
        <v>73.180000000000007</v>
      </c>
      <c r="AG251" s="2">
        <v>90353</v>
      </c>
      <c r="AH251" s="7" t="str">
        <f>IF(COUNTIF(Returns!$A$2:$A$1635,Orders!AG251)&gt;0,"Returned","Not Returned")</f>
        <v>Not Returned</v>
      </c>
    </row>
    <row r="252" spans="5:34" ht="12.75" customHeight="1" thickTop="1" thickBot="1" x14ac:dyDescent="0.3">
      <c r="E252" s="11">
        <v>22864</v>
      </c>
      <c r="F252" s="12" t="s">
        <v>37</v>
      </c>
      <c r="G252" s="12">
        <v>0.06</v>
      </c>
      <c r="H252" s="12">
        <v>3.36</v>
      </c>
      <c r="I252" s="12">
        <v>6.27</v>
      </c>
      <c r="J252" s="12">
        <v>483</v>
      </c>
      <c r="K252" s="7" t="str">
        <f>IF(COUNTIF(Table1[Customer ID],Table1[[#This Row],[Customer ID]])&gt;1,"Repeat Customer","One-Time Customer")</f>
        <v>Repeat Customer</v>
      </c>
      <c r="L252" s="12" t="s">
        <v>583</v>
      </c>
      <c r="M252" s="12" t="s">
        <v>49</v>
      </c>
      <c r="N252" s="12" t="s">
        <v>28</v>
      </c>
      <c r="O252" s="12" t="s">
        <v>29</v>
      </c>
      <c r="P252" s="12" t="s">
        <v>109</v>
      </c>
      <c r="Q252" s="12" t="s">
        <v>59</v>
      </c>
      <c r="R252" s="12" t="s">
        <v>586</v>
      </c>
      <c r="S252" s="12">
        <v>0.4</v>
      </c>
      <c r="T252" s="7">
        <f>Table1[[#This Row],[Profit]]/Table1[[#This Row],[Sales]]</f>
        <v>-2.7276122448979594</v>
      </c>
      <c r="U252" s="12" t="s">
        <v>33</v>
      </c>
      <c r="V252" s="12" t="s">
        <v>61</v>
      </c>
      <c r="W252" s="12" t="s">
        <v>178</v>
      </c>
      <c r="X252" s="12" t="s">
        <v>585</v>
      </c>
      <c r="Y252" s="12">
        <v>60543</v>
      </c>
      <c r="Z252" s="13">
        <v>42117</v>
      </c>
      <c r="AA252" s="14" t="str">
        <f>TEXT(Table1[[#This Row],[Order Date]],"mmmm")</f>
        <v>April</v>
      </c>
      <c r="AB252" s="8" t="str">
        <f>TEXT(Table1[[#This Row],[Order Date]],"yyyy")</f>
        <v>2015</v>
      </c>
      <c r="AC252" s="13">
        <v>42118</v>
      </c>
      <c r="AD252" s="12">
        <v>-24.057540000000003</v>
      </c>
      <c r="AE252" s="12">
        <v>2</v>
      </c>
      <c r="AF252" s="12">
        <v>8.82</v>
      </c>
      <c r="AG252" s="12">
        <v>90354</v>
      </c>
      <c r="AH252" s="7" t="str">
        <f>IF(COUNTIF(Returns!$A$2:$A$1635,Orders!AG252)&gt;0,"Returned","Not Returned")</f>
        <v>Not Returned</v>
      </c>
    </row>
    <row r="253" spans="5:34" ht="12.75" customHeight="1" thickTop="1" thickBot="1" x14ac:dyDescent="0.3">
      <c r="E253" s="9">
        <v>22865</v>
      </c>
      <c r="F253" s="2" t="s">
        <v>37</v>
      </c>
      <c r="G253" s="2">
        <v>7.0000000000000007E-2</v>
      </c>
      <c r="H253" s="2">
        <v>699.99</v>
      </c>
      <c r="I253" s="2">
        <v>24.49</v>
      </c>
      <c r="J253" s="2">
        <v>483</v>
      </c>
      <c r="K253" s="7" t="str">
        <f>IF(COUNTIF(Table1[Customer ID],Table1[[#This Row],[Customer ID]])&gt;1,"Repeat Customer","One-Time Customer")</f>
        <v>Repeat Customer</v>
      </c>
      <c r="L253" s="2" t="s">
        <v>583</v>
      </c>
      <c r="M253" s="2" t="s">
        <v>49</v>
      </c>
      <c r="N253" s="2" t="s">
        <v>28</v>
      </c>
      <c r="O253" s="2" t="s">
        <v>77</v>
      </c>
      <c r="P253" s="2" t="s">
        <v>587</v>
      </c>
      <c r="Q253" s="2" t="s">
        <v>236</v>
      </c>
      <c r="R253" s="2" t="s">
        <v>588</v>
      </c>
      <c r="S253" s="2">
        <v>0.41</v>
      </c>
      <c r="T253" s="7">
        <f>Table1[[#This Row],[Profit]]/Table1[[#This Row],[Sales]]</f>
        <v>0.432316360697379</v>
      </c>
      <c r="U253" s="2" t="s">
        <v>33</v>
      </c>
      <c r="V253" s="2" t="s">
        <v>61</v>
      </c>
      <c r="W253" s="2" t="s">
        <v>178</v>
      </c>
      <c r="X253" s="2" t="s">
        <v>585</v>
      </c>
      <c r="Y253" s="2">
        <v>60543</v>
      </c>
      <c r="Z253" s="10">
        <v>42117</v>
      </c>
      <c r="AA253" s="14" t="str">
        <f>TEXT(Table1[[#This Row],[Order Date]],"mmmm")</f>
        <v>April</v>
      </c>
      <c r="AB253" s="8" t="str">
        <f>TEXT(Table1[[#This Row],[Order Date]],"yyyy")</f>
        <v>2015</v>
      </c>
      <c r="AC253" s="10">
        <v>42119</v>
      </c>
      <c r="AD253" s="2">
        <v>2583.5614799999998</v>
      </c>
      <c r="AE253" s="2">
        <v>9</v>
      </c>
      <c r="AF253" s="2">
        <v>5976.09</v>
      </c>
      <c r="AG253" s="2">
        <v>90354</v>
      </c>
      <c r="AH253" s="7" t="str">
        <f>IF(COUNTIF(Returns!$A$2:$A$1635,Orders!AG253)&gt;0,"Returned","Not Returned")</f>
        <v>Not Returned</v>
      </c>
    </row>
    <row r="254" spans="5:34" ht="12.75" customHeight="1" thickTop="1" thickBot="1" x14ac:dyDescent="0.3">
      <c r="E254" s="11">
        <v>20668</v>
      </c>
      <c r="F254" s="12" t="s">
        <v>37</v>
      </c>
      <c r="G254" s="12">
        <v>0.05</v>
      </c>
      <c r="H254" s="12">
        <v>2.88</v>
      </c>
      <c r="I254" s="12">
        <v>0.5</v>
      </c>
      <c r="J254" s="12">
        <v>485</v>
      </c>
      <c r="K254" s="7" t="str">
        <f>IF(COUNTIF(Table1[Customer ID],Table1[[#This Row],[Customer ID]])&gt;1,"Repeat Customer","One-Time Customer")</f>
        <v>One-Time Customer</v>
      </c>
      <c r="L254" s="12" t="s">
        <v>589</v>
      </c>
      <c r="M254" s="12" t="s">
        <v>49</v>
      </c>
      <c r="N254" s="12" t="s">
        <v>28</v>
      </c>
      <c r="O254" s="12" t="s">
        <v>29</v>
      </c>
      <c r="P254" s="12" t="s">
        <v>134</v>
      </c>
      <c r="Q254" s="12" t="s">
        <v>59</v>
      </c>
      <c r="R254" s="12" t="s">
        <v>590</v>
      </c>
      <c r="S254" s="12">
        <v>0.36</v>
      </c>
      <c r="T254" s="7">
        <f>Table1[[#This Row],[Profit]]/Table1[[#This Row],[Sales]]</f>
        <v>0.69</v>
      </c>
      <c r="U254" s="12" t="s">
        <v>33</v>
      </c>
      <c r="V254" s="12" t="s">
        <v>34</v>
      </c>
      <c r="W254" s="12" t="s">
        <v>45</v>
      </c>
      <c r="X254" s="12" t="s">
        <v>591</v>
      </c>
      <c r="Y254" s="12">
        <v>93727</v>
      </c>
      <c r="Z254" s="13">
        <v>42081</v>
      </c>
      <c r="AA254" s="14" t="str">
        <f>TEXT(Table1[[#This Row],[Order Date]],"mmmm")</f>
        <v>March</v>
      </c>
      <c r="AB254" s="8" t="str">
        <f>TEXT(Table1[[#This Row],[Order Date]],"yyyy")</f>
        <v>2015</v>
      </c>
      <c r="AC254" s="13">
        <v>42083</v>
      </c>
      <c r="AD254" s="12">
        <v>6.0512999999999995</v>
      </c>
      <c r="AE254" s="12">
        <v>3</v>
      </c>
      <c r="AF254" s="12">
        <v>8.77</v>
      </c>
      <c r="AG254" s="12">
        <v>91062</v>
      </c>
      <c r="AH254" s="7" t="str">
        <f>IF(COUNTIF(Returns!$A$2:$A$1635,Orders!AG254)&gt;0,"Returned","Not Returned")</f>
        <v>Not Returned</v>
      </c>
    </row>
    <row r="255" spans="5:34" ht="12.75" customHeight="1" thickTop="1" thickBot="1" x14ac:dyDescent="0.3">
      <c r="E255" s="9">
        <v>23394</v>
      </c>
      <c r="F255" s="2" t="s">
        <v>56</v>
      </c>
      <c r="G255" s="2">
        <v>0.1</v>
      </c>
      <c r="H255" s="2">
        <v>3.36</v>
      </c>
      <c r="I255" s="2">
        <v>6.27</v>
      </c>
      <c r="J255" s="2">
        <v>487</v>
      </c>
      <c r="K255" s="7" t="str">
        <f>IF(COUNTIF(Table1[Customer ID],Table1[[#This Row],[Customer ID]])&gt;1,"Repeat Customer","One-Time Customer")</f>
        <v>One-Time Customer</v>
      </c>
      <c r="L255" s="2" t="s">
        <v>592</v>
      </c>
      <c r="M255" s="2" t="s">
        <v>27</v>
      </c>
      <c r="N255" s="2" t="s">
        <v>28</v>
      </c>
      <c r="O255" s="2" t="s">
        <v>29</v>
      </c>
      <c r="P255" s="2" t="s">
        <v>109</v>
      </c>
      <c r="Q255" s="2" t="s">
        <v>59</v>
      </c>
      <c r="R255" s="2" t="s">
        <v>586</v>
      </c>
      <c r="S255" s="2">
        <v>0.4</v>
      </c>
      <c r="T255" s="7">
        <f>Table1[[#This Row],[Profit]]/Table1[[#This Row],[Sales]]</f>
        <v>-3.213057019645424</v>
      </c>
      <c r="U255" s="2" t="s">
        <v>33</v>
      </c>
      <c r="V255" s="2" t="s">
        <v>53</v>
      </c>
      <c r="W255" s="2" t="s">
        <v>188</v>
      </c>
      <c r="X255" s="2" t="s">
        <v>433</v>
      </c>
      <c r="Y255" s="2">
        <v>4073</v>
      </c>
      <c r="Z255" s="10">
        <v>42142</v>
      </c>
      <c r="AA255" s="14" t="str">
        <f>TEXT(Table1[[#This Row],[Order Date]],"mmmm")</f>
        <v>May</v>
      </c>
      <c r="AB255" s="8" t="str">
        <f>TEXT(Table1[[#This Row],[Order Date]],"yyyy")</f>
        <v>2015</v>
      </c>
      <c r="AC255" s="10">
        <v>42143</v>
      </c>
      <c r="AD255" s="2">
        <v>-67.0565</v>
      </c>
      <c r="AE255" s="2">
        <v>5</v>
      </c>
      <c r="AF255" s="2">
        <v>20.87</v>
      </c>
      <c r="AG255" s="2">
        <v>91063</v>
      </c>
      <c r="AH255" s="7" t="str">
        <f>IF(COUNTIF(Returns!$A$2:$A$1635,Orders!AG255)&gt;0,"Returned","Not Returned")</f>
        <v>Not Returned</v>
      </c>
    </row>
    <row r="256" spans="5:34" ht="12.75" customHeight="1" thickTop="1" thickBot="1" x14ac:dyDescent="0.3">
      <c r="E256" s="11">
        <v>23395</v>
      </c>
      <c r="F256" s="12" t="s">
        <v>56</v>
      </c>
      <c r="G256" s="12">
        <v>7.0000000000000007E-2</v>
      </c>
      <c r="H256" s="12">
        <v>12.28</v>
      </c>
      <c r="I256" s="12">
        <v>4.8600000000000003</v>
      </c>
      <c r="J256" s="12">
        <v>488</v>
      </c>
      <c r="K256" s="7" t="str">
        <f>IF(COUNTIF(Table1[Customer ID],Table1[[#This Row],[Customer ID]])&gt;1,"Repeat Customer","One-Time Customer")</f>
        <v>One-Time Customer</v>
      </c>
      <c r="L256" s="12" t="s">
        <v>593</v>
      </c>
      <c r="M256" s="12" t="s">
        <v>49</v>
      </c>
      <c r="N256" s="12" t="s">
        <v>28</v>
      </c>
      <c r="O256" s="12" t="s">
        <v>29</v>
      </c>
      <c r="P256" s="12" t="s">
        <v>93</v>
      </c>
      <c r="Q256" s="12" t="s">
        <v>59</v>
      </c>
      <c r="R256" s="12" t="s">
        <v>303</v>
      </c>
      <c r="S256" s="12">
        <v>0.38</v>
      </c>
      <c r="T256" s="7">
        <f>Table1[[#This Row],[Profit]]/Table1[[#This Row],[Sales]]</f>
        <v>-0.30894941634241246</v>
      </c>
      <c r="U256" s="12" t="s">
        <v>33</v>
      </c>
      <c r="V256" s="12" t="s">
        <v>53</v>
      </c>
      <c r="W256" s="12" t="s">
        <v>188</v>
      </c>
      <c r="X256" s="12" t="s">
        <v>594</v>
      </c>
      <c r="Y256" s="12">
        <v>4106</v>
      </c>
      <c r="Z256" s="13">
        <v>42142</v>
      </c>
      <c r="AA256" s="14" t="str">
        <f>TEXT(Table1[[#This Row],[Order Date]],"mmmm")</f>
        <v>May</v>
      </c>
      <c r="AB256" s="8" t="str">
        <f>TEXT(Table1[[#This Row],[Order Date]],"yyyy")</f>
        <v>2015</v>
      </c>
      <c r="AC256" s="13">
        <v>42144</v>
      </c>
      <c r="AD256" s="12">
        <v>-7.94</v>
      </c>
      <c r="AE256" s="12">
        <v>2</v>
      </c>
      <c r="AF256" s="12">
        <v>25.7</v>
      </c>
      <c r="AG256" s="12">
        <v>91063</v>
      </c>
      <c r="AH256" s="7" t="str">
        <f>IF(COUNTIF(Returns!$A$2:$A$1635,Orders!AG256)&gt;0,"Returned","Not Returned")</f>
        <v>Not Returned</v>
      </c>
    </row>
    <row r="257" spans="5:34" ht="12.75" customHeight="1" thickTop="1" thickBot="1" x14ac:dyDescent="0.3">
      <c r="E257" s="9">
        <v>23393</v>
      </c>
      <c r="F257" s="2" t="s">
        <v>56</v>
      </c>
      <c r="G257" s="2">
        <v>0.09</v>
      </c>
      <c r="H257" s="2">
        <v>20.99</v>
      </c>
      <c r="I257" s="2">
        <v>0.99</v>
      </c>
      <c r="J257" s="2">
        <v>489</v>
      </c>
      <c r="K257" s="7" t="str">
        <f>IF(COUNTIF(Table1[Customer ID],Table1[[#This Row],[Customer ID]])&gt;1,"Repeat Customer","One-Time Customer")</f>
        <v>One-Time Customer</v>
      </c>
      <c r="L257" s="2" t="s">
        <v>595</v>
      </c>
      <c r="M257" s="2" t="s">
        <v>49</v>
      </c>
      <c r="N257" s="2" t="s">
        <v>28</v>
      </c>
      <c r="O257" s="2" t="s">
        <v>77</v>
      </c>
      <c r="P257" s="2" t="s">
        <v>78</v>
      </c>
      <c r="Q257" s="2" t="s">
        <v>31</v>
      </c>
      <c r="R257" s="2" t="s">
        <v>596</v>
      </c>
      <c r="S257" s="2">
        <v>0.56999999999999995</v>
      </c>
      <c r="T257" s="7">
        <f>Table1[[#This Row],[Profit]]/Table1[[#This Row],[Sales]]</f>
        <v>0.53270026571416129</v>
      </c>
      <c r="U257" s="2" t="s">
        <v>33</v>
      </c>
      <c r="V257" s="2" t="s">
        <v>53</v>
      </c>
      <c r="W257" s="2" t="s">
        <v>193</v>
      </c>
      <c r="X257" s="2" t="s">
        <v>597</v>
      </c>
      <c r="Y257" s="2">
        <v>2062</v>
      </c>
      <c r="Z257" s="10">
        <v>42142</v>
      </c>
      <c r="AA257" s="14" t="str">
        <f>TEXT(Table1[[#This Row],[Order Date]],"mmmm")</f>
        <v>May</v>
      </c>
      <c r="AB257" s="8" t="str">
        <f>TEXT(Table1[[#This Row],[Order Date]],"yyyy")</f>
        <v>2015</v>
      </c>
      <c r="AC257" s="10">
        <v>42142</v>
      </c>
      <c r="AD257" s="2">
        <v>122.292</v>
      </c>
      <c r="AE257" s="2">
        <v>14</v>
      </c>
      <c r="AF257" s="2">
        <v>229.57</v>
      </c>
      <c r="AG257" s="2">
        <v>91063</v>
      </c>
      <c r="AH257" s="7" t="str">
        <f>IF(COUNTIF(Returns!$A$2:$A$1635,Orders!AG257)&gt;0,"Returned","Not Returned")</f>
        <v>Not Returned</v>
      </c>
    </row>
    <row r="258" spans="5:34" ht="12.75" customHeight="1" thickTop="1" thickBot="1" x14ac:dyDescent="0.3">
      <c r="E258" s="11">
        <v>1147</v>
      </c>
      <c r="F258" s="12" t="s">
        <v>56</v>
      </c>
      <c r="G258" s="12">
        <v>0.08</v>
      </c>
      <c r="H258" s="12">
        <v>2.94</v>
      </c>
      <c r="I258" s="12">
        <v>0.96</v>
      </c>
      <c r="J258" s="12">
        <v>491</v>
      </c>
      <c r="K258" s="7" t="str">
        <f>IF(COUNTIF(Table1[Customer ID],Table1[[#This Row],[Customer ID]])&gt;1,"Repeat Customer","One-Time Customer")</f>
        <v>Repeat Customer</v>
      </c>
      <c r="L258" s="12" t="s">
        <v>598</v>
      </c>
      <c r="M258" s="12" t="s">
        <v>49</v>
      </c>
      <c r="N258" s="12" t="s">
        <v>114</v>
      </c>
      <c r="O258" s="12" t="s">
        <v>29</v>
      </c>
      <c r="P258" s="12" t="s">
        <v>30</v>
      </c>
      <c r="Q258" s="12" t="s">
        <v>31</v>
      </c>
      <c r="R258" s="12" t="s">
        <v>599</v>
      </c>
      <c r="S258" s="12">
        <v>0.57999999999999996</v>
      </c>
      <c r="T258" s="7">
        <f>Table1[[#This Row],[Profit]]/Table1[[#This Row],[Sales]]</f>
        <v>-3.1784107946026985E-2</v>
      </c>
      <c r="U258" s="12" t="s">
        <v>33</v>
      </c>
      <c r="V258" s="12" t="s">
        <v>53</v>
      </c>
      <c r="W258" s="12" t="s">
        <v>71</v>
      </c>
      <c r="X258" s="12" t="s">
        <v>90</v>
      </c>
      <c r="Y258" s="12">
        <v>10154</v>
      </c>
      <c r="Z258" s="13">
        <v>42139</v>
      </c>
      <c r="AA258" s="14" t="str">
        <f>TEXT(Table1[[#This Row],[Order Date]],"mmmm")</f>
        <v>May</v>
      </c>
      <c r="AB258" s="8" t="str">
        <f>TEXT(Table1[[#This Row],[Order Date]],"yyyy")</f>
        <v>2015</v>
      </c>
      <c r="AC258" s="13">
        <v>42141</v>
      </c>
      <c r="AD258" s="12">
        <v>-2.12</v>
      </c>
      <c r="AE258" s="12">
        <v>23</v>
      </c>
      <c r="AF258" s="12">
        <v>66.7</v>
      </c>
      <c r="AG258" s="12">
        <v>8353</v>
      </c>
      <c r="AH258" s="7" t="str">
        <f>IF(COUNTIF(Returns!$A$2:$A$1635,Orders!AG258)&gt;0,"Returned","Not Returned")</f>
        <v>Returned</v>
      </c>
    </row>
    <row r="259" spans="5:34" ht="12.75" customHeight="1" thickTop="1" thickBot="1" x14ac:dyDescent="0.3">
      <c r="E259" s="9">
        <v>1450</v>
      </c>
      <c r="F259" s="2" t="s">
        <v>47</v>
      </c>
      <c r="G259" s="2">
        <v>0.01</v>
      </c>
      <c r="H259" s="2">
        <v>4.9800000000000004</v>
      </c>
      <c r="I259" s="2">
        <v>6.07</v>
      </c>
      <c r="J259" s="2">
        <v>491</v>
      </c>
      <c r="K259" s="7" t="str">
        <f>IF(COUNTIF(Table1[Customer ID],Table1[[#This Row],[Customer ID]])&gt;1,"Repeat Customer","One-Time Customer")</f>
        <v>Repeat Customer</v>
      </c>
      <c r="L259" s="2" t="s">
        <v>598</v>
      </c>
      <c r="M259" s="2" t="s">
        <v>49</v>
      </c>
      <c r="N259" s="2" t="s">
        <v>114</v>
      </c>
      <c r="O259" s="2" t="s">
        <v>29</v>
      </c>
      <c r="P259" s="2" t="s">
        <v>93</v>
      </c>
      <c r="Q259" s="2" t="s">
        <v>59</v>
      </c>
      <c r="R259" s="2" t="s">
        <v>173</v>
      </c>
      <c r="S259" s="2">
        <v>0.36</v>
      </c>
      <c r="T259" s="7">
        <f>Table1[[#This Row],[Profit]]/Table1[[#This Row],[Sales]]</f>
        <v>-0.31829493087557603</v>
      </c>
      <c r="U259" s="2" t="s">
        <v>33</v>
      </c>
      <c r="V259" s="2" t="s">
        <v>53</v>
      </c>
      <c r="W259" s="2" t="s">
        <v>71</v>
      </c>
      <c r="X259" s="2" t="s">
        <v>90</v>
      </c>
      <c r="Y259" s="2">
        <v>10154</v>
      </c>
      <c r="Z259" s="10">
        <v>42045</v>
      </c>
      <c r="AA259" s="14" t="str">
        <f>TEXT(Table1[[#This Row],[Order Date]],"mmmm")</f>
        <v>February</v>
      </c>
      <c r="AB259" s="8" t="str">
        <f>TEXT(Table1[[#This Row],[Order Date]],"yyyy")</f>
        <v>2015</v>
      </c>
      <c r="AC259" s="10">
        <v>42046</v>
      </c>
      <c r="AD259" s="2">
        <v>-69.069999999999993</v>
      </c>
      <c r="AE259" s="2">
        <v>41</v>
      </c>
      <c r="AF259" s="2">
        <v>217</v>
      </c>
      <c r="AG259" s="2">
        <v>10464</v>
      </c>
      <c r="AH259" s="7" t="str">
        <f>IF(COUNTIF(Returns!$A$2:$A$1635,Orders!AG259)&gt;0,"Returned","Not Returned")</f>
        <v>Not Returned</v>
      </c>
    </row>
    <row r="260" spans="5:34" ht="12.75" customHeight="1" thickTop="1" thickBot="1" x14ac:dyDescent="0.3">
      <c r="E260" s="11">
        <v>914</v>
      </c>
      <c r="F260" s="12" t="s">
        <v>47</v>
      </c>
      <c r="G260" s="12">
        <v>0.02</v>
      </c>
      <c r="H260" s="12">
        <v>1360.14</v>
      </c>
      <c r="I260" s="12">
        <v>14.7</v>
      </c>
      <c r="J260" s="12">
        <v>491</v>
      </c>
      <c r="K260" s="7" t="str">
        <f>IF(COUNTIF(Table1[Customer ID],Table1[[#This Row],[Customer ID]])&gt;1,"Repeat Customer","One-Time Customer")</f>
        <v>Repeat Customer</v>
      </c>
      <c r="L260" s="12" t="s">
        <v>598</v>
      </c>
      <c r="M260" s="12" t="s">
        <v>39</v>
      </c>
      <c r="N260" s="12" t="s">
        <v>114</v>
      </c>
      <c r="O260" s="12" t="s">
        <v>77</v>
      </c>
      <c r="P260" s="12" t="s">
        <v>85</v>
      </c>
      <c r="Q260" s="12" t="s">
        <v>43</v>
      </c>
      <c r="R260" s="12" t="s">
        <v>600</v>
      </c>
      <c r="S260" s="12">
        <v>0.59</v>
      </c>
      <c r="T260" s="7">
        <f>Table1[[#This Row],[Profit]]/Table1[[#This Row],[Sales]]</f>
        <v>6.4037940550542141E-2</v>
      </c>
      <c r="U260" s="12" t="s">
        <v>33</v>
      </c>
      <c r="V260" s="12" t="s">
        <v>53</v>
      </c>
      <c r="W260" s="12" t="s">
        <v>71</v>
      </c>
      <c r="X260" s="12" t="s">
        <v>90</v>
      </c>
      <c r="Y260" s="12">
        <v>10154</v>
      </c>
      <c r="Z260" s="13">
        <v>42175</v>
      </c>
      <c r="AA260" s="14" t="str">
        <f>TEXT(Table1[[#This Row],[Order Date]],"mmmm")</f>
        <v>June</v>
      </c>
      <c r="AB260" s="8" t="str">
        <f>TEXT(Table1[[#This Row],[Order Date]],"yyyy")</f>
        <v>2015</v>
      </c>
      <c r="AC260" s="13">
        <v>42177</v>
      </c>
      <c r="AD260" s="12">
        <v>2028.12</v>
      </c>
      <c r="AE260" s="12">
        <v>22</v>
      </c>
      <c r="AF260" s="12">
        <v>31670.6</v>
      </c>
      <c r="AG260" s="12">
        <v>6562</v>
      </c>
      <c r="AH260" s="7" t="str">
        <f>IF(COUNTIF(Returns!$A$2:$A$1635,Orders!AG260)&gt;0,"Returned","Not Returned")</f>
        <v>Not Returned</v>
      </c>
    </row>
    <row r="261" spans="5:34" ht="12.75" customHeight="1" thickTop="1" thickBot="1" x14ac:dyDescent="0.3">
      <c r="E261" s="9">
        <v>6046</v>
      </c>
      <c r="F261" s="2" t="s">
        <v>37</v>
      </c>
      <c r="G261" s="2">
        <v>0.02</v>
      </c>
      <c r="H261" s="2">
        <v>9.06</v>
      </c>
      <c r="I261" s="2">
        <v>9.86</v>
      </c>
      <c r="J261" s="2">
        <v>491</v>
      </c>
      <c r="K261" s="7" t="str">
        <f>IF(COUNTIF(Table1[Customer ID],Table1[[#This Row],[Customer ID]])&gt;1,"Repeat Customer","One-Time Customer")</f>
        <v>Repeat Customer</v>
      </c>
      <c r="L261" s="2" t="s">
        <v>598</v>
      </c>
      <c r="M261" s="2" t="s">
        <v>49</v>
      </c>
      <c r="N261" s="2" t="s">
        <v>114</v>
      </c>
      <c r="O261" s="2" t="s">
        <v>29</v>
      </c>
      <c r="P261" s="2" t="s">
        <v>93</v>
      </c>
      <c r="Q261" s="2" t="s">
        <v>59</v>
      </c>
      <c r="R261" s="2" t="s">
        <v>601</v>
      </c>
      <c r="S261" s="2">
        <v>0.4</v>
      </c>
      <c r="T261" s="7">
        <f>Table1[[#This Row],[Profit]]/Table1[[#This Row],[Sales]]</f>
        <v>-0.26482361771328494</v>
      </c>
      <c r="U261" s="2" t="s">
        <v>33</v>
      </c>
      <c r="V261" s="2" t="s">
        <v>53</v>
      </c>
      <c r="W261" s="2" t="s">
        <v>71</v>
      </c>
      <c r="X261" s="2" t="s">
        <v>90</v>
      </c>
      <c r="Y261" s="2">
        <v>10154</v>
      </c>
      <c r="Z261" s="10">
        <v>42175</v>
      </c>
      <c r="AA261" s="14" t="str">
        <f>TEXT(Table1[[#This Row],[Order Date]],"mmmm")</f>
        <v>June</v>
      </c>
      <c r="AB261" s="8" t="str">
        <f>TEXT(Table1[[#This Row],[Order Date]],"yyyy")</f>
        <v>2015</v>
      </c>
      <c r="AC261" s="10">
        <v>42177</v>
      </c>
      <c r="AD261" s="2">
        <v>-63.51</v>
      </c>
      <c r="AE261" s="2">
        <v>24</v>
      </c>
      <c r="AF261" s="2">
        <v>239.82</v>
      </c>
      <c r="AG261" s="2">
        <v>42852</v>
      </c>
      <c r="AH261" s="7" t="str">
        <f>IF(COUNTIF(Returns!$A$2:$A$1635,Orders!AG261)&gt;0,"Returned","Not Returned")</f>
        <v>Not Returned</v>
      </c>
    </row>
    <row r="262" spans="5:34" ht="12.75" customHeight="1" thickTop="1" thickBot="1" x14ac:dyDescent="0.3">
      <c r="E262" s="11">
        <v>18757</v>
      </c>
      <c r="F262" s="12" t="s">
        <v>37</v>
      </c>
      <c r="G262" s="12">
        <v>0.02</v>
      </c>
      <c r="H262" s="12">
        <v>6.48</v>
      </c>
      <c r="I262" s="12">
        <v>6.6</v>
      </c>
      <c r="J262" s="12">
        <v>493</v>
      </c>
      <c r="K262" s="7" t="str">
        <f>IF(COUNTIF(Table1[Customer ID],Table1[[#This Row],[Customer ID]])&gt;1,"Repeat Customer","One-Time Customer")</f>
        <v>Repeat Customer</v>
      </c>
      <c r="L262" s="12" t="s">
        <v>602</v>
      </c>
      <c r="M262" s="12" t="s">
        <v>49</v>
      </c>
      <c r="N262" s="12" t="s">
        <v>114</v>
      </c>
      <c r="O262" s="12" t="s">
        <v>29</v>
      </c>
      <c r="P262" s="12" t="s">
        <v>93</v>
      </c>
      <c r="Q262" s="12" t="s">
        <v>59</v>
      </c>
      <c r="R262" s="12" t="s">
        <v>603</v>
      </c>
      <c r="S262" s="12">
        <v>0.37</v>
      </c>
      <c r="T262" s="7">
        <f>Table1[[#This Row],[Profit]]/Table1[[#This Row],[Sales]]</f>
        <v>-1.3798530954879329</v>
      </c>
      <c r="U262" s="12" t="s">
        <v>33</v>
      </c>
      <c r="V262" s="12" t="s">
        <v>34</v>
      </c>
      <c r="W262" s="12" t="s">
        <v>35</v>
      </c>
      <c r="X262" s="12" t="s">
        <v>604</v>
      </c>
      <c r="Y262" s="12">
        <v>98158</v>
      </c>
      <c r="Z262" s="13">
        <v>42024</v>
      </c>
      <c r="AA262" s="14" t="str">
        <f>TEXT(Table1[[#This Row],[Order Date]],"mmmm")</f>
        <v>January</v>
      </c>
      <c r="AB262" s="8" t="str">
        <f>TEXT(Table1[[#This Row],[Order Date]],"yyyy")</f>
        <v>2015</v>
      </c>
      <c r="AC262" s="13">
        <v>42026</v>
      </c>
      <c r="AD262" s="12">
        <v>-92.05</v>
      </c>
      <c r="AE262" s="12">
        <v>10</v>
      </c>
      <c r="AF262" s="12">
        <v>66.709999999999994</v>
      </c>
      <c r="AG262" s="12">
        <v>88906</v>
      </c>
      <c r="AH262" s="7" t="str">
        <f>IF(COUNTIF(Returns!$A$2:$A$1635,Orders!AG262)&gt;0,"Returned","Not Returned")</f>
        <v>Not Returned</v>
      </c>
    </row>
    <row r="263" spans="5:34" ht="12.75" customHeight="1" thickTop="1" thickBot="1" x14ac:dyDescent="0.3">
      <c r="E263" s="9">
        <v>18758</v>
      </c>
      <c r="F263" s="2" t="s">
        <v>37</v>
      </c>
      <c r="G263" s="2">
        <v>0.04</v>
      </c>
      <c r="H263" s="2">
        <v>17.149999999999999</v>
      </c>
      <c r="I263" s="2">
        <v>4.96</v>
      </c>
      <c r="J263" s="2">
        <v>493</v>
      </c>
      <c r="K263" s="7" t="str">
        <f>IF(COUNTIF(Table1[Customer ID],Table1[[#This Row],[Customer ID]])&gt;1,"Repeat Customer","One-Time Customer")</f>
        <v>Repeat Customer</v>
      </c>
      <c r="L263" s="2" t="s">
        <v>602</v>
      </c>
      <c r="M263" s="2" t="s">
        <v>49</v>
      </c>
      <c r="N263" s="2" t="s">
        <v>114</v>
      </c>
      <c r="O263" s="2" t="s">
        <v>29</v>
      </c>
      <c r="P263" s="2" t="s">
        <v>141</v>
      </c>
      <c r="Q263" s="2" t="s">
        <v>59</v>
      </c>
      <c r="R263" s="2" t="s">
        <v>605</v>
      </c>
      <c r="S263" s="2">
        <v>0.57999999999999996</v>
      </c>
      <c r="T263" s="7">
        <f>Table1[[#This Row],[Profit]]/Table1[[#This Row],[Sales]]</f>
        <v>7.0100963744837083E-2</v>
      </c>
      <c r="U263" s="2" t="s">
        <v>33</v>
      </c>
      <c r="V263" s="2" t="s">
        <v>34</v>
      </c>
      <c r="W263" s="2" t="s">
        <v>35</v>
      </c>
      <c r="X263" s="2" t="s">
        <v>604</v>
      </c>
      <c r="Y263" s="2">
        <v>98158</v>
      </c>
      <c r="Z263" s="10">
        <v>42024</v>
      </c>
      <c r="AA263" s="14" t="str">
        <f>TEXT(Table1[[#This Row],[Order Date]],"mmmm")</f>
        <v>January</v>
      </c>
      <c r="AB263" s="8" t="str">
        <f>TEXT(Table1[[#This Row],[Order Date]],"yyyy")</f>
        <v>2015</v>
      </c>
      <c r="AC263" s="10">
        <v>42025</v>
      </c>
      <c r="AD263" s="2">
        <v>6.11</v>
      </c>
      <c r="AE263" s="2">
        <v>5</v>
      </c>
      <c r="AF263" s="2">
        <v>87.16</v>
      </c>
      <c r="AG263" s="2">
        <v>88906</v>
      </c>
      <c r="AH263" s="7" t="str">
        <f>IF(COUNTIF(Returns!$A$2:$A$1635,Orders!AG263)&gt;0,"Returned","Not Returned")</f>
        <v>Not Returned</v>
      </c>
    </row>
    <row r="264" spans="5:34" ht="12.75" customHeight="1" thickTop="1" thickBot="1" x14ac:dyDescent="0.3">
      <c r="E264" s="11">
        <v>19146</v>
      </c>
      <c r="F264" s="12" t="s">
        <v>56</v>
      </c>
      <c r="G264" s="12">
        <v>0.06</v>
      </c>
      <c r="H264" s="12">
        <v>8.32</v>
      </c>
      <c r="I264" s="12">
        <v>2.38</v>
      </c>
      <c r="J264" s="12">
        <v>494</v>
      </c>
      <c r="K264" s="7" t="str">
        <f>IF(COUNTIF(Table1[Customer ID],Table1[[#This Row],[Customer ID]])&gt;1,"Repeat Customer","One-Time Customer")</f>
        <v>Repeat Customer</v>
      </c>
      <c r="L264" s="12" t="s">
        <v>606</v>
      </c>
      <c r="M264" s="12" t="s">
        <v>49</v>
      </c>
      <c r="N264" s="12" t="s">
        <v>114</v>
      </c>
      <c r="O264" s="12" t="s">
        <v>77</v>
      </c>
      <c r="P264" s="12" t="s">
        <v>180</v>
      </c>
      <c r="Q264" s="12" t="s">
        <v>51</v>
      </c>
      <c r="R264" s="12" t="s">
        <v>607</v>
      </c>
      <c r="S264" s="12">
        <v>0.74</v>
      </c>
      <c r="T264" s="7">
        <f>Table1[[#This Row],[Profit]]/Table1[[#This Row],[Sales]]</f>
        <v>-0.36174205016788469</v>
      </c>
      <c r="U264" s="12" t="s">
        <v>33</v>
      </c>
      <c r="V264" s="12" t="s">
        <v>34</v>
      </c>
      <c r="W264" s="12" t="s">
        <v>35</v>
      </c>
      <c r="X264" s="12" t="s">
        <v>209</v>
      </c>
      <c r="Y264" s="12">
        <v>98115</v>
      </c>
      <c r="Z264" s="13">
        <v>42139</v>
      </c>
      <c r="AA264" s="14" t="str">
        <f>TEXT(Table1[[#This Row],[Order Date]],"mmmm")</f>
        <v>May</v>
      </c>
      <c r="AB264" s="8" t="str">
        <f>TEXT(Table1[[#This Row],[Order Date]],"yyyy")</f>
        <v>2015</v>
      </c>
      <c r="AC264" s="13">
        <v>42141</v>
      </c>
      <c r="AD264" s="12">
        <v>-36.630000000000003</v>
      </c>
      <c r="AE264" s="12">
        <v>12</v>
      </c>
      <c r="AF264" s="12">
        <v>101.26</v>
      </c>
      <c r="AG264" s="12">
        <v>88905</v>
      </c>
      <c r="AH264" s="7" t="str">
        <f>IF(COUNTIF(Returns!$A$2:$A$1635,Orders!AG264)&gt;0,"Returned","Not Returned")</f>
        <v>Not Returned</v>
      </c>
    </row>
    <row r="265" spans="5:34" ht="12.75" customHeight="1" thickTop="1" thickBot="1" x14ac:dyDescent="0.3">
      <c r="E265" s="9">
        <v>19147</v>
      </c>
      <c r="F265" s="2" t="s">
        <v>56</v>
      </c>
      <c r="G265" s="2">
        <v>0.08</v>
      </c>
      <c r="H265" s="2">
        <v>2.94</v>
      </c>
      <c r="I265" s="2">
        <v>0.96</v>
      </c>
      <c r="J265" s="2">
        <v>494</v>
      </c>
      <c r="K265" s="7" t="str">
        <f>IF(COUNTIF(Table1[Customer ID],Table1[[#This Row],[Customer ID]])&gt;1,"Repeat Customer","One-Time Customer")</f>
        <v>Repeat Customer</v>
      </c>
      <c r="L265" s="2" t="s">
        <v>606</v>
      </c>
      <c r="M265" s="2" t="s">
        <v>49</v>
      </c>
      <c r="N265" s="2" t="s">
        <v>114</v>
      </c>
      <c r="O265" s="2" t="s">
        <v>29</v>
      </c>
      <c r="P265" s="2" t="s">
        <v>30</v>
      </c>
      <c r="Q265" s="2" t="s">
        <v>31</v>
      </c>
      <c r="R265" s="2" t="s">
        <v>599</v>
      </c>
      <c r="S265" s="2">
        <v>0.57999999999999996</v>
      </c>
      <c r="T265" s="7">
        <f>Table1[[#This Row],[Profit]]/Table1[[#This Row],[Sales]]</f>
        <v>-0.12183908045977013</v>
      </c>
      <c r="U265" s="2" t="s">
        <v>33</v>
      </c>
      <c r="V265" s="2" t="s">
        <v>34</v>
      </c>
      <c r="W265" s="2" t="s">
        <v>35</v>
      </c>
      <c r="X265" s="2" t="s">
        <v>209</v>
      </c>
      <c r="Y265" s="2">
        <v>98115</v>
      </c>
      <c r="Z265" s="10">
        <v>42139</v>
      </c>
      <c r="AA265" s="14" t="str">
        <f>TEXT(Table1[[#This Row],[Order Date]],"mmmm")</f>
        <v>May</v>
      </c>
      <c r="AB265" s="8" t="str">
        <f>TEXT(Table1[[#This Row],[Order Date]],"yyyy")</f>
        <v>2015</v>
      </c>
      <c r="AC265" s="10">
        <v>42141</v>
      </c>
      <c r="AD265" s="2">
        <v>-2.12</v>
      </c>
      <c r="AE265" s="2">
        <v>6</v>
      </c>
      <c r="AF265" s="2">
        <v>17.399999999999999</v>
      </c>
      <c r="AG265" s="2">
        <v>88905</v>
      </c>
      <c r="AH265" s="7" t="str">
        <f>IF(COUNTIF(Returns!$A$2:$A$1635,Orders!AG265)&gt;0,"Returned","Not Returned")</f>
        <v>Not Returned</v>
      </c>
    </row>
    <row r="266" spans="5:34" ht="12.75" customHeight="1" thickTop="1" thickBot="1" x14ac:dyDescent="0.3">
      <c r="E266" s="11">
        <v>19450</v>
      </c>
      <c r="F266" s="12" t="s">
        <v>47</v>
      </c>
      <c r="G266" s="12">
        <v>0.01</v>
      </c>
      <c r="H266" s="12">
        <v>4.9800000000000004</v>
      </c>
      <c r="I266" s="12">
        <v>6.07</v>
      </c>
      <c r="J266" s="12">
        <v>494</v>
      </c>
      <c r="K266" s="7" t="str">
        <f>IF(COUNTIF(Table1[Customer ID],Table1[[#This Row],[Customer ID]])&gt;1,"Repeat Customer","One-Time Customer")</f>
        <v>Repeat Customer</v>
      </c>
      <c r="L266" s="12" t="s">
        <v>606</v>
      </c>
      <c r="M266" s="12" t="s">
        <v>49</v>
      </c>
      <c r="N266" s="12" t="s">
        <v>114</v>
      </c>
      <c r="O266" s="12" t="s">
        <v>29</v>
      </c>
      <c r="P266" s="12" t="s">
        <v>93</v>
      </c>
      <c r="Q266" s="12" t="s">
        <v>59</v>
      </c>
      <c r="R266" s="12" t="s">
        <v>173</v>
      </c>
      <c r="S266" s="12">
        <v>0.36</v>
      </c>
      <c r="T266" s="7">
        <f>Table1[[#This Row],[Profit]]/Table1[[#This Row],[Sales]]</f>
        <v>-0.67856414131872278</v>
      </c>
      <c r="U266" s="12" t="s">
        <v>33</v>
      </c>
      <c r="V266" s="12" t="s">
        <v>34</v>
      </c>
      <c r="W266" s="12" t="s">
        <v>35</v>
      </c>
      <c r="X266" s="12" t="s">
        <v>209</v>
      </c>
      <c r="Y266" s="12">
        <v>98115</v>
      </c>
      <c r="Z266" s="13">
        <v>42045</v>
      </c>
      <c r="AA266" s="14" t="str">
        <f>TEXT(Table1[[#This Row],[Order Date]],"mmmm")</f>
        <v>February</v>
      </c>
      <c r="AB266" s="8" t="str">
        <f>TEXT(Table1[[#This Row],[Order Date]],"yyyy")</f>
        <v>2015</v>
      </c>
      <c r="AC266" s="13">
        <v>42046</v>
      </c>
      <c r="AD266" s="12">
        <v>-35.916399999999996</v>
      </c>
      <c r="AE266" s="12">
        <v>10</v>
      </c>
      <c r="AF266" s="12">
        <v>52.93</v>
      </c>
      <c r="AG266" s="12">
        <v>88907</v>
      </c>
      <c r="AH266" s="7" t="str">
        <f>IF(COUNTIF(Returns!$A$2:$A$1635,Orders!AG266)&gt;0,"Returned","Not Returned")</f>
        <v>Not Returned</v>
      </c>
    </row>
    <row r="267" spans="5:34" ht="12.75" customHeight="1" thickTop="1" thickBot="1" x14ac:dyDescent="0.3">
      <c r="E267" s="9">
        <v>18914</v>
      </c>
      <c r="F267" s="2" t="s">
        <v>47</v>
      </c>
      <c r="G267" s="2">
        <v>0.02</v>
      </c>
      <c r="H267" s="2">
        <v>1360.14</v>
      </c>
      <c r="I267" s="2">
        <v>14.7</v>
      </c>
      <c r="J267" s="2">
        <v>494</v>
      </c>
      <c r="K267" s="7" t="str">
        <f>IF(COUNTIF(Table1[Customer ID],Table1[[#This Row],[Customer ID]])&gt;1,"Repeat Customer","One-Time Customer")</f>
        <v>Repeat Customer</v>
      </c>
      <c r="L267" s="2" t="s">
        <v>606</v>
      </c>
      <c r="M267" s="2" t="s">
        <v>39</v>
      </c>
      <c r="N267" s="2" t="s">
        <v>114</v>
      </c>
      <c r="O267" s="2" t="s">
        <v>77</v>
      </c>
      <c r="P267" s="2" t="s">
        <v>85</v>
      </c>
      <c r="Q267" s="2" t="s">
        <v>43</v>
      </c>
      <c r="R267" s="2" t="s">
        <v>600</v>
      </c>
      <c r="S267" s="2">
        <v>0.59</v>
      </c>
      <c r="T267" s="7">
        <f>Table1[[#This Row],[Profit]]/Table1[[#This Row],[Sales]]</f>
        <v>0.35220852474807346</v>
      </c>
      <c r="U267" s="2" t="s">
        <v>33</v>
      </c>
      <c r="V267" s="2" t="s">
        <v>34</v>
      </c>
      <c r="W267" s="2" t="s">
        <v>35</v>
      </c>
      <c r="X267" s="2" t="s">
        <v>209</v>
      </c>
      <c r="Y267" s="2">
        <v>98115</v>
      </c>
      <c r="Z267" s="10">
        <v>42175</v>
      </c>
      <c r="AA267" s="14" t="str">
        <f>TEXT(Table1[[#This Row],[Order Date]],"mmmm")</f>
        <v>June</v>
      </c>
      <c r="AB267" s="8" t="str">
        <f>TEXT(Table1[[#This Row],[Order Date]],"yyyy")</f>
        <v>2015</v>
      </c>
      <c r="AC267" s="10">
        <v>42177</v>
      </c>
      <c r="AD267" s="2">
        <v>3042.18</v>
      </c>
      <c r="AE267" s="2">
        <v>6</v>
      </c>
      <c r="AF267" s="2">
        <v>8637.44</v>
      </c>
      <c r="AG267" s="2">
        <v>88908</v>
      </c>
      <c r="AH267" s="7" t="str">
        <f>IF(COUNTIF(Returns!$A$2:$A$1635,Orders!AG267)&gt;0,"Returned","Not Returned")</f>
        <v>Not Returned</v>
      </c>
    </row>
    <row r="268" spans="5:34" ht="12.75" customHeight="1" thickTop="1" thickBot="1" x14ac:dyDescent="0.3">
      <c r="E268" s="11">
        <v>24046</v>
      </c>
      <c r="F268" s="12" t="s">
        <v>37</v>
      </c>
      <c r="G268" s="12">
        <v>0.02</v>
      </c>
      <c r="H268" s="12">
        <v>9.06</v>
      </c>
      <c r="I268" s="12">
        <v>9.86</v>
      </c>
      <c r="J268" s="12">
        <v>494</v>
      </c>
      <c r="K268" s="7" t="str">
        <f>IF(COUNTIF(Table1[Customer ID],Table1[[#This Row],[Customer ID]])&gt;1,"Repeat Customer","One-Time Customer")</f>
        <v>Repeat Customer</v>
      </c>
      <c r="L268" s="12" t="s">
        <v>606</v>
      </c>
      <c r="M268" s="12" t="s">
        <v>49</v>
      </c>
      <c r="N268" s="12" t="s">
        <v>114</v>
      </c>
      <c r="O268" s="12" t="s">
        <v>29</v>
      </c>
      <c r="P268" s="12" t="s">
        <v>93</v>
      </c>
      <c r="Q268" s="12" t="s">
        <v>59</v>
      </c>
      <c r="R268" s="12" t="s">
        <v>601</v>
      </c>
      <c r="S268" s="12">
        <v>0.4</v>
      </c>
      <c r="T268" s="7">
        <f>Table1[[#This Row],[Profit]]/Table1[[#This Row],[Sales]]</f>
        <v>-0.52969140950792326</v>
      </c>
      <c r="U268" s="12" t="s">
        <v>33</v>
      </c>
      <c r="V268" s="12" t="s">
        <v>34</v>
      </c>
      <c r="W268" s="12" t="s">
        <v>35</v>
      </c>
      <c r="X268" s="12" t="s">
        <v>209</v>
      </c>
      <c r="Y268" s="12">
        <v>98115</v>
      </c>
      <c r="Z268" s="13">
        <v>42175</v>
      </c>
      <c r="AA268" s="14" t="str">
        <f>TEXT(Table1[[#This Row],[Order Date]],"mmmm")</f>
        <v>June</v>
      </c>
      <c r="AB268" s="8" t="str">
        <f>TEXT(Table1[[#This Row],[Order Date]],"yyyy")</f>
        <v>2015</v>
      </c>
      <c r="AC268" s="13">
        <v>42177</v>
      </c>
      <c r="AD268" s="12">
        <v>-31.754999999999999</v>
      </c>
      <c r="AE268" s="12">
        <v>6</v>
      </c>
      <c r="AF268" s="12">
        <v>59.95</v>
      </c>
      <c r="AG268" s="12">
        <v>88908</v>
      </c>
      <c r="AH268" s="7" t="str">
        <f>IF(COUNTIF(Returns!$A$2:$A$1635,Orders!AG268)&gt;0,"Returned","Not Returned")</f>
        <v>Not Returned</v>
      </c>
    </row>
    <row r="269" spans="5:34" ht="12.75" customHeight="1" thickTop="1" thickBot="1" x14ac:dyDescent="0.3">
      <c r="E269" s="9">
        <v>26315</v>
      </c>
      <c r="F269" s="2" t="s">
        <v>47</v>
      </c>
      <c r="G269" s="2">
        <v>7.0000000000000007E-2</v>
      </c>
      <c r="H269" s="2">
        <v>152.47999999999999</v>
      </c>
      <c r="I269" s="2">
        <v>6.5</v>
      </c>
      <c r="J269" s="2">
        <v>497</v>
      </c>
      <c r="K269" s="7" t="str">
        <f>IF(COUNTIF(Table1[Customer ID],Table1[[#This Row],[Customer ID]])&gt;1,"Repeat Customer","One-Time Customer")</f>
        <v>One-Time Customer</v>
      </c>
      <c r="L269" s="2" t="s">
        <v>608</v>
      </c>
      <c r="M269" s="2" t="s">
        <v>49</v>
      </c>
      <c r="N269" s="2" t="s">
        <v>58</v>
      </c>
      <c r="O269" s="2" t="s">
        <v>77</v>
      </c>
      <c r="P269" s="2" t="s">
        <v>180</v>
      </c>
      <c r="Q269" s="2" t="s">
        <v>59</v>
      </c>
      <c r="R269" s="2" t="s">
        <v>609</v>
      </c>
      <c r="S269" s="2">
        <v>0.74</v>
      </c>
      <c r="T269" s="7">
        <f>Table1[[#This Row],[Profit]]/Table1[[#This Row],[Sales]]</f>
        <v>3.3943533715622157E-2</v>
      </c>
      <c r="U269" s="2" t="s">
        <v>33</v>
      </c>
      <c r="V269" s="2" t="s">
        <v>136</v>
      </c>
      <c r="W269" s="2" t="s">
        <v>244</v>
      </c>
      <c r="X269" s="2" t="s">
        <v>610</v>
      </c>
      <c r="Y269" s="2">
        <v>37130</v>
      </c>
      <c r="Z269" s="10">
        <v>42138</v>
      </c>
      <c r="AA269" s="14" t="str">
        <f>TEXT(Table1[[#This Row],[Order Date]],"mmmm")</f>
        <v>May</v>
      </c>
      <c r="AB269" s="8" t="str">
        <f>TEXT(Table1[[#This Row],[Order Date]],"yyyy")</f>
        <v>2015</v>
      </c>
      <c r="AC269" s="10">
        <v>42140</v>
      </c>
      <c r="AD269" s="2">
        <v>171.83879999999999</v>
      </c>
      <c r="AE269" s="2">
        <v>35</v>
      </c>
      <c r="AF269" s="2">
        <v>5062.49</v>
      </c>
      <c r="AG269" s="2">
        <v>90706</v>
      </c>
      <c r="AH269" s="7" t="str">
        <f>IF(COUNTIF(Returns!$A$2:$A$1635,Orders!AG269)&gt;0,"Returned","Not Returned")</f>
        <v>Not Returned</v>
      </c>
    </row>
    <row r="270" spans="5:34" ht="12.75" customHeight="1" thickTop="1" thickBot="1" x14ac:dyDescent="0.3">
      <c r="E270" s="11">
        <v>18303</v>
      </c>
      <c r="F270" s="12" t="s">
        <v>47</v>
      </c>
      <c r="G270" s="12">
        <v>0.01</v>
      </c>
      <c r="H270" s="12">
        <v>55.98</v>
      </c>
      <c r="I270" s="12">
        <v>4.8600000000000003</v>
      </c>
      <c r="J270" s="12">
        <v>507</v>
      </c>
      <c r="K270" s="7" t="str">
        <f>IF(COUNTIF(Table1[Customer ID],Table1[[#This Row],[Customer ID]])&gt;1,"Repeat Customer","One-Time Customer")</f>
        <v>Repeat Customer</v>
      </c>
      <c r="L270" s="12" t="s">
        <v>611</v>
      </c>
      <c r="M270" s="12" t="s">
        <v>27</v>
      </c>
      <c r="N270" s="12" t="s">
        <v>28</v>
      </c>
      <c r="O270" s="12" t="s">
        <v>29</v>
      </c>
      <c r="P270" s="12" t="s">
        <v>93</v>
      </c>
      <c r="Q270" s="12" t="s">
        <v>59</v>
      </c>
      <c r="R270" s="12" t="s">
        <v>612</v>
      </c>
      <c r="S270" s="12">
        <v>0.36</v>
      </c>
      <c r="T270" s="7">
        <f>Table1[[#This Row],[Profit]]/Table1[[#This Row],[Sales]]</f>
        <v>5.0915652966907275E-2</v>
      </c>
      <c r="U270" s="12" t="s">
        <v>33</v>
      </c>
      <c r="V270" s="12" t="s">
        <v>136</v>
      </c>
      <c r="W270" s="12" t="s">
        <v>613</v>
      </c>
      <c r="X270" s="12" t="s">
        <v>614</v>
      </c>
      <c r="Y270" s="12">
        <v>42104</v>
      </c>
      <c r="Z270" s="13">
        <v>42112</v>
      </c>
      <c r="AA270" s="14" t="str">
        <f>TEXT(Table1[[#This Row],[Order Date]],"mmmm")</f>
        <v>April</v>
      </c>
      <c r="AB270" s="8" t="str">
        <f>TEXT(Table1[[#This Row],[Order Date]],"yyyy")</f>
        <v>2015</v>
      </c>
      <c r="AC270" s="13">
        <v>42114</v>
      </c>
      <c r="AD270" s="12">
        <v>32.940899999999999</v>
      </c>
      <c r="AE270" s="12">
        <v>11</v>
      </c>
      <c r="AF270" s="12">
        <v>646.97</v>
      </c>
      <c r="AG270" s="12">
        <v>87357</v>
      </c>
      <c r="AH270" s="7" t="str">
        <f>IF(COUNTIF(Returns!$A$2:$A$1635,Orders!AG270)&gt;0,"Returned","Not Returned")</f>
        <v>Not Returned</v>
      </c>
    </row>
    <row r="271" spans="5:34" ht="12.75" customHeight="1" thickTop="1" thickBot="1" x14ac:dyDescent="0.3">
      <c r="E271" s="9">
        <v>18304</v>
      </c>
      <c r="F271" s="2" t="s">
        <v>47</v>
      </c>
      <c r="G271" s="2">
        <v>0.04</v>
      </c>
      <c r="H271" s="2">
        <v>65.989999999999995</v>
      </c>
      <c r="I271" s="2">
        <v>8.99</v>
      </c>
      <c r="J271" s="2">
        <v>507</v>
      </c>
      <c r="K271" s="7" t="str">
        <f>IF(COUNTIF(Table1[Customer ID],Table1[[#This Row],[Customer ID]])&gt;1,"Repeat Customer","One-Time Customer")</f>
        <v>Repeat Customer</v>
      </c>
      <c r="L271" s="2" t="s">
        <v>611</v>
      </c>
      <c r="M271" s="2" t="s">
        <v>49</v>
      </c>
      <c r="N271" s="2" t="s">
        <v>28</v>
      </c>
      <c r="O271" s="2" t="s">
        <v>77</v>
      </c>
      <c r="P271" s="2" t="s">
        <v>78</v>
      </c>
      <c r="Q271" s="2" t="s">
        <v>59</v>
      </c>
      <c r="R271" s="2" t="s">
        <v>615</v>
      </c>
      <c r="S271" s="2">
        <v>0.56000000000000005</v>
      </c>
      <c r="T271" s="7">
        <f>Table1[[#This Row],[Profit]]/Table1[[#This Row],[Sales]]</f>
        <v>0.13878832070506927</v>
      </c>
      <c r="U271" s="2" t="s">
        <v>33</v>
      </c>
      <c r="V271" s="2" t="s">
        <v>136</v>
      </c>
      <c r="W271" s="2" t="s">
        <v>613</v>
      </c>
      <c r="X271" s="2" t="s">
        <v>614</v>
      </c>
      <c r="Y271" s="2">
        <v>42104</v>
      </c>
      <c r="Z271" s="10">
        <v>42112</v>
      </c>
      <c r="AA271" s="14" t="str">
        <f>TEXT(Table1[[#This Row],[Order Date]],"mmmm")</f>
        <v>April</v>
      </c>
      <c r="AB271" s="8" t="str">
        <f>TEXT(Table1[[#This Row],[Order Date]],"yyyy")</f>
        <v>2015</v>
      </c>
      <c r="AC271" s="10">
        <v>42113</v>
      </c>
      <c r="AD271" s="2">
        <v>131.334</v>
      </c>
      <c r="AE271" s="2">
        <v>17</v>
      </c>
      <c r="AF271" s="2">
        <v>946.29</v>
      </c>
      <c r="AG271" s="2">
        <v>87357</v>
      </c>
      <c r="AH271" s="7" t="str">
        <f>IF(COUNTIF(Returns!$A$2:$A$1635,Orders!AG271)&gt;0,"Returned","Not Returned")</f>
        <v>Not Returned</v>
      </c>
    </row>
    <row r="272" spans="5:34" ht="12.75" customHeight="1" thickTop="1" thickBot="1" x14ac:dyDescent="0.3">
      <c r="E272" s="11">
        <v>21958</v>
      </c>
      <c r="F272" s="12" t="s">
        <v>25</v>
      </c>
      <c r="G272" s="12">
        <v>0.01</v>
      </c>
      <c r="H272" s="12">
        <v>20.98</v>
      </c>
      <c r="I272" s="12">
        <v>53.03</v>
      </c>
      <c r="J272" s="12">
        <v>508</v>
      </c>
      <c r="K272" s="7" t="str">
        <f>IF(COUNTIF(Table1[Customer ID],Table1[[#This Row],[Customer ID]])&gt;1,"Repeat Customer","One-Time Customer")</f>
        <v>Repeat Customer</v>
      </c>
      <c r="L272" s="12" t="s">
        <v>616</v>
      </c>
      <c r="M272" s="12" t="s">
        <v>39</v>
      </c>
      <c r="N272" s="12" t="s">
        <v>28</v>
      </c>
      <c r="O272" s="12" t="s">
        <v>29</v>
      </c>
      <c r="P272" s="12" t="s">
        <v>141</v>
      </c>
      <c r="Q272" s="12" t="s">
        <v>43</v>
      </c>
      <c r="R272" s="12" t="s">
        <v>617</v>
      </c>
      <c r="S272" s="12">
        <v>0.78</v>
      </c>
      <c r="T272" s="7">
        <f>Table1[[#This Row],[Profit]]/Table1[[#This Row],[Sales]]</f>
        <v>-2.2933479674796748</v>
      </c>
      <c r="U272" s="12" t="s">
        <v>33</v>
      </c>
      <c r="V272" s="12" t="s">
        <v>136</v>
      </c>
      <c r="W272" s="12" t="s">
        <v>613</v>
      </c>
      <c r="X272" s="12" t="s">
        <v>618</v>
      </c>
      <c r="Y272" s="12">
        <v>41011</v>
      </c>
      <c r="Z272" s="13">
        <v>42058</v>
      </c>
      <c r="AA272" s="14" t="str">
        <f>TEXT(Table1[[#This Row],[Order Date]],"mmmm")</f>
        <v>February</v>
      </c>
      <c r="AB272" s="8" t="str">
        <f>TEXT(Table1[[#This Row],[Order Date]],"yyyy")</f>
        <v>2015</v>
      </c>
      <c r="AC272" s="13">
        <v>42058</v>
      </c>
      <c r="AD272" s="12">
        <v>-282.08179999999999</v>
      </c>
      <c r="AE272" s="12">
        <v>5</v>
      </c>
      <c r="AF272" s="12">
        <v>123</v>
      </c>
      <c r="AG272" s="12">
        <v>87356</v>
      </c>
      <c r="AH272" s="7" t="str">
        <f>IF(COUNTIF(Returns!$A$2:$A$1635,Orders!AG272)&gt;0,"Returned","Not Returned")</f>
        <v>Not Returned</v>
      </c>
    </row>
    <row r="273" spans="5:34" ht="12.75" customHeight="1" thickTop="1" thickBot="1" x14ac:dyDescent="0.3">
      <c r="E273" s="9">
        <v>18305</v>
      </c>
      <c r="F273" s="2" t="s">
        <v>47</v>
      </c>
      <c r="G273" s="2">
        <v>0.01</v>
      </c>
      <c r="H273" s="2">
        <v>128.24</v>
      </c>
      <c r="I273" s="2">
        <v>12.65</v>
      </c>
      <c r="J273" s="2">
        <v>508</v>
      </c>
      <c r="K273" s="7" t="str">
        <f>IF(COUNTIF(Table1[Customer ID],Table1[[#This Row],[Customer ID]])&gt;1,"Repeat Customer","One-Time Customer")</f>
        <v>Repeat Customer</v>
      </c>
      <c r="L273" s="2" t="s">
        <v>616</v>
      </c>
      <c r="M273" s="2" t="s">
        <v>49</v>
      </c>
      <c r="N273" s="2" t="s">
        <v>28</v>
      </c>
      <c r="O273" s="2" t="s">
        <v>41</v>
      </c>
      <c r="P273" s="2" t="s">
        <v>42</v>
      </c>
      <c r="Q273" s="2" t="s">
        <v>86</v>
      </c>
      <c r="R273" s="2" t="s">
        <v>619</v>
      </c>
      <c r="S273" s="2"/>
      <c r="T273" s="7">
        <f>Table1[[#This Row],[Profit]]/Table1[[#This Row],[Sales]]</f>
        <v>0.25291546347097893</v>
      </c>
      <c r="U273" s="2" t="s">
        <v>33</v>
      </c>
      <c r="V273" s="2" t="s">
        <v>136</v>
      </c>
      <c r="W273" s="2" t="s">
        <v>613</v>
      </c>
      <c r="X273" s="2" t="s">
        <v>618</v>
      </c>
      <c r="Y273" s="2">
        <v>41011</v>
      </c>
      <c r="Z273" s="10">
        <v>42112</v>
      </c>
      <c r="AA273" s="14" t="str">
        <f>TEXT(Table1[[#This Row],[Order Date]],"mmmm")</f>
        <v>April</v>
      </c>
      <c r="AB273" s="8" t="str">
        <f>TEXT(Table1[[#This Row],[Order Date]],"yyyy")</f>
        <v>2015</v>
      </c>
      <c r="AC273" s="10">
        <v>42115</v>
      </c>
      <c r="AD273" s="2">
        <v>140.1354</v>
      </c>
      <c r="AE273" s="2">
        <v>4</v>
      </c>
      <c r="AF273" s="2">
        <v>554.08000000000004</v>
      </c>
      <c r="AG273" s="2">
        <v>87357</v>
      </c>
      <c r="AH273" s="7" t="str">
        <f>IF(COUNTIF(Returns!$A$2:$A$1635,Orders!AG273)&gt;0,"Returned","Not Returned")</f>
        <v>Not Returned</v>
      </c>
    </row>
    <row r="274" spans="5:34" ht="12.75" customHeight="1" thickTop="1" thickBot="1" x14ac:dyDescent="0.3">
      <c r="E274" s="11">
        <v>19895</v>
      </c>
      <c r="F274" s="12" t="s">
        <v>106</v>
      </c>
      <c r="G274" s="12">
        <v>0.02</v>
      </c>
      <c r="H274" s="12">
        <v>48.04</v>
      </c>
      <c r="I274" s="12">
        <v>5.09</v>
      </c>
      <c r="J274" s="12">
        <v>510</v>
      </c>
      <c r="K274" s="7" t="str">
        <f>IF(COUNTIF(Table1[Customer ID],Table1[[#This Row],[Customer ID]])&gt;1,"Repeat Customer","One-Time Customer")</f>
        <v>Repeat Customer</v>
      </c>
      <c r="L274" s="12" t="s">
        <v>620</v>
      </c>
      <c r="M274" s="12" t="s">
        <v>49</v>
      </c>
      <c r="N274" s="12" t="s">
        <v>28</v>
      </c>
      <c r="O274" s="12" t="s">
        <v>29</v>
      </c>
      <c r="P274" s="12" t="s">
        <v>93</v>
      </c>
      <c r="Q274" s="12" t="s">
        <v>59</v>
      </c>
      <c r="R274" s="12" t="s">
        <v>621</v>
      </c>
      <c r="S274" s="12">
        <v>0.37</v>
      </c>
      <c r="T274" s="7">
        <f>Table1[[#This Row],[Profit]]/Table1[[#This Row],[Sales]]</f>
        <v>0.69</v>
      </c>
      <c r="U274" s="12" t="s">
        <v>33</v>
      </c>
      <c r="V274" s="12" t="s">
        <v>34</v>
      </c>
      <c r="W274" s="12" t="s">
        <v>45</v>
      </c>
      <c r="X274" s="12" t="s">
        <v>622</v>
      </c>
      <c r="Y274" s="12">
        <v>95336</v>
      </c>
      <c r="Z274" s="13">
        <v>42017</v>
      </c>
      <c r="AA274" s="14" t="str">
        <f>TEXT(Table1[[#This Row],[Order Date]],"mmmm")</f>
        <v>January</v>
      </c>
      <c r="AB274" s="8" t="str">
        <f>TEXT(Table1[[#This Row],[Order Date]],"yyyy")</f>
        <v>2015</v>
      </c>
      <c r="AC274" s="13">
        <v>42017</v>
      </c>
      <c r="AD274" s="12">
        <v>105.25259999999999</v>
      </c>
      <c r="AE274" s="12">
        <v>3</v>
      </c>
      <c r="AF274" s="12">
        <v>152.54</v>
      </c>
      <c r="AG274" s="12">
        <v>90058</v>
      </c>
      <c r="AH274" s="7" t="str">
        <f>IF(COUNTIF(Returns!$A$2:$A$1635,Orders!AG274)&gt;0,"Returned","Not Returned")</f>
        <v>Not Returned</v>
      </c>
    </row>
    <row r="275" spans="5:34" ht="12.75" customHeight="1" thickTop="1" thickBot="1" x14ac:dyDescent="0.3">
      <c r="E275" s="9">
        <v>20007</v>
      </c>
      <c r="F275" s="2" t="s">
        <v>47</v>
      </c>
      <c r="G275" s="2">
        <v>0.03</v>
      </c>
      <c r="H275" s="2">
        <v>6.37</v>
      </c>
      <c r="I275" s="2">
        <v>5.19</v>
      </c>
      <c r="J275" s="2">
        <v>510</v>
      </c>
      <c r="K275" s="7" t="str">
        <f>IF(COUNTIF(Table1[Customer ID],Table1[[#This Row],[Customer ID]])&gt;1,"Repeat Customer","One-Time Customer")</f>
        <v>Repeat Customer</v>
      </c>
      <c r="L275" s="2" t="s">
        <v>620</v>
      </c>
      <c r="M275" s="2" t="s">
        <v>49</v>
      </c>
      <c r="N275" s="2" t="s">
        <v>28</v>
      </c>
      <c r="O275" s="2" t="s">
        <v>29</v>
      </c>
      <c r="P275" s="2" t="s">
        <v>109</v>
      </c>
      <c r="Q275" s="2" t="s">
        <v>59</v>
      </c>
      <c r="R275" s="2" t="s">
        <v>623</v>
      </c>
      <c r="S275" s="2">
        <v>0.38</v>
      </c>
      <c r="T275" s="7">
        <f>Table1[[#This Row],[Profit]]/Table1[[#This Row],[Sales]]</f>
        <v>-0.32400824145227752</v>
      </c>
      <c r="U275" s="2" t="s">
        <v>33</v>
      </c>
      <c r="V275" s="2" t="s">
        <v>34</v>
      </c>
      <c r="W275" s="2" t="s">
        <v>45</v>
      </c>
      <c r="X275" s="2" t="s">
        <v>622</v>
      </c>
      <c r="Y275" s="2">
        <v>95336</v>
      </c>
      <c r="Z275" s="10">
        <v>42036</v>
      </c>
      <c r="AA275" s="14" t="str">
        <f>TEXT(Table1[[#This Row],[Order Date]],"mmmm")</f>
        <v>February</v>
      </c>
      <c r="AB275" s="8" t="str">
        <f>TEXT(Table1[[#This Row],[Order Date]],"yyyy")</f>
        <v>2015</v>
      </c>
      <c r="AC275" s="10">
        <v>42037</v>
      </c>
      <c r="AD275" s="2">
        <v>-29.092700000000001</v>
      </c>
      <c r="AE275" s="2">
        <v>14</v>
      </c>
      <c r="AF275" s="2">
        <v>89.79</v>
      </c>
      <c r="AG275" s="2">
        <v>90059</v>
      </c>
      <c r="AH275" s="7" t="str">
        <f>IF(COUNTIF(Returns!$A$2:$A$1635,Orders!AG275)&gt;0,"Returned","Not Returned")</f>
        <v>Not Returned</v>
      </c>
    </row>
    <row r="276" spans="5:34" ht="12.75" customHeight="1" thickTop="1" thickBot="1" x14ac:dyDescent="0.3">
      <c r="E276" s="11">
        <v>20216</v>
      </c>
      <c r="F276" s="12" t="s">
        <v>106</v>
      </c>
      <c r="G276" s="12">
        <v>7.0000000000000007E-2</v>
      </c>
      <c r="H276" s="12">
        <v>12.64</v>
      </c>
      <c r="I276" s="12">
        <v>4.9800000000000004</v>
      </c>
      <c r="J276" s="12">
        <v>518</v>
      </c>
      <c r="K276" s="7" t="str">
        <f>IF(COUNTIF(Table1[Customer ID],Table1[[#This Row],[Customer ID]])&gt;1,"Repeat Customer","One-Time Customer")</f>
        <v>One-Time Customer</v>
      </c>
      <c r="L276" s="12" t="s">
        <v>624</v>
      </c>
      <c r="M276" s="12" t="s">
        <v>49</v>
      </c>
      <c r="N276" s="12" t="s">
        <v>40</v>
      </c>
      <c r="O276" s="12" t="s">
        <v>41</v>
      </c>
      <c r="P276" s="12" t="s">
        <v>50</v>
      </c>
      <c r="Q276" s="12" t="s">
        <v>51</v>
      </c>
      <c r="R276" s="12" t="s">
        <v>625</v>
      </c>
      <c r="S276" s="12">
        <v>0.48</v>
      </c>
      <c r="T276" s="7">
        <f>Table1[[#This Row],[Profit]]/Table1[[#This Row],[Sales]]</f>
        <v>0.56775630756908291</v>
      </c>
      <c r="U276" s="12" t="s">
        <v>33</v>
      </c>
      <c r="V276" s="12" t="s">
        <v>61</v>
      </c>
      <c r="W276" s="12" t="s">
        <v>506</v>
      </c>
      <c r="X276" s="12" t="s">
        <v>507</v>
      </c>
      <c r="Y276" s="12">
        <v>63105</v>
      </c>
      <c r="Z276" s="13">
        <v>42160</v>
      </c>
      <c r="AA276" s="14" t="str">
        <f>TEXT(Table1[[#This Row],[Order Date]],"mmmm")</f>
        <v>June</v>
      </c>
      <c r="AB276" s="8" t="str">
        <f>TEXT(Table1[[#This Row],[Order Date]],"yyyy")</f>
        <v>2015</v>
      </c>
      <c r="AC276" s="13">
        <v>42167</v>
      </c>
      <c r="AD276" s="12">
        <v>113.41499999999999</v>
      </c>
      <c r="AE276" s="12">
        <v>16</v>
      </c>
      <c r="AF276" s="12">
        <v>199.76</v>
      </c>
      <c r="AG276" s="12">
        <v>90867</v>
      </c>
      <c r="AH276" s="7" t="str">
        <f>IF(COUNTIF(Returns!$A$2:$A$1635,Orders!AG276)&gt;0,"Returned","Not Returned")</f>
        <v>Not Returned</v>
      </c>
    </row>
    <row r="277" spans="5:34" ht="12.75" customHeight="1" thickTop="1" thickBot="1" x14ac:dyDescent="0.3">
      <c r="E277" s="9">
        <v>23200</v>
      </c>
      <c r="F277" s="2" t="s">
        <v>56</v>
      </c>
      <c r="G277" s="2">
        <v>0.02</v>
      </c>
      <c r="H277" s="2">
        <v>150.97999999999999</v>
      </c>
      <c r="I277" s="2">
        <v>13.99</v>
      </c>
      <c r="J277" s="2">
        <v>522</v>
      </c>
      <c r="K277" s="7" t="str">
        <f>IF(COUNTIF(Table1[Customer ID],Table1[[#This Row],[Customer ID]])&gt;1,"Repeat Customer","One-Time Customer")</f>
        <v>Repeat Customer</v>
      </c>
      <c r="L277" s="2" t="s">
        <v>626</v>
      </c>
      <c r="M277" s="2" t="s">
        <v>27</v>
      </c>
      <c r="N277" s="2" t="s">
        <v>58</v>
      </c>
      <c r="O277" s="2" t="s">
        <v>77</v>
      </c>
      <c r="P277" s="2" t="s">
        <v>85</v>
      </c>
      <c r="Q277" s="2" t="s">
        <v>86</v>
      </c>
      <c r="R277" s="2" t="s">
        <v>627</v>
      </c>
      <c r="S277" s="2">
        <v>0.38</v>
      </c>
      <c r="T277" s="7">
        <f>Table1[[#This Row],[Profit]]/Table1[[#This Row],[Sales]]</f>
        <v>5.4333118221371018E-2</v>
      </c>
      <c r="U277" s="2" t="s">
        <v>33</v>
      </c>
      <c r="V277" s="2" t="s">
        <v>34</v>
      </c>
      <c r="W277" s="2" t="s">
        <v>102</v>
      </c>
      <c r="X277" s="2" t="s">
        <v>116</v>
      </c>
      <c r="Y277" s="2">
        <v>97756</v>
      </c>
      <c r="Z277" s="10">
        <v>42177</v>
      </c>
      <c r="AA277" s="14" t="str">
        <f>TEXT(Table1[[#This Row],[Order Date]],"mmmm")</f>
        <v>June</v>
      </c>
      <c r="AB277" s="8" t="str">
        <f>TEXT(Table1[[#This Row],[Order Date]],"yyyy")</f>
        <v>2015</v>
      </c>
      <c r="AC277" s="10">
        <v>42179</v>
      </c>
      <c r="AD277" s="2">
        <v>26.099999999999998</v>
      </c>
      <c r="AE277" s="2">
        <v>3</v>
      </c>
      <c r="AF277" s="2">
        <v>480.37</v>
      </c>
      <c r="AG277" s="2">
        <v>89327</v>
      </c>
      <c r="AH277" s="7" t="str">
        <f>IF(COUNTIF(Returns!$A$2:$A$1635,Orders!AG277)&gt;0,"Returned","Not Returned")</f>
        <v>Not Returned</v>
      </c>
    </row>
    <row r="278" spans="5:34" ht="12.75" customHeight="1" thickTop="1" thickBot="1" x14ac:dyDescent="0.3">
      <c r="E278" s="11">
        <v>23201</v>
      </c>
      <c r="F278" s="12" t="s">
        <v>56</v>
      </c>
      <c r="G278" s="12">
        <v>0.1</v>
      </c>
      <c r="H278" s="12">
        <v>5.43</v>
      </c>
      <c r="I278" s="12">
        <v>0.95</v>
      </c>
      <c r="J278" s="12">
        <v>522</v>
      </c>
      <c r="K278" s="7" t="str">
        <f>IF(COUNTIF(Table1[Customer ID],Table1[[#This Row],[Customer ID]])&gt;1,"Repeat Customer","One-Time Customer")</f>
        <v>Repeat Customer</v>
      </c>
      <c r="L278" s="12" t="s">
        <v>626</v>
      </c>
      <c r="M278" s="12" t="s">
        <v>49</v>
      </c>
      <c r="N278" s="12" t="s">
        <v>58</v>
      </c>
      <c r="O278" s="12" t="s">
        <v>29</v>
      </c>
      <c r="P278" s="12" t="s">
        <v>93</v>
      </c>
      <c r="Q278" s="12" t="s">
        <v>31</v>
      </c>
      <c r="R278" s="12" t="s">
        <v>628</v>
      </c>
      <c r="S278" s="12">
        <v>0.36</v>
      </c>
      <c r="T278" s="7">
        <f>Table1[[#This Row],[Profit]]/Table1[[#This Row],[Sales]]</f>
        <v>-0.44791666666666669</v>
      </c>
      <c r="U278" s="12" t="s">
        <v>33</v>
      </c>
      <c r="V278" s="12" t="s">
        <v>34</v>
      </c>
      <c r="W278" s="12" t="s">
        <v>102</v>
      </c>
      <c r="X278" s="12" t="s">
        <v>116</v>
      </c>
      <c r="Y278" s="12">
        <v>97756</v>
      </c>
      <c r="Z278" s="13">
        <v>42177</v>
      </c>
      <c r="AA278" s="14" t="str">
        <f>TEXT(Table1[[#This Row],[Order Date]],"mmmm")</f>
        <v>June</v>
      </c>
      <c r="AB278" s="8" t="str">
        <f>TEXT(Table1[[#This Row],[Order Date]],"yyyy")</f>
        <v>2015</v>
      </c>
      <c r="AC278" s="13">
        <v>42179</v>
      </c>
      <c r="AD278" s="12">
        <v>-2.58</v>
      </c>
      <c r="AE278" s="12">
        <v>1</v>
      </c>
      <c r="AF278" s="12">
        <v>5.76</v>
      </c>
      <c r="AG278" s="12">
        <v>89327</v>
      </c>
      <c r="AH278" s="7" t="str">
        <f>IF(COUNTIF(Returns!$A$2:$A$1635,Orders!AG278)&gt;0,"Returned","Not Returned")</f>
        <v>Not Returned</v>
      </c>
    </row>
    <row r="279" spans="5:34" ht="12.75" customHeight="1" thickTop="1" thickBot="1" x14ac:dyDescent="0.3">
      <c r="E279" s="9">
        <v>23202</v>
      </c>
      <c r="F279" s="2" t="s">
        <v>56</v>
      </c>
      <c r="G279" s="2">
        <v>0.01</v>
      </c>
      <c r="H279" s="2">
        <v>179.29</v>
      </c>
      <c r="I279" s="2">
        <v>29.21</v>
      </c>
      <c r="J279" s="2">
        <v>522</v>
      </c>
      <c r="K279" s="7" t="str">
        <f>IF(COUNTIF(Table1[Customer ID],Table1[[#This Row],[Customer ID]])&gt;1,"Repeat Customer","One-Time Customer")</f>
        <v>Repeat Customer</v>
      </c>
      <c r="L279" s="2" t="s">
        <v>626</v>
      </c>
      <c r="M279" s="2" t="s">
        <v>39</v>
      </c>
      <c r="N279" s="2" t="s">
        <v>58</v>
      </c>
      <c r="O279" s="2" t="s">
        <v>41</v>
      </c>
      <c r="P279" s="2" t="s">
        <v>152</v>
      </c>
      <c r="Q279" s="2" t="s">
        <v>121</v>
      </c>
      <c r="R279" s="2" t="s">
        <v>629</v>
      </c>
      <c r="S279" s="2">
        <v>0.74</v>
      </c>
      <c r="T279" s="7">
        <f>Table1[[#This Row],[Profit]]/Table1[[#This Row],[Sales]]</f>
        <v>0.8997439052995857</v>
      </c>
      <c r="U279" s="2" t="s">
        <v>33</v>
      </c>
      <c r="V279" s="2" t="s">
        <v>34</v>
      </c>
      <c r="W279" s="2" t="s">
        <v>102</v>
      </c>
      <c r="X279" s="2" t="s">
        <v>116</v>
      </c>
      <c r="Y279" s="2">
        <v>97756</v>
      </c>
      <c r="Z279" s="10">
        <v>42177</v>
      </c>
      <c r="AA279" s="14" t="str">
        <f>TEXT(Table1[[#This Row],[Order Date]],"mmmm")</f>
        <v>June</v>
      </c>
      <c r="AB279" s="8" t="str">
        <f>TEXT(Table1[[#This Row],[Order Date]],"yyyy")</f>
        <v>2015</v>
      </c>
      <c r="AC279" s="10">
        <v>42178</v>
      </c>
      <c r="AD279" s="2">
        <v>2800.12</v>
      </c>
      <c r="AE279" s="2">
        <v>21</v>
      </c>
      <c r="AF279" s="2">
        <v>3112.13</v>
      </c>
      <c r="AG279" s="2">
        <v>89327</v>
      </c>
      <c r="AH279" s="7" t="str">
        <f>IF(COUNTIF(Returns!$A$2:$A$1635,Orders!AG279)&gt;0,"Returned","Not Returned")</f>
        <v>Not Returned</v>
      </c>
    </row>
    <row r="280" spans="5:34" ht="12.75" customHeight="1" thickTop="1" thickBot="1" x14ac:dyDescent="0.3">
      <c r="E280" s="11">
        <v>21517</v>
      </c>
      <c r="F280" s="12" t="s">
        <v>37</v>
      </c>
      <c r="G280" s="12">
        <v>0.03</v>
      </c>
      <c r="H280" s="12">
        <v>1270.99</v>
      </c>
      <c r="I280" s="12">
        <v>19.989999999999998</v>
      </c>
      <c r="J280" s="12">
        <v>524</v>
      </c>
      <c r="K280" s="7" t="str">
        <f>IF(COUNTIF(Table1[Customer ID],Table1[[#This Row],[Customer ID]])&gt;1,"Repeat Customer","One-Time Customer")</f>
        <v>Repeat Customer</v>
      </c>
      <c r="L280" s="12" t="s">
        <v>630</v>
      </c>
      <c r="M280" s="12" t="s">
        <v>49</v>
      </c>
      <c r="N280" s="12" t="s">
        <v>114</v>
      </c>
      <c r="O280" s="12" t="s">
        <v>29</v>
      </c>
      <c r="P280" s="12" t="s">
        <v>109</v>
      </c>
      <c r="Q280" s="12" t="s">
        <v>59</v>
      </c>
      <c r="R280" s="12" t="s">
        <v>631</v>
      </c>
      <c r="S280" s="12">
        <v>0.35</v>
      </c>
      <c r="T280" s="7">
        <f>Table1[[#This Row],[Profit]]/Table1[[#This Row],[Sales]]</f>
        <v>0.14042124209639975</v>
      </c>
      <c r="U280" s="12" t="s">
        <v>33</v>
      </c>
      <c r="V280" s="12" t="s">
        <v>136</v>
      </c>
      <c r="W280" s="12" t="s">
        <v>244</v>
      </c>
      <c r="X280" s="12" t="s">
        <v>632</v>
      </c>
      <c r="Y280" s="12">
        <v>37922</v>
      </c>
      <c r="Z280" s="13">
        <v>42024</v>
      </c>
      <c r="AA280" s="14" t="str">
        <f>TEXT(Table1[[#This Row],[Order Date]],"mmmm")</f>
        <v>January</v>
      </c>
      <c r="AB280" s="8" t="str">
        <f>TEXT(Table1[[#This Row],[Order Date]],"yyyy")</f>
        <v>2015</v>
      </c>
      <c r="AC280" s="13">
        <v>42026</v>
      </c>
      <c r="AD280" s="12">
        <v>363.55199999999996</v>
      </c>
      <c r="AE280" s="12">
        <v>2</v>
      </c>
      <c r="AF280" s="12">
        <v>2589.0100000000002</v>
      </c>
      <c r="AG280" s="12">
        <v>91127</v>
      </c>
      <c r="AH280" s="7" t="str">
        <f>IF(COUNTIF(Returns!$A$2:$A$1635,Orders!AG280)&gt;0,"Returned","Not Returned")</f>
        <v>Not Returned</v>
      </c>
    </row>
    <row r="281" spans="5:34" ht="12.75" customHeight="1" thickTop="1" thickBot="1" x14ac:dyDescent="0.3">
      <c r="E281" s="9">
        <v>21518</v>
      </c>
      <c r="F281" s="2" t="s">
        <v>37</v>
      </c>
      <c r="G281" s="2">
        <v>7.0000000000000007E-2</v>
      </c>
      <c r="H281" s="2">
        <v>2036.48</v>
      </c>
      <c r="I281" s="2">
        <v>14.7</v>
      </c>
      <c r="J281" s="2">
        <v>524</v>
      </c>
      <c r="K281" s="7" t="str">
        <f>IF(COUNTIF(Table1[Customer ID],Table1[[#This Row],[Customer ID]])&gt;1,"Repeat Customer","One-Time Customer")</f>
        <v>Repeat Customer</v>
      </c>
      <c r="L281" s="2" t="s">
        <v>630</v>
      </c>
      <c r="M281" s="2" t="s">
        <v>39</v>
      </c>
      <c r="N281" s="2" t="s">
        <v>114</v>
      </c>
      <c r="O281" s="2" t="s">
        <v>77</v>
      </c>
      <c r="P281" s="2" t="s">
        <v>85</v>
      </c>
      <c r="Q281" s="2" t="s">
        <v>43</v>
      </c>
      <c r="R281" s="2" t="s">
        <v>633</v>
      </c>
      <c r="S281" s="2">
        <v>0.55000000000000004</v>
      </c>
      <c r="T281" s="7">
        <f>Table1[[#This Row],[Profit]]/Table1[[#This Row],[Sales]]</f>
        <v>-6.0910382115495296E-3</v>
      </c>
      <c r="U281" s="2" t="s">
        <v>33</v>
      </c>
      <c r="V281" s="2" t="s">
        <v>136</v>
      </c>
      <c r="W281" s="2" t="s">
        <v>244</v>
      </c>
      <c r="X281" s="2" t="s">
        <v>632</v>
      </c>
      <c r="Y281" s="2">
        <v>37922</v>
      </c>
      <c r="Z281" s="10">
        <v>42024</v>
      </c>
      <c r="AA281" s="14" t="str">
        <f>TEXT(Table1[[#This Row],[Order Date]],"mmmm")</f>
        <v>January</v>
      </c>
      <c r="AB281" s="8" t="str">
        <f>TEXT(Table1[[#This Row],[Order Date]],"yyyy")</f>
        <v>2015</v>
      </c>
      <c r="AC281" s="10">
        <v>42026</v>
      </c>
      <c r="AD281" s="2">
        <v>-11.536000000000001</v>
      </c>
      <c r="AE281" s="2">
        <v>1</v>
      </c>
      <c r="AF281" s="2">
        <v>1893.93</v>
      </c>
      <c r="AG281" s="2">
        <v>91127</v>
      </c>
      <c r="AH281" s="7" t="str">
        <f>IF(COUNTIF(Returns!$A$2:$A$1635,Orders!AG281)&gt;0,"Returned","Not Returned")</f>
        <v>Not Returned</v>
      </c>
    </row>
    <row r="282" spans="5:34" ht="13.8" thickTop="1" thickBot="1" x14ac:dyDescent="0.3">
      <c r="E282" s="11">
        <v>22176</v>
      </c>
      <c r="F282" s="12" t="s">
        <v>25</v>
      </c>
      <c r="G282" s="12">
        <v>0.09</v>
      </c>
      <c r="H282" s="12">
        <v>17.98</v>
      </c>
      <c r="I282" s="12">
        <v>8.51</v>
      </c>
      <c r="J282" s="12">
        <v>526</v>
      </c>
      <c r="K282" s="7" t="str">
        <f>IF(COUNTIF(Table1[Customer ID],Table1[[#This Row],[Customer ID]])&gt;1,"Repeat Customer","One-Time Customer")</f>
        <v>Repeat Customer</v>
      </c>
      <c r="L282" s="12" t="s">
        <v>634</v>
      </c>
      <c r="M282" s="12" t="s">
        <v>49</v>
      </c>
      <c r="N282" s="12" t="s">
        <v>40</v>
      </c>
      <c r="O282" s="12" t="s">
        <v>77</v>
      </c>
      <c r="P282" s="12" t="s">
        <v>85</v>
      </c>
      <c r="Q282" s="12" t="s">
        <v>86</v>
      </c>
      <c r="R282" s="12" t="s">
        <v>104</v>
      </c>
      <c r="S282" s="12">
        <v>0.4</v>
      </c>
      <c r="T282" s="7">
        <f>Table1[[#This Row],[Profit]]/Table1[[#This Row],[Sales]]</f>
        <v>-3.1317197934921666E-2</v>
      </c>
      <c r="U282" s="12" t="s">
        <v>33</v>
      </c>
      <c r="V282" s="12" t="s">
        <v>34</v>
      </c>
      <c r="W282" s="12" t="s">
        <v>378</v>
      </c>
      <c r="X282" s="12" t="s">
        <v>635</v>
      </c>
      <c r="Y282" s="12">
        <v>85204</v>
      </c>
      <c r="Z282" s="13">
        <v>42149</v>
      </c>
      <c r="AA282" s="14" t="str">
        <f>TEXT(Table1[[#This Row],[Order Date]],"mmmm")</f>
        <v>May</v>
      </c>
      <c r="AB282" s="8" t="str">
        <f>TEXT(Table1[[#This Row],[Order Date]],"yyyy")</f>
        <v>2015</v>
      </c>
      <c r="AC282" s="13">
        <v>42151</v>
      </c>
      <c r="AD282" s="12">
        <v>-6.6120000000000108</v>
      </c>
      <c r="AE282" s="12">
        <v>12</v>
      </c>
      <c r="AF282" s="12">
        <v>211.13</v>
      </c>
      <c r="AG282" s="12">
        <v>90026</v>
      </c>
      <c r="AH282" s="7" t="str">
        <f>IF(COUNTIF(Returns!$A$2:$A$1635,Orders!AG282)&gt;0,"Returned","Not Returned")</f>
        <v>Not Returned</v>
      </c>
    </row>
    <row r="283" spans="5:34" ht="13.8" thickTop="1" thickBot="1" x14ac:dyDescent="0.3">
      <c r="E283" s="9">
        <v>20494</v>
      </c>
      <c r="F283" s="2" t="s">
        <v>37</v>
      </c>
      <c r="G283" s="2">
        <v>0</v>
      </c>
      <c r="H283" s="2">
        <v>1.88</v>
      </c>
      <c r="I283" s="2">
        <v>1.49</v>
      </c>
      <c r="J283" s="2">
        <v>526</v>
      </c>
      <c r="K283" s="7" t="str">
        <f>IF(COUNTIF(Table1[Customer ID],Table1[[#This Row],[Customer ID]])&gt;1,"Repeat Customer","One-Time Customer")</f>
        <v>Repeat Customer</v>
      </c>
      <c r="L283" s="2" t="s">
        <v>634</v>
      </c>
      <c r="M283" s="2" t="s">
        <v>49</v>
      </c>
      <c r="N283" s="2" t="s">
        <v>40</v>
      </c>
      <c r="O283" s="2" t="s">
        <v>29</v>
      </c>
      <c r="P283" s="2" t="s">
        <v>109</v>
      </c>
      <c r="Q283" s="2" t="s">
        <v>59</v>
      </c>
      <c r="R283" s="2" t="s">
        <v>272</v>
      </c>
      <c r="S283" s="2">
        <v>0.37</v>
      </c>
      <c r="T283" s="7">
        <f>Table1[[#This Row],[Profit]]/Table1[[#This Row],[Sales]]</f>
        <v>-0.61282000787711699</v>
      </c>
      <c r="U283" s="2" t="s">
        <v>33</v>
      </c>
      <c r="V283" s="2" t="s">
        <v>34</v>
      </c>
      <c r="W283" s="2" t="s">
        <v>378</v>
      </c>
      <c r="X283" s="2" t="s">
        <v>635</v>
      </c>
      <c r="Y283" s="2">
        <v>85204</v>
      </c>
      <c r="Z283" s="10">
        <v>42021</v>
      </c>
      <c r="AA283" s="14" t="str">
        <f>TEXT(Table1[[#This Row],[Order Date]],"mmmm")</f>
        <v>January</v>
      </c>
      <c r="AB283" s="8" t="str">
        <f>TEXT(Table1[[#This Row],[Order Date]],"yyyy")</f>
        <v>2015</v>
      </c>
      <c r="AC283" s="10">
        <v>42022</v>
      </c>
      <c r="AD283" s="2">
        <v>-15.5595</v>
      </c>
      <c r="AE283" s="2">
        <v>13</v>
      </c>
      <c r="AF283" s="2">
        <v>25.39</v>
      </c>
      <c r="AG283" s="2">
        <v>90027</v>
      </c>
      <c r="AH283" s="7" t="str">
        <f>IF(COUNTIF(Returns!$A$2:$A$1635,Orders!AG283)&gt;0,"Returned","Not Returned")</f>
        <v>Not Returned</v>
      </c>
    </row>
    <row r="284" spans="5:34" ht="13.8" thickTop="1" thickBot="1" x14ac:dyDescent="0.3">
      <c r="E284" s="11">
        <v>20495</v>
      </c>
      <c r="F284" s="12" t="s">
        <v>37</v>
      </c>
      <c r="G284" s="12">
        <v>0.06</v>
      </c>
      <c r="H284" s="12">
        <v>5.78</v>
      </c>
      <c r="I284" s="12">
        <v>5.67</v>
      </c>
      <c r="J284" s="12">
        <v>526</v>
      </c>
      <c r="K284" s="7" t="str">
        <f>IF(COUNTIF(Table1[Customer ID],Table1[[#This Row],[Customer ID]])&gt;1,"Repeat Customer","One-Time Customer")</f>
        <v>Repeat Customer</v>
      </c>
      <c r="L284" s="12" t="s">
        <v>634</v>
      </c>
      <c r="M284" s="12" t="s">
        <v>49</v>
      </c>
      <c r="N284" s="12" t="s">
        <v>40</v>
      </c>
      <c r="O284" s="12" t="s">
        <v>29</v>
      </c>
      <c r="P284" s="12" t="s">
        <v>93</v>
      </c>
      <c r="Q284" s="12" t="s">
        <v>59</v>
      </c>
      <c r="R284" s="12" t="s">
        <v>636</v>
      </c>
      <c r="S284" s="12">
        <v>0.36</v>
      </c>
      <c r="T284" s="7">
        <f>Table1[[#This Row],[Profit]]/Table1[[#This Row],[Sales]]</f>
        <v>-1.2397158244528474</v>
      </c>
      <c r="U284" s="12" t="s">
        <v>33</v>
      </c>
      <c r="V284" s="12" t="s">
        <v>34</v>
      </c>
      <c r="W284" s="12" t="s">
        <v>378</v>
      </c>
      <c r="X284" s="12" t="s">
        <v>635</v>
      </c>
      <c r="Y284" s="12">
        <v>85204</v>
      </c>
      <c r="Z284" s="13">
        <v>42021</v>
      </c>
      <c r="AA284" s="14" t="str">
        <f>TEXT(Table1[[#This Row],[Order Date]],"mmmm")</f>
        <v>January</v>
      </c>
      <c r="AB284" s="8" t="str">
        <f>TEXT(Table1[[#This Row],[Order Date]],"yyyy")</f>
        <v>2015</v>
      </c>
      <c r="AC284" s="13">
        <v>42022</v>
      </c>
      <c r="AD284" s="12">
        <v>-108.19</v>
      </c>
      <c r="AE284" s="12">
        <v>15</v>
      </c>
      <c r="AF284" s="12">
        <v>87.27</v>
      </c>
      <c r="AG284" s="12">
        <v>90027</v>
      </c>
      <c r="AH284" s="7" t="str">
        <f>IF(COUNTIF(Returns!$A$2:$A$1635,Orders!AG284)&gt;0,"Returned","Not Returned")</f>
        <v>Not Returned</v>
      </c>
    </row>
    <row r="285" spans="5:34" ht="12.75" customHeight="1" thickTop="1" thickBot="1" x14ac:dyDescent="0.3">
      <c r="E285" s="9">
        <v>26210</v>
      </c>
      <c r="F285" s="2" t="s">
        <v>106</v>
      </c>
      <c r="G285" s="2">
        <v>0</v>
      </c>
      <c r="H285" s="2">
        <v>15.99</v>
      </c>
      <c r="I285" s="2">
        <v>13.18</v>
      </c>
      <c r="J285" s="2">
        <v>535</v>
      </c>
      <c r="K285" s="7" t="str">
        <f>IF(COUNTIF(Table1[Customer ID],Table1[[#This Row],[Customer ID]])&gt;1,"Repeat Customer","One-Time Customer")</f>
        <v>One-Time Customer</v>
      </c>
      <c r="L285" s="2" t="s">
        <v>637</v>
      </c>
      <c r="M285" s="2" t="s">
        <v>49</v>
      </c>
      <c r="N285" s="2" t="s">
        <v>28</v>
      </c>
      <c r="O285" s="2" t="s">
        <v>29</v>
      </c>
      <c r="P285" s="2" t="s">
        <v>109</v>
      </c>
      <c r="Q285" s="2" t="s">
        <v>59</v>
      </c>
      <c r="R285" s="2" t="s">
        <v>638</v>
      </c>
      <c r="S285" s="2">
        <v>0.37</v>
      </c>
      <c r="T285" s="7">
        <f>Table1[[#This Row],[Profit]]/Table1[[#This Row],[Sales]]</f>
        <v>0.11528332300061996</v>
      </c>
      <c r="U285" s="2" t="s">
        <v>33</v>
      </c>
      <c r="V285" s="2" t="s">
        <v>136</v>
      </c>
      <c r="W285" s="2" t="s">
        <v>137</v>
      </c>
      <c r="X285" s="2" t="s">
        <v>639</v>
      </c>
      <c r="Y285" s="2">
        <v>22025</v>
      </c>
      <c r="Z285" s="10">
        <v>42115</v>
      </c>
      <c r="AA285" s="14" t="str">
        <f>TEXT(Table1[[#This Row],[Order Date]],"mmmm")</f>
        <v>April</v>
      </c>
      <c r="AB285" s="8" t="str">
        <f>TEXT(Table1[[#This Row],[Order Date]],"yyyy")</f>
        <v>2015</v>
      </c>
      <c r="AC285" s="10">
        <v>42119</v>
      </c>
      <c r="AD285" s="2">
        <v>46.488</v>
      </c>
      <c r="AE285" s="2">
        <v>23</v>
      </c>
      <c r="AF285" s="2">
        <v>403.25</v>
      </c>
      <c r="AG285" s="2">
        <v>88511</v>
      </c>
      <c r="AH285" s="7" t="str">
        <f>IF(COUNTIF(Returns!$A$2:$A$1635,Orders!AG285)&gt;0,"Returned","Not Returned")</f>
        <v>Not Returned</v>
      </c>
    </row>
    <row r="286" spans="5:34" ht="12.75" customHeight="1" thickTop="1" thickBot="1" x14ac:dyDescent="0.3">
      <c r="E286" s="11">
        <v>20811</v>
      </c>
      <c r="F286" s="12" t="s">
        <v>56</v>
      </c>
      <c r="G286" s="12">
        <v>0.05</v>
      </c>
      <c r="H286" s="12">
        <v>59.78</v>
      </c>
      <c r="I286" s="12">
        <v>10.29</v>
      </c>
      <c r="J286" s="12">
        <v>539</v>
      </c>
      <c r="K286" s="7" t="str">
        <f>IF(COUNTIF(Table1[Customer ID],Table1[[#This Row],[Customer ID]])&gt;1,"Repeat Customer","One-Time Customer")</f>
        <v>One-Time Customer</v>
      </c>
      <c r="L286" s="12" t="s">
        <v>640</v>
      </c>
      <c r="M286" s="12" t="s">
        <v>49</v>
      </c>
      <c r="N286" s="12" t="s">
        <v>58</v>
      </c>
      <c r="O286" s="12" t="s">
        <v>29</v>
      </c>
      <c r="P286" s="12" t="s">
        <v>109</v>
      </c>
      <c r="Q286" s="12" t="s">
        <v>59</v>
      </c>
      <c r="R286" s="12" t="s">
        <v>641</v>
      </c>
      <c r="S286" s="12">
        <v>0.39</v>
      </c>
      <c r="T286" s="7">
        <f>Table1[[#This Row],[Profit]]/Table1[[#This Row],[Sales]]</f>
        <v>0.38488190306159387</v>
      </c>
      <c r="U286" s="12" t="s">
        <v>33</v>
      </c>
      <c r="V286" s="12" t="s">
        <v>61</v>
      </c>
      <c r="W286" s="12" t="s">
        <v>178</v>
      </c>
      <c r="X286" s="12" t="s">
        <v>540</v>
      </c>
      <c r="Y286" s="12">
        <v>61801</v>
      </c>
      <c r="Z286" s="13">
        <v>42138</v>
      </c>
      <c r="AA286" s="14" t="str">
        <f>TEXT(Table1[[#This Row],[Order Date]],"mmmm")</f>
        <v>May</v>
      </c>
      <c r="AB286" s="8" t="str">
        <f>TEXT(Table1[[#This Row],[Order Date]],"yyyy")</f>
        <v>2015</v>
      </c>
      <c r="AC286" s="13">
        <v>42139</v>
      </c>
      <c r="AD286" s="12">
        <v>159.52970000000005</v>
      </c>
      <c r="AE286" s="12">
        <v>7</v>
      </c>
      <c r="AF286" s="12">
        <v>414.49</v>
      </c>
      <c r="AG286" s="12">
        <v>91174</v>
      </c>
      <c r="AH286" s="7" t="str">
        <f>IF(COUNTIF(Returns!$A$2:$A$1635,Orders!AG286)&gt;0,"Returned","Not Returned")</f>
        <v>Not Returned</v>
      </c>
    </row>
    <row r="287" spans="5:34" ht="12.75" customHeight="1" thickTop="1" thickBot="1" x14ac:dyDescent="0.3">
      <c r="E287" s="9">
        <v>20812</v>
      </c>
      <c r="F287" s="2" t="s">
        <v>56</v>
      </c>
      <c r="G287" s="2">
        <v>0.08</v>
      </c>
      <c r="H287" s="2">
        <v>20.99</v>
      </c>
      <c r="I287" s="2">
        <v>1.25</v>
      </c>
      <c r="J287" s="2">
        <v>540</v>
      </c>
      <c r="K287" s="7" t="str">
        <f>IF(COUNTIF(Table1[Customer ID],Table1[[#This Row],[Customer ID]])&gt;1,"Repeat Customer","One-Time Customer")</f>
        <v>Repeat Customer</v>
      </c>
      <c r="L287" s="2" t="s">
        <v>642</v>
      </c>
      <c r="M287" s="2" t="s">
        <v>49</v>
      </c>
      <c r="N287" s="2" t="s">
        <v>58</v>
      </c>
      <c r="O287" s="2" t="s">
        <v>77</v>
      </c>
      <c r="P287" s="2" t="s">
        <v>78</v>
      </c>
      <c r="Q287" s="2" t="s">
        <v>51</v>
      </c>
      <c r="R287" s="2" t="s">
        <v>643</v>
      </c>
      <c r="S287" s="2">
        <v>0.83</v>
      </c>
      <c r="T287" s="7">
        <f>Table1[[#This Row],[Profit]]/Table1[[#This Row],[Sales]]</f>
        <v>3.2726692073495302E-2</v>
      </c>
      <c r="U287" s="2" t="s">
        <v>33</v>
      </c>
      <c r="V287" s="2" t="s">
        <v>61</v>
      </c>
      <c r="W287" s="2" t="s">
        <v>178</v>
      </c>
      <c r="X287" s="2" t="s">
        <v>644</v>
      </c>
      <c r="Y287" s="2">
        <v>60061</v>
      </c>
      <c r="Z287" s="10">
        <v>42138</v>
      </c>
      <c r="AA287" s="14" t="str">
        <f>TEXT(Table1[[#This Row],[Order Date]],"mmmm")</f>
        <v>May</v>
      </c>
      <c r="AB287" s="8" t="str">
        <f>TEXT(Table1[[#This Row],[Order Date]],"yyyy")</f>
        <v>2015</v>
      </c>
      <c r="AC287" s="10">
        <v>42140</v>
      </c>
      <c r="AD287" s="2">
        <v>15.371400000000008</v>
      </c>
      <c r="AE287" s="2">
        <v>28</v>
      </c>
      <c r="AF287" s="2">
        <v>469.69</v>
      </c>
      <c r="AG287" s="2">
        <v>91174</v>
      </c>
      <c r="AH287" s="7" t="str">
        <f>IF(COUNTIF(Returns!$A$2:$A$1635,Orders!AG287)&gt;0,"Returned","Not Returned")</f>
        <v>Not Returned</v>
      </c>
    </row>
    <row r="288" spans="5:34" ht="12.75" customHeight="1" thickTop="1" thickBot="1" x14ac:dyDescent="0.3">
      <c r="E288" s="11">
        <v>24783</v>
      </c>
      <c r="F288" s="12" t="s">
        <v>56</v>
      </c>
      <c r="G288" s="12">
        <v>0.05</v>
      </c>
      <c r="H288" s="12">
        <v>204.1</v>
      </c>
      <c r="I288" s="12">
        <v>13.99</v>
      </c>
      <c r="J288" s="12">
        <v>540</v>
      </c>
      <c r="K288" s="7" t="str">
        <f>IF(COUNTIF(Table1[Customer ID],Table1[[#This Row],[Customer ID]])&gt;1,"Repeat Customer","One-Time Customer")</f>
        <v>Repeat Customer</v>
      </c>
      <c r="L288" s="12" t="s">
        <v>642</v>
      </c>
      <c r="M288" s="12" t="s">
        <v>49</v>
      </c>
      <c r="N288" s="12" t="s">
        <v>58</v>
      </c>
      <c r="O288" s="12" t="s">
        <v>77</v>
      </c>
      <c r="P288" s="12" t="s">
        <v>85</v>
      </c>
      <c r="Q288" s="12" t="s">
        <v>86</v>
      </c>
      <c r="R288" s="12" t="s">
        <v>645</v>
      </c>
      <c r="S288" s="12">
        <v>0.37</v>
      </c>
      <c r="T288" s="7">
        <f>Table1[[#This Row],[Profit]]/Table1[[#This Row],[Sales]]</f>
        <v>0.69</v>
      </c>
      <c r="U288" s="12" t="s">
        <v>33</v>
      </c>
      <c r="V288" s="12" t="s">
        <v>61</v>
      </c>
      <c r="W288" s="12" t="s">
        <v>178</v>
      </c>
      <c r="X288" s="12" t="s">
        <v>644</v>
      </c>
      <c r="Y288" s="12">
        <v>60061</v>
      </c>
      <c r="Z288" s="13">
        <v>42147</v>
      </c>
      <c r="AA288" s="14" t="str">
        <f>TEXT(Table1[[#This Row],[Order Date]],"mmmm")</f>
        <v>May</v>
      </c>
      <c r="AB288" s="8" t="str">
        <f>TEXT(Table1[[#This Row],[Order Date]],"yyyy")</f>
        <v>2015</v>
      </c>
      <c r="AC288" s="13">
        <v>42149</v>
      </c>
      <c r="AD288" s="12">
        <v>5924.1122999999998</v>
      </c>
      <c r="AE288" s="12">
        <v>41</v>
      </c>
      <c r="AF288" s="12">
        <v>8585.67</v>
      </c>
      <c r="AG288" s="12">
        <v>91175</v>
      </c>
      <c r="AH288" s="7" t="str">
        <f>IF(COUNTIF(Returns!$A$2:$A$1635,Orders!AG288)&gt;0,"Returned","Not Returned")</f>
        <v>Not Returned</v>
      </c>
    </row>
    <row r="289" spans="5:34" ht="12.75" customHeight="1" thickTop="1" thickBot="1" x14ac:dyDescent="0.3">
      <c r="E289" s="9">
        <v>23401</v>
      </c>
      <c r="F289" s="2" t="s">
        <v>37</v>
      </c>
      <c r="G289" s="2">
        <v>0.03</v>
      </c>
      <c r="H289" s="2">
        <v>13.73</v>
      </c>
      <c r="I289" s="2">
        <v>6.85</v>
      </c>
      <c r="J289" s="2">
        <v>547</v>
      </c>
      <c r="K289" s="7" t="str">
        <f>IF(COUNTIF(Table1[Customer ID],Table1[[#This Row],[Customer ID]])&gt;1,"Repeat Customer","One-Time Customer")</f>
        <v>One-Time Customer</v>
      </c>
      <c r="L289" s="2" t="s">
        <v>646</v>
      </c>
      <c r="M289" s="2" t="s">
        <v>27</v>
      </c>
      <c r="N289" s="2" t="s">
        <v>28</v>
      </c>
      <c r="O289" s="2" t="s">
        <v>41</v>
      </c>
      <c r="P289" s="2" t="s">
        <v>50</v>
      </c>
      <c r="Q289" s="2" t="s">
        <v>31</v>
      </c>
      <c r="R289" s="2" t="s">
        <v>647</v>
      </c>
      <c r="S289" s="2">
        <v>0.54</v>
      </c>
      <c r="T289" s="7">
        <f>Table1[[#This Row],[Profit]]/Table1[[#This Row],[Sales]]</f>
        <v>0.69</v>
      </c>
      <c r="U289" s="2" t="s">
        <v>33</v>
      </c>
      <c r="V289" s="2" t="s">
        <v>53</v>
      </c>
      <c r="W289" s="2" t="s">
        <v>648</v>
      </c>
      <c r="X289" s="2" t="s">
        <v>649</v>
      </c>
      <c r="Y289" s="2">
        <v>26501</v>
      </c>
      <c r="Z289" s="10">
        <v>42169</v>
      </c>
      <c r="AA289" s="14" t="str">
        <f>TEXT(Table1[[#This Row],[Order Date]],"mmmm")</f>
        <v>June</v>
      </c>
      <c r="AB289" s="8" t="str">
        <f>TEXT(Table1[[#This Row],[Order Date]],"yyyy")</f>
        <v>2015</v>
      </c>
      <c r="AC289" s="10">
        <v>42170</v>
      </c>
      <c r="AD289" s="2">
        <v>39.585299999999997</v>
      </c>
      <c r="AE289" s="2">
        <v>4</v>
      </c>
      <c r="AF289" s="2">
        <v>57.37</v>
      </c>
      <c r="AG289" s="2">
        <v>86250</v>
      </c>
      <c r="AH289" s="7" t="str">
        <f>IF(COUNTIF(Returns!$A$2:$A$1635,Orders!AG289)&gt;0,"Returned","Not Returned")</f>
        <v>Not Returned</v>
      </c>
    </row>
    <row r="290" spans="5:34" ht="12.75" customHeight="1" thickTop="1" thickBot="1" x14ac:dyDescent="0.3">
      <c r="E290" s="11">
        <v>25806</v>
      </c>
      <c r="F290" s="12" t="s">
        <v>37</v>
      </c>
      <c r="G290" s="12">
        <v>0.02</v>
      </c>
      <c r="H290" s="12">
        <v>7.1</v>
      </c>
      <c r="I290" s="12">
        <v>6.05</v>
      </c>
      <c r="J290" s="12">
        <v>549</v>
      </c>
      <c r="K290" s="7" t="str">
        <f>IF(COUNTIF(Table1[Customer ID],Table1[[#This Row],[Customer ID]])&gt;1,"Repeat Customer","One-Time Customer")</f>
        <v>One-Time Customer</v>
      </c>
      <c r="L290" s="12" t="s">
        <v>650</v>
      </c>
      <c r="M290" s="12" t="s">
        <v>49</v>
      </c>
      <c r="N290" s="12" t="s">
        <v>28</v>
      </c>
      <c r="O290" s="12" t="s">
        <v>29</v>
      </c>
      <c r="P290" s="12" t="s">
        <v>109</v>
      </c>
      <c r="Q290" s="12" t="s">
        <v>59</v>
      </c>
      <c r="R290" s="12" t="s">
        <v>651</v>
      </c>
      <c r="S290" s="12">
        <v>0.39</v>
      </c>
      <c r="T290" s="7">
        <f>Table1[[#This Row],[Profit]]/Table1[[#This Row],[Sales]]</f>
        <v>-1.0008745476477685</v>
      </c>
      <c r="U290" s="12" t="s">
        <v>33</v>
      </c>
      <c r="V290" s="12" t="s">
        <v>34</v>
      </c>
      <c r="W290" s="12" t="s">
        <v>366</v>
      </c>
      <c r="X290" s="12" t="s">
        <v>652</v>
      </c>
      <c r="Y290" s="12">
        <v>88201</v>
      </c>
      <c r="Z290" s="13">
        <v>42024</v>
      </c>
      <c r="AA290" s="14" t="str">
        <f>TEXT(Table1[[#This Row],[Order Date]],"mmmm")</f>
        <v>January</v>
      </c>
      <c r="AB290" s="8" t="str">
        <f>TEXT(Table1[[#This Row],[Order Date]],"yyyy")</f>
        <v>2015</v>
      </c>
      <c r="AC290" s="13">
        <v>42024</v>
      </c>
      <c r="AD290" s="12">
        <v>-66.378</v>
      </c>
      <c r="AE290" s="12">
        <v>9</v>
      </c>
      <c r="AF290" s="12">
        <v>66.319999999999993</v>
      </c>
      <c r="AG290" s="12">
        <v>90908</v>
      </c>
      <c r="AH290" s="7" t="str">
        <f>IF(COUNTIF(Returns!$A$2:$A$1635,Orders!AG290)&gt;0,"Returned","Not Returned")</f>
        <v>Not Returned</v>
      </c>
    </row>
    <row r="291" spans="5:34" ht="12.75" customHeight="1" thickTop="1" thickBot="1" x14ac:dyDescent="0.3">
      <c r="E291" s="9">
        <v>24132</v>
      </c>
      <c r="F291" s="2" t="s">
        <v>25</v>
      </c>
      <c r="G291" s="2">
        <v>0.05</v>
      </c>
      <c r="H291" s="2">
        <v>1.68</v>
      </c>
      <c r="I291" s="2">
        <v>1.57</v>
      </c>
      <c r="J291" s="2">
        <v>550</v>
      </c>
      <c r="K291" s="7" t="str">
        <f>IF(COUNTIF(Table1[Customer ID],Table1[[#This Row],[Customer ID]])&gt;1,"Repeat Customer","One-Time Customer")</f>
        <v>Repeat Customer</v>
      </c>
      <c r="L291" s="2" t="s">
        <v>653</v>
      </c>
      <c r="M291" s="2" t="s">
        <v>49</v>
      </c>
      <c r="N291" s="2" t="s">
        <v>28</v>
      </c>
      <c r="O291" s="2" t="s">
        <v>29</v>
      </c>
      <c r="P291" s="2" t="s">
        <v>30</v>
      </c>
      <c r="Q291" s="2" t="s">
        <v>31</v>
      </c>
      <c r="R291" s="2" t="s">
        <v>96</v>
      </c>
      <c r="S291" s="2">
        <v>0.59</v>
      </c>
      <c r="T291" s="7">
        <f>Table1[[#This Row],[Profit]]/Table1[[#This Row],[Sales]]</f>
        <v>-1.7781333333333336</v>
      </c>
      <c r="U291" s="2" t="s">
        <v>33</v>
      </c>
      <c r="V291" s="2" t="s">
        <v>61</v>
      </c>
      <c r="W291" s="2" t="s">
        <v>130</v>
      </c>
      <c r="X291" s="2" t="s">
        <v>654</v>
      </c>
      <c r="Y291" s="2">
        <v>78155</v>
      </c>
      <c r="Z291" s="10">
        <v>42034</v>
      </c>
      <c r="AA291" s="14" t="str">
        <f>TEXT(Table1[[#This Row],[Order Date]],"mmmm")</f>
        <v>January</v>
      </c>
      <c r="AB291" s="8" t="str">
        <f>TEXT(Table1[[#This Row],[Order Date]],"yyyy")</f>
        <v>2015</v>
      </c>
      <c r="AC291" s="10">
        <v>42035</v>
      </c>
      <c r="AD291" s="2">
        <v>-33.340000000000003</v>
      </c>
      <c r="AE291" s="2">
        <v>11</v>
      </c>
      <c r="AF291" s="2">
        <v>18.75</v>
      </c>
      <c r="AG291" s="2">
        <v>90909</v>
      </c>
      <c r="AH291" s="7" t="str">
        <f>IF(COUNTIF(Returns!$A$2:$A$1635,Orders!AG291)&gt;0,"Returned","Not Returned")</f>
        <v>Not Returned</v>
      </c>
    </row>
    <row r="292" spans="5:34" ht="12.75" customHeight="1" thickTop="1" thickBot="1" x14ac:dyDescent="0.3">
      <c r="E292" s="11">
        <v>24133</v>
      </c>
      <c r="F292" s="12" t="s">
        <v>25</v>
      </c>
      <c r="G292" s="12">
        <v>0.1</v>
      </c>
      <c r="H292" s="12">
        <v>218.75</v>
      </c>
      <c r="I292" s="12">
        <v>69.64</v>
      </c>
      <c r="J292" s="12">
        <v>550</v>
      </c>
      <c r="K292" s="7" t="str">
        <f>IF(COUNTIF(Table1[Customer ID],Table1[[#This Row],[Customer ID]])&gt;1,"Repeat Customer","One-Time Customer")</f>
        <v>Repeat Customer</v>
      </c>
      <c r="L292" s="12" t="s">
        <v>653</v>
      </c>
      <c r="M292" s="12" t="s">
        <v>39</v>
      </c>
      <c r="N292" s="12" t="s">
        <v>28</v>
      </c>
      <c r="O292" s="12" t="s">
        <v>41</v>
      </c>
      <c r="P292" s="12" t="s">
        <v>152</v>
      </c>
      <c r="Q292" s="12" t="s">
        <v>121</v>
      </c>
      <c r="R292" s="12" t="s">
        <v>655</v>
      </c>
      <c r="S292" s="12">
        <v>0.77</v>
      </c>
      <c r="T292" s="7">
        <f>Table1[[#This Row],[Profit]]/Table1[[#This Row],[Sales]]</f>
        <v>-1.0677205453291603</v>
      </c>
      <c r="U292" s="12" t="s">
        <v>33</v>
      </c>
      <c r="V292" s="12" t="s">
        <v>61</v>
      </c>
      <c r="W292" s="12" t="s">
        <v>130</v>
      </c>
      <c r="X292" s="12" t="s">
        <v>654</v>
      </c>
      <c r="Y292" s="12">
        <v>78155</v>
      </c>
      <c r="Z292" s="13">
        <v>42034</v>
      </c>
      <c r="AA292" s="14" t="str">
        <f>TEXT(Table1[[#This Row],[Order Date]],"mmmm")</f>
        <v>January</v>
      </c>
      <c r="AB292" s="8" t="str">
        <f>TEXT(Table1[[#This Row],[Order Date]],"yyyy")</f>
        <v>2015</v>
      </c>
      <c r="AC292" s="13">
        <v>42036</v>
      </c>
      <c r="AD292" s="12">
        <v>-201.27599999999998</v>
      </c>
      <c r="AE292" s="12">
        <v>1</v>
      </c>
      <c r="AF292" s="12">
        <v>188.51</v>
      </c>
      <c r="AG292" s="12">
        <v>90909</v>
      </c>
      <c r="AH292" s="7" t="str">
        <f>IF(COUNTIF(Returns!$A$2:$A$1635,Orders!AG292)&gt;0,"Returned","Not Returned")</f>
        <v>Not Returned</v>
      </c>
    </row>
    <row r="293" spans="5:34" ht="12.75" customHeight="1" thickTop="1" thickBot="1" x14ac:dyDescent="0.3">
      <c r="E293" s="9">
        <v>23209</v>
      </c>
      <c r="F293" s="2" t="s">
        <v>56</v>
      </c>
      <c r="G293" s="2">
        <v>0.06</v>
      </c>
      <c r="H293" s="2">
        <v>549.99</v>
      </c>
      <c r="I293" s="2">
        <v>49</v>
      </c>
      <c r="J293" s="2">
        <v>550</v>
      </c>
      <c r="K293" s="7" t="str">
        <f>IF(COUNTIF(Table1[Customer ID],Table1[[#This Row],[Customer ID]])&gt;1,"Repeat Customer","One-Time Customer")</f>
        <v>Repeat Customer</v>
      </c>
      <c r="L293" s="2" t="s">
        <v>653</v>
      </c>
      <c r="M293" s="2" t="s">
        <v>39</v>
      </c>
      <c r="N293" s="2" t="s">
        <v>28</v>
      </c>
      <c r="O293" s="2" t="s">
        <v>77</v>
      </c>
      <c r="P293" s="2" t="s">
        <v>587</v>
      </c>
      <c r="Q293" s="2" t="s">
        <v>43</v>
      </c>
      <c r="R293" s="2" t="s">
        <v>656</v>
      </c>
      <c r="S293" s="2">
        <v>0.35</v>
      </c>
      <c r="T293" s="7">
        <f>Table1[[#This Row],[Profit]]/Table1[[#This Row],[Sales]]</f>
        <v>0.69</v>
      </c>
      <c r="U293" s="2" t="s">
        <v>33</v>
      </c>
      <c r="V293" s="2" t="s">
        <v>61</v>
      </c>
      <c r="W293" s="2" t="s">
        <v>130</v>
      </c>
      <c r="X293" s="2" t="s">
        <v>654</v>
      </c>
      <c r="Y293" s="2">
        <v>78155</v>
      </c>
      <c r="Z293" s="10">
        <v>42167</v>
      </c>
      <c r="AA293" s="14" t="str">
        <f>TEXT(Table1[[#This Row],[Order Date]],"mmmm")</f>
        <v>June</v>
      </c>
      <c r="AB293" s="8" t="str">
        <f>TEXT(Table1[[#This Row],[Order Date]],"yyyy")</f>
        <v>2015</v>
      </c>
      <c r="AC293" s="10">
        <v>42168</v>
      </c>
      <c r="AD293" s="2">
        <v>4637.4071999999996</v>
      </c>
      <c r="AE293" s="2">
        <v>13</v>
      </c>
      <c r="AF293" s="2">
        <v>6720.88</v>
      </c>
      <c r="AG293" s="2">
        <v>90910</v>
      </c>
      <c r="AH293" s="7" t="str">
        <f>IF(COUNTIF(Returns!$A$2:$A$1635,Orders!AG293)&gt;0,"Returned","Not Returned")</f>
        <v>Not Returned</v>
      </c>
    </row>
    <row r="294" spans="5:34" ht="12.75" customHeight="1" thickTop="1" thickBot="1" x14ac:dyDescent="0.3">
      <c r="E294" s="11">
        <v>23210</v>
      </c>
      <c r="F294" s="12" t="s">
        <v>56</v>
      </c>
      <c r="G294" s="12">
        <v>0.08</v>
      </c>
      <c r="H294" s="12">
        <v>115.99</v>
      </c>
      <c r="I294" s="12">
        <v>5.99</v>
      </c>
      <c r="J294" s="12">
        <v>550</v>
      </c>
      <c r="K294" s="7" t="str">
        <f>IF(COUNTIF(Table1[Customer ID],Table1[[#This Row],[Customer ID]])&gt;1,"Repeat Customer","One-Time Customer")</f>
        <v>Repeat Customer</v>
      </c>
      <c r="L294" s="12" t="s">
        <v>653</v>
      </c>
      <c r="M294" s="12" t="s">
        <v>27</v>
      </c>
      <c r="N294" s="12" t="s">
        <v>28</v>
      </c>
      <c r="O294" s="12" t="s">
        <v>77</v>
      </c>
      <c r="P294" s="12" t="s">
        <v>78</v>
      </c>
      <c r="Q294" s="12" t="s">
        <v>59</v>
      </c>
      <c r="R294" s="12" t="s">
        <v>657</v>
      </c>
      <c r="S294" s="12">
        <v>0.56999999999999995</v>
      </c>
      <c r="T294" s="7">
        <f>Table1[[#This Row],[Profit]]/Table1[[#This Row],[Sales]]</f>
        <v>-2.3436209764210938</v>
      </c>
      <c r="U294" s="12" t="s">
        <v>33</v>
      </c>
      <c r="V294" s="12" t="s">
        <v>61</v>
      </c>
      <c r="W294" s="12" t="s">
        <v>130</v>
      </c>
      <c r="X294" s="12" t="s">
        <v>654</v>
      </c>
      <c r="Y294" s="12">
        <v>78155</v>
      </c>
      <c r="Z294" s="13">
        <v>42167</v>
      </c>
      <c r="AA294" s="14" t="str">
        <f>TEXT(Table1[[#This Row],[Order Date]],"mmmm")</f>
        <v>June</v>
      </c>
      <c r="AB294" s="8" t="str">
        <f>TEXT(Table1[[#This Row],[Order Date]],"yyyy")</f>
        <v>2015</v>
      </c>
      <c r="AC294" s="13">
        <v>42168</v>
      </c>
      <c r="AD294" s="12">
        <v>-239.54149999999998</v>
      </c>
      <c r="AE294" s="12">
        <v>1</v>
      </c>
      <c r="AF294" s="12">
        <v>102.21</v>
      </c>
      <c r="AG294" s="12">
        <v>90910</v>
      </c>
      <c r="AH294" s="7" t="str">
        <f>IF(COUNTIF(Returns!$A$2:$A$1635,Orders!AG294)&gt;0,"Returned","Not Returned")</f>
        <v>Not Returned</v>
      </c>
    </row>
    <row r="295" spans="5:34" ht="12.75" customHeight="1" thickTop="1" thickBot="1" x14ac:dyDescent="0.3">
      <c r="E295" s="9">
        <v>24134</v>
      </c>
      <c r="F295" s="2" t="s">
        <v>25</v>
      </c>
      <c r="G295" s="2">
        <v>0</v>
      </c>
      <c r="H295" s="2">
        <v>15.04</v>
      </c>
      <c r="I295" s="2">
        <v>1.97</v>
      </c>
      <c r="J295" s="2">
        <v>551</v>
      </c>
      <c r="K295" s="7" t="str">
        <f>IF(COUNTIF(Table1[Customer ID],Table1[[#This Row],[Customer ID]])&gt;1,"Repeat Customer","One-Time Customer")</f>
        <v>One-Time Customer</v>
      </c>
      <c r="L295" s="2" t="s">
        <v>658</v>
      </c>
      <c r="M295" s="2" t="s">
        <v>49</v>
      </c>
      <c r="N295" s="2" t="s">
        <v>28</v>
      </c>
      <c r="O295" s="2" t="s">
        <v>29</v>
      </c>
      <c r="P295" s="2" t="s">
        <v>93</v>
      </c>
      <c r="Q295" s="2" t="s">
        <v>31</v>
      </c>
      <c r="R295" s="2" t="s">
        <v>659</v>
      </c>
      <c r="S295" s="2">
        <v>0.39</v>
      </c>
      <c r="T295" s="7">
        <f>Table1[[#This Row],[Profit]]/Table1[[#This Row],[Sales]]</f>
        <v>0.69</v>
      </c>
      <c r="U295" s="2" t="s">
        <v>33</v>
      </c>
      <c r="V295" s="2" t="s">
        <v>61</v>
      </c>
      <c r="W295" s="2" t="s">
        <v>130</v>
      </c>
      <c r="X295" s="2" t="s">
        <v>660</v>
      </c>
      <c r="Y295" s="2">
        <v>75090</v>
      </c>
      <c r="Z295" s="10">
        <v>42034</v>
      </c>
      <c r="AA295" s="14" t="str">
        <f>TEXT(Table1[[#This Row],[Order Date]],"mmmm")</f>
        <v>January</v>
      </c>
      <c r="AB295" s="8" t="str">
        <f>TEXT(Table1[[#This Row],[Order Date]],"yyyy")</f>
        <v>2015</v>
      </c>
      <c r="AC295" s="10">
        <v>42036</v>
      </c>
      <c r="AD295" s="2">
        <v>21.514199999999999</v>
      </c>
      <c r="AE295" s="2">
        <v>2</v>
      </c>
      <c r="AF295" s="2">
        <v>31.18</v>
      </c>
      <c r="AG295" s="2">
        <v>90909</v>
      </c>
      <c r="AH295" s="7" t="str">
        <f>IF(COUNTIF(Returns!$A$2:$A$1635,Orders!AG295)&gt;0,"Returned","Not Returned")</f>
        <v>Not Returned</v>
      </c>
    </row>
    <row r="296" spans="5:34" ht="12.75" customHeight="1" thickTop="1" thickBot="1" x14ac:dyDescent="0.3">
      <c r="E296" s="11">
        <v>2368</v>
      </c>
      <c r="F296" s="12" t="s">
        <v>56</v>
      </c>
      <c r="G296" s="12">
        <v>0</v>
      </c>
      <c r="H296" s="12">
        <v>6.88</v>
      </c>
      <c r="I296" s="12">
        <v>2</v>
      </c>
      <c r="J296" s="12">
        <v>553</v>
      </c>
      <c r="K296" s="7" t="str">
        <f>IF(COUNTIF(Table1[Customer ID],Table1[[#This Row],[Customer ID]])&gt;1,"Repeat Customer","One-Time Customer")</f>
        <v>Repeat Customer</v>
      </c>
      <c r="L296" s="12" t="s">
        <v>661</v>
      </c>
      <c r="M296" s="12" t="s">
        <v>27</v>
      </c>
      <c r="N296" s="12" t="s">
        <v>40</v>
      </c>
      <c r="O296" s="12" t="s">
        <v>29</v>
      </c>
      <c r="P296" s="12" t="s">
        <v>93</v>
      </c>
      <c r="Q296" s="12" t="s">
        <v>31</v>
      </c>
      <c r="R296" s="12" t="s">
        <v>662</v>
      </c>
      <c r="S296" s="12">
        <v>0.39</v>
      </c>
      <c r="T296" s="7">
        <f>Table1[[#This Row],[Profit]]/Table1[[#This Row],[Sales]]</f>
        <v>0.12734272791836432</v>
      </c>
      <c r="U296" s="12" t="s">
        <v>33</v>
      </c>
      <c r="V296" s="12" t="s">
        <v>34</v>
      </c>
      <c r="W296" s="12" t="s">
        <v>45</v>
      </c>
      <c r="X296" s="12" t="s">
        <v>663</v>
      </c>
      <c r="Y296" s="12">
        <v>90008</v>
      </c>
      <c r="Z296" s="13">
        <v>42032</v>
      </c>
      <c r="AA296" s="14" t="str">
        <f>TEXT(Table1[[#This Row],[Order Date]],"mmmm")</f>
        <v>January</v>
      </c>
      <c r="AB296" s="8" t="str">
        <f>TEXT(Table1[[#This Row],[Order Date]],"yyyy")</f>
        <v>2015</v>
      </c>
      <c r="AC296" s="13">
        <v>42033</v>
      </c>
      <c r="AD296" s="12">
        <v>34.068000000000005</v>
      </c>
      <c r="AE296" s="12">
        <v>36</v>
      </c>
      <c r="AF296" s="12">
        <v>267.52999999999997</v>
      </c>
      <c r="AG296" s="12">
        <v>17155</v>
      </c>
      <c r="AH296" s="7" t="str">
        <f>IF(COUNTIF(Returns!$A$2:$A$1635,Orders!AG296)&gt;0,"Returned","Not Returned")</f>
        <v>Returned</v>
      </c>
    </row>
    <row r="297" spans="5:34" ht="12.75" customHeight="1" thickTop="1" thickBot="1" x14ac:dyDescent="0.3">
      <c r="E297" s="9">
        <v>349</v>
      </c>
      <c r="F297" s="2" t="s">
        <v>37</v>
      </c>
      <c r="G297" s="2">
        <v>7.0000000000000007E-2</v>
      </c>
      <c r="H297" s="2">
        <v>2036.48</v>
      </c>
      <c r="I297" s="2">
        <v>14.7</v>
      </c>
      <c r="J297" s="2">
        <v>553</v>
      </c>
      <c r="K297" s="7" t="str">
        <f>IF(COUNTIF(Table1[Customer ID],Table1[[#This Row],[Customer ID]])&gt;1,"Repeat Customer","One-Time Customer")</f>
        <v>Repeat Customer</v>
      </c>
      <c r="L297" s="2" t="s">
        <v>661</v>
      </c>
      <c r="M297" s="2" t="s">
        <v>39</v>
      </c>
      <c r="N297" s="2" t="s">
        <v>28</v>
      </c>
      <c r="O297" s="2" t="s">
        <v>77</v>
      </c>
      <c r="P297" s="2" t="s">
        <v>85</v>
      </c>
      <c r="Q297" s="2" t="s">
        <v>43</v>
      </c>
      <c r="R297" s="2" t="s">
        <v>633</v>
      </c>
      <c r="S297" s="2">
        <v>0.55000000000000004</v>
      </c>
      <c r="T297" s="7">
        <f>Table1[[#This Row],[Profit]]/Table1[[#This Row],[Sales]]</f>
        <v>9.4625077242590519E-2</v>
      </c>
      <c r="U297" s="2" t="s">
        <v>33</v>
      </c>
      <c r="V297" s="2" t="s">
        <v>34</v>
      </c>
      <c r="W297" s="2" t="s">
        <v>45</v>
      </c>
      <c r="X297" s="2" t="s">
        <v>663</v>
      </c>
      <c r="Y297" s="2">
        <v>90008</v>
      </c>
      <c r="Z297" s="10">
        <v>42056</v>
      </c>
      <c r="AA297" s="14" t="str">
        <f>TEXT(Table1[[#This Row],[Order Date]],"mmmm")</f>
        <v>February</v>
      </c>
      <c r="AB297" s="8" t="str">
        <f>TEXT(Table1[[#This Row],[Order Date]],"yyyy")</f>
        <v>2015</v>
      </c>
      <c r="AC297" s="10">
        <v>42056</v>
      </c>
      <c r="AD297" s="2">
        <v>4073.25</v>
      </c>
      <c r="AE297" s="2">
        <v>25</v>
      </c>
      <c r="AF297" s="2">
        <v>43046.2</v>
      </c>
      <c r="AG297" s="2">
        <v>2433</v>
      </c>
      <c r="AH297" s="7" t="str">
        <f>IF(COUNTIF(Returns!$A$2:$A$1635,Orders!AG297)&gt;0,"Returned","Not Returned")</f>
        <v>Not Returned</v>
      </c>
    </row>
    <row r="298" spans="5:34" ht="12.75" customHeight="1" thickTop="1" thickBot="1" x14ac:dyDescent="0.3">
      <c r="E298" s="11">
        <v>1115</v>
      </c>
      <c r="F298" s="12" t="s">
        <v>106</v>
      </c>
      <c r="G298" s="12">
        <v>0.01</v>
      </c>
      <c r="H298" s="12">
        <v>4.9800000000000004</v>
      </c>
      <c r="I298" s="12">
        <v>7.44</v>
      </c>
      <c r="J298" s="12">
        <v>553</v>
      </c>
      <c r="K298" s="7" t="str">
        <f>IF(COUNTIF(Table1[Customer ID],Table1[[#This Row],[Customer ID]])&gt;1,"Repeat Customer","One-Time Customer")</f>
        <v>Repeat Customer</v>
      </c>
      <c r="L298" s="12" t="s">
        <v>661</v>
      </c>
      <c r="M298" s="12" t="s">
        <v>49</v>
      </c>
      <c r="N298" s="12" t="s">
        <v>28</v>
      </c>
      <c r="O298" s="12" t="s">
        <v>29</v>
      </c>
      <c r="P298" s="12" t="s">
        <v>93</v>
      </c>
      <c r="Q298" s="12" t="s">
        <v>59</v>
      </c>
      <c r="R298" s="12" t="s">
        <v>384</v>
      </c>
      <c r="S298" s="12">
        <v>0.36</v>
      </c>
      <c r="T298" s="7">
        <f>Table1[[#This Row],[Profit]]/Table1[[#This Row],[Sales]]</f>
        <v>-0.54387208140274368</v>
      </c>
      <c r="U298" s="12" t="s">
        <v>33</v>
      </c>
      <c r="V298" s="12" t="s">
        <v>34</v>
      </c>
      <c r="W298" s="12" t="s">
        <v>45</v>
      </c>
      <c r="X298" s="12" t="s">
        <v>663</v>
      </c>
      <c r="Y298" s="12">
        <v>90008</v>
      </c>
      <c r="Z298" s="13">
        <v>42109</v>
      </c>
      <c r="AA298" s="14" t="str">
        <f>TEXT(Table1[[#This Row],[Order Date]],"mmmm")</f>
        <v>April</v>
      </c>
      <c r="AB298" s="8" t="str">
        <f>TEXT(Table1[[#This Row],[Order Date]],"yyyy")</f>
        <v>2015</v>
      </c>
      <c r="AC298" s="13">
        <v>42118</v>
      </c>
      <c r="AD298" s="12">
        <v>-179.59199999999998</v>
      </c>
      <c r="AE298" s="12">
        <v>63</v>
      </c>
      <c r="AF298" s="12">
        <v>330.21</v>
      </c>
      <c r="AG298" s="12">
        <v>8165</v>
      </c>
      <c r="AH298" s="7" t="str">
        <f>IF(COUNTIF(Returns!$A$2:$A$1635,Orders!AG298)&gt;0,"Returned","Not Returned")</f>
        <v>Not Returned</v>
      </c>
    </row>
    <row r="299" spans="5:34" ht="12.75" customHeight="1" thickTop="1" thickBot="1" x14ac:dyDescent="0.3">
      <c r="E299" s="9">
        <v>64</v>
      </c>
      <c r="F299" s="2" t="s">
        <v>56</v>
      </c>
      <c r="G299" s="2">
        <v>0.08</v>
      </c>
      <c r="H299" s="2">
        <v>124.49</v>
      </c>
      <c r="I299" s="2">
        <v>51.94</v>
      </c>
      <c r="J299" s="2">
        <v>553</v>
      </c>
      <c r="K299" s="7" t="str">
        <f>IF(COUNTIF(Table1[Customer ID],Table1[[#This Row],[Customer ID]])&gt;1,"Repeat Customer","One-Time Customer")</f>
        <v>Repeat Customer</v>
      </c>
      <c r="L299" s="2" t="s">
        <v>661</v>
      </c>
      <c r="M299" s="2" t="s">
        <v>39</v>
      </c>
      <c r="N299" s="2" t="s">
        <v>28</v>
      </c>
      <c r="O299" s="2" t="s">
        <v>41</v>
      </c>
      <c r="P299" s="2" t="s">
        <v>152</v>
      </c>
      <c r="Q299" s="2" t="s">
        <v>121</v>
      </c>
      <c r="R299" s="2" t="s">
        <v>462</v>
      </c>
      <c r="S299" s="2">
        <v>0.63</v>
      </c>
      <c r="T299" s="7">
        <f>Table1[[#This Row],[Profit]]/Table1[[#This Row],[Sales]]</f>
        <v>-7.3247386688175292E-2</v>
      </c>
      <c r="U299" s="2" t="s">
        <v>33</v>
      </c>
      <c r="V299" s="2" t="s">
        <v>34</v>
      </c>
      <c r="W299" s="2" t="s">
        <v>45</v>
      </c>
      <c r="X299" s="2" t="s">
        <v>663</v>
      </c>
      <c r="Y299" s="2">
        <v>90008</v>
      </c>
      <c r="Z299" s="10">
        <v>42173</v>
      </c>
      <c r="AA299" s="14" t="str">
        <f>TEXT(Table1[[#This Row],[Order Date]],"mmmm")</f>
        <v>June</v>
      </c>
      <c r="AB299" s="8" t="str">
        <f>TEXT(Table1[[#This Row],[Order Date]],"yyyy")</f>
        <v>2015</v>
      </c>
      <c r="AC299" s="10">
        <v>42174</v>
      </c>
      <c r="AD299" s="2">
        <v>-500.38</v>
      </c>
      <c r="AE299" s="2">
        <v>56</v>
      </c>
      <c r="AF299" s="2">
        <v>6831.37</v>
      </c>
      <c r="AG299" s="2">
        <v>359</v>
      </c>
      <c r="AH299" s="7" t="str">
        <f>IF(COUNTIF(Returns!$A$2:$A$1635,Orders!AG299)&gt;0,"Returned","Not Returned")</f>
        <v>Not Returned</v>
      </c>
    </row>
    <row r="300" spans="5:34" ht="12.75" customHeight="1" thickTop="1" thickBot="1" x14ac:dyDescent="0.3">
      <c r="E300" s="11">
        <v>18349</v>
      </c>
      <c r="F300" s="12" t="s">
        <v>37</v>
      </c>
      <c r="G300" s="12">
        <v>7.0000000000000007E-2</v>
      </c>
      <c r="H300" s="12">
        <v>2036.48</v>
      </c>
      <c r="I300" s="12">
        <v>14.7</v>
      </c>
      <c r="J300" s="12">
        <v>555</v>
      </c>
      <c r="K300" s="7" t="str">
        <f>IF(COUNTIF(Table1[Customer ID],Table1[[#This Row],[Customer ID]])&gt;1,"Repeat Customer","One-Time Customer")</f>
        <v>Repeat Customer</v>
      </c>
      <c r="L300" s="12" t="s">
        <v>664</v>
      </c>
      <c r="M300" s="12" t="s">
        <v>39</v>
      </c>
      <c r="N300" s="12" t="s">
        <v>28</v>
      </c>
      <c r="O300" s="12" t="s">
        <v>77</v>
      </c>
      <c r="P300" s="12" t="s">
        <v>85</v>
      </c>
      <c r="Q300" s="12" t="s">
        <v>43</v>
      </c>
      <c r="R300" s="12" t="s">
        <v>633</v>
      </c>
      <c r="S300" s="12">
        <v>0.55000000000000004</v>
      </c>
      <c r="T300" s="7">
        <f>Table1[[#This Row],[Profit]]/Table1[[#This Row],[Sales]]</f>
        <v>0.58352119669850899</v>
      </c>
      <c r="U300" s="12" t="s">
        <v>33</v>
      </c>
      <c r="V300" s="12" t="s">
        <v>34</v>
      </c>
      <c r="W300" s="12" t="s">
        <v>212</v>
      </c>
      <c r="X300" s="12" t="s">
        <v>665</v>
      </c>
      <c r="Y300" s="12">
        <v>84062</v>
      </c>
      <c r="Z300" s="13">
        <v>42056</v>
      </c>
      <c r="AA300" s="14" t="str">
        <f>TEXT(Table1[[#This Row],[Order Date]],"mmmm")</f>
        <v>February</v>
      </c>
      <c r="AB300" s="8" t="str">
        <f>TEXT(Table1[[#This Row],[Order Date]],"yyyy")</f>
        <v>2015</v>
      </c>
      <c r="AC300" s="13">
        <v>42056</v>
      </c>
      <c r="AD300" s="12">
        <v>6028.41</v>
      </c>
      <c r="AE300" s="12">
        <v>6</v>
      </c>
      <c r="AF300" s="12">
        <v>10331.09</v>
      </c>
      <c r="AG300" s="12">
        <v>86190</v>
      </c>
      <c r="AH300" s="7" t="str">
        <f>IF(COUNTIF(Returns!$A$2:$A$1635,Orders!AG300)&gt;0,"Returned","Not Returned")</f>
        <v>Not Returned</v>
      </c>
    </row>
    <row r="301" spans="5:34" ht="12.75" customHeight="1" thickTop="1" thickBot="1" x14ac:dyDescent="0.3">
      <c r="E301" s="9">
        <v>19115</v>
      </c>
      <c r="F301" s="2" t="s">
        <v>106</v>
      </c>
      <c r="G301" s="2">
        <v>0.01</v>
      </c>
      <c r="H301" s="2">
        <v>4.9800000000000004</v>
      </c>
      <c r="I301" s="2">
        <v>7.44</v>
      </c>
      <c r="J301" s="2">
        <v>555</v>
      </c>
      <c r="K301" s="7" t="str">
        <f>IF(COUNTIF(Table1[Customer ID],Table1[[#This Row],[Customer ID]])&gt;1,"Repeat Customer","One-Time Customer")</f>
        <v>Repeat Customer</v>
      </c>
      <c r="L301" s="2" t="s">
        <v>664</v>
      </c>
      <c r="M301" s="2" t="s">
        <v>49</v>
      </c>
      <c r="N301" s="2" t="s">
        <v>28</v>
      </c>
      <c r="O301" s="2" t="s">
        <v>29</v>
      </c>
      <c r="P301" s="2" t="s">
        <v>93</v>
      </c>
      <c r="Q301" s="2" t="s">
        <v>59</v>
      </c>
      <c r="R301" s="2" t="s">
        <v>384</v>
      </c>
      <c r="S301" s="2">
        <v>0.36</v>
      </c>
      <c r="T301" s="7">
        <f>Table1[[#This Row],[Profit]]/Table1[[#This Row],[Sales]]</f>
        <v>-1.9274123539232053</v>
      </c>
      <c r="U301" s="2" t="s">
        <v>33</v>
      </c>
      <c r="V301" s="2" t="s">
        <v>34</v>
      </c>
      <c r="W301" s="2" t="s">
        <v>212</v>
      </c>
      <c r="X301" s="2" t="s">
        <v>665</v>
      </c>
      <c r="Y301" s="2">
        <v>84062</v>
      </c>
      <c r="Z301" s="10">
        <v>42109</v>
      </c>
      <c r="AA301" s="14" t="str">
        <f>TEXT(Table1[[#This Row],[Order Date]],"mmmm")</f>
        <v>April</v>
      </c>
      <c r="AB301" s="8" t="str">
        <f>TEXT(Table1[[#This Row],[Order Date]],"yyyy")</f>
        <v>2015</v>
      </c>
      <c r="AC301" s="10">
        <v>42118</v>
      </c>
      <c r="AD301" s="2">
        <v>-161.6328</v>
      </c>
      <c r="AE301" s="2">
        <v>16</v>
      </c>
      <c r="AF301" s="2">
        <v>83.86</v>
      </c>
      <c r="AG301" s="2">
        <v>86191</v>
      </c>
      <c r="AH301" s="7" t="str">
        <f>IF(COUNTIF(Returns!$A$2:$A$1635,Orders!AG301)&gt;0,"Returned","Not Returned")</f>
        <v>Not Returned</v>
      </c>
    </row>
    <row r="302" spans="5:34" ht="12.75" customHeight="1" thickTop="1" thickBot="1" x14ac:dyDescent="0.3">
      <c r="E302" s="11">
        <v>18064</v>
      </c>
      <c r="F302" s="12" t="s">
        <v>56</v>
      </c>
      <c r="G302" s="12">
        <v>0.08</v>
      </c>
      <c r="H302" s="12">
        <v>124.49</v>
      </c>
      <c r="I302" s="12">
        <v>51.94</v>
      </c>
      <c r="J302" s="12">
        <v>555</v>
      </c>
      <c r="K302" s="7" t="str">
        <f>IF(COUNTIF(Table1[Customer ID],Table1[[#This Row],[Customer ID]])&gt;1,"Repeat Customer","One-Time Customer")</f>
        <v>Repeat Customer</v>
      </c>
      <c r="L302" s="12" t="s">
        <v>664</v>
      </c>
      <c r="M302" s="12" t="s">
        <v>39</v>
      </c>
      <c r="N302" s="12" t="s">
        <v>28</v>
      </c>
      <c r="O302" s="12" t="s">
        <v>41</v>
      </c>
      <c r="P302" s="12" t="s">
        <v>152</v>
      </c>
      <c r="Q302" s="12" t="s">
        <v>121</v>
      </c>
      <c r="R302" s="12" t="s">
        <v>462</v>
      </c>
      <c r="S302" s="12">
        <v>0.63</v>
      </c>
      <c r="T302" s="7">
        <f>Table1[[#This Row],[Profit]]/Table1[[#This Row],[Sales]]</f>
        <v>-0.14649498782087317</v>
      </c>
      <c r="U302" s="12" t="s">
        <v>33</v>
      </c>
      <c r="V302" s="12" t="s">
        <v>34</v>
      </c>
      <c r="W302" s="12" t="s">
        <v>212</v>
      </c>
      <c r="X302" s="12" t="s">
        <v>665</v>
      </c>
      <c r="Y302" s="12">
        <v>84062</v>
      </c>
      <c r="Z302" s="13">
        <v>42173</v>
      </c>
      <c r="AA302" s="14" t="str">
        <f>TEXT(Table1[[#This Row],[Order Date]],"mmmm")</f>
        <v>June</v>
      </c>
      <c r="AB302" s="8" t="str">
        <f>TEXT(Table1[[#This Row],[Order Date]],"yyyy")</f>
        <v>2015</v>
      </c>
      <c r="AC302" s="13">
        <v>42174</v>
      </c>
      <c r="AD302" s="12">
        <v>-250.19</v>
      </c>
      <c r="AE302" s="12">
        <v>14</v>
      </c>
      <c r="AF302" s="12">
        <v>1707.84</v>
      </c>
      <c r="AG302" s="12">
        <v>86192</v>
      </c>
      <c r="AH302" s="7" t="str">
        <f>IF(COUNTIF(Returns!$A$2:$A$1635,Orders!AG302)&gt;0,"Returned","Not Returned")</f>
        <v>Not Returned</v>
      </c>
    </row>
    <row r="303" spans="5:34" ht="12.75" customHeight="1" thickTop="1" thickBot="1" x14ac:dyDescent="0.3">
      <c r="E303" s="9">
        <v>20368</v>
      </c>
      <c r="F303" s="2" t="s">
        <v>56</v>
      </c>
      <c r="G303" s="2">
        <v>0</v>
      </c>
      <c r="H303" s="2">
        <v>6.88</v>
      </c>
      <c r="I303" s="2">
        <v>2</v>
      </c>
      <c r="J303" s="2">
        <v>556</v>
      </c>
      <c r="K303" s="7" t="str">
        <f>IF(COUNTIF(Table1[Customer ID],Table1[[#This Row],[Customer ID]])&gt;1,"Repeat Customer","One-Time Customer")</f>
        <v>Repeat Customer</v>
      </c>
      <c r="L303" s="2" t="s">
        <v>666</v>
      </c>
      <c r="M303" s="2" t="s">
        <v>27</v>
      </c>
      <c r="N303" s="2" t="s">
        <v>40</v>
      </c>
      <c r="O303" s="2" t="s">
        <v>29</v>
      </c>
      <c r="P303" s="2" t="s">
        <v>93</v>
      </c>
      <c r="Q303" s="2" t="s">
        <v>31</v>
      </c>
      <c r="R303" s="2" t="s">
        <v>662</v>
      </c>
      <c r="S303" s="2">
        <v>0.39</v>
      </c>
      <c r="T303" s="7">
        <f>Table1[[#This Row],[Profit]]/Table1[[#This Row],[Sales]]</f>
        <v>0.69</v>
      </c>
      <c r="U303" s="2" t="s">
        <v>33</v>
      </c>
      <c r="V303" s="2" t="s">
        <v>34</v>
      </c>
      <c r="W303" s="2" t="s">
        <v>212</v>
      </c>
      <c r="X303" s="2" t="s">
        <v>667</v>
      </c>
      <c r="Y303" s="2">
        <v>84604</v>
      </c>
      <c r="Z303" s="10">
        <v>42032</v>
      </c>
      <c r="AA303" s="14" t="str">
        <f>TEXT(Table1[[#This Row],[Order Date]],"mmmm")</f>
        <v>January</v>
      </c>
      <c r="AB303" s="8" t="str">
        <f>TEXT(Table1[[#This Row],[Order Date]],"yyyy")</f>
        <v>2015</v>
      </c>
      <c r="AC303" s="10">
        <v>42033</v>
      </c>
      <c r="AD303" s="2">
        <v>46.147199999999991</v>
      </c>
      <c r="AE303" s="2">
        <v>9</v>
      </c>
      <c r="AF303" s="2">
        <v>66.88</v>
      </c>
      <c r="AG303" s="2">
        <v>86189</v>
      </c>
      <c r="AH303" s="7" t="str">
        <f>IF(COUNTIF(Returns!$A$2:$A$1635,Orders!AG303)&gt;0,"Returned","Not Returned")</f>
        <v>Not Returned</v>
      </c>
    </row>
    <row r="304" spans="5:34" ht="12.75" customHeight="1" thickTop="1" thickBot="1" x14ac:dyDescent="0.3">
      <c r="E304" s="11">
        <v>20369</v>
      </c>
      <c r="F304" s="12" t="s">
        <v>56</v>
      </c>
      <c r="G304" s="12">
        <v>0.03</v>
      </c>
      <c r="H304" s="12">
        <v>32.479999999999997</v>
      </c>
      <c r="I304" s="12">
        <v>35</v>
      </c>
      <c r="J304" s="12">
        <v>556</v>
      </c>
      <c r="K304" s="7" t="str">
        <f>IF(COUNTIF(Table1[Customer ID],Table1[[#This Row],[Customer ID]])&gt;1,"Repeat Customer","One-Time Customer")</f>
        <v>Repeat Customer</v>
      </c>
      <c r="L304" s="12" t="s">
        <v>666</v>
      </c>
      <c r="M304" s="12" t="s">
        <v>27</v>
      </c>
      <c r="N304" s="12" t="s">
        <v>40</v>
      </c>
      <c r="O304" s="12" t="s">
        <v>29</v>
      </c>
      <c r="P304" s="12" t="s">
        <v>141</v>
      </c>
      <c r="Q304" s="12" t="s">
        <v>236</v>
      </c>
      <c r="R304" s="12" t="s">
        <v>668</v>
      </c>
      <c r="S304" s="12">
        <v>0.81</v>
      </c>
      <c r="T304" s="7">
        <f>Table1[[#This Row],[Profit]]/Table1[[#This Row],[Sales]]</f>
        <v>-4.0607282383325449</v>
      </c>
      <c r="U304" s="12" t="s">
        <v>33</v>
      </c>
      <c r="V304" s="12" t="s">
        <v>34</v>
      </c>
      <c r="W304" s="12" t="s">
        <v>212</v>
      </c>
      <c r="X304" s="12" t="s">
        <v>667</v>
      </c>
      <c r="Y304" s="12">
        <v>84604</v>
      </c>
      <c r="Z304" s="13">
        <v>42032</v>
      </c>
      <c r="AA304" s="14" t="str">
        <f>TEXT(Table1[[#This Row],[Order Date]],"mmmm")</f>
        <v>January</v>
      </c>
      <c r="AB304" s="8" t="str">
        <f>TEXT(Table1[[#This Row],[Order Date]],"yyyy")</f>
        <v>2015</v>
      </c>
      <c r="AC304" s="13">
        <v>42032</v>
      </c>
      <c r="AD304" s="12">
        <v>-1116.3348000000001</v>
      </c>
      <c r="AE304" s="12">
        <v>8</v>
      </c>
      <c r="AF304" s="12">
        <v>274.91000000000003</v>
      </c>
      <c r="AG304" s="12">
        <v>86189</v>
      </c>
      <c r="AH304" s="7" t="str">
        <f>IF(COUNTIF(Returns!$A$2:$A$1635,Orders!AG304)&gt;0,"Returned","Not Returned")</f>
        <v>Not Returned</v>
      </c>
    </row>
    <row r="305" spans="5:34" ht="12.75" customHeight="1" thickTop="1" thickBot="1" x14ac:dyDescent="0.3">
      <c r="E305" s="9">
        <v>21966</v>
      </c>
      <c r="F305" s="2" t="s">
        <v>47</v>
      </c>
      <c r="G305" s="2">
        <v>0.02</v>
      </c>
      <c r="H305" s="2">
        <v>280.98</v>
      </c>
      <c r="I305" s="2">
        <v>57</v>
      </c>
      <c r="J305" s="2">
        <v>568</v>
      </c>
      <c r="K305" s="7" t="str">
        <f>IF(COUNTIF(Table1[Customer ID],Table1[[#This Row],[Customer ID]])&gt;1,"Repeat Customer","One-Time Customer")</f>
        <v>Repeat Customer</v>
      </c>
      <c r="L305" s="2" t="s">
        <v>669</v>
      </c>
      <c r="M305" s="2" t="s">
        <v>39</v>
      </c>
      <c r="N305" s="2" t="s">
        <v>114</v>
      </c>
      <c r="O305" s="2" t="s">
        <v>41</v>
      </c>
      <c r="P305" s="2" t="s">
        <v>42</v>
      </c>
      <c r="Q305" s="2" t="s">
        <v>43</v>
      </c>
      <c r="R305" s="2" t="s">
        <v>670</v>
      </c>
      <c r="S305" s="2">
        <v>0.78</v>
      </c>
      <c r="T305" s="7">
        <f>Table1[[#This Row],[Profit]]/Table1[[#This Row],[Sales]]</f>
        <v>1.0115651079965269</v>
      </c>
      <c r="U305" s="2" t="s">
        <v>33</v>
      </c>
      <c r="V305" s="2" t="s">
        <v>136</v>
      </c>
      <c r="W305" s="2" t="s">
        <v>671</v>
      </c>
      <c r="X305" s="2" t="s">
        <v>443</v>
      </c>
      <c r="Y305" s="2">
        <v>39701</v>
      </c>
      <c r="Z305" s="10">
        <v>42067</v>
      </c>
      <c r="AA305" s="14" t="str">
        <f>TEXT(Table1[[#This Row],[Order Date]],"mmmm")</f>
        <v>March</v>
      </c>
      <c r="AB305" s="8" t="str">
        <f>TEXT(Table1[[#This Row],[Order Date]],"yyyy")</f>
        <v>2015</v>
      </c>
      <c r="AC305" s="10">
        <v>42068</v>
      </c>
      <c r="AD305" s="2">
        <v>1141.7939999999999</v>
      </c>
      <c r="AE305" s="2">
        <v>4</v>
      </c>
      <c r="AF305" s="2">
        <v>1128.74</v>
      </c>
      <c r="AG305" s="2">
        <v>88879</v>
      </c>
      <c r="AH305" s="7" t="str">
        <f>IF(COUNTIF(Returns!$A$2:$A$1635,Orders!AG305)&gt;0,"Returned","Not Returned")</f>
        <v>Not Returned</v>
      </c>
    </row>
    <row r="306" spans="5:34" ht="12.75" customHeight="1" thickTop="1" thickBot="1" x14ac:dyDescent="0.3">
      <c r="E306" s="11">
        <v>22667</v>
      </c>
      <c r="F306" s="12" t="s">
        <v>37</v>
      </c>
      <c r="G306" s="12">
        <v>0.09</v>
      </c>
      <c r="H306" s="12">
        <v>70.97</v>
      </c>
      <c r="I306" s="12">
        <v>3.5</v>
      </c>
      <c r="J306" s="12">
        <v>568</v>
      </c>
      <c r="K306" s="7" t="str">
        <f>IF(COUNTIF(Table1[Customer ID],Table1[[#This Row],[Customer ID]])&gt;1,"Repeat Customer","One-Time Customer")</f>
        <v>Repeat Customer</v>
      </c>
      <c r="L306" s="12" t="s">
        <v>669</v>
      </c>
      <c r="M306" s="12" t="s">
        <v>49</v>
      </c>
      <c r="N306" s="12" t="s">
        <v>114</v>
      </c>
      <c r="O306" s="12" t="s">
        <v>29</v>
      </c>
      <c r="P306" s="12" t="s">
        <v>257</v>
      </c>
      <c r="Q306" s="12" t="s">
        <v>59</v>
      </c>
      <c r="R306" s="12" t="s">
        <v>672</v>
      </c>
      <c r="S306" s="12">
        <v>0.59</v>
      </c>
      <c r="T306" s="7">
        <f>Table1[[#This Row],[Profit]]/Table1[[#This Row],[Sales]]</f>
        <v>-0.12353503145200315</v>
      </c>
      <c r="U306" s="12" t="s">
        <v>33</v>
      </c>
      <c r="V306" s="12" t="s">
        <v>136</v>
      </c>
      <c r="W306" s="12" t="s">
        <v>671</v>
      </c>
      <c r="X306" s="12" t="s">
        <v>443</v>
      </c>
      <c r="Y306" s="12">
        <v>39701</v>
      </c>
      <c r="Z306" s="13">
        <v>42109</v>
      </c>
      <c r="AA306" s="14" t="str">
        <f>TEXT(Table1[[#This Row],[Order Date]],"mmmm")</f>
        <v>April</v>
      </c>
      <c r="AB306" s="8" t="str">
        <f>TEXT(Table1[[#This Row],[Order Date]],"yyyy")</f>
        <v>2015</v>
      </c>
      <c r="AC306" s="13">
        <v>42109</v>
      </c>
      <c r="AD306" s="12">
        <v>-99.568000000000012</v>
      </c>
      <c r="AE306" s="12">
        <v>12</v>
      </c>
      <c r="AF306" s="12">
        <v>805.99</v>
      </c>
      <c r="AG306" s="12">
        <v>88880</v>
      </c>
      <c r="AH306" s="7" t="str">
        <f>IF(COUNTIF(Returns!$A$2:$A$1635,Orders!AG306)&gt;0,"Returned","Not Returned")</f>
        <v>Not Returned</v>
      </c>
    </row>
    <row r="307" spans="5:34" ht="12.75" customHeight="1" thickTop="1" thickBot="1" x14ac:dyDescent="0.3">
      <c r="E307" s="9">
        <v>22736</v>
      </c>
      <c r="F307" s="2" t="s">
        <v>56</v>
      </c>
      <c r="G307" s="2">
        <v>0.08</v>
      </c>
      <c r="H307" s="2">
        <v>67.28</v>
      </c>
      <c r="I307" s="2">
        <v>19.989999999999998</v>
      </c>
      <c r="J307" s="2">
        <v>568</v>
      </c>
      <c r="K307" s="7" t="str">
        <f>IF(COUNTIF(Table1[Customer ID],Table1[[#This Row],[Customer ID]])&gt;1,"Repeat Customer","One-Time Customer")</f>
        <v>Repeat Customer</v>
      </c>
      <c r="L307" s="2" t="s">
        <v>669</v>
      </c>
      <c r="M307" s="2" t="s">
        <v>27</v>
      </c>
      <c r="N307" s="2" t="s">
        <v>114</v>
      </c>
      <c r="O307" s="2" t="s">
        <v>29</v>
      </c>
      <c r="P307" s="2" t="s">
        <v>109</v>
      </c>
      <c r="Q307" s="2" t="s">
        <v>59</v>
      </c>
      <c r="R307" s="2" t="s">
        <v>673</v>
      </c>
      <c r="S307" s="2">
        <v>0.4</v>
      </c>
      <c r="T307" s="7">
        <f>Table1[[#This Row],[Profit]]/Table1[[#This Row],[Sales]]</f>
        <v>0.21082247266862938</v>
      </c>
      <c r="U307" s="2" t="s">
        <v>33</v>
      </c>
      <c r="V307" s="2" t="s">
        <v>136</v>
      </c>
      <c r="W307" s="2" t="s">
        <v>671</v>
      </c>
      <c r="X307" s="2" t="s">
        <v>443</v>
      </c>
      <c r="Y307" s="2">
        <v>39701</v>
      </c>
      <c r="Z307" s="10">
        <v>42095</v>
      </c>
      <c r="AA307" s="14" t="str">
        <f>TEXT(Table1[[#This Row],[Order Date]],"mmmm")</f>
        <v>April</v>
      </c>
      <c r="AB307" s="8" t="str">
        <f>TEXT(Table1[[#This Row],[Order Date]],"yyyy")</f>
        <v>2015</v>
      </c>
      <c r="AC307" s="10">
        <v>42097</v>
      </c>
      <c r="AD307" s="2">
        <v>224.85059999999999</v>
      </c>
      <c r="AE307" s="2">
        <v>16</v>
      </c>
      <c r="AF307" s="2">
        <v>1066.54</v>
      </c>
      <c r="AG307" s="2">
        <v>88882</v>
      </c>
      <c r="AH307" s="7" t="str">
        <f>IF(COUNTIF(Returns!$A$2:$A$1635,Orders!AG307)&gt;0,"Returned","Not Returned")</f>
        <v>Not Returned</v>
      </c>
    </row>
    <row r="308" spans="5:34" ht="12.75" customHeight="1" thickTop="1" thickBot="1" x14ac:dyDescent="0.3">
      <c r="E308" s="11">
        <v>26038</v>
      </c>
      <c r="F308" s="12" t="s">
        <v>106</v>
      </c>
      <c r="G308" s="12">
        <v>0.06</v>
      </c>
      <c r="H308" s="12">
        <v>7.99</v>
      </c>
      <c r="I308" s="12">
        <v>5.03</v>
      </c>
      <c r="J308" s="12">
        <v>570</v>
      </c>
      <c r="K308" s="7" t="str">
        <f>IF(COUNTIF(Table1[Customer ID],Table1[[#This Row],[Customer ID]])&gt;1,"Repeat Customer","One-Time Customer")</f>
        <v>One-Time Customer</v>
      </c>
      <c r="L308" s="12" t="s">
        <v>674</v>
      </c>
      <c r="M308" s="12" t="s">
        <v>49</v>
      </c>
      <c r="N308" s="12" t="s">
        <v>114</v>
      </c>
      <c r="O308" s="12" t="s">
        <v>77</v>
      </c>
      <c r="P308" s="12" t="s">
        <v>78</v>
      </c>
      <c r="Q308" s="12" t="s">
        <v>86</v>
      </c>
      <c r="R308" s="12" t="s">
        <v>430</v>
      </c>
      <c r="S308" s="12">
        <v>0.6</v>
      </c>
      <c r="T308" s="7">
        <f>Table1[[#This Row],[Profit]]/Table1[[#This Row],[Sales]]</f>
        <v>-1.857818679647095</v>
      </c>
      <c r="U308" s="12" t="s">
        <v>33</v>
      </c>
      <c r="V308" s="12" t="s">
        <v>34</v>
      </c>
      <c r="W308" s="12" t="s">
        <v>533</v>
      </c>
      <c r="X308" s="12" t="s">
        <v>675</v>
      </c>
      <c r="Y308" s="12">
        <v>89015</v>
      </c>
      <c r="Z308" s="13">
        <v>42017</v>
      </c>
      <c r="AA308" s="14" t="str">
        <f>TEXT(Table1[[#This Row],[Order Date]],"mmmm")</f>
        <v>January</v>
      </c>
      <c r="AB308" s="8" t="str">
        <f>TEXT(Table1[[#This Row],[Order Date]],"yyyy")</f>
        <v>2015</v>
      </c>
      <c r="AC308" s="13">
        <v>42017</v>
      </c>
      <c r="AD308" s="12">
        <v>-122.13300000000001</v>
      </c>
      <c r="AE308" s="12">
        <v>10</v>
      </c>
      <c r="AF308" s="12">
        <v>65.739999999999995</v>
      </c>
      <c r="AG308" s="12">
        <v>88881</v>
      </c>
      <c r="AH308" s="7" t="str">
        <f>IF(COUNTIF(Returns!$A$2:$A$1635,Orders!AG308)&gt;0,"Returned","Not Returned")</f>
        <v>Not Returned</v>
      </c>
    </row>
    <row r="309" spans="5:34" ht="12.75" customHeight="1" thickTop="1" thickBot="1" x14ac:dyDescent="0.3">
      <c r="E309" s="9">
        <v>23719</v>
      </c>
      <c r="F309" s="2" t="s">
        <v>47</v>
      </c>
      <c r="G309" s="2">
        <v>0.05</v>
      </c>
      <c r="H309" s="2">
        <v>4.13</v>
      </c>
      <c r="I309" s="2">
        <v>5.04</v>
      </c>
      <c r="J309" s="2">
        <v>573</v>
      </c>
      <c r="K309" s="7" t="str">
        <f>IF(COUNTIF(Table1[Customer ID],Table1[[#This Row],[Customer ID]])&gt;1,"Repeat Customer","One-Time Customer")</f>
        <v>Repeat Customer</v>
      </c>
      <c r="L309" s="2" t="s">
        <v>676</v>
      </c>
      <c r="M309" s="2" t="s">
        <v>49</v>
      </c>
      <c r="N309" s="2" t="s">
        <v>40</v>
      </c>
      <c r="O309" s="2" t="s">
        <v>29</v>
      </c>
      <c r="P309" s="2" t="s">
        <v>109</v>
      </c>
      <c r="Q309" s="2" t="s">
        <v>59</v>
      </c>
      <c r="R309" s="2" t="s">
        <v>677</v>
      </c>
      <c r="S309" s="2">
        <v>0.38</v>
      </c>
      <c r="T309" s="7">
        <f>Table1[[#This Row],[Profit]]/Table1[[#This Row],[Sales]]</f>
        <v>-2.0814212328767123</v>
      </c>
      <c r="U309" s="2" t="s">
        <v>33</v>
      </c>
      <c r="V309" s="2" t="s">
        <v>61</v>
      </c>
      <c r="W309" s="2" t="s">
        <v>178</v>
      </c>
      <c r="X309" s="2" t="s">
        <v>678</v>
      </c>
      <c r="Y309" s="2">
        <v>61554</v>
      </c>
      <c r="Z309" s="10">
        <v>42076</v>
      </c>
      <c r="AA309" s="14" t="str">
        <f>TEXT(Table1[[#This Row],[Order Date]],"mmmm")</f>
        <v>March</v>
      </c>
      <c r="AB309" s="8" t="str">
        <f>TEXT(Table1[[#This Row],[Order Date]],"yyyy")</f>
        <v>2015</v>
      </c>
      <c r="AC309" s="10">
        <v>42077</v>
      </c>
      <c r="AD309" s="2">
        <v>-12.1555</v>
      </c>
      <c r="AE309" s="2">
        <v>1</v>
      </c>
      <c r="AF309" s="2">
        <v>5.84</v>
      </c>
      <c r="AG309" s="2">
        <v>86555</v>
      </c>
      <c r="AH309" s="7" t="str">
        <f>IF(COUNTIF(Returns!$A$2:$A$1635,Orders!AG309)&gt;0,"Returned","Not Returned")</f>
        <v>Not Returned</v>
      </c>
    </row>
    <row r="310" spans="5:34" ht="12.75" customHeight="1" thickTop="1" thickBot="1" x14ac:dyDescent="0.3">
      <c r="E310" s="11">
        <v>21992</v>
      </c>
      <c r="F310" s="12" t="s">
        <v>25</v>
      </c>
      <c r="G310" s="12">
        <v>0.08</v>
      </c>
      <c r="H310" s="12">
        <v>415.88</v>
      </c>
      <c r="I310" s="12">
        <v>11.37</v>
      </c>
      <c r="J310" s="12">
        <v>573</v>
      </c>
      <c r="K310" s="7" t="str">
        <f>IF(COUNTIF(Table1[Customer ID],Table1[[#This Row],[Customer ID]])&gt;1,"Repeat Customer","One-Time Customer")</f>
        <v>Repeat Customer</v>
      </c>
      <c r="L310" s="12" t="s">
        <v>676</v>
      </c>
      <c r="M310" s="12" t="s">
        <v>49</v>
      </c>
      <c r="N310" s="12" t="s">
        <v>28</v>
      </c>
      <c r="O310" s="12" t="s">
        <v>29</v>
      </c>
      <c r="P310" s="12" t="s">
        <v>141</v>
      </c>
      <c r="Q310" s="12" t="s">
        <v>59</v>
      </c>
      <c r="R310" s="12" t="s">
        <v>488</v>
      </c>
      <c r="S310" s="12">
        <v>0.56999999999999995</v>
      </c>
      <c r="T310" s="7">
        <f>Table1[[#This Row],[Profit]]/Table1[[#This Row],[Sales]]</f>
        <v>-0.66347215030697537</v>
      </c>
      <c r="U310" s="12" t="s">
        <v>33</v>
      </c>
      <c r="V310" s="12" t="s">
        <v>61</v>
      </c>
      <c r="W310" s="12" t="s">
        <v>178</v>
      </c>
      <c r="X310" s="12" t="s">
        <v>678</v>
      </c>
      <c r="Y310" s="12">
        <v>61554</v>
      </c>
      <c r="Z310" s="13">
        <v>42061</v>
      </c>
      <c r="AA310" s="14" t="str">
        <f>TEXT(Table1[[#This Row],[Order Date]],"mmmm")</f>
        <v>February</v>
      </c>
      <c r="AB310" s="8" t="str">
        <f>TEXT(Table1[[#This Row],[Order Date]],"yyyy")</f>
        <v>2015</v>
      </c>
      <c r="AC310" s="13">
        <v>42062</v>
      </c>
      <c r="AD310" s="12">
        <v>-269.08440000000002</v>
      </c>
      <c r="AE310" s="12">
        <v>1</v>
      </c>
      <c r="AF310" s="12">
        <v>405.57</v>
      </c>
      <c r="AG310" s="12">
        <v>86556</v>
      </c>
      <c r="AH310" s="7" t="str">
        <f>IF(COUNTIF(Returns!$A$2:$A$1635,Orders!AG310)&gt;0,"Returned","Not Returned")</f>
        <v>Not Returned</v>
      </c>
    </row>
    <row r="311" spans="5:34" ht="12.75" customHeight="1" thickTop="1" thickBot="1" x14ac:dyDescent="0.3">
      <c r="E311" s="9">
        <v>21325</v>
      </c>
      <c r="F311" s="2" t="s">
        <v>106</v>
      </c>
      <c r="G311" s="2">
        <v>0.06</v>
      </c>
      <c r="H311" s="2">
        <v>4.4800000000000004</v>
      </c>
      <c r="I311" s="2">
        <v>49</v>
      </c>
      <c r="J311" s="2">
        <v>576</v>
      </c>
      <c r="K311" s="7" t="str">
        <f>IF(COUNTIF(Table1[Customer ID],Table1[[#This Row],[Customer ID]])&gt;1,"Repeat Customer","One-Time Customer")</f>
        <v>One-Time Customer</v>
      </c>
      <c r="L311" s="2" t="s">
        <v>679</v>
      </c>
      <c r="M311" s="2" t="s">
        <v>49</v>
      </c>
      <c r="N311" s="2" t="s">
        <v>28</v>
      </c>
      <c r="O311" s="2" t="s">
        <v>29</v>
      </c>
      <c r="P311" s="2" t="s">
        <v>257</v>
      </c>
      <c r="Q311" s="2" t="s">
        <v>236</v>
      </c>
      <c r="R311" s="2" t="s">
        <v>680</v>
      </c>
      <c r="S311" s="2">
        <v>0.6</v>
      </c>
      <c r="T311" s="7">
        <f>Table1[[#This Row],[Profit]]/Table1[[#This Row],[Sales]]</f>
        <v>-17.361963190184049</v>
      </c>
      <c r="U311" s="2" t="s">
        <v>33</v>
      </c>
      <c r="V311" s="2" t="s">
        <v>34</v>
      </c>
      <c r="W311" s="2" t="s">
        <v>45</v>
      </c>
      <c r="X311" s="2" t="s">
        <v>681</v>
      </c>
      <c r="Y311" s="2">
        <v>91767</v>
      </c>
      <c r="Z311" s="10">
        <v>42017</v>
      </c>
      <c r="AA311" s="14" t="str">
        <f>TEXT(Table1[[#This Row],[Order Date]],"mmmm")</f>
        <v>January</v>
      </c>
      <c r="AB311" s="8" t="str">
        <f>TEXT(Table1[[#This Row],[Order Date]],"yyyy")</f>
        <v>2015</v>
      </c>
      <c r="AC311" s="10">
        <v>42021</v>
      </c>
      <c r="AD311" s="2">
        <v>-566</v>
      </c>
      <c r="AE311" s="2">
        <v>4</v>
      </c>
      <c r="AF311" s="2">
        <v>32.6</v>
      </c>
      <c r="AG311" s="2">
        <v>88645</v>
      </c>
      <c r="AH311" s="7" t="str">
        <f>IF(COUNTIF(Returns!$A$2:$A$1635,Orders!AG311)&gt;0,"Returned","Not Returned")</f>
        <v>Not Returned</v>
      </c>
    </row>
    <row r="312" spans="5:34" ht="12.75" customHeight="1" thickTop="1" thickBot="1" x14ac:dyDescent="0.3">
      <c r="E312" s="11">
        <v>18664</v>
      </c>
      <c r="F312" s="12" t="s">
        <v>56</v>
      </c>
      <c r="G312" s="12">
        <v>0.03</v>
      </c>
      <c r="H312" s="12">
        <v>162.93</v>
      </c>
      <c r="I312" s="12">
        <v>19.989999999999998</v>
      </c>
      <c r="J312" s="12">
        <v>578</v>
      </c>
      <c r="K312" s="7" t="str">
        <f>IF(COUNTIF(Table1[Customer ID],Table1[[#This Row],[Customer ID]])&gt;1,"Repeat Customer","One-Time Customer")</f>
        <v>One-Time Customer</v>
      </c>
      <c r="L312" s="12" t="s">
        <v>682</v>
      </c>
      <c r="M312" s="12" t="s">
        <v>49</v>
      </c>
      <c r="N312" s="12" t="s">
        <v>28</v>
      </c>
      <c r="O312" s="12" t="s">
        <v>29</v>
      </c>
      <c r="P312" s="12" t="s">
        <v>69</v>
      </c>
      <c r="Q312" s="12" t="s">
        <v>59</v>
      </c>
      <c r="R312" s="12" t="s">
        <v>683</v>
      </c>
      <c r="S312" s="12">
        <v>0.39</v>
      </c>
      <c r="T312" s="7">
        <f>Table1[[#This Row],[Profit]]/Table1[[#This Row],[Sales]]</f>
        <v>0.56823292238505074</v>
      </c>
      <c r="U312" s="12" t="s">
        <v>33</v>
      </c>
      <c r="V312" s="12" t="s">
        <v>53</v>
      </c>
      <c r="W312" s="12" t="s">
        <v>228</v>
      </c>
      <c r="X312" s="12" t="s">
        <v>684</v>
      </c>
      <c r="Y312" s="12">
        <v>6770</v>
      </c>
      <c r="Z312" s="13">
        <v>42137</v>
      </c>
      <c r="AA312" s="14" t="str">
        <f>TEXT(Table1[[#This Row],[Order Date]],"mmmm")</f>
        <v>May</v>
      </c>
      <c r="AB312" s="8" t="str">
        <f>TEXT(Table1[[#This Row],[Order Date]],"yyyy")</f>
        <v>2015</v>
      </c>
      <c r="AC312" s="13">
        <v>42138</v>
      </c>
      <c r="AD312" s="12">
        <v>293.14</v>
      </c>
      <c r="AE312" s="12">
        <v>3</v>
      </c>
      <c r="AF312" s="12">
        <v>515.88</v>
      </c>
      <c r="AG312" s="12">
        <v>88644</v>
      </c>
      <c r="AH312" s="7" t="str">
        <f>IF(COUNTIF(Returns!$A$2:$A$1635,Orders!AG312)&gt;0,"Returned","Not Returned")</f>
        <v>Not Returned</v>
      </c>
    </row>
    <row r="313" spans="5:34" ht="12.75" customHeight="1" thickTop="1" thickBot="1" x14ac:dyDescent="0.3">
      <c r="E313" s="9">
        <v>18665</v>
      </c>
      <c r="F313" s="2" t="s">
        <v>56</v>
      </c>
      <c r="G313" s="2">
        <v>0.01</v>
      </c>
      <c r="H313" s="2">
        <v>11.58</v>
      </c>
      <c r="I313" s="2">
        <v>5.72</v>
      </c>
      <c r="J313" s="2">
        <v>579</v>
      </c>
      <c r="K313" s="7" t="str">
        <f>IF(COUNTIF(Table1[Customer ID],Table1[[#This Row],[Customer ID]])&gt;1,"Repeat Customer","One-Time Customer")</f>
        <v>One-Time Customer</v>
      </c>
      <c r="L313" s="2" t="s">
        <v>685</v>
      </c>
      <c r="M313" s="2" t="s">
        <v>49</v>
      </c>
      <c r="N313" s="2" t="s">
        <v>28</v>
      </c>
      <c r="O313" s="2" t="s">
        <v>29</v>
      </c>
      <c r="P313" s="2" t="s">
        <v>69</v>
      </c>
      <c r="Q313" s="2" t="s">
        <v>59</v>
      </c>
      <c r="R313" s="2" t="s">
        <v>686</v>
      </c>
      <c r="S313" s="2">
        <v>0.35</v>
      </c>
      <c r="T313" s="7">
        <f>Table1[[#This Row],[Profit]]/Table1[[#This Row],[Sales]]</f>
        <v>-0.26376695929768557</v>
      </c>
      <c r="U313" s="2" t="s">
        <v>33</v>
      </c>
      <c r="V313" s="2" t="s">
        <v>53</v>
      </c>
      <c r="W313" s="2" t="s">
        <v>228</v>
      </c>
      <c r="X313" s="2" t="s">
        <v>687</v>
      </c>
      <c r="Y313" s="2">
        <v>6478</v>
      </c>
      <c r="Z313" s="10">
        <v>42137</v>
      </c>
      <c r="AA313" s="14" t="str">
        <f>TEXT(Table1[[#This Row],[Order Date]],"mmmm")</f>
        <v>May</v>
      </c>
      <c r="AB313" s="8" t="str">
        <f>TEXT(Table1[[#This Row],[Order Date]],"yyyy")</f>
        <v>2015</v>
      </c>
      <c r="AC313" s="10">
        <v>42139</v>
      </c>
      <c r="AD313" s="2">
        <v>-6.61</v>
      </c>
      <c r="AE313" s="2">
        <v>2</v>
      </c>
      <c r="AF313" s="2">
        <v>25.06</v>
      </c>
      <c r="AG313" s="2">
        <v>88644</v>
      </c>
      <c r="AH313" s="7" t="str">
        <f>IF(COUNTIF(Returns!$A$2:$A$1635,Orders!AG313)&gt;0,"Returned","Not Returned")</f>
        <v>Not Returned</v>
      </c>
    </row>
    <row r="314" spans="5:34" ht="12.75" customHeight="1" thickTop="1" thickBot="1" x14ac:dyDescent="0.3">
      <c r="E314" s="11">
        <v>18662</v>
      </c>
      <c r="F314" s="12" t="s">
        <v>56</v>
      </c>
      <c r="G314" s="12">
        <v>0.01</v>
      </c>
      <c r="H314" s="12">
        <v>55.99</v>
      </c>
      <c r="I314" s="12">
        <v>5</v>
      </c>
      <c r="J314" s="12">
        <v>580</v>
      </c>
      <c r="K314" s="7" t="str">
        <f>IF(COUNTIF(Table1[Customer ID],Table1[[#This Row],[Customer ID]])&gt;1,"Repeat Customer","One-Time Customer")</f>
        <v>One-Time Customer</v>
      </c>
      <c r="L314" s="12" t="s">
        <v>688</v>
      </c>
      <c r="M314" s="12" t="s">
        <v>49</v>
      </c>
      <c r="N314" s="12" t="s">
        <v>28</v>
      </c>
      <c r="O314" s="12" t="s">
        <v>77</v>
      </c>
      <c r="P314" s="12" t="s">
        <v>78</v>
      </c>
      <c r="Q314" s="12" t="s">
        <v>51</v>
      </c>
      <c r="R314" s="12" t="s">
        <v>689</v>
      </c>
      <c r="S314" s="12">
        <v>0.8</v>
      </c>
      <c r="T314" s="7">
        <f>Table1[[#This Row],[Profit]]/Table1[[#This Row],[Sales]]</f>
        <v>-9.9510583840619823E-2</v>
      </c>
      <c r="U314" s="12" t="s">
        <v>33</v>
      </c>
      <c r="V314" s="12" t="s">
        <v>53</v>
      </c>
      <c r="W314" s="12" t="s">
        <v>188</v>
      </c>
      <c r="X314" s="12" t="s">
        <v>511</v>
      </c>
      <c r="Y314" s="12">
        <v>4210</v>
      </c>
      <c r="Z314" s="13">
        <v>42137</v>
      </c>
      <c r="AA314" s="14" t="str">
        <f>TEXT(Table1[[#This Row],[Order Date]],"mmmm")</f>
        <v>May</v>
      </c>
      <c r="AB314" s="8" t="str">
        <f>TEXT(Table1[[#This Row],[Order Date]],"yyyy")</f>
        <v>2015</v>
      </c>
      <c r="AC314" s="13">
        <v>42138</v>
      </c>
      <c r="AD314" s="12">
        <v>-57.541000000000004</v>
      </c>
      <c r="AE314" s="12">
        <v>12</v>
      </c>
      <c r="AF314" s="12">
        <v>578.24</v>
      </c>
      <c r="AG314" s="12">
        <v>88644</v>
      </c>
      <c r="AH314" s="7" t="str">
        <f>IF(COUNTIF(Returns!$A$2:$A$1635,Orders!AG314)&gt;0,"Returned","Not Returned")</f>
        <v>Not Returned</v>
      </c>
    </row>
    <row r="315" spans="5:34" ht="12.75" customHeight="1" thickTop="1" thickBot="1" x14ac:dyDescent="0.3">
      <c r="E315" s="9">
        <v>24180</v>
      </c>
      <c r="F315" s="2" t="s">
        <v>37</v>
      </c>
      <c r="G315" s="2">
        <v>0.04</v>
      </c>
      <c r="H315" s="2">
        <v>15.51</v>
      </c>
      <c r="I315" s="2">
        <v>17.78</v>
      </c>
      <c r="J315" s="2">
        <v>584</v>
      </c>
      <c r="K315" s="7" t="str">
        <f>IF(COUNTIF(Table1[Customer ID],Table1[[#This Row],[Customer ID]])&gt;1,"Repeat Customer","One-Time Customer")</f>
        <v>One-Time Customer</v>
      </c>
      <c r="L315" s="2" t="s">
        <v>690</v>
      </c>
      <c r="M315" s="2" t="s">
        <v>49</v>
      </c>
      <c r="N315" s="2" t="s">
        <v>28</v>
      </c>
      <c r="O315" s="2" t="s">
        <v>29</v>
      </c>
      <c r="P315" s="2" t="s">
        <v>141</v>
      </c>
      <c r="Q315" s="2" t="s">
        <v>59</v>
      </c>
      <c r="R315" s="2" t="s">
        <v>691</v>
      </c>
      <c r="S315" s="2">
        <v>0.59</v>
      </c>
      <c r="T315" s="7">
        <f>Table1[[#This Row],[Profit]]/Table1[[#This Row],[Sales]]</f>
        <v>-2.2767467715727361</v>
      </c>
      <c r="U315" s="2" t="s">
        <v>33</v>
      </c>
      <c r="V315" s="2" t="s">
        <v>53</v>
      </c>
      <c r="W315" s="2" t="s">
        <v>193</v>
      </c>
      <c r="X315" s="2" t="s">
        <v>692</v>
      </c>
      <c r="Y315" s="2">
        <v>1801</v>
      </c>
      <c r="Z315" s="10">
        <v>42025</v>
      </c>
      <c r="AA315" s="14" t="str">
        <f>TEXT(Table1[[#This Row],[Order Date]],"mmmm")</f>
        <v>January</v>
      </c>
      <c r="AB315" s="8" t="str">
        <f>TEXT(Table1[[#This Row],[Order Date]],"yyyy")</f>
        <v>2015</v>
      </c>
      <c r="AC315" s="10">
        <v>42027</v>
      </c>
      <c r="AD315" s="2">
        <v>-266.22000000000003</v>
      </c>
      <c r="AE315" s="2">
        <v>7</v>
      </c>
      <c r="AF315" s="2">
        <v>116.93</v>
      </c>
      <c r="AG315" s="2">
        <v>88646</v>
      </c>
      <c r="AH315" s="7" t="str">
        <f>IF(COUNTIF(Returns!$A$2:$A$1635,Orders!AG315)&gt;0,"Returned","Not Returned")</f>
        <v>Not Returned</v>
      </c>
    </row>
    <row r="316" spans="5:34" ht="12.75" customHeight="1" thickTop="1" thickBot="1" x14ac:dyDescent="0.3">
      <c r="E316" s="11">
        <v>18663</v>
      </c>
      <c r="F316" s="12" t="s">
        <v>56</v>
      </c>
      <c r="G316" s="12">
        <v>0.06</v>
      </c>
      <c r="H316" s="12">
        <v>13.9</v>
      </c>
      <c r="I316" s="12">
        <v>7.59</v>
      </c>
      <c r="J316" s="12">
        <v>585</v>
      </c>
      <c r="K316" s="7" t="str">
        <f>IF(COUNTIF(Table1[Customer ID],Table1[[#This Row],[Customer ID]])&gt;1,"Repeat Customer","One-Time Customer")</f>
        <v>One-Time Customer</v>
      </c>
      <c r="L316" s="12" t="s">
        <v>693</v>
      </c>
      <c r="M316" s="12" t="s">
        <v>49</v>
      </c>
      <c r="N316" s="12" t="s">
        <v>28</v>
      </c>
      <c r="O316" s="12" t="s">
        <v>29</v>
      </c>
      <c r="P316" s="12" t="s">
        <v>174</v>
      </c>
      <c r="Q316" s="12" t="s">
        <v>51</v>
      </c>
      <c r="R316" s="12" t="s">
        <v>694</v>
      </c>
      <c r="S316" s="12">
        <v>0.56000000000000005</v>
      </c>
      <c r="T316" s="7">
        <f>Table1[[#This Row],[Profit]]/Table1[[#This Row],[Sales]]</f>
        <v>-0.39653857436198303</v>
      </c>
      <c r="U316" s="12" t="s">
        <v>33</v>
      </c>
      <c r="V316" s="12" t="s">
        <v>53</v>
      </c>
      <c r="W316" s="12" t="s">
        <v>197</v>
      </c>
      <c r="X316" s="12" t="s">
        <v>695</v>
      </c>
      <c r="Y316" s="12">
        <v>3301</v>
      </c>
      <c r="Z316" s="13">
        <v>42137</v>
      </c>
      <c r="AA316" s="14" t="str">
        <f>TEXT(Table1[[#This Row],[Order Date]],"mmmm")</f>
        <v>May</v>
      </c>
      <c r="AB316" s="8" t="str">
        <f>TEXT(Table1[[#This Row],[Order Date]],"yyyy")</f>
        <v>2015</v>
      </c>
      <c r="AC316" s="13">
        <v>42138</v>
      </c>
      <c r="AD316" s="12">
        <v>-67.59</v>
      </c>
      <c r="AE316" s="12">
        <v>12</v>
      </c>
      <c r="AF316" s="12">
        <v>170.45</v>
      </c>
      <c r="AG316" s="12">
        <v>88644</v>
      </c>
      <c r="AH316" s="7" t="str">
        <f>IF(COUNTIF(Returns!$A$2:$A$1635,Orders!AG316)&gt;0,"Returned","Not Returned")</f>
        <v>Not Returned</v>
      </c>
    </row>
    <row r="317" spans="5:34" ht="12.75" customHeight="1" thickTop="1" thickBot="1" x14ac:dyDescent="0.3">
      <c r="E317" s="9">
        <v>19781</v>
      </c>
      <c r="F317" s="2" t="s">
        <v>47</v>
      </c>
      <c r="G317" s="2">
        <v>0.08</v>
      </c>
      <c r="H317" s="2">
        <v>30.53</v>
      </c>
      <c r="I317" s="2">
        <v>19.989999999999998</v>
      </c>
      <c r="J317" s="2">
        <v>592</v>
      </c>
      <c r="K317" s="7" t="str">
        <f>IF(COUNTIF(Table1[Customer ID],Table1[[#This Row],[Customer ID]])&gt;1,"Repeat Customer","One-Time Customer")</f>
        <v>One-Time Customer</v>
      </c>
      <c r="L317" s="2" t="s">
        <v>696</v>
      </c>
      <c r="M317" s="2" t="s">
        <v>49</v>
      </c>
      <c r="N317" s="2" t="s">
        <v>58</v>
      </c>
      <c r="O317" s="2" t="s">
        <v>29</v>
      </c>
      <c r="P317" s="2" t="s">
        <v>134</v>
      </c>
      <c r="Q317" s="2" t="s">
        <v>59</v>
      </c>
      <c r="R317" s="2" t="s">
        <v>697</v>
      </c>
      <c r="S317" s="2">
        <v>0.39</v>
      </c>
      <c r="T317" s="7">
        <f>Table1[[#This Row],[Profit]]/Table1[[#This Row],[Sales]]</f>
        <v>-0.83907230559345158</v>
      </c>
      <c r="U317" s="2" t="s">
        <v>33</v>
      </c>
      <c r="V317" s="2" t="s">
        <v>61</v>
      </c>
      <c r="W317" s="2" t="s">
        <v>178</v>
      </c>
      <c r="X317" s="2" t="s">
        <v>698</v>
      </c>
      <c r="Y317" s="2">
        <v>60091</v>
      </c>
      <c r="Z317" s="10">
        <v>42021</v>
      </c>
      <c r="AA317" s="14" t="str">
        <f>TEXT(Table1[[#This Row],[Order Date]],"mmmm")</f>
        <v>January</v>
      </c>
      <c r="AB317" s="8" t="str">
        <f>TEXT(Table1[[#This Row],[Order Date]],"yyyy")</f>
        <v>2015</v>
      </c>
      <c r="AC317" s="10">
        <v>42021</v>
      </c>
      <c r="AD317" s="2">
        <v>-239.8656</v>
      </c>
      <c r="AE317" s="2">
        <v>10</v>
      </c>
      <c r="AF317" s="2">
        <v>285.87</v>
      </c>
      <c r="AG317" s="2">
        <v>86307</v>
      </c>
      <c r="AH317" s="7" t="str">
        <f>IF(COUNTIF(Returns!$A$2:$A$1635,Orders!AG317)&gt;0,"Returned","Not Returned")</f>
        <v>Not Returned</v>
      </c>
    </row>
    <row r="318" spans="5:34" ht="12.75" customHeight="1" thickTop="1" thickBot="1" x14ac:dyDescent="0.3">
      <c r="E318" s="11">
        <v>19782</v>
      </c>
      <c r="F318" s="12" t="s">
        <v>47</v>
      </c>
      <c r="G318" s="12">
        <v>0.01</v>
      </c>
      <c r="H318" s="12">
        <v>1.68</v>
      </c>
      <c r="I318" s="12">
        <v>1.57</v>
      </c>
      <c r="J318" s="12">
        <v>593</v>
      </c>
      <c r="K318" s="7" t="str">
        <f>IF(COUNTIF(Table1[Customer ID],Table1[[#This Row],[Customer ID]])&gt;1,"Repeat Customer","One-Time Customer")</f>
        <v>One-Time Customer</v>
      </c>
      <c r="L318" s="12" t="s">
        <v>699</v>
      </c>
      <c r="M318" s="12" t="s">
        <v>49</v>
      </c>
      <c r="N318" s="12" t="s">
        <v>58</v>
      </c>
      <c r="O318" s="12" t="s">
        <v>29</v>
      </c>
      <c r="P318" s="12" t="s">
        <v>30</v>
      </c>
      <c r="Q318" s="12" t="s">
        <v>31</v>
      </c>
      <c r="R318" s="12" t="s">
        <v>96</v>
      </c>
      <c r="S318" s="12">
        <v>0.59</v>
      </c>
      <c r="T318" s="7">
        <f>Table1[[#This Row],[Profit]]/Table1[[#This Row],[Sales]]</f>
        <v>-2.6236622484045165</v>
      </c>
      <c r="U318" s="12" t="s">
        <v>33</v>
      </c>
      <c r="V318" s="12" t="s">
        <v>61</v>
      </c>
      <c r="W318" s="12" t="s">
        <v>178</v>
      </c>
      <c r="X318" s="12" t="s">
        <v>700</v>
      </c>
      <c r="Y318" s="12">
        <v>60517</v>
      </c>
      <c r="Z318" s="13">
        <v>42021</v>
      </c>
      <c r="AA318" s="14" t="str">
        <f>TEXT(Table1[[#This Row],[Order Date]],"mmmm")</f>
        <v>January</v>
      </c>
      <c r="AB318" s="8" t="str">
        <f>TEXT(Table1[[#This Row],[Order Date]],"yyyy")</f>
        <v>2015</v>
      </c>
      <c r="AC318" s="13">
        <v>42023</v>
      </c>
      <c r="AD318" s="12">
        <v>-53.444000000000003</v>
      </c>
      <c r="AE318" s="12">
        <v>12</v>
      </c>
      <c r="AF318" s="12">
        <v>20.37</v>
      </c>
      <c r="AG318" s="12">
        <v>86307</v>
      </c>
      <c r="AH318" s="7" t="str">
        <f>IF(COUNTIF(Returns!$A$2:$A$1635,Orders!AG318)&gt;0,"Returned","Not Returned")</f>
        <v>Not Returned</v>
      </c>
    </row>
    <row r="319" spans="5:34" ht="12.75" customHeight="1" thickTop="1" thickBot="1" x14ac:dyDescent="0.3">
      <c r="E319" s="9">
        <v>22996</v>
      </c>
      <c r="F319" s="2" t="s">
        <v>47</v>
      </c>
      <c r="G319" s="2">
        <v>0.09</v>
      </c>
      <c r="H319" s="2">
        <v>13.79</v>
      </c>
      <c r="I319" s="2">
        <v>8.7799999999999994</v>
      </c>
      <c r="J319" s="2">
        <v>594</v>
      </c>
      <c r="K319" s="7" t="str">
        <f>IF(COUNTIF(Table1[Customer ID],Table1[[#This Row],[Customer ID]])&gt;1,"Repeat Customer","One-Time Customer")</f>
        <v>Repeat Customer</v>
      </c>
      <c r="L319" s="2" t="s">
        <v>701</v>
      </c>
      <c r="M319" s="2" t="s">
        <v>49</v>
      </c>
      <c r="N319" s="2" t="s">
        <v>114</v>
      </c>
      <c r="O319" s="2" t="s">
        <v>41</v>
      </c>
      <c r="P319" s="2" t="s">
        <v>50</v>
      </c>
      <c r="Q319" s="2" t="s">
        <v>59</v>
      </c>
      <c r="R319" s="2" t="s">
        <v>702</v>
      </c>
      <c r="S319" s="2">
        <v>0.43</v>
      </c>
      <c r="T319" s="7">
        <f>Table1[[#This Row],[Profit]]/Table1[[#This Row],[Sales]]</f>
        <v>-1.2683486238532109</v>
      </c>
      <c r="U319" s="2" t="s">
        <v>33</v>
      </c>
      <c r="V319" s="2" t="s">
        <v>61</v>
      </c>
      <c r="W319" s="2" t="s">
        <v>703</v>
      </c>
      <c r="X319" s="2" t="s">
        <v>704</v>
      </c>
      <c r="Y319" s="2">
        <v>46016</v>
      </c>
      <c r="Z319" s="10">
        <v>42078</v>
      </c>
      <c r="AA319" s="14" t="str">
        <f>TEXT(Table1[[#This Row],[Order Date]],"mmmm")</f>
        <v>March</v>
      </c>
      <c r="AB319" s="8" t="str">
        <f>TEXT(Table1[[#This Row],[Order Date]],"yyyy")</f>
        <v>2015</v>
      </c>
      <c r="AC319" s="10">
        <v>42080</v>
      </c>
      <c r="AD319" s="2">
        <v>-22.12</v>
      </c>
      <c r="AE319" s="2">
        <v>1</v>
      </c>
      <c r="AF319" s="2">
        <v>17.440000000000001</v>
      </c>
      <c r="AG319" s="2">
        <v>86309</v>
      </c>
      <c r="AH319" s="7" t="str">
        <f>IF(COUNTIF(Returns!$A$2:$A$1635,Orders!AG319)&gt;0,"Returned","Not Returned")</f>
        <v>Not Returned</v>
      </c>
    </row>
    <row r="320" spans="5:34" ht="12.75" customHeight="1" thickTop="1" thickBot="1" x14ac:dyDescent="0.3">
      <c r="E320" s="11">
        <v>21662</v>
      </c>
      <c r="F320" s="12" t="s">
        <v>47</v>
      </c>
      <c r="G320" s="12">
        <v>0.04</v>
      </c>
      <c r="H320" s="12">
        <v>39.479999999999997</v>
      </c>
      <c r="I320" s="12">
        <v>1.99</v>
      </c>
      <c r="J320" s="12">
        <v>594</v>
      </c>
      <c r="K320" s="7" t="str">
        <f>IF(COUNTIF(Table1[Customer ID],Table1[[#This Row],[Customer ID]])&gt;1,"Repeat Customer","One-Time Customer")</f>
        <v>Repeat Customer</v>
      </c>
      <c r="L320" s="12" t="s">
        <v>701</v>
      </c>
      <c r="M320" s="12" t="s">
        <v>49</v>
      </c>
      <c r="N320" s="12" t="s">
        <v>114</v>
      </c>
      <c r="O320" s="12" t="s">
        <v>77</v>
      </c>
      <c r="P320" s="12" t="s">
        <v>180</v>
      </c>
      <c r="Q320" s="12" t="s">
        <v>51</v>
      </c>
      <c r="R320" s="12" t="s">
        <v>705</v>
      </c>
      <c r="S320" s="12">
        <v>0.54</v>
      </c>
      <c r="T320" s="7">
        <f>Table1[[#This Row],[Profit]]/Table1[[#This Row],[Sales]]</f>
        <v>0.69</v>
      </c>
      <c r="U320" s="12" t="s">
        <v>33</v>
      </c>
      <c r="V320" s="12" t="s">
        <v>61</v>
      </c>
      <c r="W320" s="12" t="s">
        <v>703</v>
      </c>
      <c r="X320" s="12" t="s">
        <v>704</v>
      </c>
      <c r="Y320" s="12">
        <v>46016</v>
      </c>
      <c r="Z320" s="13">
        <v>42174</v>
      </c>
      <c r="AA320" s="14" t="str">
        <f>TEXT(Table1[[#This Row],[Order Date]],"mmmm")</f>
        <v>June</v>
      </c>
      <c r="AB320" s="8" t="str">
        <f>TEXT(Table1[[#This Row],[Order Date]],"yyyy")</f>
        <v>2015</v>
      </c>
      <c r="AC320" s="13">
        <v>42177</v>
      </c>
      <c r="AD320" s="12">
        <v>484.84919999999994</v>
      </c>
      <c r="AE320" s="12">
        <v>18</v>
      </c>
      <c r="AF320" s="12">
        <v>702.68</v>
      </c>
      <c r="AG320" s="12">
        <v>86311</v>
      </c>
      <c r="AH320" s="7" t="str">
        <f>IF(COUNTIF(Returns!$A$2:$A$1635,Orders!AG320)&gt;0,"Returned","Not Returned")</f>
        <v>Not Returned</v>
      </c>
    </row>
    <row r="321" spans="5:34" ht="12.75" customHeight="1" thickTop="1" thickBot="1" x14ac:dyDescent="0.3">
      <c r="E321" s="9">
        <v>21663</v>
      </c>
      <c r="F321" s="2" t="s">
        <v>47</v>
      </c>
      <c r="G321" s="2">
        <v>0.04</v>
      </c>
      <c r="H321" s="2">
        <v>3.7</v>
      </c>
      <c r="I321" s="2">
        <v>1.61</v>
      </c>
      <c r="J321" s="2">
        <v>594</v>
      </c>
      <c r="K321" s="7" t="str">
        <f>IF(COUNTIF(Table1[Customer ID],Table1[[#This Row],[Customer ID]])&gt;1,"Repeat Customer","One-Time Customer")</f>
        <v>Repeat Customer</v>
      </c>
      <c r="L321" s="2" t="s">
        <v>701</v>
      </c>
      <c r="M321" s="2" t="s">
        <v>49</v>
      </c>
      <c r="N321" s="2" t="s">
        <v>114</v>
      </c>
      <c r="O321" s="2" t="s">
        <v>41</v>
      </c>
      <c r="P321" s="2" t="s">
        <v>50</v>
      </c>
      <c r="Q321" s="2" t="s">
        <v>31</v>
      </c>
      <c r="R321" s="2" t="s">
        <v>706</v>
      </c>
      <c r="S321" s="2">
        <v>0.44</v>
      </c>
      <c r="T321" s="7">
        <f>Table1[[#This Row],[Profit]]/Table1[[#This Row],[Sales]]</f>
        <v>0.26769779892920881</v>
      </c>
      <c r="U321" s="2" t="s">
        <v>33</v>
      </c>
      <c r="V321" s="2" t="s">
        <v>61</v>
      </c>
      <c r="W321" s="2" t="s">
        <v>703</v>
      </c>
      <c r="X321" s="2" t="s">
        <v>704</v>
      </c>
      <c r="Y321" s="2">
        <v>46016</v>
      </c>
      <c r="Z321" s="10">
        <v>42174</v>
      </c>
      <c r="AA321" s="14" t="str">
        <f>TEXT(Table1[[#This Row],[Order Date]],"mmmm")</f>
        <v>June</v>
      </c>
      <c r="AB321" s="8" t="str">
        <f>TEXT(Table1[[#This Row],[Order Date]],"yyyy")</f>
        <v>2015</v>
      </c>
      <c r="AC321" s="10">
        <v>42175</v>
      </c>
      <c r="AD321" s="2">
        <v>18</v>
      </c>
      <c r="AE321" s="2">
        <v>18</v>
      </c>
      <c r="AF321" s="2">
        <v>67.239999999999995</v>
      </c>
      <c r="AG321" s="2">
        <v>86311</v>
      </c>
      <c r="AH321" s="7" t="str">
        <f>IF(COUNTIF(Returns!$A$2:$A$1635,Orders!AG321)&gt;0,"Returned","Not Returned")</f>
        <v>Not Returned</v>
      </c>
    </row>
    <row r="322" spans="5:34" ht="12.75" customHeight="1" thickTop="1" thickBot="1" x14ac:dyDescent="0.3">
      <c r="E322" s="11">
        <v>24480</v>
      </c>
      <c r="F322" s="12" t="s">
        <v>47</v>
      </c>
      <c r="G322" s="12">
        <v>0.03</v>
      </c>
      <c r="H322" s="12">
        <v>3.8</v>
      </c>
      <c r="I322" s="12">
        <v>1.49</v>
      </c>
      <c r="J322" s="12">
        <v>596</v>
      </c>
      <c r="K322" s="7" t="str">
        <f>IF(COUNTIF(Table1[Customer ID],Table1[[#This Row],[Customer ID]])&gt;1,"Repeat Customer","One-Time Customer")</f>
        <v>Repeat Customer</v>
      </c>
      <c r="L322" s="12" t="s">
        <v>707</v>
      </c>
      <c r="M322" s="12" t="s">
        <v>49</v>
      </c>
      <c r="N322" s="12" t="s">
        <v>114</v>
      </c>
      <c r="O322" s="12" t="s">
        <v>29</v>
      </c>
      <c r="P322" s="12" t="s">
        <v>109</v>
      </c>
      <c r="Q322" s="12" t="s">
        <v>59</v>
      </c>
      <c r="R322" s="12" t="s">
        <v>125</v>
      </c>
      <c r="S322" s="12">
        <v>0.38</v>
      </c>
      <c r="T322" s="7">
        <f>Table1[[#This Row],[Profit]]/Table1[[#This Row],[Sales]]</f>
        <v>0.62935723114956732</v>
      </c>
      <c r="U322" s="12" t="s">
        <v>33</v>
      </c>
      <c r="V322" s="12" t="s">
        <v>61</v>
      </c>
      <c r="W322" s="12" t="s">
        <v>703</v>
      </c>
      <c r="X322" s="12" t="s">
        <v>708</v>
      </c>
      <c r="Y322" s="12">
        <v>46032</v>
      </c>
      <c r="Z322" s="13">
        <v>42050</v>
      </c>
      <c r="AA322" s="14" t="str">
        <f>TEXT(Table1[[#This Row],[Order Date]],"mmmm")</f>
        <v>February</v>
      </c>
      <c r="AB322" s="8" t="str">
        <f>TEXT(Table1[[#This Row],[Order Date]],"yyyy")</f>
        <v>2015</v>
      </c>
      <c r="AC322" s="13">
        <v>42052</v>
      </c>
      <c r="AD322" s="12">
        <v>15.2745</v>
      </c>
      <c r="AE322" s="12">
        <v>6</v>
      </c>
      <c r="AF322" s="12">
        <v>24.27</v>
      </c>
      <c r="AG322" s="12">
        <v>86308</v>
      </c>
      <c r="AH322" s="7" t="str">
        <f>IF(COUNTIF(Returns!$A$2:$A$1635,Orders!AG322)&gt;0,"Returned","Not Returned")</f>
        <v>Not Returned</v>
      </c>
    </row>
    <row r="323" spans="5:34" ht="12.75" customHeight="1" thickTop="1" thickBot="1" x14ac:dyDescent="0.3">
      <c r="E323" s="9">
        <v>24481</v>
      </c>
      <c r="F323" s="2" t="s">
        <v>47</v>
      </c>
      <c r="G323" s="2">
        <v>7.0000000000000007E-2</v>
      </c>
      <c r="H323" s="2">
        <v>7.98</v>
      </c>
      <c r="I323" s="2">
        <v>1.25</v>
      </c>
      <c r="J323" s="2">
        <v>596</v>
      </c>
      <c r="K323" s="7" t="str">
        <f>IF(COUNTIF(Table1[Customer ID],Table1[[#This Row],[Customer ID]])&gt;1,"Repeat Customer","One-Time Customer")</f>
        <v>Repeat Customer</v>
      </c>
      <c r="L323" s="2" t="s">
        <v>707</v>
      </c>
      <c r="M323" s="2" t="s">
        <v>49</v>
      </c>
      <c r="N323" s="2" t="s">
        <v>114</v>
      </c>
      <c r="O323" s="2" t="s">
        <v>29</v>
      </c>
      <c r="P323" s="2" t="s">
        <v>93</v>
      </c>
      <c r="Q323" s="2" t="s">
        <v>31</v>
      </c>
      <c r="R323" s="2" t="s">
        <v>709</v>
      </c>
      <c r="S323" s="2">
        <v>0.35</v>
      </c>
      <c r="T323" s="7">
        <f>Table1[[#This Row],[Profit]]/Table1[[#This Row],[Sales]]</f>
        <v>0.69</v>
      </c>
      <c r="U323" s="2" t="s">
        <v>33</v>
      </c>
      <c r="V323" s="2" t="s">
        <v>61</v>
      </c>
      <c r="W323" s="2" t="s">
        <v>703</v>
      </c>
      <c r="X323" s="2" t="s">
        <v>708</v>
      </c>
      <c r="Y323" s="2">
        <v>46032</v>
      </c>
      <c r="Z323" s="10">
        <v>42050</v>
      </c>
      <c r="AA323" s="14" t="str">
        <f>TEXT(Table1[[#This Row],[Order Date]],"mmmm")</f>
        <v>February</v>
      </c>
      <c r="AB323" s="8" t="str">
        <f>TEXT(Table1[[#This Row],[Order Date]],"yyyy")</f>
        <v>2015</v>
      </c>
      <c r="AC323" s="10">
        <v>42052</v>
      </c>
      <c r="AD323" s="2">
        <v>26.585699999999999</v>
      </c>
      <c r="AE323" s="2">
        <v>5</v>
      </c>
      <c r="AF323" s="2">
        <v>38.53</v>
      </c>
      <c r="AG323" s="2">
        <v>86308</v>
      </c>
      <c r="AH323" s="7" t="str">
        <f>IF(COUNTIF(Returns!$A$2:$A$1635,Orders!AG323)&gt;0,"Returned","Not Returned")</f>
        <v>Not Returned</v>
      </c>
    </row>
    <row r="324" spans="5:34" ht="12.75" customHeight="1" thickTop="1" thickBot="1" x14ac:dyDescent="0.3">
      <c r="E324" s="11">
        <v>24482</v>
      </c>
      <c r="F324" s="12" t="s">
        <v>47</v>
      </c>
      <c r="G324" s="12">
        <v>7.0000000000000007E-2</v>
      </c>
      <c r="H324" s="12">
        <v>417.4</v>
      </c>
      <c r="I324" s="12">
        <v>75.23</v>
      </c>
      <c r="J324" s="12">
        <v>596</v>
      </c>
      <c r="K324" s="7" t="str">
        <f>IF(COUNTIF(Table1[Customer ID],Table1[[#This Row],[Customer ID]])&gt;1,"Repeat Customer","One-Time Customer")</f>
        <v>Repeat Customer</v>
      </c>
      <c r="L324" s="12" t="s">
        <v>707</v>
      </c>
      <c r="M324" s="12" t="s">
        <v>39</v>
      </c>
      <c r="N324" s="12" t="s">
        <v>114</v>
      </c>
      <c r="O324" s="12" t="s">
        <v>41</v>
      </c>
      <c r="P324" s="12" t="s">
        <v>152</v>
      </c>
      <c r="Q324" s="12" t="s">
        <v>121</v>
      </c>
      <c r="R324" s="12" t="s">
        <v>710</v>
      </c>
      <c r="S324" s="12">
        <v>0.79</v>
      </c>
      <c r="T324" s="7">
        <f>Table1[[#This Row],[Profit]]/Table1[[#This Row],[Sales]]</f>
        <v>-0.11716245275641859</v>
      </c>
      <c r="U324" s="12" t="s">
        <v>33</v>
      </c>
      <c r="V324" s="12" t="s">
        <v>61</v>
      </c>
      <c r="W324" s="12" t="s">
        <v>703</v>
      </c>
      <c r="X324" s="12" t="s">
        <v>708</v>
      </c>
      <c r="Y324" s="12">
        <v>46032</v>
      </c>
      <c r="Z324" s="13">
        <v>42050</v>
      </c>
      <c r="AA324" s="14" t="str">
        <f>TEXT(Table1[[#This Row],[Order Date]],"mmmm")</f>
        <v>February</v>
      </c>
      <c r="AB324" s="8" t="str">
        <f>TEXT(Table1[[#This Row],[Order Date]],"yyyy")</f>
        <v>2015</v>
      </c>
      <c r="AC324" s="13">
        <v>42051</v>
      </c>
      <c r="AD324" s="12">
        <v>-575.35199999999998</v>
      </c>
      <c r="AE324" s="12">
        <v>12</v>
      </c>
      <c r="AF324" s="12">
        <v>4910.72</v>
      </c>
      <c r="AG324" s="12">
        <v>86308</v>
      </c>
      <c r="AH324" s="7" t="str">
        <f>IF(COUNTIF(Returns!$A$2:$A$1635,Orders!AG324)&gt;0,"Returned","Not Returned")</f>
        <v>Not Returned</v>
      </c>
    </row>
    <row r="325" spans="5:34" ht="12.75" customHeight="1" thickTop="1" thickBot="1" x14ac:dyDescent="0.3">
      <c r="E325" s="9">
        <v>25949</v>
      </c>
      <c r="F325" s="2" t="s">
        <v>37</v>
      </c>
      <c r="G325" s="2">
        <v>0.1</v>
      </c>
      <c r="H325" s="2">
        <v>6.48</v>
      </c>
      <c r="I325" s="2">
        <v>5.9</v>
      </c>
      <c r="J325" s="2">
        <v>597</v>
      </c>
      <c r="K325" s="7" t="str">
        <f>IF(COUNTIF(Table1[Customer ID],Table1[[#This Row],[Customer ID]])&gt;1,"Repeat Customer","One-Time Customer")</f>
        <v>One-Time Customer</v>
      </c>
      <c r="L325" s="2" t="s">
        <v>711</v>
      </c>
      <c r="M325" s="2" t="s">
        <v>49</v>
      </c>
      <c r="N325" s="2" t="s">
        <v>58</v>
      </c>
      <c r="O325" s="2" t="s">
        <v>29</v>
      </c>
      <c r="P325" s="2" t="s">
        <v>93</v>
      </c>
      <c r="Q325" s="2" t="s">
        <v>59</v>
      </c>
      <c r="R325" s="2" t="s">
        <v>712</v>
      </c>
      <c r="S325" s="2">
        <v>0.37</v>
      </c>
      <c r="T325" s="7">
        <f>Table1[[#This Row],[Profit]]/Table1[[#This Row],[Sales]]</f>
        <v>-0.44208047945205481</v>
      </c>
      <c r="U325" s="2" t="s">
        <v>33</v>
      </c>
      <c r="V325" s="2" t="s">
        <v>61</v>
      </c>
      <c r="W325" s="2" t="s">
        <v>703</v>
      </c>
      <c r="X325" s="2" t="s">
        <v>443</v>
      </c>
      <c r="Y325" s="2">
        <v>47201</v>
      </c>
      <c r="Z325" s="10">
        <v>42165</v>
      </c>
      <c r="AA325" s="14" t="str">
        <f>TEXT(Table1[[#This Row],[Order Date]],"mmmm")</f>
        <v>June</v>
      </c>
      <c r="AB325" s="8" t="str">
        <f>TEXT(Table1[[#This Row],[Order Date]],"yyyy")</f>
        <v>2015</v>
      </c>
      <c r="AC325" s="10">
        <v>42165</v>
      </c>
      <c r="AD325" s="2">
        <v>-51.634999999999998</v>
      </c>
      <c r="AE325" s="2">
        <v>19</v>
      </c>
      <c r="AF325" s="2">
        <v>116.8</v>
      </c>
      <c r="AG325" s="2">
        <v>86310</v>
      </c>
      <c r="AH325" s="7" t="str">
        <f>IF(COUNTIF(Returns!$A$2:$A$1635,Orders!AG325)&gt;0,"Returned","Not Returned")</f>
        <v>Not Returned</v>
      </c>
    </row>
    <row r="326" spans="5:34" ht="12.75" customHeight="1" thickTop="1" thickBot="1" x14ac:dyDescent="0.3">
      <c r="E326" s="11">
        <v>21274</v>
      </c>
      <c r="F326" s="12" t="s">
        <v>56</v>
      </c>
      <c r="G326" s="12">
        <v>0.06</v>
      </c>
      <c r="H326" s="12">
        <v>6.48</v>
      </c>
      <c r="I326" s="12">
        <v>7.37</v>
      </c>
      <c r="J326" s="12">
        <v>600</v>
      </c>
      <c r="K326" s="7" t="str">
        <f>IF(COUNTIF(Table1[Customer ID],Table1[[#This Row],[Customer ID]])&gt;1,"Repeat Customer","One-Time Customer")</f>
        <v>One-Time Customer</v>
      </c>
      <c r="L326" s="12" t="s">
        <v>713</v>
      </c>
      <c r="M326" s="12" t="s">
        <v>49</v>
      </c>
      <c r="N326" s="12" t="s">
        <v>28</v>
      </c>
      <c r="O326" s="12" t="s">
        <v>29</v>
      </c>
      <c r="P326" s="12" t="s">
        <v>93</v>
      </c>
      <c r="Q326" s="12" t="s">
        <v>59</v>
      </c>
      <c r="R326" s="12" t="s">
        <v>714</v>
      </c>
      <c r="S326" s="12">
        <v>0.37</v>
      </c>
      <c r="T326" s="7">
        <f>Table1[[#This Row],[Profit]]/Table1[[#This Row],[Sales]]</f>
        <v>-2.3291139240506329</v>
      </c>
      <c r="U326" s="12" t="s">
        <v>33</v>
      </c>
      <c r="V326" s="12" t="s">
        <v>53</v>
      </c>
      <c r="W326" s="12" t="s">
        <v>415</v>
      </c>
      <c r="X326" s="12" t="s">
        <v>715</v>
      </c>
      <c r="Y326" s="12">
        <v>21136</v>
      </c>
      <c r="Z326" s="13">
        <v>42076</v>
      </c>
      <c r="AA326" s="14" t="str">
        <f>TEXT(Table1[[#This Row],[Order Date]],"mmmm")</f>
        <v>March</v>
      </c>
      <c r="AB326" s="8" t="str">
        <f>TEXT(Table1[[#This Row],[Order Date]],"yyyy")</f>
        <v>2015</v>
      </c>
      <c r="AC326" s="13">
        <v>42077</v>
      </c>
      <c r="AD326" s="12">
        <v>-75.44</v>
      </c>
      <c r="AE326" s="12">
        <v>5</v>
      </c>
      <c r="AF326" s="12">
        <v>32.39</v>
      </c>
      <c r="AG326" s="12">
        <v>87579</v>
      </c>
      <c r="AH326" s="7" t="str">
        <f>IF(COUNTIF(Returns!$A$2:$A$1635,Orders!AG326)&gt;0,"Returned","Not Returned")</f>
        <v>Not Returned</v>
      </c>
    </row>
    <row r="327" spans="5:34" ht="12.75" customHeight="1" thickTop="1" thickBot="1" x14ac:dyDescent="0.3">
      <c r="E327" s="9">
        <v>20929</v>
      </c>
      <c r="F327" s="2" t="s">
        <v>37</v>
      </c>
      <c r="G327" s="2">
        <v>0.02</v>
      </c>
      <c r="H327" s="2">
        <v>35.99</v>
      </c>
      <c r="I327" s="2">
        <v>5</v>
      </c>
      <c r="J327" s="2">
        <v>603</v>
      </c>
      <c r="K327" s="7" t="str">
        <f>IF(COUNTIF(Table1[Customer ID],Table1[[#This Row],[Customer ID]])&gt;1,"Repeat Customer","One-Time Customer")</f>
        <v>One-Time Customer</v>
      </c>
      <c r="L327" s="2" t="s">
        <v>716</v>
      </c>
      <c r="M327" s="2" t="s">
        <v>49</v>
      </c>
      <c r="N327" s="2" t="s">
        <v>40</v>
      </c>
      <c r="O327" s="2" t="s">
        <v>77</v>
      </c>
      <c r="P327" s="2" t="s">
        <v>78</v>
      </c>
      <c r="Q327" s="2" t="s">
        <v>59</v>
      </c>
      <c r="R327" s="2" t="s">
        <v>717</v>
      </c>
      <c r="S327" s="2">
        <v>0.85</v>
      </c>
      <c r="T327" s="7">
        <f>Table1[[#This Row],[Profit]]/Table1[[#This Row],[Sales]]</f>
        <v>-0.53090126871241061</v>
      </c>
      <c r="U327" s="2" t="s">
        <v>33</v>
      </c>
      <c r="V327" s="2" t="s">
        <v>34</v>
      </c>
      <c r="W327" s="2" t="s">
        <v>255</v>
      </c>
      <c r="X327" s="2" t="s">
        <v>718</v>
      </c>
      <c r="Y327" s="2">
        <v>81001</v>
      </c>
      <c r="Z327" s="10">
        <v>42038</v>
      </c>
      <c r="AA327" s="14" t="str">
        <f>TEXT(Table1[[#This Row],[Order Date]],"mmmm")</f>
        <v>February</v>
      </c>
      <c r="AB327" s="8" t="str">
        <f>TEXT(Table1[[#This Row],[Order Date]],"yyyy")</f>
        <v>2015</v>
      </c>
      <c r="AC327" s="10">
        <v>42040</v>
      </c>
      <c r="AD327" s="2">
        <v>-120.934</v>
      </c>
      <c r="AE327" s="2">
        <v>7</v>
      </c>
      <c r="AF327" s="2">
        <v>227.79</v>
      </c>
      <c r="AG327" s="2">
        <v>87020</v>
      </c>
      <c r="AH327" s="7" t="str">
        <f>IF(COUNTIF(Returns!$A$2:$A$1635,Orders!AG327)&gt;0,"Returned","Not Returned")</f>
        <v>Not Returned</v>
      </c>
    </row>
    <row r="328" spans="5:34" ht="12.75" customHeight="1" thickTop="1" thickBot="1" x14ac:dyDescent="0.3">
      <c r="E328" s="11">
        <v>4015</v>
      </c>
      <c r="F328" s="12" t="s">
        <v>47</v>
      </c>
      <c r="G328" s="12">
        <v>0.09</v>
      </c>
      <c r="H328" s="12">
        <v>154.13</v>
      </c>
      <c r="I328" s="12">
        <v>69</v>
      </c>
      <c r="J328" s="12">
        <v>604</v>
      </c>
      <c r="K328" s="7" t="str">
        <f>IF(COUNTIF(Table1[Customer ID],Table1[[#This Row],[Customer ID]])&gt;1,"Repeat Customer","One-Time Customer")</f>
        <v>Repeat Customer</v>
      </c>
      <c r="L328" s="12" t="s">
        <v>719</v>
      </c>
      <c r="M328" s="12" t="s">
        <v>27</v>
      </c>
      <c r="N328" s="12" t="s">
        <v>28</v>
      </c>
      <c r="O328" s="12" t="s">
        <v>41</v>
      </c>
      <c r="P328" s="12" t="s">
        <v>152</v>
      </c>
      <c r="Q328" s="12" t="s">
        <v>236</v>
      </c>
      <c r="R328" s="12" t="s">
        <v>237</v>
      </c>
      <c r="S328" s="12">
        <v>0.68</v>
      </c>
      <c r="T328" s="7">
        <f>Table1[[#This Row],[Profit]]/Table1[[#This Row],[Sales]]</f>
        <v>-0.31054137710644614</v>
      </c>
      <c r="U328" s="12" t="s">
        <v>33</v>
      </c>
      <c r="V328" s="12" t="s">
        <v>34</v>
      </c>
      <c r="W328" s="12" t="s">
        <v>45</v>
      </c>
      <c r="X328" s="12" t="s">
        <v>663</v>
      </c>
      <c r="Y328" s="12">
        <v>90045</v>
      </c>
      <c r="Z328" s="13">
        <v>42077</v>
      </c>
      <c r="AA328" s="14" t="str">
        <f>TEXT(Table1[[#This Row],[Order Date]],"mmmm")</f>
        <v>March</v>
      </c>
      <c r="AB328" s="8" t="str">
        <f>TEXT(Table1[[#This Row],[Order Date]],"yyyy")</f>
        <v>2015</v>
      </c>
      <c r="AC328" s="13">
        <v>42078</v>
      </c>
      <c r="AD328" s="12">
        <v>-1763.7477000000003</v>
      </c>
      <c r="AE328" s="12">
        <v>38</v>
      </c>
      <c r="AF328" s="12">
        <v>5679.59</v>
      </c>
      <c r="AG328" s="12">
        <v>28647</v>
      </c>
      <c r="AH328" s="7" t="str">
        <f>IF(COUNTIF(Returns!$A$2:$A$1635,Orders!AG328)&gt;0,"Returned","Not Returned")</f>
        <v>Not Returned</v>
      </c>
    </row>
    <row r="329" spans="5:34" ht="12.75" customHeight="1" thickTop="1" thickBot="1" x14ac:dyDescent="0.3">
      <c r="E329" s="9">
        <v>4903</v>
      </c>
      <c r="F329" s="2" t="s">
        <v>47</v>
      </c>
      <c r="G329" s="2">
        <v>0.03</v>
      </c>
      <c r="H329" s="2">
        <v>1.88</v>
      </c>
      <c r="I329" s="2">
        <v>1.49</v>
      </c>
      <c r="J329" s="2">
        <v>604</v>
      </c>
      <c r="K329" s="7" t="str">
        <f>IF(COUNTIF(Table1[Customer ID],Table1[[#This Row],[Customer ID]])&gt;1,"Repeat Customer","One-Time Customer")</f>
        <v>Repeat Customer</v>
      </c>
      <c r="L329" s="2" t="s">
        <v>719</v>
      </c>
      <c r="M329" s="2" t="s">
        <v>49</v>
      </c>
      <c r="N329" s="2" t="s">
        <v>40</v>
      </c>
      <c r="O329" s="2" t="s">
        <v>29</v>
      </c>
      <c r="P329" s="2" t="s">
        <v>109</v>
      </c>
      <c r="Q329" s="2" t="s">
        <v>59</v>
      </c>
      <c r="R329" s="2" t="s">
        <v>272</v>
      </c>
      <c r="S329" s="2">
        <v>0.37</v>
      </c>
      <c r="T329" s="7">
        <f>Table1[[#This Row],[Profit]]/Table1[[#This Row],[Sales]]</f>
        <v>-0.1475713448006255</v>
      </c>
      <c r="U329" s="2" t="s">
        <v>33</v>
      </c>
      <c r="V329" s="2" t="s">
        <v>34</v>
      </c>
      <c r="W329" s="2" t="s">
        <v>45</v>
      </c>
      <c r="X329" s="2" t="s">
        <v>663</v>
      </c>
      <c r="Y329" s="2">
        <v>90045</v>
      </c>
      <c r="Z329" s="10">
        <v>42028</v>
      </c>
      <c r="AA329" s="14" t="str">
        <f>TEXT(Table1[[#This Row],[Order Date]],"mmmm")</f>
        <v>January</v>
      </c>
      <c r="AB329" s="8" t="str">
        <f>TEXT(Table1[[#This Row],[Order Date]],"yyyy")</f>
        <v>2015</v>
      </c>
      <c r="AC329" s="10">
        <v>42029</v>
      </c>
      <c r="AD329" s="2">
        <v>-15.099500000000001</v>
      </c>
      <c r="AE329" s="2">
        <v>52</v>
      </c>
      <c r="AF329" s="2">
        <v>102.32</v>
      </c>
      <c r="AG329" s="2">
        <v>34882</v>
      </c>
      <c r="AH329" s="7" t="str">
        <f>IF(COUNTIF(Returns!$A$2:$A$1635,Orders!AG329)&gt;0,"Returned","Not Returned")</f>
        <v>Not Returned</v>
      </c>
    </row>
    <row r="330" spans="5:34" ht="12.75" customHeight="1" thickTop="1" thickBot="1" x14ac:dyDescent="0.3">
      <c r="E330" s="11">
        <v>22015</v>
      </c>
      <c r="F330" s="12" t="s">
        <v>47</v>
      </c>
      <c r="G330" s="12">
        <v>0.09</v>
      </c>
      <c r="H330" s="12">
        <v>154.13</v>
      </c>
      <c r="I330" s="12">
        <v>69</v>
      </c>
      <c r="J330" s="12">
        <v>605</v>
      </c>
      <c r="K330" s="7" t="str">
        <f>IF(COUNTIF(Table1[Customer ID],Table1[[#This Row],[Customer ID]])&gt;1,"Repeat Customer","One-Time Customer")</f>
        <v>One-Time Customer</v>
      </c>
      <c r="L330" s="12" t="s">
        <v>720</v>
      </c>
      <c r="M330" s="12" t="s">
        <v>27</v>
      </c>
      <c r="N330" s="12" t="s">
        <v>28</v>
      </c>
      <c r="O330" s="12" t="s">
        <v>41</v>
      </c>
      <c r="P330" s="12" t="s">
        <v>152</v>
      </c>
      <c r="Q330" s="12" t="s">
        <v>236</v>
      </c>
      <c r="R330" s="12" t="s">
        <v>237</v>
      </c>
      <c r="S330" s="12">
        <v>0.68</v>
      </c>
      <c r="T330" s="7">
        <f>Table1[[#This Row],[Profit]]/Table1[[#This Row],[Sales]]</f>
        <v>-1.1800564019188697</v>
      </c>
      <c r="U330" s="12" t="s">
        <v>33</v>
      </c>
      <c r="V330" s="12" t="s">
        <v>53</v>
      </c>
      <c r="W330" s="12" t="s">
        <v>71</v>
      </c>
      <c r="X330" s="12" t="s">
        <v>721</v>
      </c>
      <c r="Y330" s="12">
        <v>11795</v>
      </c>
      <c r="Z330" s="13">
        <v>42077</v>
      </c>
      <c r="AA330" s="14" t="str">
        <f>TEXT(Table1[[#This Row],[Order Date]],"mmmm")</f>
        <v>March</v>
      </c>
      <c r="AB330" s="8" t="str">
        <f>TEXT(Table1[[#This Row],[Order Date]],"yyyy")</f>
        <v>2015</v>
      </c>
      <c r="AC330" s="13">
        <v>42078</v>
      </c>
      <c r="AD330" s="12">
        <v>-1763.7477000000003</v>
      </c>
      <c r="AE330" s="12">
        <v>10</v>
      </c>
      <c r="AF330" s="12">
        <v>1494.63</v>
      </c>
      <c r="AG330" s="12">
        <v>91144</v>
      </c>
      <c r="AH330" s="7" t="str">
        <f>IF(COUNTIF(Returns!$A$2:$A$1635,Orders!AG330)&gt;0,"Returned","Not Returned")</f>
        <v>Not Returned</v>
      </c>
    </row>
    <row r="331" spans="5:34" ht="12.75" customHeight="1" thickTop="1" thickBot="1" x14ac:dyDescent="0.3">
      <c r="E331" s="9">
        <v>18492</v>
      </c>
      <c r="F331" s="2" t="s">
        <v>37</v>
      </c>
      <c r="G331" s="2">
        <v>0.02</v>
      </c>
      <c r="H331" s="2">
        <v>15.57</v>
      </c>
      <c r="I331" s="2">
        <v>1.39</v>
      </c>
      <c r="J331" s="2">
        <v>617</v>
      </c>
      <c r="K331" s="7" t="str">
        <f>IF(COUNTIF(Table1[Customer ID],Table1[[#This Row],[Customer ID]])&gt;1,"Repeat Customer","One-Time Customer")</f>
        <v>Repeat Customer</v>
      </c>
      <c r="L331" s="2" t="s">
        <v>722</v>
      </c>
      <c r="M331" s="2" t="s">
        <v>49</v>
      </c>
      <c r="N331" s="2" t="s">
        <v>114</v>
      </c>
      <c r="O331" s="2" t="s">
        <v>29</v>
      </c>
      <c r="P331" s="2" t="s">
        <v>69</v>
      </c>
      <c r="Q331" s="2" t="s">
        <v>59</v>
      </c>
      <c r="R331" s="2" t="s">
        <v>723</v>
      </c>
      <c r="S331" s="2">
        <v>0.38</v>
      </c>
      <c r="T331" s="7">
        <f>Table1[[#This Row],[Profit]]/Table1[[#This Row],[Sales]]</f>
        <v>0.50925373134328356</v>
      </c>
      <c r="U331" s="2" t="s">
        <v>33</v>
      </c>
      <c r="V331" s="2" t="s">
        <v>34</v>
      </c>
      <c r="W331" s="2" t="s">
        <v>255</v>
      </c>
      <c r="X331" s="2" t="s">
        <v>718</v>
      </c>
      <c r="Y331" s="2">
        <v>81001</v>
      </c>
      <c r="Z331" s="10">
        <v>42123</v>
      </c>
      <c r="AA331" s="14" t="str">
        <f>TEXT(Table1[[#This Row],[Order Date]],"mmmm")</f>
        <v>April</v>
      </c>
      <c r="AB331" s="8" t="str">
        <f>TEXT(Table1[[#This Row],[Order Date]],"yyyy")</f>
        <v>2015</v>
      </c>
      <c r="AC331" s="10">
        <v>42124</v>
      </c>
      <c r="AD331" s="2">
        <v>23.5428</v>
      </c>
      <c r="AE331" s="2">
        <v>3</v>
      </c>
      <c r="AF331" s="2">
        <v>46.23</v>
      </c>
      <c r="AG331" s="2">
        <v>88198</v>
      </c>
      <c r="AH331" s="7" t="str">
        <f>IF(COUNTIF(Returns!$A$2:$A$1635,Orders!AG331)&gt;0,"Returned","Not Returned")</f>
        <v>Not Returned</v>
      </c>
    </row>
    <row r="332" spans="5:34" ht="12.75" customHeight="1" thickTop="1" thickBot="1" x14ac:dyDescent="0.3">
      <c r="E332" s="11">
        <v>18493</v>
      </c>
      <c r="F332" s="12" t="s">
        <v>37</v>
      </c>
      <c r="G332" s="12">
        <v>0.02</v>
      </c>
      <c r="H332" s="12">
        <v>20.89</v>
      </c>
      <c r="I332" s="12">
        <v>11.52</v>
      </c>
      <c r="J332" s="12">
        <v>617</v>
      </c>
      <c r="K332" s="7" t="str">
        <f>IF(COUNTIF(Table1[Customer ID],Table1[[#This Row],[Customer ID]])&gt;1,"Repeat Customer","One-Time Customer")</f>
        <v>Repeat Customer</v>
      </c>
      <c r="L332" s="12" t="s">
        <v>722</v>
      </c>
      <c r="M332" s="12" t="s">
        <v>49</v>
      </c>
      <c r="N332" s="12" t="s">
        <v>114</v>
      </c>
      <c r="O332" s="12" t="s">
        <v>29</v>
      </c>
      <c r="P332" s="12" t="s">
        <v>141</v>
      </c>
      <c r="Q332" s="12" t="s">
        <v>59</v>
      </c>
      <c r="R332" s="12" t="s">
        <v>724</v>
      </c>
      <c r="S332" s="12">
        <v>0.83</v>
      </c>
      <c r="T332" s="7">
        <f>Table1[[#This Row],[Profit]]/Table1[[#This Row],[Sales]]</f>
        <v>-0.98865940991120027</v>
      </c>
      <c r="U332" s="12" t="s">
        <v>33</v>
      </c>
      <c r="V332" s="12" t="s">
        <v>34</v>
      </c>
      <c r="W332" s="12" t="s">
        <v>255</v>
      </c>
      <c r="X332" s="12" t="s">
        <v>718</v>
      </c>
      <c r="Y332" s="12">
        <v>81001</v>
      </c>
      <c r="Z332" s="13">
        <v>42123</v>
      </c>
      <c r="AA332" s="14" t="str">
        <f>TEXT(Table1[[#This Row],[Order Date]],"mmmm")</f>
        <v>April</v>
      </c>
      <c r="AB332" s="8" t="str">
        <f>TEXT(Table1[[#This Row],[Order Date]],"yyyy")</f>
        <v>2015</v>
      </c>
      <c r="AC332" s="13">
        <v>42124</v>
      </c>
      <c r="AD332" s="12">
        <v>-276.11279999999999</v>
      </c>
      <c r="AE332" s="12">
        <v>13</v>
      </c>
      <c r="AF332" s="12">
        <v>279.27999999999997</v>
      </c>
      <c r="AG332" s="12">
        <v>88198</v>
      </c>
      <c r="AH332" s="7" t="str">
        <f>IF(COUNTIF(Returns!$A$2:$A$1635,Orders!AG332)&gt;0,"Returned","Not Returned")</f>
        <v>Not Returned</v>
      </c>
    </row>
    <row r="333" spans="5:34" ht="12.75" customHeight="1" thickTop="1" thickBot="1" x14ac:dyDescent="0.3">
      <c r="E333" s="9">
        <v>22196</v>
      </c>
      <c r="F333" s="2" t="s">
        <v>47</v>
      </c>
      <c r="G333" s="2">
        <v>0.06</v>
      </c>
      <c r="H333" s="2">
        <v>17.98</v>
      </c>
      <c r="I333" s="2">
        <v>4</v>
      </c>
      <c r="J333" s="2">
        <v>618</v>
      </c>
      <c r="K333" s="7" t="str">
        <f>IF(COUNTIF(Table1[Customer ID],Table1[[#This Row],[Customer ID]])&gt;1,"Repeat Customer","One-Time Customer")</f>
        <v>Repeat Customer</v>
      </c>
      <c r="L333" s="2" t="s">
        <v>725</v>
      </c>
      <c r="M333" s="2" t="s">
        <v>49</v>
      </c>
      <c r="N333" s="2" t="s">
        <v>114</v>
      </c>
      <c r="O333" s="2" t="s">
        <v>77</v>
      </c>
      <c r="P333" s="2" t="s">
        <v>180</v>
      </c>
      <c r="Q333" s="2" t="s">
        <v>59</v>
      </c>
      <c r="R333" s="2" t="s">
        <v>181</v>
      </c>
      <c r="S333" s="2">
        <v>0.79</v>
      </c>
      <c r="T333" s="7">
        <f>Table1[[#This Row],[Profit]]/Table1[[#This Row],[Sales]]</f>
        <v>-1.1151869825863545</v>
      </c>
      <c r="U333" s="2" t="s">
        <v>33</v>
      </c>
      <c r="V333" s="2" t="s">
        <v>34</v>
      </c>
      <c r="W333" s="2" t="s">
        <v>255</v>
      </c>
      <c r="X333" s="2" t="s">
        <v>726</v>
      </c>
      <c r="Y333" s="2">
        <v>81007</v>
      </c>
      <c r="Z333" s="10">
        <v>42087</v>
      </c>
      <c r="AA333" s="14" t="str">
        <f>TEXT(Table1[[#This Row],[Order Date]],"mmmm")</f>
        <v>March</v>
      </c>
      <c r="AB333" s="8" t="str">
        <f>TEXT(Table1[[#This Row],[Order Date]],"yyyy")</f>
        <v>2015</v>
      </c>
      <c r="AC333" s="10">
        <v>42088</v>
      </c>
      <c r="AD333" s="2">
        <v>-78.13</v>
      </c>
      <c r="AE333" s="2">
        <v>4</v>
      </c>
      <c r="AF333" s="2">
        <v>70.06</v>
      </c>
      <c r="AG333" s="2">
        <v>88197</v>
      </c>
      <c r="AH333" s="7" t="str">
        <f>IF(COUNTIF(Returns!$A$2:$A$1635,Orders!AG333)&gt;0,"Returned","Not Returned")</f>
        <v>Not Returned</v>
      </c>
    </row>
    <row r="334" spans="5:34" ht="12.75" customHeight="1" thickTop="1" thickBot="1" x14ac:dyDescent="0.3">
      <c r="E334" s="11">
        <v>18490</v>
      </c>
      <c r="F334" s="12" t="s">
        <v>37</v>
      </c>
      <c r="G334" s="12">
        <v>0.06</v>
      </c>
      <c r="H334" s="12">
        <v>5.38</v>
      </c>
      <c r="I334" s="12">
        <v>5.24</v>
      </c>
      <c r="J334" s="12">
        <v>618</v>
      </c>
      <c r="K334" s="7" t="str">
        <f>IF(COUNTIF(Table1[Customer ID],Table1[[#This Row],[Customer ID]])&gt;1,"Repeat Customer","One-Time Customer")</f>
        <v>Repeat Customer</v>
      </c>
      <c r="L334" s="12" t="s">
        <v>725</v>
      </c>
      <c r="M334" s="12" t="s">
        <v>27</v>
      </c>
      <c r="N334" s="12" t="s">
        <v>114</v>
      </c>
      <c r="O334" s="12" t="s">
        <v>29</v>
      </c>
      <c r="P334" s="12" t="s">
        <v>109</v>
      </c>
      <c r="Q334" s="12" t="s">
        <v>59</v>
      </c>
      <c r="R334" s="12" t="s">
        <v>727</v>
      </c>
      <c r="S334" s="12">
        <v>0.36</v>
      </c>
      <c r="T334" s="7">
        <f>Table1[[#This Row],[Profit]]/Table1[[#This Row],[Sales]]</f>
        <v>-0.79040503544365692</v>
      </c>
      <c r="U334" s="12" t="s">
        <v>33</v>
      </c>
      <c r="V334" s="12" t="s">
        <v>34</v>
      </c>
      <c r="W334" s="12" t="s">
        <v>255</v>
      </c>
      <c r="X334" s="12" t="s">
        <v>726</v>
      </c>
      <c r="Y334" s="12">
        <v>81007</v>
      </c>
      <c r="Z334" s="13">
        <v>42123</v>
      </c>
      <c r="AA334" s="14" t="str">
        <f>TEXT(Table1[[#This Row],[Order Date]],"mmmm")</f>
        <v>April</v>
      </c>
      <c r="AB334" s="8" t="str">
        <f>TEXT(Table1[[#This Row],[Order Date]],"yyyy")</f>
        <v>2015</v>
      </c>
      <c r="AC334" s="13">
        <v>42124</v>
      </c>
      <c r="AD334" s="12">
        <v>-64.670940000000002</v>
      </c>
      <c r="AE334" s="12">
        <v>14</v>
      </c>
      <c r="AF334" s="12">
        <v>81.819999999999993</v>
      </c>
      <c r="AG334" s="12">
        <v>88198</v>
      </c>
      <c r="AH334" s="7" t="str">
        <f>IF(COUNTIF(Returns!$A$2:$A$1635,Orders!AG334)&gt;0,"Returned","Not Returned")</f>
        <v>Not Returned</v>
      </c>
    </row>
    <row r="335" spans="5:34" ht="12.75" customHeight="1" thickTop="1" thickBot="1" x14ac:dyDescent="0.3">
      <c r="E335" s="9">
        <v>18491</v>
      </c>
      <c r="F335" s="2" t="s">
        <v>37</v>
      </c>
      <c r="G335" s="2">
        <v>0.03</v>
      </c>
      <c r="H335" s="2">
        <v>7.35</v>
      </c>
      <c r="I335" s="2">
        <v>5.96</v>
      </c>
      <c r="J335" s="2">
        <v>618</v>
      </c>
      <c r="K335" s="7" t="str">
        <f>IF(COUNTIF(Table1[Customer ID],Table1[[#This Row],[Customer ID]])&gt;1,"Repeat Customer","One-Time Customer")</f>
        <v>Repeat Customer</v>
      </c>
      <c r="L335" s="2" t="s">
        <v>725</v>
      </c>
      <c r="M335" s="2" t="s">
        <v>49</v>
      </c>
      <c r="N335" s="2" t="s">
        <v>114</v>
      </c>
      <c r="O335" s="2" t="s">
        <v>29</v>
      </c>
      <c r="P335" s="2" t="s">
        <v>93</v>
      </c>
      <c r="Q335" s="2" t="s">
        <v>59</v>
      </c>
      <c r="R335" s="2" t="s">
        <v>728</v>
      </c>
      <c r="S335" s="2">
        <v>0.38</v>
      </c>
      <c r="T335" s="7">
        <f>Table1[[#This Row],[Profit]]/Table1[[#This Row],[Sales]]</f>
        <v>-0.84446808510638294</v>
      </c>
      <c r="U335" s="2" t="s">
        <v>33</v>
      </c>
      <c r="V335" s="2" t="s">
        <v>34</v>
      </c>
      <c r="W335" s="2" t="s">
        <v>255</v>
      </c>
      <c r="X335" s="2" t="s">
        <v>726</v>
      </c>
      <c r="Y335" s="2">
        <v>81007</v>
      </c>
      <c r="Z335" s="10">
        <v>42123</v>
      </c>
      <c r="AA335" s="14" t="str">
        <f>TEXT(Table1[[#This Row],[Order Date]],"mmmm")</f>
        <v>April</v>
      </c>
      <c r="AB335" s="8" t="str">
        <f>TEXT(Table1[[#This Row],[Order Date]],"yyyy")</f>
        <v>2015</v>
      </c>
      <c r="AC335" s="10">
        <v>42124</v>
      </c>
      <c r="AD335" s="2">
        <v>-11.113199999999999</v>
      </c>
      <c r="AE335" s="2">
        <v>1</v>
      </c>
      <c r="AF335" s="2">
        <v>13.16</v>
      </c>
      <c r="AG335" s="2">
        <v>88198</v>
      </c>
      <c r="AH335" s="7" t="str">
        <f>IF(COUNTIF(Returns!$A$2:$A$1635,Orders!AG335)&gt;0,"Returned","Not Returned")</f>
        <v>Not Returned</v>
      </c>
    </row>
    <row r="336" spans="5:34" ht="12.75" customHeight="1" thickTop="1" thickBot="1" x14ac:dyDescent="0.3">
      <c r="E336" s="11">
        <v>25539</v>
      </c>
      <c r="F336" s="12" t="s">
        <v>47</v>
      </c>
      <c r="G336" s="12">
        <v>0.03</v>
      </c>
      <c r="H336" s="12">
        <v>14.2</v>
      </c>
      <c r="I336" s="12">
        <v>5.3</v>
      </c>
      <c r="J336" s="12">
        <v>619</v>
      </c>
      <c r="K336" s="7" t="str">
        <f>IF(COUNTIF(Table1[Customer ID],Table1[[#This Row],[Customer ID]])&gt;1,"Repeat Customer","One-Time Customer")</f>
        <v>One-Time Customer</v>
      </c>
      <c r="L336" s="12" t="s">
        <v>729</v>
      </c>
      <c r="M336" s="12" t="s">
        <v>49</v>
      </c>
      <c r="N336" s="12" t="s">
        <v>114</v>
      </c>
      <c r="O336" s="12" t="s">
        <v>41</v>
      </c>
      <c r="P336" s="12" t="s">
        <v>50</v>
      </c>
      <c r="Q336" s="12" t="s">
        <v>31</v>
      </c>
      <c r="R336" s="12" t="s">
        <v>730</v>
      </c>
      <c r="S336" s="12">
        <v>0.46</v>
      </c>
      <c r="T336" s="7">
        <f>Table1[[#This Row],[Profit]]/Table1[[#This Row],[Sales]]</f>
        <v>0.51956500631129232</v>
      </c>
      <c r="U336" s="12" t="s">
        <v>33</v>
      </c>
      <c r="V336" s="12" t="s">
        <v>61</v>
      </c>
      <c r="W336" s="12" t="s">
        <v>300</v>
      </c>
      <c r="X336" s="12" t="s">
        <v>731</v>
      </c>
      <c r="Y336" s="12">
        <v>48195</v>
      </c>
      <c r="Z336" s="13">
        <v>42011</v>
      </c>
      <c r="AA336" s="14" t="str">
        <f>TEXT(Table1[[#This Row],[Order Date]],"mmmm")</f>
        <v>January</v>
      </c>
      <c r="AB336" s="8" t="str">
        <f>TEXT(Table1[[#This Row],[Order Date]],"yyyy")</f>
        <v>2015</v>
      </c>
      <c r="AC336" s="13">
        <v>42012</v>
      </c>
      <c r="AD336" s="12">
        <v>107.02</v>
      </c>
      <c r="AE336" s="12">
        <v>14</v>
      </c>
      <c r="AF336" s="12">
        <v>205.98</v>
      </c>
      <c r="AG336" s="12">
        <v>88196</v>
      </c>
      <c r="AH336" s="7" t="str">
        <f>IF(COUNTIF(Returns!$A$2:$A$1635,Orders!AG336)&gt;0,"Returned","Not Returned")</f>
        <v>Not Returned</v>
      </c>
    </row>
    <row r="337" spans="5:34" ht="12.75" customHeight="1" thickTop="1" thickBot="1" x14ac:dyDescent="0.3">
      <c r="E337" s="9">
        <v>22248</v>
      </c>
      <c r="F337" s="2" t="s">
        <v>56</v>
      </c>
      <c r="G337" s="2">
        <v>0.1</v>
      </c>
      <c r="H337" s="2">
        <v>6.88</v>
      </c>
      <c r="I337" s="2">
        <v>2</v>
      </c>
      <c r="J337" s="2">
        <v>621</v>
      </c>
      <c r="K337" s="7" t="str">
        <f>IF(COUNTIF(Table1[Customer ID],Table1[[#This Row],[Customer ID]])&gt;1,"Repeat Customer","One-Time Customer")</f>
        <v>One-Time Customer</v>
      </c>
      <c r="L337" s="2" t="s">
        <v>732</v>
      </c>
      <c r="M337" s="2" t="s">
        <v>49</v>
      </c>
      <c r="N337" s="2" t="s">
        <v>40</v>
      </c>
      <c r="O337" s="2" t="s">
        <v>29</v>
      </c>
      <c r="P337" s="2" t="s">
        <v>93</v>
      </c>
      <c r="Q337" s="2" t="s">
        <v>31</v>
      </c>
      <c r="R337" s="2" t="s">
        <v>662</v>
      </c>
      <c r="S337" s="2">
        <v>0.39</v>
      </c>
      <c r="T337" s="7">
        <f>Table1[[#This Row],[Profit]]/Table1[[#This Row],[Sales]]</f>
        <v>0.58550540368722193</v>
      </c>
      <c r="U337" s="2" t="s">
        <v>33</v>
      </c>
      <c r="V337" s="2" t="s">
        <v>53</v>
      </c>
      <c r="W337" s="2" t="s">
        <v>228</v>
      </c>
      <c r="X337" s="2" t="s">
        <v>396</v>
      </c>
      <c r="Y337" s="2">
        <v>6111</v>
      </c>
      <c r="Z337" s="10">
        <v>42061</v>
      </c>
      <c r="AA337" s="14" t="str">
        <f>TEXT(Table1[[#This Row],[Order Date]],"mmmm")</f>
        <v>February</v>
      </c>
      <c r="AB337" s="8" t="str">
        <f>TEXT(Table1[[#This Row],[Order Date]],"yyyy")</f>
        <v>2015</v>
      </c>
      <c r="AC337" s="10">
        <v>42062</v>
      </c>
      <c r="AD337" s="2">
        <v>18.420000000000002</v>
      </c>
      <c r="AE337" s="2">
        <v>5</v>
      </c>
      <c r="AF337" s="2">
        <v>31.46</v>
      </c>
      <c r="AG337" s="2">
        <v>91432</v>
      </c>
      <c r="AH337" s="7" t="str">
        <f>IF(COUNTIF(Returns!$A$2:$A$1635,Orders!AG337)&gt;0,"Returned","Not Returned")</f>
        <v>Not Returned</v>
      </c>
    </row>
    <row r="338" spans="5:34" ht="12.75" customHeight="1" thickTop="1" thickBot="1" x14ac:dyDescent="0.3">
      <c r="E338" s="11">
        <v>22247</v>
      </c>
      <c r="F338" s="12" t="s">
        <v>56</v>
      </c>
      <c r="G338" s="12">
        <v>0.06</v>
      </c>
      <c r="H338" s="12">
        <v>195.99</v>
      </c>
      <c r="I338" s="12">
        <v>8.99</v>
      </c>
      <c r="J338" s="12">
        <v>622</v>
      </c>
      <c r="K338" s="7" t="str">
        <f>IF(COUNTIF(Table1[Customer ID],Table1[[#This Row],[Customer ID]])&gt;1,"Repeat Customer","One-Time Customer")</f>
        <v>One-Time Customer</v>
      </c>
      <c r="L338" s="12" t="s">
        <v>733</v>
      </c>
      <c r="M338" s="12" t="s">
        <v>49</v>
      </c>
      <c r="N338" s="12" t="s">
        <v>40</v>
      </c>
      <c r="O338" s="12" t="s">
        <v>77</v>
      </c>
      <c r="P338" s="12" t="s">
        <v>78</v>
      </c>
      <c r="Q338" s="12" t="s">
        <v>59</v>
      </c>
      <c r="R338" s="12" t="s">
        <v>734</v>
      </c>
      <c r="S338" s="12">
        <v>0.6</v>
      </c>
      <c r="T338" s="7">
        <f>Table1[[#This Row],[Profit]]/Table1[[#This Row],[Sales]]</f>
        <v>0.36826243189984931</v>
      </c>
      <c r="U338" s="12" t="s">
        <v>33</v>
      </c>
      <c r="V338" s="12" t="s">
        <v>53</v>
      </c>
      <c r="W338" s="12" t="s">
        <v>188</v>
      </c>
      <c r="X338" s="12" t="s">
        <v>511</v>
      </c>
      <c r="Y338" s="12">
        <v>4210</v>
      </c>
      <c r="Z338" s="13">
        <v>42061</v>
      </c>
      <c r="AA338" s="14" t="str">
        <f>TEXT(Table1[[#This Row],[Order Date]],"mmmm")</f>
        <v>February</v>
      </c>
      <c r="AB338" s="8" t="str">
        <f>TEXT(Table1[[#This Row],[Order Date]],"yyyy")</f>
        <v>2015</v>
      </c>
      <c r="AC338" s="13">
        <v>42063</v>
      </c>
      <c r="AD338" s="12">
        <v>349.47</v>
      </c>
      <c r="AE338" s="12">
        <v>6</v>
      </c>
      <c r="AF338" s="12">
        <v>948.97</v>
      </c>
      <c r="AG338" s="12">
        <v>91432</v>
      </c>
      <c r="AH338" s="7" t="str">
        <f>IF(COUNTIF(Returns!$A$2:$A$1635,Orders!AG338)&gt;0,"Returned","Not Returned")</f>
        <v>Not Returned</v>
      </c>
    </row>
    <row r="339" spans="5:34" ht="12.75" customHeight="1" thickTop="1" thickBot="1" x14ac:dyDescent="0.3">
      <c r="E339" s="9">
        <v>24880</v>
      </c>
      <c r="F339" s="2" t="s">
        <v>25</v>
      </c>
      <c r="G339" s="2">
        <v>0.05</v>
      </c>
      <c r="H339" s="2">
        <v>6.48</v>
      </c>
      <c r="I339" s="2">
        <v>8.4</v>
      </c>
      <c r="J339" s="2">
        <v>623</v>
      </c>
      <c r="K339" s="7" t="str">
        <f>IF(COUNTIF(Table1[Customer ID],Table1[[#This Row],[Customer ID]])&gt;1,"Repeat Customer","One-Time Customer")</f>
        <v>One-Time Customer</v>
      </c>
      <c r="L339" s="2" t="s">
        <v>735</v>
      </c>
      <c r="M339" s="2" t="s">
        <v>49</v>
      </c>
      <c r="N339" s="2" t="s">
        <v>40</v>
      </c>
      <c r="O339" s="2" t="s">
        <v>29</v>
      </c>
      <c r="P339" s="2" t="s">
        <v>93</v>
      </c>
      <c r="Q339" s="2" t="s">
        <v>59</v>
      </c>
      <c r="R339" s="2" t="s">
        <v>736</v>
      </c>
      <c r="S339" s="2">
        <v>0.37</v>
      </c>
      <c r="T339" s="7">
        <f>Table1[[#This Row],[Profit]]/Table1[[#This Row],[Sales]]</f>
        <v>-1.6522841083290751</v>
      </c>
      <c r="U339" s="2" t="s">
        <v>33</v>
      </c>
      <c r="V339" s="2" t="s">
        <v>53</v>
      </c>
      <c r="W339" s="2" t="s">
        <v>197</v>
      </c>
      <c r="X339" s="2" t="s">
        <v>737</v>
      </c>
      <c r="Y339" s="2">
        <v>3101</v>
      </c>
      <c r="Z339" s="10">
        <v>42095</v>
      </c>
      <c r="AA339" s="14" t="str">
        <f>TEXT(Table1[[#This Row],[Order Date]],"mmmm")</f>
        <v>April</v>
      </c>
      <c r="AB339" s="8" t="str">
        <f>TEXT(Table1[[#This Row],[Order Date]],"yyyy")</f>
        <v>2015</v>
      </c>
      <c r="AC339" s="10">
        <v>42097</v>
      </c>
      <c r="AD339" s="2">
        <v>-226.34640000000002</v>
      </c>
      <c r="AE339" s="2">
        <v>21</v>
      </c>
      <c r="AF339" s="2">
        <v>136.99</v>
      </c>
      <c r="AG339" s="2">
        <v>91433</v>
      </c>
      <c r="AH339" s="7" t="str">
        <f>IF(COUNTIF(Returns!$A$2:$A$1635,Orders!AG339)&gt;0,"Returned","Not Returned")</f>
        <v>Not Returned</v>
      </c>
    </row>
    <row r="340" spans="5:34" ht="12.75" customHeight="1" thickTop="1" thickBot="1" x14ac:dyDescent="0.3">
      <c r="E340" s="11">
        <v>24881</v>
      </c>
      <c r="F340" s="12" t="s">
        <v>25</v>
      </c>
      <c r="G340" s="12">
        <v>0.05</v>
      </c>
      <c r="H340" s="12">
        <v>55.99</v>
      </c>
      <c r="I340" s="12">
        <v>5</v>
      </c>
      <c r="J340" s="12">
        <v>624</v>
      </c>
      <c r="K340" s="7" t="str">
        <f>IF(COUNTIF(Table1[Customer ID],Table1[[#This Row],[Customer ID]])&gt;1,"Repeat Customer","One-Time Customer")</f>
        <v>One-Time Customer</v>
      </c>
      <c r="L340" s="12" t="s">
        <v>738</v>
      </c>
      <c r="M340" s="12" t="s">
        <v>49</v>
      </c>
      <c r="N340" s="12" t="s">
        <v>40</v>
      </c>
      <c r="O340" s="12" t="s">
        <v>77</v>
      </c>
      <c r="P340" s="12" t="s">
        <v>78</v>
      </c>
      <c r="Q340" s="12" t="s">
        <v>51</v>
      </c>
      <c r="R340" s="12" t="s">
        <v>689</v>
      </c>
      <c r="S340" s="12">
        <v>0.8</v>
      </c>
      <c r="T340" s="7">
        <f>Table1[[#This Row],[Profit]]/Table1[[#This Row],[Sales]]</f>
        <v>-2.8298695652173911</v>
      </c>
      <c r="U340" s="12" t="s">
        <v>33</v>
      </c>
      <c r="V340" s="12" t="s">
        <v>53</v>
      </c>
      <c r="W340" s="12" t="s">
        <v>149</v>
      </c>
      <c r="X340" s="12" t="s">
        <v>739</v>
      </c>
      <c r="Y340" s="12">
        <v>5701</v>
      </c>
      <c r="Z340" s="13">
        <v>42095</v>
      </c>
      <c r="AA340" s="14" t="str">
        <f>TEXT(Table1[[#This Row],[Order Date]],"mmmm")</f>
        <v>April</v>
      </c>
      <c r="AB340" s="8" t="str">
        <f>TEXT(Table1[[#This Row],[Order Date]],"yyyy")</f>
        <v>2015</v>
      </c>
      <c r="AC340" s="13">
        <v>42095</v>
      </c>
      <c r="AD340" s="12">
        <v>-281.17583999999999</v>
      </c>
      <c r="AE340" s="12">
        <v>2</v>
      </c>
      <c r="AF340" s="12">
        <v>99.36</v>
      </c>
      <c r="AG340" s="12">
        <v>91433</v>
      </c>
      <c r="AH340" s="7" t="str">
        <f>IF(COUNTIF(Returns!$A$2:$A$1635,Orders!AG340)&gt;0,"Returned","Not Returned")</f>
        <v>Not Returned</v>
      </c>
    </row>
    <row r="341" spans="5:34" ht="12.75" customHeight="1" thickTop="1" thickBot="1" x14ac:dyDescent="0.3">
      <c r="E341" s="9">
        <v>21718</v>
      </c>
      <c r="F341" s="2" t="s">
        <v>56</v>
      </c>
      <c r="G341" s="2">
        <v>0.02</v>
      </c>
      <c r="H341" s="2">
        <v>419.19</v>
      </c>
      <c r="I341" s="2">
        <v>19.989999999999998</v>
      </c>
      <c r="J341" s="2">
        <v>627</v>
      </c>
      <c r="K341" s="7" t="str">
        <f>IF(COUNTIF(Table1[Customer ID],Table1[[#This Row],[Customer ID]])&gt;1,"Repeat Customer","One-Time Customer")</f>
        <v>One-Time Customer</v>
      </c>
      <c r="L341" s="2" t="s">
        <v>740</v>
      </c>
      <c r="M341" s="2" t="s">
        <v>49</v>
      </c>
      <c r="N341" s="2" t="s">
        <v>28</v>
      </c>
      <c r="O341" s="2" t="s">
        <v>29</v>
      </c>
      <c r="P341" s="2" t="s">
        <v>141</v>
      </c>
      <c r="Q341" s="2" t="s">
        <v>59</v>
      </c>
      <c r="R341" s="2" t="s">
        <v>741</v>
      </c>
      <c r="S341" s="2">
        <v>0.57999999999999996</v>
      </c>
      <c r="T341" s="7">
        <f>Table1[[#This Row],[Profit]]/Table1[[#This Row],[Sales]]</f>
        <v>0.69</v>
      </c>
      <c r="U341" s="2" t="s">
        <v>33</v>
      </c>
      <c r="V341" s="2" t="s">
        <v>53</v>
      </c>
      <c r="W341" s="2" t="s">
        <v>154</v>
      </c>
      <c r="X341" s="2" t="s">
        <v>742</v>
      </c>
      <c r="Y341" s="2">
        <v>43952</v>
      </c>
      <c r="Z341" s="10">
        <v>42115</v>
      </c>
      <c r="AA341" s="14" t="str">
        <f>TEXT(Table1[[#This Row],[Order Date]],"mmmm")</f>
        <v>April</v>
      </c>
      <c r="AB341" s="8" t="str">
        <f>TEXT(Table1[[#This Row],[Order Date]],"yyyy")</f>
        <v>2015</v>
      </c>
      <c r="AC341" s="10">
        <v>42116</v>
      </c>
      <c r="AD341" s="2">
        <v>6610.2</v>
      </c>
      <c r="AE341" s="2">
        <v>22</v>
      </c>
      <c r="AF341" s="2">
        <v>9580</v>
      </c>
      <c r="AG341" s="2">
        <v>90469</v>
      </c>
      <c r="AH341" s="7" t="str">
        <f>IF(COUNTIF(Returns!$A$2:$A$1635,Orders!AG341)&gt;0,"Returned","Not Returned")</f>
        <v>Not Returned</v>
      </c>
    </row>
    <row r="342" spans="5:34" ht="12.75" customHeight="1" thickTop="1" thickBot="1" x14ac:dyDescent="0.3">
      <c r="E342" s="11">
        <v>19364</v>
      </c>
      <c r="F342" s="12" t="s">
        <v>25</v>
      </c>
      <c r="G342" s="12">
        <v>0.01</v>
      </c>
      <c r="H342" s="12">
        <v>2.08</v>
      </c>
      <c r="I342" s="12">
        <v>5.33</v>
      </c>
      <c r="J342" s="12">
        <v>635</v>
      </c>
      <c r="K342" s="7" t="str">
        <f>IF(COUNTIF(Table1[Customer ID],Table1[[#This Row],[Customer ID]])&gt;1,"Repeat Customer","One-Time Customer")</f>
        <v>Repeat Customer</v>
      </c>
      <c r="L342" s="12" t="s">
        <v>743</v>
      </c>
      <c r="M342" s="12" t="s">
        <v>49</v>
      </c>
      <c r="N342" s="12" t="s">
        <v>28</v>
      </c>
      <c r="O342" s="12" t="s">
        <v>41</v>
      </c>
      <c r="P342" s="12" t="s">
        <v>50</v>
      </c>
      <c r="Q342" s="12" t="s">
        <v>59</v>
      </c>
      <c r="R342" s="12" t="s">
        <v>744</v>
      </c>
      <c r="S342" s="12">
        <v>0.43</v>
      </c>
      <c r="T342" s="7">
        <f>Table1[[#This Row],[Profit]]/Table1[[#This Row],[Sales]]</f>
        <v>-3.6621610169491525</v>
      </c>
      <c r="U342" s="12" t="s">
        <v>33</v>
      </c>
      <c r="V342" s="12" t="s">
        <v>61</v>
      </c>
      <c r="W342" s="12" t="s">
        <v>62</v>
      </c>
      <c r="X342" s="12" t="s">
        <v>745</v>
      </c>
      <c r="Y342" s="12">
        <v>55106</v>
      </c>
      <c r="Z342" s="13">
        <v>42099</v>
      </c>
      <c r="AA342" s="14" t="str">
        <f>TEXT(Table1[[#This Row],[Order Date]],"mmmm")</f>
        <v>April</v>
      </c>
      <c r="AB342" s="8" t="str">
        <f>TEXT(Table1[[#This Row],[Order Date]],"yyyy")</f>
        <v>2015</v>
      </c>
      <c r="AC342" s="13">
        <v>42099</v>
      </c>
      <c r="AD342" s="12">
        <v>-103.7124</v>
      </c>
      <c r="AE342" s="12">
        <v>12</v>
      </c>
      <c r="AF342" s="12">
        <v>28.32</v>
      </c>
      <c r="AG342" s="12">
        <v>89284</v>
      </c>
      <c r="AH342" s="7" t="str">
        <f>IF(COUNTIF(Returns!$A$2:$A$1635,Orders!AG342)&gt;0,"Returned","Not Returned")</f>
        <v>Not Returned</v>
      </c>
    </row>
    <row r="343" spans="5:34" ht="12.75" customHeight="1" thickTop="1" thickBot="1" x14ac:dyDescent="0.3">
      <c r="E343" s="9">
        <v>19365</v>
      </c>
      <c r="F343" s="2" t="s">
        <v>25</v>
      </c>
      <c r="G343" s="2">
        <v>0.03</v>
      </c>
      <c r="H343" s="2">
        <v>370.98</v>
      </c>
      <c r="I343" s="2">
        <v>99</v>
      </c>
      <c r="J343" s="2">
        <v>635</v>
      </c>
      <c r="K343" s="7" t="str">
        <f>IF(COUNTIF(Table1[Customer ID],Table1[[#This Row],[Customer ID]])&gt;1,"Repeat Customer","One-Time Customer")</f>
        <v>Repeat Customer</v>
      </c>
      <c r="L343" s="2" t="s">
        <v>743</v>
      </c>
      <c r="M343" s="2" t="s">
        <v>39</v>
      </c>
      <c r="N343" s="2" t="s">
        <v>28</v>
      </c>
      <c r="O343" s="2" t="s">
        <v>29</v>
      </c>
      <c r="P343" s="2" t="s">
        <v>141</v>
      </c>
      <c r="Q343" s="2" t="s">
        <v>43</v>
      </c>
      <c r="R343" s="2" t="s">
        <v>746</v>
      </c>
      <c r="S343" s="2">
        <v>0.65</v>
      </c>
      <c r="T343" s="7">
        <f>Table1[[#This Row],[Profit]]/Table1[[#This Row],[Sales]]</f>
        <v>-5.3815517711702586E-2</v>
      </c>
      <c r="U343" s="2" t="s">
        <v>33</v>
      </c>
      <c r="V343" s="2" t="s">
        <v>61</v>
      </c>
      <c r="W343" s="2" t="s">
        <v>62</v>
      </c>
      <c r="X343" s="2" t="s">
        <v>745</v>
      </c>
      <c r="Y343" s="2">
        <v>55106</v>
      </c>
      <c r="Z343" s="10">
        <v>42099</v>
      </c>
      <c r="AA343" s="14" t="str">
        <f>TEXT(Table1[[#This Row],[Order Date]],"mmmm")</f>
        <v>April</v>
      </c>
      <c r="AB343" s="8" t="str">
        <f>TEXT(Table1[[#This Row],[Order Date]],"yyyy")</f>
        <v>2015</v>
      </c>
      <c r="AC343" s="10">
        <v>42100</v>
      </c>
      <c r="AD343" s="2">
        <v>-124.2864</v>
      </c>
      <c r="AE343" s="2">
        <v>6</v>
      </c>
      <c r="AF343" s="2">
        <v>2309.4899999999998</v>
      </c>
      <c r="AG343" s="2">
        <v>89284</v>
      </c>
      <c r="AH343" s="7" t="str">
        <f>IF(COUNTIF(Returns!$A$2:$A$1635,Orders!AG343)&gt;0,"Returned","Not Returned")</f>
        <v>Not Returned</v>
      </c>
    </row>
    <row r="344" spans="5:34" ht="12.75" customHeight="1" thickTop="1" thickBot="1" x14ac:dyDescent="0.3">
      <c r="E344" s="11">
        <v>19539</v>
      </c>
      <c r="F344" s="12" t="s">
        <v>106</v>
      </c>
      <c r="G344" s="12">
        <v>0.06</v>
      </c>
      <c r="H344" s="12">
        <v>160.97999999999999</v>
      </c>
      <c r="I344" s="12">
        <v>35.020000000000003</v>
      </c>
      <c r="J344" s="12">
        <v>637</v>
      </c>
      <c r="K344" s="7" t="str">
        <f>IF(COUNTIF(Table1[Customer ID],Table1[[#This Row],[Customer ID]])&gt;1,"Repeat Customer","One-Time Customer")</f>
        <v>One-Time Customer</v>
      </c>
      <c r="L344" s="12" t="s">
        <v>747</v>
      </c>
      <c r="M344" s="12" t="s">
        <v>39</v>
      </c>
      <c r="N344" s="12" t="s">
        <v>114</v>
      </c>
      <c r="O344" s="12" t="s">
        <v>41</v>
      </c>
      <c r="P344" s="12" t="s">
        <v>191</v>
      </c>
      <c r="Q344" s="12" t="s">
        <v>121</v>
      </c>
      <c r="R344" s="12" t="s">
        <v>748</v>
      </c>
      <c r="S344" s="12">
        <v>0.72</v>
      </c>
      <c r="T344" s="7">
        <f>Table1[[#This Row],[Profit]]/Table1[[#This Row],[Sales]]</f>
        <v>-0.18642705822193004</v>
      </c>
      <c r="U344" s="12" t="s">
        <v>33</v>
      </c>
      <c r="V344" s="12" t="s">
        <v>34</v>
      </c>
      <c r="W344" s="12" t="s">
        <v>45</v>
      </c>
      <c r="X344" s="12" t="s">
        <v>749</v>
      </c>
      <c r="Y344" s="12">
        <v>95051</v>
      </c>
      <c r="Z344" s="13">
        <v>42083</v>
      </c>
      <c r="AA344" s="14" t="str">
        <f>TEXT(Table1[[#This Row],[Order Date]],"mmmm")</f>
        <v>March</v>
      </c>
      <c r="AB344" s="8" t="str">
        <f>TEXT(Table1[[#This Row],[Order Date]],"yyyy")</f>
        <v>2015</v>
      </c>
      <c r="AC344" s="13">
        <v>42087</v>
      </c>
      <c r="AD344" s="12">
        <v>-229.68</v>
      </c>
      <c r="AE344" s="12">
        <v>8</v>
      </c>
      <c r="AF344" s="12">
        <v>1232.01</v>
      </c>
      <c r="AG344" s="12">
        <v>87953</v>
      </c>
      <c r="AH344" s="7" t="str">
        <f>IF(COUNTIF(Returns!$A$2:$A$1635,Orders!AG344)&gt;0,"Returned","Not Returned")</f>
        <v>Not Returned</v>
      </c>
    </row>
    <row r="345" spans="5:34" ht="12.75" customHeight="1" thickTop="1" thickBot="1" x14ac:dyDescent="0.3">
      <c r="E345" s="9">
        <v>24387</v>
      </c>
      <c r="F345" s="2" t="s">
        <v>47</v>
      </c>
      <c r="G345" s="2">
        <v>0.06</v>
      </c>
      <c r="H345" s="2">
        <v>65.989999999999995</v>
      </c>
      <c r="I345" s="2">
        <v>8.8000000000000007</v>
      </c>
      <c r="J345" s="2">
        <v>638</v>
      </c>
      <c r="K345" s="7" t="str">
        <f>IF(COUNTIF(Table1[Customer ID],Table1[[#This Row],[Customer ID]])&gt;1,"Repeat Customer","One-Time Customer")</f>
        <v>Repeat Customer</v>
      </c>
      <c r="L345" s="2" t="s">
        <v>750</v>
      </c>
      <c r="M345" s="2" t="s">
        <v>27</v>
      </c>
      <c r="N345" s="2" t="s">
        <v>114</v>
      </c>
      <c r="O345" s="2" t="s">
        <v>77</v>
      </c>
      <c r="P345" s="2" t="s">
        <v>78</v>
      </c>
      <c r="Q345" s="2" t="s">
        <v>59</v>
      </c>
      <c r="R345" s="2" t="s">
        <v>751</v>
      </c>
      <c r="S345" s="2">
        <v>0.57999999999999996</v>
      </c>
      <c r="T345" s="7">
        <f>Table1[[#This Row],[Profit]]/Table1[[#This Row],[Sales]]</f>
        <v>0.56892057348236502</v>
      </c>
      <c r="U345" s="2" t="s">
        <v>33</v>
      </c>
      <c r="V345" s="2" t="s">
        <v>34</v>
      </c>
      <c r="W345" s="2" t="s">
        <v>45</v>
      </c>
      <c r="X345" s="2" t="s">
        <v>752</v>
      </c>
      <c r="Y345" s="2">
        <v>95062</v>
      </c>
      <c r="Z345" s="10">
        <v>42124</v>
      </c>
      <c r="AA345" s="14" t="str">
        <f>TEXT(Table1[[#This Row],[Order Date]],"mmmm")</f>
        <v>April</v>
      </c>
      <c r="AB345" s="8" t="str">
        <f>TEXT(Table1[[#This Row],[Order Date]],"yyyy")</f>
        <v>2015</v>
      </c>
      <c r="AC345" s="10">
        <v>42125</v>
      </c>
      <c r="AD345" s="2">
        <v>288.08999999999997</v>
      </c>
      <c r="AE345" s="2">
        <v>9</v>
      </c>
      <c r="AF345" s="2">
        <v>506.38</v>
      </c>
      <c r="AG345" s="2">
        <v>87954</v>
      </c>
      <c r="AH345" s="7" t="str">
        <f>IF(COUNTIF(Returns!$A$2:$A$1635,Orders!AG345)&gt;0,"Returned","Not Returned")</f>
        <v>Not Returned</v>
      </c>
    </row>
    <row r="346" spans="5:34" ht="12.75" customHeight="1" thickTop="1" thickBot="1" x14ac:dyDescent="0.3">
      <c r="E346" s="11">
        <v>24388</v>
      </c>
      <c r="F346" s="12" t="s">
        <v>47</v>
      </c>
      <c r="G346" s="12">
        <v>0</v>
      </c>
      <c r="H346" s="12">
        <v>195.99</v>
      </c>
      <c r="I346" s="12">
        <v>4.2</v>
      </c>
      <c r="J346" s="12">
        <v>638</v>
      </c>
      <c r="K346" s="7" t="str">
        <f>IF(COUNTIF(Table1[Customer ID],Table1[[#This Row],[Customer ID]])&gt;1,"Repeat Customer","One-Time Customer")</f>
        <v>Repeat Customer</v>
      </c>
      <c r="L346" s="12" t="s">
        <v>750</v>
      </c>
      <c r="M346" s="12" t="s">
        <v>27</v>
      </c>
      <c r="N346" s="12" t="s">
        <v>114</v>
      </c>
      <c r="O346" s="12" t="s">
        <v>77</v>
      </c>
      <c r="P346" s="12" t="s">
        <v>78</v>
      </c>
      <c r="Q346" s="12" t="s">
        <v>59</v>
      </c>
      <c r="R346" s="12" t="s">
        <v>753</v>
      </c>
      <c r="S346" s="12">
        <v>0.56999999999999995</v>
      </c>
      <c r="T346" s="7">
        <f>Table1[[#This Row],[Profit]]/Table1[[#This Row],[Sales]]</f>
        <v>0.69</v>
      </c>
      <c r="U346" s="12" t="s">
        <v>33</v>
      </c>
      <c r="V346" s="12" t="s">
        <v>34</v>
      </c>
      <c r="W346" s="12" t="s">
        <v>45</v>
      </c>
      <c r="X346" s="12" t="s">
        <v>752</v>
      </c>
      <c r="Y346" s="12">
        <v>95062</v>
      </c>
      <c r="Z346" s="13">
        <v>42124</v>
      </c>
      <c r="AA346" s="14" t="str">
        <f>TEXT(Table1[[#This Row],[Order Date]],"mmmm")</f>
        <v>April</v>
      </c>
      <c r="AB346" s="8" t="str">
        <f>TEXT(Table1[[#This Row],[Order Date]],"yyyy")</f>
        <v>2015</v>
      </c>
      <c r="AC346" s="13">
        <v>42126</v>
      </c>
      <c r="AD346" s="12">
        <v>719.47679999999991</v>
      </c>
      <c r="AE346" s="12">
        <v>6</v>
      </c>
      <c r="AF346" s="12">
        <v>1042.72</v>
      </c>
      <c r="AG346" s="12">
        <v>87954</v>
      </c>
      <c r="AH346" s="7" t="str">
        <f>IF(COUNTIF(Returns!$A$2:$A$1635,Orders!AG346)&gt;0,"Returned","Not Returned")</f>
        <v>Not Returned</v>
      </c>
    </row>
    <row r="347" spans="5:34" ht="12.75" customHeight="1" thickTop="1" thickBot="1" x14ac:dyDescent="0.3">
      <c r="E347" s="9">
        <v>25893</v>
      </c>
      <c r="F347" s="2" t="s">
        <v>37</v>
      </c>
      <c r="G347" s="2">
        <v>0</v>
      </c>
      <c r="H347" s="2">
        <v>236.97</v>
      </c>
      <c r="I347" s="2">
        <v>59.24</v>
      </c>
      <c r="J347" s="2">
        <v>639</v>
      </c>
      <c r="K347" s="7" t="str">
        <f>IF(COUNTIF(Table1[Customer ID],Table1[[#This Row],[Customer ID]])&gt;1,"Repeat Customer","One-Time Customer")</f>
        <v>One-Time Customer</v>
      </c>
      <c r="L347" s="2" t="s">
        <v>754</v>
      </c>
      <c r="M347" s="2" t="s">
        <v>39</v>
      </c>
      <c r="N347" s="2" t="s">
        <v>114</v>
      </c>
      <c r="O347" s="2" t="s">
        <v>41</v>
      </c>
      <c r="P347" s="2" t="s">
        <v>152</v>
      </c>
      <c r="Q347" s="2" t="s">
        <v>121</v>
      </c>
      <c r="R347" s="2" t="s">
        <v>755</v>
      </c>
      <c r="S347" s="2">
        <v>0.61</v>
      </c>
      <c r="T347" s="7">
        <f>Table1[[#This Row],[Profit]]/Table1[[#This Row],[Sales]]</f>
        <v>0.67350317247769653</v>
      </c>
      <c r="U347" s="2" t="s">
        <v>33</v>
      </c>
      <c r="V347" s="2" t="s">
        <v>34</v>
      </c>
      <c r="W347" s="2" t="s">
        <v>45</v>
      </c>
      <c r="X347" s="2" t="s">
        <v>756</v>
      </c>
      <c r="Y347" s="2">
        <v>93454</v>
      </c>
      <c r="Z347" s="10">
        <v>42049</v>
      </c>
      <c r="AA347" s="14" t="str">
        <f>TEXT(Table1[[#This Row],[Order Date]],"mmmm")</f>
        <v>February</v>
      </c>
      <c r="AB347" s="8" t="str">
        <f>TEXT(Table1[[#This Row],[Order Date]],"yyyy")</f>
        <v>2015</v>
      </c>
      <c r="AC347" s="10">
        <v>42050</v>
      </c>
      <c r="AD347" s="2">
        <v>1192.04</v>
      </c>
      <c r="AE347" s="2">
        <v>9</v>
      </c>
      <c r="AF347" s="2">
        <v>1769.91</v>
      </c>
      <c r="AG347" s="2">
        <v>87952</v>
      </c>
      <c r="AH347" s="7" t="str">
        <f>IF(COUNTIF(Returns!$A$2:$A$1635,Orders!AG347)&gt;0,"Returned","Not Returned")</f>
        <v>Not Returned</v>
      </c>
    </row>
    <row r="348" spans="5:34" ht="12.75" customHeight="1" thickTop="1" thickBot="1" x14ac:dyDescent="0.3">
      <c r="E348" s="11">
        <v>7893</v>
      </c>
      <c r="F348" s="12" t="s">
        <v>37</v>
      </c>
      <c r="G348" s="12">
        <v>0</v>
      </c>
      <c r="H348" s="12">
        <v>236.97</v>
      </c>
      <c r="I348" s="12">
        <v>59.24</v>
      </c>
      <c r="J348" s="12">
        <v>640</v>
      </c>
      <c r="K348" s="7" t="str">
        <f>IF(COUNTIF(Table1[Customer ID],Table1[[#This Row],[Customer ID]])&gt;1,"Repeat Customer","One-Time Customer")</f>
        <v>Repeat Customer</v>
      </c>
      <c r="L348" s="12" t="s">
        <v>757</v>
      </c>
      <c r="M348" s="12" t="s">
        <v>39</v>
      </c>
      <c r="N348" s="12" t="s">
        <v>114</v>
      </c>
      <c r="O348" s="12" t="s">
        <v>41</v>
      </c>
      <c r="P348" s="12" t="s">
        <v>152</v>
      </c>
      <c r="Q348" s="12" t="s">
        <v>121</v>
      </c>
      <c r="R348" s="12" t="s">
        <v>755</v>
      </c>
      <c r="S348" s="12">
        <v>0.61</v>
      </c>
      <c r="T348" s="7">
        <f>Table1[[#This Row],[Profit]]/Table1[[#This Row],[Sales]]</f>
        <v>0.17827989602682484</v>
      </c>
      <c r="U348" s="12" t="s">
        <v>33</v>
      </c>
      <c r="V348" s="12" t="s">
        <v>34</v>
      </c>
      <c r="W348" s="12" t="s">
        <v>35</v>
      </c>
      <c r="X348" s="12" t="s">
        <v>209</v>
      </c>
      <c r="Y348" s="12">
        <v>98119</v>
      </c>
      <c r="Z348" s="13">
        <v>42049</v>
      </c>
      <c r="AA348" s="14" t="str">
        <f>TEXT(Table1[[#This Row],[Order Date]],"mmmm")</f>
        <v>February</v>
      </c>
      <c r="AB348" s="8" t="str">
        <f>TEXT(Table1[[#This Row],[Order Date]],"yyyy")</f>
        <v>2015</v>
      </c>
      <c r="AC348" s="13">
        <v>42050</v>
      </c>
      <c r="AD348" s="12">
        <v>1192.04</v>
      </c>
      <c r="AE348" s="12">
        <v>34</v>
      </c>
      <c r="AF348" s="12">
        <v>6686.34</v>
      </c>
      <c r="AG348" s="12">
        <v>56452</v>
      </c>
      <c r="AH348" s="7" t="str">
        <f>IF(COUNTIF(Returns!$A$2:$A$1635,Orders!AG348)&gt;0,"Returned","Not Returned")</f>
        <v>Returned</v>
      </c>
    </row>
    <row r="349" spans="5:34" ht="12.75" customHeight="1" thickTop="1" thickBot="1" x14ac:dyDescent="0.3">
      <c r="E349" s="9">
        <v>1539</v>
      </c>
      <c r="F349" s="2" t="s">
        <v>106</v>
      </c>
      <c r="G349" s="2">
        <v>0.06</v>
      </c>
      <c r="H349" s="2">
        <v>160.97999999999999</v>
      </c>
      <c r="I349" s="2">
        <v>35.020000000000003</v>
      </c>
      <c r="J349" s="2">
        <v>640</v>
      </c>
      <c r="K349" s="7" t="str">
        <f>IF(COUNTIF(Table1[Customer ID],Table1[[#This Row],[Customer ID]])&gt;1,"Repeat Customer","One-Time Customer")</f>
        <v>Repeat Customer</v>
      </c>
      <c r="L349" s="2" t="s">
        <v>757</v>
      </c>
      <c r="M349" s="2" t="s">
        <v>39</v>
      </c>
      <c r="N349" s="2" t="s">
        <v>114</v>
      </c>
      <c r="O349" s="2" t="s">
        <v>41</v>
      </c>
      <c r="P349" s="2" t="s">
        <v>191</v>
      </c>
      <c r="Q349" s="2" t="s">
        <v>121</v>
      </c>
      <c r="R349" s="2" t="s">
        <v>748</v>
      </c>
      <c r="S349" s="2">
        <v>0.72</v>
      </c>
      <c r="T349" s="7">
        <f>Table1[[#This Row],[Profit]]/Table1[[#This Row],[Sales]]</f>
        <v>-4.9713747686713348E-2</v>
      </c>
      <c r="U349" s="2" t="s">
        <v>33</v>
      </c>
      <c r="V349" s="2" t="s">
        <v>34</v>
      </c>
      <c r="W349" s="2" t="s">
        <v>35</v>
      </c>
      <c r="X349" s="2" t="s">
        <v>209</v>
      </c>
      <c r="Y349" s="2">
        <v>98119</v>
      </c>
      <c r="Z349" s="10">
        <v>42083</v>
      </c>
      <c r="AA349" s="14" t="str">
        <f>TEXT(Table1[[#This Row],[Order Date]],"mmmm")</f>
        <v>March</v>
      </c>
      <c r="AB349" s="8" t="str">
        <f>TEXT(Table1[[#This Row],[Order Date]],"yyyy")</f>
        <v>2015</v>
      </c>
      <c r="AC349" s="10">
        <v>42087</v>
      </c>
      <c r="AD349" s="2">
        <v>-229.68</v>
      </c>
      <c r="AE349" s="2">
        <v>30</v>
      </c>
      <c r="AF349" s="2">
        <v>4620.05</v>
      </c>
      <c r="AG349" s="2">
        <v>11077</v>
      </c>
      <c r="AH349" s="7" t="str">
        <f>IF(COUNTIF(Returns!$A$2:$A$1635,Orders!AG349)&gt;0,"Returned","Not Returned")</f>
        <v>Not Returned</v>
      </c>
    </row>
    <row r="350" spans="5:34" ht="12.75" customHeight="1" thickTop="1" thickBot="1" x14ac:dyDescent="0.3">
      <c r="E350" s="11">
        <v>6387</v>
      </c>
      <c r="F350" s="12" t="s">
        <v>47</v>
      </c>
      <c r="G350" s="12">
        <v>0.06</v>
      </c>
      <c r="H350" s="12">
        <v>65.989999999999995</v>
      </c>
      <c r="I350" s="12">
        <v>8.8000000000000007</v>
      </c>
      <c r="J350" s="12">
        <v>640</v>
      </c>
      <c r="K350" s="7" t="str">
        <f>IF(COUNTIF(Table1[Customer ID],Table1[[#This Row],[Customer ID]])&gt;1,"Repeat Customer","One-Time Customer")</f>
        <v>Repeat Customer</v>
      </c>
      <c r="L350" s="12" t="s">
        <v>757</v>
      </c>
      <c r="M350" s="12" t="s">
        <v>27</v>
      </c>
      <c r="N350" s="12" t="s">
        <v>114</v>
      </c>
      <c r="O350" s="12" t="s">
        <v>77</v>
      </c>
      <c r="P350" s="12" t="s">
        <v>78</v>
      </c>
      <c r="Q350" s="12" t="s">
        <v>59</v>
      </c>
      <c r="R350" s="12" t="s">
        <v>751</v>
      </c>
      <c r="S350" s="12">
        <v>0.57999999999999996</v>
      </c>
      <c r="T350" s="7">
        <f>Table1[[#This Row],[Profit]]/Table1[[#This Row],[Sales]]</f>
        <v>0.15059749709876735</v>
      </c>
      <c r="U350" s="12" t="s">
        <v>33</v>
      </c>
      <c r="V350" s="12" t="s">
        <v>34</v>
      </c>
      <c r="W350" s="12" t="s">
        <v>35</v>
      </c>
      <c r="X350" s="12" t="s">
        <v>209</v>
      </c>
      <c r="Y350" s="12">
        <v>98119</v>
      </c>
      <c r="Z350" s="13">
        <v>42124</v>
      </c>
      <c r="AA350" s="14" t="str">
        <f>TEXT(Table1[[#This Row],[Order Date]],"mmmm")</f>
        <v>April</v>
      </c>
      <c r="AB350" s="8" t="str">
        <f>TEXT(Table1[[#This Row],[Order Date]],"yyyy")</f>
        <v>2015</v>
      </c>
      <c r="AC350" s="13">
        <v>42125</v>
      </c>
      <c r="AD350" s="12">
        <v>288.08999999999997</v>
      </c>
      <c r="AE350" s="12">
        <v>34</v>
      </c>
      <c r="AF350" s="12">
        <v>1912.98</v>
      </c>
      <c r="AG350" s="12">
        <v>45380</v>
      </c>
      <c r="AH350" s="7" t="str">
        <f>IF(COUNTIF(Returns!$A$2:$A$1635,Orders!AG350)&gt;0,"Returned","Not Returned")</f>
        <v>Not Returned</v>
      </c>
    </row>
    <row r="351" spans="5:34" ht="12.75" customHeight="1" thickTop="1" thickBot="1" x14ac:dyDescent="0.3">
      <c r="E351" s="9">
        <v>6388</v>
      </c>
      <c r="F351" s="2" t="s">
        <v>47</v>
      </c>
      <c r="G351" s="2">
        <v>0</v>
      </c>
      <c r="H351" s="2">
        <v>195.99</v>
      </c>
      <c r="I351" s="2">
        <v>4.2</v>
      </c>
      <c r="J351" s="2">
        <v>640</v>
      </c>
      <c r="K351" s="7" t="str">
        <f>IF(COUNTIF(Table1[Customer ID],Table1[[#This Row],[Customer ID]])&gt;1,"Repeat Customer","One-Time Customer")</f>
        <v>Repeat Customer</v>
      </c>
      <c r="L351" s="2" t="s">
        <v>757</v>
      </c>
      <c r="M351" s="2" t="s">
        <v>27</v>
      </c>
      <c r="N351" s="2" t="s">
        <v>114</v>
      </c>
      <c r="O351" s="2" t="s">
        <v>77</v>
      </c>
      <c r="P351" s="2" t="s">
        <v>78</v>
      </c>
      <c r="Q351" s="2" t="s">
        <v>59</v>
      </c>
      <c r="R351" s="2" t="s">
        <v>753</v>
      </c>
      <c r="S351" s="2">
        <v>0.56999999999999995</v>
      </c>
      <c r="T351" s="7">
        <f>Table1[[#This Row],[Profit]]/Table1[[#This Row],[Sales]]</f>
        <v>0.24707291284552144</v>
      </c>
      <c r="U351" s="2" t="s">
        <v>33</v>
      </c>
      <c r="V351" s="2" t="s">
        <v>34</v>
      </c>
      <c r="W351" s="2" t="s">
        <v>35</v>
      </c>
      <c r="X351" s="2" t="s">
        <v>209</v>
      </c>
      <c r="Y351" s="2">
        <v>98119</v>
      </c>
      <c r="Z351" s="10">
        <v>42124</v>
      </c>
      <c r="AA351" s="14" t="str">
        <f>TEXT(Table1[[#This Row],[Order Date]],"mmmm")</f>
        <v>April</v>
      </c>
      <c r="AB351" s="8" t="str">
        <f>TEXT(Table1[[#This Row],[Order Date]],"yyyy")</f>
        <v>2015</v>
      </c>
      <c r="AC351" s="10">
        <v>42126</v>
      </c>
      <c r="AD351" s="2">
        <v>1030.509</v>
      </c>
      <c r="AE351" s="2">
        <v>24</v>
      </c>
      <c r="AF351" s="2">
        <v>4170.87</v>
      </c>
      <c r="AG351" s="2">
        <v>45380</v>
      </c>
      <c r="AH351" s="7" t="str">
        <f>IF(COUNTIF(Returns!$A$2:$A$1635,Orders!AG351)&gt;0,"Returned","Not Returned")</f>
        <v>Not Returned</v>
      </c>
    </row>
    <row r="352" spans="5:34" ht="12.75" customHeight="1" thickTop="1" thickBot="1" x14ac:dyDescent="0.3">
      <c r="E352" s="11">
        <v>24869</v>
      </c>
      <c r="F352" s="12" t="s">
        <v>106</v>
      </c>
      <c r="G352" s="12">
        <v>0.03</v>
      </c>
      <c r="H352" s="12">
        <v>51.75</v>
      </c>
      <c r="I352" s="12">
        <v>19.989999999999998</v>
      </c>
      <c r="J352" s="12">
        <v>646</v>
      </c>
      <c r="K352" s="7" t="str">
        <f>IF(COUNTIF(Table1[Customer ID],Table1[[#This Row],[Customer ID]])&gt;1,"Repeat Customer","One-Time Customer")</f>
        <v>One-Time Customer</v>
      </c>
      <c r="L352" s="12" t="s">
        <v>758</v>
      </c>
      <c r="M352" s="12" t="s">
        <v>49</v>
      </c>
      <c r="N352" s="12" t="s">
        <v>28</v>
      </c>
      <c r="O352" s="12" t="s">
        <v>41</v>
      </c>
      <c r="P352" s="12" t="s">
        <v>50</v>
      </c>
      <c r="Q352" s="12" t="s">
        <v>59</v>
      </c>
      <c r="R352" s="12" t="s">
        <v>759</v>
      </c>
      <c r="S352" s="12">
        <v>0.55000000000000004</v>
      </c>
      <c r="T352" s="7">
        <f>Table1[[#This Row],[Profit]]/Table1[[#This Row],[Sales]]</f>
        <v>0.31929751712851584</v>
      </c>
      <c r="U352" s="12" t="s">
        <v>33</v>
      </c>
      <c r="V352" s="12" t="s">
        <v>61</v>
      </c>
      <c r="W352" s="12" t="s">
        <v>62</v>
      </c>
      <c r="X352" s="12" t="s">
        <v>760</v>
      </c>
      <c r="Y352" s="12">
        <v>55379</v>
      </c>
      <c r="Z352" s="13">
        <v>42172</v>
      </c>
      <c r="AA352" s="14" t="str">
        <f>TEXT(Table1[[#This Row],[Order Date]],"mmmm")</f>
        <v>June</v>
      </c>
      <c r="AB352" s="8" t="str">
        <f>TEXT(Table1[[#This Row],[Order Date]],"yyyy")</f>
        <v>2015</v>
      </c>
      <c r="AC352" s="13">
        <v>42177</v>
      </c>
      <c r="AD352" s="12">
        <v>261.44400000000002</v>
      </c>
      <c r="AE352" s="12">
        <v>16</v>
      </c>
      <c r="AF352" s="12">
        <v>818.81</v>
      </c>
      <c r="AG352" s="12">
        <v>90735</v>
      </c>
      <c r="AH352" s="7" t="str">
        <f>IF(COUNTIF(Returns!$A$2:$A$1635,Orders!AG352)&gt;0,"Returned","Not Returned")</f>
        <v>Not Returned</v>
      </c>
    </row>
    <row r="353" spans="5:34" ht="12.75" customHeight="1" thickTop="1" thickBot="1" x14ac:dyDescent="0.3">
      <c r="E353" s="9">
        <v>21760</v>
      </c>
      <c r="F353" s="2" t="s">
        <v>37</v>
      </c>
      <c r="G353" s="2">
        <v>0.02</v>
      </c>
      <c r="H353" s="2">
        <v>25.38</v>
      </c>
      <c r="I353" s="2">
        <v>8.99</v>
      </c>
      <c r="J353" s="2">
        <v>648</v>
      </c>
      <c r="K353" s="7" t="str">
        <f>IF(COUNTIF(Table1[Customer ID],Table1[[#This Row],[Customer ID]])&gt;1,"Repeat Customer","One-Time Customer")</f>
        <v>One-Time Customer</v>
      </c>
      <c r="L353" s="2" t="s">
        <v>761</v>
      </c>
      <c r="M353" s="2" t="s">
        <v>49</v>
      </c>
      <c r="N353" s="2" t="s">
        <v>40</v>
      </c>
      <c r="O353" s="2" t="s">
        <v>41</v>
      </c>
      <c r="P353" s="2" t="s">
        <v>50</v>
      </c>
      <c r="Q353" s="2" t="s">
        <v>51</v>
      </c>
      <c r="R353" s="2" t="s">
        <v>762</v>
      </c>
      <c r="S353" s="2">
        <v>0.5</v>
      </c>
      <c r="T353" s="7">
        <f>Table1[[#This Row],[Profit]]/Table1[[#This Row],[Sales]]</f>
        <v>-0.30372324831427733</v>
      </c>
      <c r="U353" s="2" t="s">
        <v>33</v>
      </c>
      <c r="V353" s="2" t="s">
        <v>61</v>
      </c>
      <c r="W353" s="2" t="s">
        <v>178</v>
      </c>
      <c r="X353" s="2" t="s">
        <v>763</v>
      </c>
      <c r="Y353" s="2">
        <v>60440</v>
      </c>
      <c r="Z353" s="10">
        <v>42176</v>
      </c>
      <c r="AA353" s="14" t="str">
        <f>TEXT(Table1[[#This Row],[Order Date]],"mmmm")</f>
        <v>June</v>
      </c>
      <c r="AB353" s="8" t="str">
        <f>TEXT(Table1[[#This Row],[Order Date]],"yyyy")</f>
        <v>2015</v>
      </c>
      <c r="AC353" s="10">
        <v>42177</v>
      </c>
      <c r="AD353" s="2">
        <v>-10.36</v>
      </c>
      <c r="AE353" s="2">
        <v>1</v>
      </c>
      <c r="AF353" s="2">
        <v>34.11</v>
      </c>
      <c r="AG353" s="2">
        <v>91365</v>
      </c>
      <c r="AH353" s="7" t="str">
        <f>IF(COUNTIF(Returns!$A$2:$A$1635,Orders!AG353)&gt;0,"Returned","Not Returned")</f>
        <v>Not Returned</v>
      </c>
    </row>
    <row r="354" spans="5:34" ht="12.75" customHeight="1" thickTop="1" thickBot="1" x14ac:dyDescent="0.3">
      <c r="E354" s="11">
        <v>23154</v>
      </c>
      <c r="F354" s="12" t="s">
        <v>56</v>
      </c>
      <c r="G354" s="12">
        <v>0.02</v>
      </c>
      <c r="H354" s="12">
        <v>3.78</v>
      </c>
      <c r="I354" s="12">
        <v>0.71</v>
      </c>
      <c r="J354" s="12">
        <v>649</v>
      </c>
      <c r="K354" s="7" t="str">
        <f>IF(COUNTIF(Table1[Customer ID],Table1[[#This Row],[Customer ID]])&gt;1,"Repeat Customer","One-Time Customer")</f>
        <v>One-Time Customer</v>
      </c>
      <c r="L354" s="12" t="s">
        <v>764</v>
      </c>
      <c r="M354" s="12" t="s">
        <v>49</v>
      </c>
      <c r="N354" s="12" t="s">
        <v>40</v>
      </c>
      <c r="O354" s="12" t="s">
        <v>29</v>
      </c>
      <c r="P354" s="12" t="s">
        <v>66</v>
      </c>
      <c r="Q354" s="12" t="s">
        <v>31</v>
      </c>
      <c r="R354" s="12" t="s">
        <v>765</v>
      </c>
      <c r="S354" s="12">
        <v>0.39</v>
      </c>
      <c r="T354" s="7">
        <f>Table1[[#This Row],[Profit]]/Table1[[#This Row],[Sales]]</f>
        <v>0.69</v>
      </c>
      <c r="U354" s="12" t="s">
        <v>33</v>
      </c>
      <c r="V354" s="12" t="s">
        <v>61</v>
      </c>
      <c r="W354" s="12" t="s">
        <v>178</v>
      </c>
      <c r="X354" s="12" t="s">
        <v>766</v>
      </c>
      <c r="Y354" s="12">
        <v>60089</v>
      </c>
      <c r="Z354" s="13">
        <v>42153</v>
      </c>
      <c r="AA354" s="14" t="str">
        <f>TEXT(Table1[[#This Row],[Order Date]],"mmmm")</f>
        <v>May</v>
      </c>
      <c r="AB354" s="8" t="str">
        <f>TEXT(Table1[[#This Row],[Order Date]],"yyyy")</f>
        <v>2015</v>
      </c>
      <c r="AC354" s="13">
        <v>42154</v>
      </c>
      <c r="AD354" s="12">
        <v>106.7499</v>
      </c>
      <c r="AE354" s="12">
        <v>40</v>
      </c>
      <c r="AF354" s="12">
        <v>154.71</v>
      </c>
      <c r="AG354" s="12">
        <v>91366</v>
      </c>
      <c r="AH354" s="7" t="str">
        <f>IF(COUNTIF(Returns!$A$2:$A$1635,Orders!AG354)&gt;0,"Returned","Not Returned")</f>
        <v>Not Returned</v>
      </c>
    </row>
    <row r="355" spans="5:34" ht="12.75" customHeight="1" thickTop="1" thickBot="1" x14ac:dyDescent="0.3">
      <c r="E355" s="9">
        <v>24199</v>
      </c>
      <c r="F355" s="2" t="s">
        <v>25</v>
      </c>
      <c r="G355" s="2">
        <v>0.08</v>
      </c>
      <c r="H355" s="2">
        <v>15.99</v>
      </c>
      <c r="I355" s="2">
        <v>13.18</v>
      </c>
      <c r="J355" s="2">
        <v>651</v>
      </c>
      <c r="K355" s="7" t="str">
        <f>IF(COUNTIF(Table1[Customer ID],Table1[[#This Row],[Customer ID]])&gt;1,"Repeat Customer","One-Time Customer")</f>
        <v>Repeat Customer</v>
      </c>
      <c r="L355" s="2" t="s">
        <v>767</v>
      </c>
      <c r="M355" s="2" t="s">
        <v>49</v>
      </c>
      <c r="N355" s="2" t="s">
        <v>114</v>
      </c>
      <c r="O355" s="2" t="s">
        <v>29</v>
      </c>
      <c r="P355" s="2" t="s">
        <v>109</v>
      </c>
      <c r="Q355" s="2" t="s">
        <v>59</v>
      </c>
      <c r="R355" s="2" t="s">
        <v>638</v>
      </c>
      <c r="S355" s="2">
        <v>0.37</v>
      </c>
      <c r="T355" s="7">
        <f>Table1[[#This Row],[Profit]]/Table1[[#This Row],[Sales]]</f>
        <v>-1.2838671034160036</v>
      </c>
      <c r="U355" s="2" t="s">
        <v>33</v>
      </c>
      <c r="V355" s="2" t="s">
        <v>34</v>
      </c>
      <c r="W355" s="2" t="s">
        <v>533</v>
      </c>
      <c r="X355" s="2" t="s">
        <v>768</v>
      </c>
      <c r="Y355" s="2">
        <v>89115</v>
      </c>
      <c r="Z355" s="10">
        <v>42011</v>
      </c>
      <c r="AA355" s="14" t="str">
        <f>TEXT(Table1[[#This Row],[Order Date]],"mmmm")</f>
        <v>January</v>
      </c>
      <c r="AB355" s="8" t="str">
        <f>TEXT(Table1[[#This Row],[Order Date]],"yyyy")</f>
        <v>2015</v>
      </c>
      <c r="AC355" s="10">
        <v>42012</v>
      </c>
      <c r="AD355" s="2">
        <v>-246.92615999999998</v>
      </c>
      <c r="AE355" s="2">
        <v>12</v>
      </c>
      <c r="AF355" s="2">
        <v>192.33</v>
      </c>
      <c r="AG355" s="2">
        <v>91575</v>
      </c>
      <c r="AH355" s="7" t="str">
        <f>IF(COUNTIF(Returns!$A$2:$A$1635,Orders!AG355)&gt;0,"Returned","Not Returned")</f>
        <v>Not Returned</v>
      </c>
    </row>
    <row r="356" spans="5:34" ht="12.75" customHeight="1" thickTop="1" thickBot="1" x14ac:dyDescent="0.3">
      <c r="E356" s="11">
        <v>23433</v>
      </c>
      <c r="F356" s="12" t="s">
        <v>106</v>
      </c>
      <c r="G356" s="12">
        <v>0.04</v>
      </c>
      <c r="H356" s="12">
        <v>880.98</v>
      </c>
      <c r="I356" s="12">
        <v>44.55</v>
      </c>
      <c r="J356" s="12">
        <v>651</v>
      </c>
      <c r="K356" s="7" t="str">
        <f>IF(COUNTIF(Table1[Customer ID],Table1[[#This Row],[Customer ID]])&gt;1,"Repeat Customer","One-Time Customer")</f>
        <v>Repeat Customer</v>
      </c>
      <c r="L356" s="12" t="s">
        <v>767</v>
      </c>
      <c r="M356" s="12" t="s">
        <v>39</v>
      </c>
      <c r="N356" s="12" t="s">
        <v>114</v>
      </c>
      <c r="O356" s="12" t="s">
        <v>41</v>
      </c>
      <c r="P356" s="12" t="s">
        <v>191</v>
      </c>
      <c r="Q356" s="12" t="s">
        <v>121</v>
      </c>
      <c r="R356" s="12" t="s">
        <v>769</v>
      </c>
      <c r="S356" s="12">
        <v>0.62</v>
      </c>
      <c r="T356" s="7">
        <f>Table1[[#This Row],[Profit]]/Table1[[#This Row],[Sales]]</f>
        <v>0.6134046440862162</v>
      </c>
      <c r="U356" s="12" t="s">
        <v>33</v>
      </c>
      <c r="V356" s="12" t="s">
        <v>34</v>
      </c>
      <c r="W356" s="12" t="s">
        <v>533</v>
      </c>
      <c r="X356" s="12" t="s">
        <v>768</v>
      </c>
      <c r="Y356" s="12">
        <v>89115</v>
      </c>
      <c r="Z356" s="13">
        <v>42050</v>
      </c>
      <c r="AA356" s="14" t="str">
        <f>TEXT(Table1[[#This Row],[Order Date]],"mmmm")</f>
        <v>February</v>
      </c>
      <c r="AB356" s="8" t="str">
        <f>TEXT(Table1[[#This Row],[Order Date]],"yyyy")</f>
        <v>2015</v>
      </c>
      <c r="AC356" s="13">
        <v>42054</v>
      </c>
      <c r="AD356" s="12">
        <v>4233.2587999999996</v>
      </c>
      <c r="AE356" s="12">
        <v>8</v>
      </c>
      <c r="AF356" s="12">
        <v>6901.25</v>
      </c>
      <c r="AG356" s="12">
        <v>91576</v>
      </c>
      <c r="AH356" s="7" t="str">
        <f>IF(COUNTIF(Returns!$A$2:$A$1635,Orders!AG356)&gt;0,"Returned","Not Returned")</f>
        <v>Not Returned</v>
      </c>
    </row>
    <row r="357" spans="5:34" ht="12.75" customHeight="1" thickTop="1" thickBot="1" x14ac:dyDescent="0.3">
      <c r="E357" s="9">
        <v>23434</v>
      </c>
      <c r="F357" s="2" t="s">
        <v>106</v>
      </c>
      <c r="G357" s="2">
        <v>7.0000000000000007E-2</v>
      </c>
      <c r="H357" s="2">
        <v>13.4</v>
      </c>
      <c r="I357" s="2">
        <v>4.95</v>
      </c>
      <c r="J357" s="2">
        <v>651</v>
      </c>
      <c r="K357" s="7" t="str">
        <f>IF(COUNTIF(Table1[Customer ID],Table1[[#This Row],[Customer ID]])&gt;1,"Repeat Customer","One-Time Customer")</f>
        <v>Repeat Customer</v>
      </c>
      <c r="L357" s="2" t="s">
        <v>767</v>
      </c>
      <c r="M357" s="2" t="s">
        <v>49</v>
      </c>
      <c r="N357" s="2" t="s">
        <v>114</v>
      </c>
      <c r="O357" s="2" t="s">
        <v>41</v>
      </c>
      <c r="P357" s="2" t="s">
        <v>50</v>
      </c>
      <c r="Q357" s="2" t="s">
        <v>51</v>
      </c>
      <c r="R357" s="2" t="s">
        <v>770</v>
      </c>
      <c r="S357" s="2">
        <v>0.37</v>
      </c>
      <c r="T357" s="7">
        <f>Table1[[#This Row],[Profit]]/Table1[[#This Row],[Sales]]</f>
        <v>0.69</v>
      </c>
      <c r="U357" s="2" t="s">
        <v>33</v>
      </c>
      <c r="V357" s="2" t="s">
        <v>34</v>
      </c>
      <c r="W357" s="2" t="s">
        <v>533</v>
      </c>
      <c r="X357" s="2" t="s">
        <v>768</v>
      </c>
      <c r="Y357" s="2">
        <v>89115</v>
      </c>
      <c r="Z357" s="10">
        <v>42050</v>
      </c>
      <c r="AA357" s="14" t="str">
        <f>TEXT(Table1[[#This Row],[Order Date]],"mmmm")</f>
        <v>February</v>
      </c>
      <c r="AB357" s="8" t="str">
        <f>TEXT(Table1[[#This Row],[Order Date]],"yyyy")</f>
        <v>2015</v>
      </c>
      <c r="AC357" s="10">
        <v>42055</v>
      </c>
      <c r="AD357" s="2">
        <v>102.76859999999999</v>
      </c>
      <c r="AE357" s="2">
        <v>11</v>
      </c>
      <c r="AF357" s="2">
        <v>148.94</v>
      </c>
      <c r="AG357" s="2">
        <v>91576</v>
      </c>
      <c r="AH357" s="7" t="str">
        <f>IF(COUNTIF(Returns!$A$2:$A$1635,Orders!AG357)&gt;0,"Returned","Not Returned")</f>
        <v>Not Returned</v>
      </c>
    </row>
    <row r="358" spans="5:34" ht="12.75" customHeight="1" thickTop="1" thickBot="1" x14ac:dyDescent="0.3">
      <c r="E358" s="11">
        <v>23435</v>
      </c>
      <c r="F358" s="12" t="s">
        <v>106</v>
      </c>
      <c r="G358" s="12">
        <v>0.01</v>
      </c>
      <c r="H358" s="12">
        <v>15.99</v>
      </c>
      <c r="I358" s="12">
        <v>11.28</v>
      </c>
      <c r="J358" s="12">
        <v>651</v>
      </c>
      <c r="K358" s="7" t="str">
        <f>IF(COUNTIF(Table1[Customer ID],Table1[[#This Row],[Customer ID]])&gt;1,"Repeat Customer","One-Time Customer")</f>
        <v>Repeat Customer</v>
      </c>
      <c r="L358" s="12" t="s">
        <v>767</v>
      </c>
      <c r="M358" s="12" t="s">
        <v>49</v>
      </c>
      <c r="N358" s="12" t="s">
        <v>114</v>
      </c>
      <c r="O358" s="12" t="s">
        <v>77</v>
      </c>
      <c r="P358" s="12" t="s">
        <v>85</v>
      </c>
      <c r="Q358" s="12" t="s">
        <v>86</v>
      </c>
      <c r="R358" s="12" t="s">
        <v>550</v>
      </c>
      <c r="S358" s="12">
        <v>0.38</v>
      </c>
      <c r="T358" s="7">
        <f>Table1[[#This Row],[Profit]]/Table1[[#This Row],[Sales]]</f>
        <v>-0.18273641618497108</v>
      </c>
      <c r="U358" s="12" t="s">
        <v>33</v>
      </c>
      <c r="V358" s="12" t="s">
        <v>34</v>
      </c>
      <c r="W358" s="12" t="s">
        <v>533</v>
      </c>
      <c r="X358" s="12" t="s">
        <v>768</v>
      </c>
      <c r="Y358" s="12">
        <v>89115</v>
      </c>
      <c r="Z358" s="13">
        <v>42050</v>
      </c>
      <c r="AA358" s="14" t="str">
        <f>TEXT(Table1[[#This Row],[Order Date]],"mmmm")</f>
        <v>February</v>
      </c>
      <c r="AB358" s="8" t="str">
        <f>TEXT(Table1[[#This Row],[Order Date]],"yyyy")</f>
        <v>2015</v>
      </c>
      <c r="AC358" s="13">
        <v>42057</v>
      </c>
      <c r="AD358" s="12">
        <v>-36.671543999999997</v>
      </c>
      <c r="AE358" s="12">
        <v>12</v>
      </c>
      <c r="AF358" s="12">
        <v>200.68</v>
      </c>
      <c r="AG358" s="12">
        <v>91576</v>
      </c>
      <c r="AH358" s="7" t="str">
        <f>IF(COUNTIF(Returns!$A$2:$A$1635,Orders!AG358)&gt;0,"Returned","Not Returned")</f>
        <v>Not Returned</v>
      </c>
    </row>
    <row r="359" spans="5:34" ht="12.75" customHeight="1" thickTop="1" thickBot="1" x14ac:dyDescent="0.3">
      <c r="E359" s="9">
        <v>25055</v>
      </c>
      <c r="F359" s="2" t="s">
        <v>37</v>
      </c>
      <c r="G359" s="2">
        <v>0</v>
      </c>
      <c r="H359" s="2">
        <v>2.78</v>
      </c>
      <c r="I359" s="2">
        <v>1.49</v>
      </c>
      <c r="J359" s="2">
        <v>653</v>
      </c>
      <c r="K359" s="7" t="str">
        <f>IF(COUNTIF(Table1[Customer ID],Table1[[#This Row],[Customer ID]])&gt;1,"Repeat Customer","One-Time Customer")</f>
        <v>One-Time Customer</v>
      </c>
      <c r="L359" s="2" t="s">
        <v>771</v>
      </c>
      <c r="M359" s="2" t="s">
        <v>27</v>
      </c>
      <c r="N359" s="2" t="s">
        <v>114</v>
      </c>
      <c r="O359" s="2" t="s">
        <v>29</v>
      </c>
      <c r="P359" s="2" t="s">
        <v>109</v>
      </c>
      <c r="Q359" s="2" t="s">
        <v>59</v>
      </c>
      <c r="R359" s="2" t="s">
        <v>772</v>
      </c>
      <c r="S359" s="2">
        <v>0.36</v>
      </c>
      <c r="T359" s="7">
        <f>Table1[[#This Row],[Profit]]/Table1[[#This Row],[Sales]]</f>
        <v>0.69</v>
      </c>
      <c r="U359" s="2" t="s">
        <v>33</v>
      </c>
      <c r="V359" s="2" t="s">
        <v>34</v>
      </c>
      <c r="W359" s="2" t="s">
        <v>45</v>
      </c>
      <c r="X359" s="2" t="s">
        <v>773</v>
      </c>
      <c r="Y359" s="2">
        <v>91730</v>
      </c>
      <c r="Z359" s="10">
        <v>42110</v>
      </c>
      <c r="AA359" s="14" t="str">
        <f>TEXT(Table1[[#This Row],[Order Date]],"mmmm")</f>
        <v>April</v>
      </c>
      <c r="AB359" s="8" t="str">
        <f>TEXT(Table1[[#This Row],[Order Date]],"yyyy")</f>
        <v>2015</v>
      </c>
      <c r="AC359" s="10">
        <v>42111</v>
      </c>
      <c r="AD359" s="2">
        <v>20.6448</v>
      </c>
      <c r="AE359" s="2">
        <v>9</v>
      </c>
      <c r="AF359" s="2">
        <v>29.92</v>
      </c>
      <c r="AG359" s="2">
        <v>91213</v>
      </c>
      <c r="AH359" s="7" t="str">
        <f>IF(COUNTIF(Returns!$A$2:$A$1635,Orders!AG359)&gt;0,"Returned","Not Returned")</f>
        <v>Not Returned</v>
      </c>
    </row>
    <row r="360" spans="5:34" ht="12.75" customHeight="1" thickTop="1" thickBot="1" x14ac:dyDescent="0.3">
      <c r="E360" s="11">
        <v>20874</v>
      </c>
      <c r="F360" s="12" t="s">
        <v>47</v>
      </c>
      <c r="G360" s="12">
        <v>0.1</v>
      </c>
      <c r="H360" s="12">
        <v>18.97</v>
      </c>
      <c r="I360" s="12">
        <v>9.0299999999999994</v>
      </c>
      <c r="J360" s="12">
        <v>657</v>
      </c>
      <c r="K360" s="7" t="str">
        <f>IF(COUNTIF(Table1[Customer ID],Table1[[#This Row],[Customer ID]])&gt;1,"Repeat Customer","One-Time Customer")</f>
        <v>One-Time Customer</v>
      </c>
      <c r="L360" s="12" t="s">
        <v>774</v>
      </c>
      <c r="M360" s="12" t="s">
        <v>49</v>
      </c>
      <c r="N360" s="12" t="s">
        <v>114</v>
      </c>
      <c r="O360" s="12" t="s">
        <v>29</v>
      </c>
      <c r="P360" s="12" t="s">
        <v>93</v>
      </c>
      <c r="Q360" s="12" t="s">
        <v>59</v>
      </c>
      <c r="R360" s="12" t="s">
        <v>775</v>
      </c>
      <c r="S360" s="12">
        <v>0.37</v>
      </c>
      <c r="T360" s="7">
        <f>Table1[[#This Row],[Profit]]/Table1[[#This Row],[Sales]]</f>
        <v>-1.2268018246325392</v>
      </c>
      <c r="U360" s="12" t="s">
        <v>33</v>
      </c>
      <c r="V360" s="12" t="s">
        <v>53</v>
      </c>
      <c r="W360" s="12" t="s">
        <v>193</v>
      </c>
      <c r="X360" s="12" t="s">
        <v>776</v>
      </c>
      <c r="Y360" s="12">
        <v>1540</v>
      </c>
      <c r="Z360" s="13">
        <v>42023</v>
      </c>
      <c r="AA360" s="14" t="str">
        <f>TEXT(Table1[[#This Row],[Order Date]],"mmmm")</f>
        <v>January</v>
      </c>
      <c r="AB360" s="8" t="str">
        <f>TEXT(Table1[[#This Row],[Order Date]],"yyyy")</f>
        <v>2015</v>
      </c>
      <c r="AC360" s="13">
        <v>42025</v>
      </c>
      <c r="AD360" s="12">
        <v>-24.204799999999999</v>
      </c>
      <c r="AE360" s="12">
        <v>1</v>
      </c>
      <c r="AF360" s="12">
        <v>19.73</v>
      </c>
      <c r="AG360" s="12">
        <v>91212</v>
      </c>
      <c r="AH360" s="7" t="str">
        <f>IF(COUNTIF(Returns!$A$2:$A$1635,Orders!AG360)&gt;0,"Returned","Not Returned")</f>
        <v>Not Returned</v>
      </c>
    </row>
    <row r="361" spans="5:34" ht="12.75" customHeight="1" thickTop="1" thickBot="1" x14ac:dyDescent="0.3">
      <c r="E361" s="9">
        <v>20875</v>
      </c>
      <c r="F361" s="2" t="s">
        <v>47</v>
      </c>
      <c r="G361" s="2">
        <v>0</v>
      </c>
      <c r="H361" s="2">
        <v>119.99</v>
      </c>
      <c r="I361" s="2">
        <v>56.14</v>
      </c>
      <c r="J361" s="2">
        <v>659</v>
      </c>
      <c r="K361" s="7" t="str">
        <f>IF(COUNTIF(Table1[Customer ID],Table1[[#This Row],[Customer ID]])&gt;1,"Repeat Customer","One-Time Customer")</f>
        <v>One-Time Customer</v>
      </c>
      <c r="L361" s="2" t="s">
        <v>777</v>
      </c>
      <c r="M361" s="2" t="s">
        <v>39</v>
      </c>
      <c r="N361" s="2" t="s">
        <v>114</v>
      </c>
      <c r="O361" s="2" t="s">
        <v>77</v>
      </c>
      <c r="P361" s="2" t="s">
        <v>85</v>
      </c>
      <c r="Q361" s="2" t="s">
        <v>121</v>
      </c>
      <c r="R361" s="2" t="s">
        <v>318</v>
      </c>
      <c r="S361" s="2">
        <v>0.39</v>
      </c>
      <c r="T361" s="7">
        <f>Table1[[#This Row],[Profit]]/Table1[[#This Row],[Sales]]</f>
        <v>-0.20479218247392533</v>
      </c>
      <c r="U361" s="2" t="s">
        <v>33</v>
      </c>
      <c r="V361" s="2" t="s">
        <v>53</v>
      </c>
      <c r="W361" s="2" t="s">
        <v>149</v>
      </c>
      <c r="X361" s="2" t="s">
        <v>778</v>
      </c>
      <c r="Y361" s="2">
        <v>5403</v>
      </c>
      <c r="Z361" s="10">
        <v>42023</v>
      </c>
      <c r="AA361" s="14" t="str">
        <f>TEXT(Table1[[#This Row],[Order Date]],"mmmm")</f>
        <v>January</v>
      </c>
      <c r="AB361" s="8" t="str">
        <f>TEXT(Table1[[#This Row],[Order Date]],"yyyy")</f>
        <v>2015</v>
      </c>
      <c r="AC361" s="10">
        <v>42024</v>
      </c>
      <c r="AD361" s="2">
        <v>-126.05777999999999</v>
      </c>
      <c r="AE361" s="2">
        <v>5</v>
      </c>
      <c r="AF361" s="2">
        <v>615.54</v>
      </c>
      <c r="AG361" s="2">
        <v>91212</v>
      </c>
      <c r="AH361" s="7" t="str">
        <f>IF(COUNTIF(Returns!$A$2:$A$1635,Orders!AG361)&gt;0,"Returned","Not Returned")</f>
        <v>Not Returned</v>
      </c>
    </row>
    <row r="362" spans="5:34" ht="12.75" customHeight="1" thickTop="1" thickBot="1" x14ac:dyDescent="0.3">
      <c r="E362" s="11">
        <v>23487</v>
      </c>
      <c r="F362" s="12" t="s">
        <v>47</v>
      </c>
      <c r="G362" s="12">
        <v>0.02</v>
      </c>
      <c r="H362" s="12">
        <v>14.58</v>
      </c>
      <c r="I362" s="12">
        <v>7.4</v>
      </c>
      <c r="J362" s="12">
        <v>663</v>
      </c>
      <c r="K362" s="7" t="str">
        <f>IF(COUNTIF(Table1[Customer ID],Table1[[#This Row],[Customer ID]])&gt;1,"Repeat Customer","One-Time Customer")</f>
        <v>One-Time Customer</v>
      </c>
      <c r="L362" s="12" t="s">
        <v>779</v>
      </c>
      <c r="M362" s="12" t="s">
        <v>49</v>
      </c>
      <c r="N362" s="12" t="s">
        <v>40</v>
      </c>
      <c r="O362" s="12" t="s">
        <v>41</v>
      </c>
      <c r="P362" s="12" t="s">
        <v>50</v>
      </c>
      <c r="Q362" s="12" t="s">
        <v>59</v>
      </c>
      <c r="R362" s="12" t="s">
        <v>780</v>
      </c>
      <c r="S362" s="12">
        <v>0.48</v>
      </c>
      <c r="T362" s="7">
        <f>Table1[[#This Row],[Profit]]/Table1[[#This Row],[Sales]]</f>
        <v>4.1333129256906721E-2</v>
      </c>
      <c r="U362" s="12" t="s">
        <v>33</v>
      </c>
      <c r="V362" s="12" t="s">
        <v>53</v>
      </c>
      <c r="W362" s="12" t="s">
        <v>154</v>
      </c>
      <c r="X362" s="12" t="s">
        <v>742</v>
      </c>
      <c r="Y362" s="12">
        <v>43952</v>
      </c>
      <c r="Z362" s="13">
        <v>42153</v>
      </c>
      <c r="AA362" s="14" t="str">
        <f>TEXT(Table1[[#This Row],[Order Date]],"mmmm")</f>
        <v>May</v>
      </c>
      <c r="AB362" s="8" t="str">
        <f>TEXT(Table1[[#This Row],[Order Date]],"yyyy")</f>
        <v>2015</v>
      </c>
      <c r="AC362" s="13">
        <v>42156</v>
      </c>
      <c r="AD362" s="12">
        <v>10.802000000000001</v>
      </c>
      <c r="AE362" s="12">
        <v>17</v>
      </c>
      <c r="AF362" s="12">
        <v>261.33999999999997</v>
      </c>
      <c r="AG362" s="12">
        <v>90922</v>
      </c>
      <c r="AH362" s="7" t="str">
        <f>IF(COUNTIF(Returns!$A$2:$A$1635,Orders!AG362)&gt;0,"Returned","Not Returned")</f>
        <v>Not Returned</v>
      </c>
    </row>
    <row r="363" spans="5:34" ht="12.75" customHeight="1" thickTop="1" thickBot="1" x14ac:dyDescent="0.3">
      <c r="E363" s="9">
        <v>21086</v>
      </c>
      <c r="F363" s="2" t="s">
        <v>106</v>
      </c>
      <c r="G363" s="2">
        <v>0.04</v>
      </c>
      <c r="H363" s="2">
        <v>22.72</v>
      </c>
      <c r="I363" s="2">
        <v>8.99</v>
      </c>
      <c r="J363" s="2">
        <v>665</v>
      </c>
      <c r="K363" s="7" t="str">
        <f>IF(COUNTIF(Table1[Customer ID],Table1[[#This Row],[Customer ID]])&gt;1,"Repeat Customer","One-Time Customer")</f>
        <v>Repeat Customer</v>
      </c>
      <c r="L363" s="2" t="s">
        <v>781</v>
      </c>
      <c r="M363" s="2" t="s">
        <v>49</v>
      </c>
      <c r="N363" s="2" t="s">
        <v>28</v>
      </c>
      <c r="O363" s="2" t="s">
        <v>41</v>
      </c>
      <c r="P363" s="2" t="s">
        <v>50</v>
      </c>
      <c r="Q363" s="2" t="s">
        <v>51</v>
      </c>
      <c r="R363" s="2" t="s">
        <v>782</v>
      </c>
      <c r="S363" s="2">
        <v>0.44</v>
      </c>
      <c r="T363" s="7">
        <f>Table1[[#This Row],[Profit]]/Table1[[#This Row],[Sales]]</f>
        <v>-3.3520873474630699</v>
      </c>
      <c r="U363" s="2" t="s">
        <v>33</v>
      </c>
      <c r="V363" s="2" t="s">
        <v>136</v>
      </c>
      <c r="W363" s="2" t="s">
        <v>244</v>
      </c>
      <c r="X363" s="2" t="s">
        <v>610</v>
      </c>
      <c r="Y363" s="2">
        <v>37130</v>
      </c>
      <c r="Z363" s="10">
        <v>42020</v>
      </c>
      <c r="AA363" s="14" t="str">
        <f>TEXT(Table1[[#This Row],[Order Date]],"mmmm")</f>
        <v>January</v>
      </c>
      <c r="AB363" s="8" t="str">
        <f>TEXT(Table1[[#This Row],[Order Date]],"yyyy")</f>
        <v>2015</v>
      </c>
      <c r="AC363" s="10">
        <v>42024</v>
      </c>
      <c r="AD363" s="2">
        <v>-678.49599999999998</v>
      </c>
      <c r="AE363" s="2">
        <v>9</v>
      </c>
      <c r="AF363" s="2">
        <v>202.41</v>
      </c>
      <c r="AG363" s="2">
        <v>88677</v>
      </c>
      <c r="AH363" s="7" t="str">
        <f>IF(COUNTIF(Returns!$A$2:$A$1635,Orders!AG363)&gt;0,"Returned","Not Returned")</f>
        <v>Not Returned</v>
      </c>
    </row>
    <row r="364" spans="5:34" ht="12.75" customHeight="1" thickTop="1" thickBot="1" x14ac:dyDescent="0.3">
      <c r="E364" s="11">
        <v>18667</v>
      </c>
      <c r="F364" s="12" t="s">
        <v>47</v>
      </c>
      <c r="G364" s="12">
        <v>0.02</v>
      </c>
      <c r="H364" s="12">
        <v>130.97999999999999</v>
      </c>
      <c r="I364" s="12">
        <v>30</v>
      </c>
      <c r="J364" s="12">
        <v>665</v>
      </c>
      <c r="K364" s="7" t="str">
        <f>IF(COUNTIF(Table1[Customer ID],Table1[[#This Row],[Customer ID]])&gt;1,"Repeat Customer","One-Time Customer")</f>
        <v>Repeat Customer</v>
      </c>
      <c r="L364" s="12" t="s">
        <v>781</v>
      </c>
      <c r="M364" s="12" t="s">
        <v>39</v>
      </c>
      <c r="N364" s="12" t="s">
        <v>28</v>
      </c>
      <c r="O364" s="12" t="s">
        <v>41</v>
      </c>
      <c r="P364" s="12" t="s">
        <v>42</v>
      </c>
      <c r="Q364" s="12" t="s">
        <v>43</v>
      </c>
      <c r="R364" s="12" t="s">
        <v>546</v>
      </c>
      <c r="S364" s="12">
        <v>0.78</v>
      </c>
      <c r="T364" s="7">
        <f>Table1[[#This Row],[Profit]]/Table1[[#This Row],[Sales]]</f>
        <v>0.11439771108786348</v>
      </c>
      <c r="U364" s="12" t="s">
        <v>33</v>
      </c>
      <c r="V364" s="12" t="s">
        <v>136</v>
      </c>
      <c r="W364" s="12" t="s">
        <v>244</v>
      </c>
      <c r="X364" s="12" t="s">
        <v>610</v>
      </c>
      <c r="Y364" s="12">
        <v>37130</v>
      </c>
      <c r="Z364" s="13">
        <v>42112</v>
      </c>
      <c r="AA364" s="14" t="str">
        <f>TEXT(Table1[[#This Row],[Order Date]],"mmmm")</f>
        <v>April</v>
      </c>
      <c r="AB364" s="8" t="str">
        <f>TEXT(Table1[[#This Row],[Order Date]],"yyyy")</f>
        <v>2015</v>
      </c>
      <c r="AC364" s="13">
        <v>42113</v>
      </c>
      <c r="AD364" s="12">
        <v>90.762</v>
      </c>
      <c r="AE364" s="12">
        <v>6</v>
      </c>
      <c r="AF364" s="12">
        <v>793.39</v>
      </c>
      <c r="AG364" s="12">
        <v>88678</v>
      </c>
      <c r="AH364" s="7" t="str">
        <f>IF(COUNTIF(Returns!$A$2:$A$1635,Orders!AG364)&gt;0,"Returned","Not Returned")</f>
        <v>Not Returned</v>
      </c>
    </row>
    <row r="365" spans="5:34" ht="12.75" customHeight="1" thickTop="1" thickBot="1" x14ac:dyDescent="0.3">
      <c r="E365" s="9">
        <v>24776</v>
      </c>
      <c r="F365" s="2" t="s">
        <v>106</v>
      </c>
      <c r="G365" s="2">
        <v>0.02</v>
      </c>
      <c r="H365" s="2">
        <v>4.57</v>
      </c>
      <c r="I365" s="2">
        <v>5.42</v>
      </c>
      <c r="J365" s="2">
        <v>666</v>
      </c>
      <c r="K365" s="7" t="str">
        <f>IF(COUNTIF(Table1[Customer ID],Table1[[#This Row],[Customer ID]])&gt;1,"Repeat Customer","One-Time Customer")</f>
        <v>One-Time Customer</v>
      </c>
      <c r="L365" s="2" t="s">
        <v>783</v>
      </c>
      <c r="M365" s="2" t="s">
        <v>49</v>
      </c>
      <c r="N365" s="2" t="s">
        <v>28</v>
      </c>
      <c r="O365" s="2" t="s">
        <v>29</v>
      </c>
      <c r="P365" s="2" t="s">
        <v>109</v>
      </c>
      <c r="Q365" s="2" t="s">
        <v>59</v>
      </c>
      <c r="R365" s="2" t="s">
        <v>784</v>
      </c>
      <c r="S365" s="2">
        <v>0.37</v>
      </c>
      <c r="T365" s="7">
        <f>Table1[[#This Row],[Profit]]/Table1[[#This Row],[Sales]]</f>
        <v>-6.5287564766839372</v>
      </c>
      <c r="U365" s="2" t="s">
        <v>33</v>
      </c>
      <c r="V365" s="2" t="s">
        <v>136</v>
      </c>
      <c r="W365" s="2" t="s">
        <v>244</v>
      </c>
      <c r="X365" s="2" t="s">
        <v>785</v>
      </c>
      <c r="Y365" s="2">
        <v>37211</v>
      </c>
      <c r="Z365" s="10">
        <v>42116</v>
      </c>
      <c r="AA365" s="14" t="str">
        <f>TEXT(Table1[[#This Row],[Order Date]],"mmmm")</f>
        <v>April</v>
      </c>
      <c r="AB365" s="8" t="str">
        <f>TEXT(Table1[[#This Row],[Order Date]],"yyyy")</f>
        <v>2015</v>
      </c>
      <c r="AC365" s="10">
        <v>42120</v>
      </c>
      <c r="AD365" s="2">
        <v>-352.81399999999996</v>
      </c>
      <c r="AE365" s="2">
        <v>11</v>
      </c>
      <c r="AF365" s="2">
        <v>54.04</v>
      </c>
      <c r="AG365" s="2">
        <v>88679</v>
      </c>
      <c r="AH365" s="7" t="str">
        <f>IF(COUNTIF(Returns!$A$2:$A$1635,Orders!AG365)&gt;0,"Returned","Not Returned")</f>
        <v>Not Returned</v>
      </c>
    </row>
    <row r="366" spans="5:34" ht="12.75" customHeight="1" thickTop="1" thickBot="1" x14ac:dyDescent="0.3">
      <c r="E366" s="11">
        <v>3086</v>
      </c>
      <c r="F366" s="12" t="s">
        <v>106</v>
      </c>
      <c r="G366" s="12">
        <v>0.04</v>
      </c>
      <c r="H366" s="12">
        <v>22.72</v>
      </c>
      <c r="I366" s="12">
        <v>8.99</v>
      </c>
      <c r="J366" s="12">
        <v>667</v>
      </c>
      <c r="K366" s="7" t="str">
        <f>IF(COUNTIF(Table1[Customer ID],Table1[[#This Row],[Customer ID]])&gt;1,"Repeat Customer","One-Time Customer")</f>
        <v>Repeat Customer</v>
      </c>
      <c r="L366" s="12" t="s">
        <v>786</v>
      </c>
      <c r="M366" s="12" t="s">
        <v>49</v>
      </c>
      <c r="N366" s="12" t="s">
        <v>28</v>
      </c>
      <c r="O366" s="12" t="s">
        <v>41</v>
      </c>
      <c r="P366" s="12" t="s">
        <v>50</v>
      </c>
      <c r="Q366" s="12" t="s">
        <v>51</v>
      </c>
      <c r="R366" s="12" t="s">
        <v>782</v>
      </c>
      <c r="S366" s="12">
        <v>0.44</v>
      </c>
      <c r="T366" s="7">
        <f>Table1[[#This Row],[Profit]]/Table1[[#This Row],[Sales]]</f>
        <v>8.4154108683634973E-2</v>
      </c>
      <c r="U366" s="12" t="s">
        <v>33</v>
      </c>
      <c r="V366" s="12" t="s">
        <v>61</v>
      </c>
      <c r="W366" s="12" t="s">
        <v>130</v>
      </c>
      <c r="X366" s="12" t="s">
        <v>787</v>
      </c>
      <c r="Y366" s="12">
        <v>75203</v>
      </c>
      <c r="Z366" s="13">
        <v>42020</v>
      </c>
      <c r="AA366" s="14" t="str">
        <f>TEXT(Table1[[#This Row],[Order Date]],"mmmm")</f>
        <v>January</v>
      </c>
      <c r="AB366" s="8" t="str">
        <f>TEXT(Table1[[#This Row],[Order Date]],"yyyy")</f>
        <v>2015</v>
      </c>
      <c r="AC366" s="13">
        <v>42024</v>
      </c>
      <c r="AD366" s="12">
        <v>70.028000000000006</v>
      </c>
      <c r="AE366" s="12">
        <v>37</v>
      </c>
      <c r="AF366" s="12">
        <v>832.14</v>
      </c>
      <c r="AG366" s="12">
        <v>22147</v>
      </c>
      <c r="AH366" s="7" t="str">
        <f>IF(COUNTIF(Returns!$A$2:$A$1635,Orders!AG366)&gt;0,"Returned","Not Returned")</f>
        <v>Not Returned</v>
      </c>
    </row>
    <row r="367" spans="5:34" ht="12.75" customHeight="1" thickTop="1" thickBot="1" x14ac:dyDescent="0.3">
      <c r="E367" s="9">
        <v>6776</v>
      </c>
      <c r="F367" s="2" t="s">
        <v>106</v>
      </c>
      <c r="G367" s="2">
        <v>0.02</v>
      </c>
      <c r="H367" s="2">
        <v>4.57</v>
      </c>
      <c r="I367" s="2">
        <v>5.42</v>
      </c>
      <c r="J367" s="2">
        <v>667</v>
      </c>
      <c r="K367" s="7" t="str">
        <f>IF(COUNTIF(Table1[Customer ID],Table1[[#This Row],[Customer ID]])&gt;1,"Repeat Customer","One-Time Customer")</f>
        <v>Repeat Customer</v>
      </c>
      <c r="L367" s="2" t="s">
        <v>786</v>
      </c>
      <c r="M367" s="2" t="s">
        <v>49</v>
      </c>
      <c r="N367" s="2" t="s">
        <v>28</v>
      </c>
      <c r="O367" s="2" t="s">
        <v>29</v>
      </c>
      <c r="P367" s="2" t="s">
        <v>109</v>
      </c>
      <c r="Q367" s="2" t="s">
        <v>59</v>
      </c>
      <c r="R367" s="2" t="s">
        <v>784</v>
      </c>
      <c r="S367" s="2">
        <v>0.37</v>
      </c>
      <c r="T367" s="7">
        <f>Table1[[#This Row],[Profit]]/Table1[[#This Row],[Sales]]</f>
        <v>-0.56220256943816149</v>
      </c>
      <c r="U367" s="2" t="s">
        <v>33</v>
      </c>
      <c r="V367" s="2" t="s">
        <v>61</v>
      </c>
      <c r="W367" s="2" t="s">
        <v>130</v>
      </c>
      <c r="X367" s="2" t="s">
        <v>787</v>
      </c>
      <c r="Y367" s="2">
        <v>75203</v>
      </c>
      <c r="Z367" s="10">
        <v>42116</v>
      </c>
      <c r="AA367" s="14" t="str">
        <f>TEXT(Table1[[#This Row],[Order Date]],"mmmm")</f>
        <v>April</v>
      </c>
      <c r="AB367" s="8" t="str">
        <f>TEXT(Table1[[#This Row],[Order Date]],"yyyy")</f>
        <v>2015</v>
      </c>
      <c r="AC367" s="10">
        <v>42120</v>
      </c>
      <c r="AD367" s="2">
        <v>-124.28049999999999</v>
      </c>
      <c r="AE367" s="2">
        <v>45</v>
      </c>
      <c r="AF367" s="2">
        <v>221.06</v>
      </c>
      <c r="AG367" s="2">
        <v>48257</v>
      </c>
      <c r="AH367" s="7" t="str">
        <f>IF(COUNTIF(Returns!$A$2:$A$1635,Orders!AG367)&gt;0,"Returned","Not Returned")</f>
        <v>Not Returned</v>
      </c>
    </row>
    <row r="368" spans="5:34" ht="12.75" customHeight="1" thickTop="1" thickBot="1" x14ac:dyDescent="0.3">
      <c r="E368" s="11">
        <v>24882</v>
      </c>
      <c r="F368" s="12" t="s">
        <v>56</v>
      </c>
      <c r="G368" s="12">
        <v>0.09</v>
      </c>
      <c r="H368" s="12">
        <v>2.89</v>
      </c>
      <c r="I368" s="12">
        <v>0.5</v>
      </c>
      <c r="J368" s="12">
        <v>669</v>
      </c>
      <c r="K368" s="7" t="str">
        <f>IF(COUNTIF(Table1[Customer ID],Table1[[#This Row],[Customer ID]])&gt;1,"Repeat Customer","One-Time Customer")</f>
        <v>Repeat Customer</v>
      </c>
      <c r="L368" s="12" t="s">
        <v>788</v>
      </c>
      <c r="M368" s="12" t="s">
        <v>49</v>
      </c>
      <c r="N368" s="12" t="s">
        <v>40</v>
      </c>
      <c r="O368" s="12" t="s">
        <v>29</v>
      </c>
      <c r="P368" s="12" t="s">
        <v>134</v>
      </c>
      <c r="Q368" s="12" t="s">
        <v>59</v>
      </c>
      <c r="R368" s="12" t="s">
        <v>789</v>
      </c>
      <c r="S368" s="12">
        <v>0.38</v>
      </c>
      <c r="T368" s="7">
        <f>Table1[[#This Row],[Profit]]/Table1[[#This Row],[Sales]]</f>
        <v>0.69</v>
      </c>
      <c r="U368" s="12" t="s">
        <v>33</v>
      </c>
      <c r="V368" s="12" t="s">
        <v>61</v>
      </c>
      <c r="W368" s="12" t="s">
        <v>330</v>
      </c>
      <c r="X368" s="12" t="s">
        <v>790</v>
      </c>
      <c r="Y368" s="12">
        <v>52501</v>
      </c>
      <c r="Z368" s="13">
        <v>42083</v>
      </c>
      <c r="AA368" s="14" t="str">
        <f>TEXT(Table1[[#This Row],[Order Date]],"mmmm")</f>
        <v>March</v>
      </c>
      <c r="AB368" s="8" t="str">
        <f>TEXT(Table1[[#This Row],[Order Date]],"yyyy")</f>
        <v>2015</v>
      </c>
      <c r="AC368" s="13">
        <v>42085</v>
      </c>
      <c r="AD368" s="12">
        <v>40.482299999999995</v>
      </c>
      <c r="AE368" s="12">
        <v>22</v>
      </c>
      <c r="AF368" s="12">
        <v>58.67</v>
      </c>
      <c r="AG368" s="12">
        <v>88475</v>
      </c>
      <c r="AH368" s="7" t="str">
        <f>IF(COUNTIF(Returns!$A$2:$A$1635,Orders!AG368)&gt;0,"Returned","Not Returned")</f>
        <v>Not Returned</v>
      </c>
    </row>
    <row r="369" spans="5:34" ht="12.75" customHeight="1" thickTop="1" thickBot="1" x14ac:dyDescent="0.3">
      <c r="E369" s="9">
        <v>24883</v>
      </c>
      <c r="F369" s="2" t="s">
        <v>56</v>
      </c>
      <c r="G369" s="2">
        <v>0.02</v>
      </c>
      <c r="H369" s="2">
        <v>48.91</v>
      </c>
      <c r="I369" s="2">
        <v>5.81</v>
      </c>
      <c r="J369" s="2">
        <v>669</v>
      </c>
      <c r="K369" s="7" t="str">
        <f>IF(COUNTIF(Table1[Customer ID],Table1[[#This Row],[Customer ID]])&gt;1,"Repeat Customer","One-Time Customer")</f>
        <v>Repeat Customer</v>
      </c>
      <c r="L369" s="2" t="s">
        <v>788</v>
      </c>
      <c r="M369" s="2" t="s">
        <v>49</v>
      </c>
      <c r="N369" s="2" t="s">
        <v>40</v>
      </c>
      <c r="O369" s="2" t="s">
        <v>29</v>
      </c>
      <c r="P369" s="2" t="s">
        <v>93</v>
      </c>
      <c r="Q369" s="2" t="s">
        <v>59</v>
      </c>
      <c r="R369" s="2" t="s">
        <v>791</v>
      </c>
      <c r="S369" s="2">
        <v>0.38</v>
      </c>
      <c r="T369" s="7">
        <f>Table1[[#This Row],[Profit]]/Table1[[#This Row],[Sales]]</f>
        <v>0.32515337423312884</v>
      </c>
      <c r="U369" s="2" t="s">
        <v>33</v>
      </c>
      <c r="V369" s="2" t="s">
        <v>61</v>
      </c>
      <c r="W369" s="2" t="s">
        <v>330</v>
      </c>
      <c r="X369" s="2" t="s">
        <v>790</v>
      </c>
      <c r="Y369" s="2">
        <v>52501</v>
      </c>
      <c r="Z369" s="10">
        <v>42083</v>
      </c>
      <c r="AA369" s="14" t="str">
        <f>TEXT(Table1[[#This Row],[Order Date]],"mmmm")</f>
        <v>March</v>
      </c>
      <c r="AB369" s="8" t="str">
        <f>TEXT(Table1[[#This Row],[Order Date]],"yyyy")</f>
        <v>2015</v>
      </c>
      <c r="AC369" s="10">
        <v>42084</v>
      </c>
      <c r="AD369" s="2">
        <v>32.86</v>
      </c>
      <c r="AE369" s="2">
        <v>2</v>
      </c>
      <c r="AF369" s="2">
        <v>101.06</v>
      </c>
      <c r="AG369" s="2">
        <v>88475</v>
      </c>
      <c r="AH369" s="7" t="str">
        <f>IF(COUNTIF(Returns!$A$2:$A$1635,Orders!AG369)&gt;0,"Returned","Not Returned")</f>
        <v>Not Returned</v>
      </c>
    </row>
    <row r="370" spans="5:34" ht="12.75" customHeight="1" thickTop="1" thickBot="1" x14ac:dyDescent="0.3">
      <c r="E370" s="11">
        <v>18808</v>
      </c>
      <c r="F370" s="12" t="s">
        <v>106</v>
      </c>
      <c r="G370" s="12">
        <v>0.08</v>
      </c>
      <c r="H370" s="12">
        <v>296.18</v>
      </c>
      <c r="I370" s="12">
        <v>54.12</v>
      </c>
      <c r="J370" s="12">
        <v>670</v>
      </c>
      <c r="K370" s="7" t="str">
        <f>IF(COUNTIF(Table1[Customer ID],Table1[[#This Row],[Customer ID]])&gt;1,"Repeat Customer","One-Time Customer")</f>
        <v>One-Time Customer</v>
      </c>
      <c r="L370" s="12" t="s">
        <v>792</v>
      </c>
      <c r="M370" s="12" t="s">
        <v>39</v>
      </c>
      <c r="N370" s="12" t="s">
        <v>40</v>
      </c>
      <c r="O370" s="12" t="s">
        <v>41</v>
      </c>
      <c r="P370" s="12" t="s">
        <v>152</v>
      </c>
      <c r="Q370" s="12" t="s">
        <v>121</v>
      </c>
      <c r="R370" s="12" t="s">
        <v>153</v>
      </c>
      <c r="S370" s="12">
        <v>0.76</v>
      </c>
      <c r="T370" s="7">
        <f>Table1[[#This Row],[Profit]]/Table1[[#This Row],[Sales]]</f>
        <v>-0.13094187339576585</v>
      </c>
      <c r="U370" s="12" t="s">
        <v>33</v>
      </c>
      <c r="V370" s="12" t="s">
        <v>136</v>
      </c>
      <c r="W370" s="12" t="s">
        <v>137</v>
      </c>
      <c r="X370" s="12" t="s">
        <v>639</v>
      </c>
      <c r="Y370" s="12">
        <v>22025</v>
      </c>
      <c r="Z370" s="13">
        <v>42068</v>
      </c>
      <c r="AA370" s="14" t="str">
        <f>TEXT(Table1[[#This Row],[Order Date]],"mmmm")</f>
        <v>March</v>
      </c>
      <c r="AB370" s="8" t="str">
        <f>TEXT(Table1[[#This Row],[Order Date]],"yyyy")</f>
        <v>2015</v>
      </c>
      <c r="AC370" s="13">
        <v>42075</v>
      </c>
      <c r="AD370" s="12">
        <v>-187.22199999999998</v>
      </c>
      <c r="AE370" s="12">
        <v>5</v>
      </c>
      <c r="AF370" s="12">
        <v>1429.81</v>
      </c>
      <c r="AG370" s="12">
        <v>88474</v>
      </c>
      <c r="AH370" s="7" t="str">
        <f>IF(COUNTIF(Returns!$A$2:$A$1635,Orders!AG370)&gt;0,"Returned","Not Returned")</f>
        <v>Not Returned</v>
      </c>
    </row>
    <row r="371" spans="5:34" ht="12.75" customHeight="1" thickTop="1" thickBot="1" x14ac:dyDescent="0.3">
      <c r="E371" s="9">
        <v>19423</v>
      </c>
      <c r="F371" s="2" t="s">
        <v>106</v>
      </c>
      <c r="G371" s="2">
        <v>7.0000000000000007E-2</v>
      </c>
      <c r="H371" s="2">
        <v>2.88</v>
      </c>
      <c r="I371" s="2">
        <v>1.01</v>
      </c>
      <c r="J371" s="2">
        <v>672</v>
      </c>
      <c r="K371" s="7" t="str">
        <f>IF(COUNTIF(Table1[Customer ID],Table1[[#This Row],[Customer ID]])&gt;1,"Repeat Customer","One-Time Customer")</f>
        <v>Repeat Customer</v>
      </c>
      <c r="L371" s="2" t="s">
        <v>793</v>
      </c>
      <c r="M371" s="2" t="s">
        <v>49</v>
      </c>
      <c r="N371" s="2" t="s">
        <v>58</v>
      </c>
      <c r="O371" s="2" t="s">
        <v>29</v>
      </c>
      <c r="P371" s="2" t="s">
        <v>30</v>
      </c>
      <c r="Q371" s="2" t="s">
        <v>31</v>
      </c>
      <c r="R371" s="2" t="s">
        <v>794</v>
      </c>
      <c r="S371" s="2">
        <v>0.55000000000000004</v>
      </c>
      <c r="T371" s="7">
        <f>Table1[[#This Row],[Profit]]/Table1[[#This Row],[Sales]]</f>
        <v>0.27423505862167574</v>
      </c>
      <c r="U371" s="2" t="s">
        <v>33</v>
      </c>
      <c r="V371" s="2" t="s">
        <v>61</v>
      </c>
      <c r="W371" s="2" t="s">
        <v>330</v>
      </c>
      <c r="X371" s="2" t="s">
        <v>331</v>
      </c>
      <c r="Y371" s="2">
        <v>50208</v>
      </c>
      <c r="Z371" s="10">
        <v>42040</v>
      </c>
      <c r="AA371" s="14" t="str">
        <f>TEXT(Table1[[#This Row],[Order Date]],"mmmm")</f>
        <v>February</v>
      </c>
      <c r="AB371" s="8" t="str">
        <f>TEXT(Table1[[#This Row],[Order Date]],"yyyy")</f>
        <v>2015</v>
      </c>
      <c r="AC371" s="10">
        <v>42044</v>
      </c>
      <c r="AD371" s="2">
        <v>9.59</v>
      </c>
      <c r="AE371" s="2">
        <v>12</v>
      </c>
      <c r="AF371" s="2">
        <v>34.97</v>
      </c>
      <c r="AG371" s="2">
        <v>88173</v>
      </c>
      <c r="AH371" s="7" t="str">
        <f>IF(COUNTIF(Returns!$A$2:$A$1635,Orders!AG371)&gt;0,"Returned","Not Returned")</f>
        <v>Not Returned</v>
      </c>
    </row>
    <row r="372" spans="5:34" ht="12.75" customHeight="1" thickTop="1" thickBot="1" x14ac:dyDescent="0.3">
      <c r="E372" s="11">
        <v>19424</v>
      </c>
      <c r="F372" s="12" t="s">
        <v>106</v>
      </c>
      <c r="G372" s="12">
        <v>0.1</v>
      </c>
      <c r="H372" s="12">
        <v>195.99</v>
      </c>
      <c r="I372" s="12">
        <v>3.99</v>
      </c>
      <c r="J372" s="12">
        <v>672</v>
      </c>
      <c r="K372" s="7" t="str">
        <f>IF(COUNTIF(Table1[Customer ID],Table1[[#This Row],[Customer ID]])&gt;1,"Repeat Customer","One-Time Customer")</f>
        <v>Repeat Customer</v>
      </c>
      <c r="L372" s="12" t="s">
        <v>793</v>
      </c>
      <c r="M372" s="12" t="s">
        <v>49</v>
      </c>
      <c r="N372" s="12" t="s">
        <v>58</v>
      </c>
      <c r="O372" s="12" t="s">
        <v>77</v>
      </c>
      <c r="P372" s="12" t="s">
        <v>78</v>
      </c>
      <c r="Q372" s="12" t="s">
        <v>59</v>
      </c>
      <c r="R372" s="12" t="s">
        <v>795</v>
      </c>
      <c r="S372" s="12">
        <v>0.57999999999999996</v>
      </c>
      <c r="T372" s="7">
        <f>Table1[[#This Row],[Profit]]/Table1[[#This Row],[Sales]]</f>
        <v>-2.1220747264132616</v>
      </c>
      <c r="U372" s="12" t="s">
        <v>33</v>
      </c>
      <c r="V372" s="12" t="s">
        <v>61</v>
      </c>
      <c r="W372" s="12" t="s">
        <v>330</v>
      </c>
      <c r="X372" s="12" t="s">
        <v>331</v>
      </c>
      <c r="Y372" s="12">
        <v>50208</v>
      </c>
      <c r="Z372" s="13">
        <v>42040</v>
      </c>
      <c r="AA372" s="14" t="str">
        <f>TEXT(Table1[[#This Row],[Order Date]],"mmmm")</f>
        <v>February</v>
      </c>
      <c r="AB372" s="8" t="str">
        <f>TEXT(Table1[[#This Row],[Order Date]],"yyyy")</f>
        <v>2015</v>
      </c>
      <c r="AC372" s="13">
        <v>42047</v>
      </c>
      <c r="AD372" s="12">
        <v>-655.42399999999998</v>
      </c>
      <c r="AE372" s="12">
        <v>2</v>
      </c>
      <c r="AF372" s="12">
        <v>308.86</v>
      </c>
      <c r="AG372" s="12">
        <v>88173</v>
      </c>
      <c r="AH372" s="7" t="str">
        <f>IF(COUNTIF(Returns!$A$2:$A$1635,Orders!AG372)&gt;0,"Returned","Not Returned")</f>
        <v>Not Returned</v>
      </c>
    </row>
    <row r="373" spans="5:34" ht="12.75" customHeight="1" thickTop="1" thickBot="1" x14ac:dyDescent="0.3">
      <c r="E373" s="9">
        <v>25059</v>
      </c>
      <c r="F373" s="2" t="s">
        <v>47</v>
      </c>
      <c r="G373" s="2">
        <v>0.06</v>
      </c>
      <c r="H373" s="2">
        <v>161.55000000000001</v>
      </c>
      <c r="I373" s="2">
        <v>19.989999999999998</v>
      </c>
      <c r="J373" s="2">
        <v>674</v>
      </c>
      <c r="K373" s="7" t="str">
        <f>IF(COUNTIF(Table1[Customer ID],Table1[[#This Row],[Customer ID]])&gt;1,"Repeat Customer","One-Time Customer")</f>
        <v>One-Time Customer</v>
      </c>
      <c r="L373" s="2" t="s">
        <v>796</v>
      </c>
      <c r="M373" s="2" t="s">
        <v>49</v>
      </c>
      <c r="N373" s="2" t="s">
        <v>58</v>
      </c>
      <c r="O373" s="2" t="s">
        <v>29</v>
      </c>
      <c r="P373" s="2" t="s">
        <v>141</v>
      </c>
      <c r="Q373" s="2" t="s">
        <v>59</v>
      </c>
      <c r="R373" s="2" t="s">
        <v>161</v>
      </c>
      <c r="S373" s="2">
        <v>0.66</v>
      </c>
      <c r="T373" s="7">
        <f>Table1[[#This Row],[Profit]]/Table1[[#This Row],[Sales]]</f>
        <v>-1.5628543741366241E-2</v>
      </c>
      <c r="U373" s="2" t="s">
        <v>33</v>
      </c>
      <c r="V373" s="2" t="s">
        <v>61</v>
      </c>
      <c r="W373" s="2" t="s">
        <v>506</v>
      </c>
      <c r="X373" s="2" t="s">
        <v>797</v>
      </c>
      <c r="Y373" s="2">
        <v>64133</v>
      </c>
      <c r="Z373" s="10">
        <v>42006</v>
      </c>
      <c r="AA373" s="14" t="str">
        <f>TEXT(Table1[[#This Row],[Order Date]],"mmmm")</f>
        <v>January</v>
      </c>
      <c r="AB373" s="8" t="str">
        <f>TEXT(Table1[[#This Row],[Order Date]],"yyyy")</f>
        <v>2015</v>
      </c>
      <c r="AC373" s="10">
        <v>42007</v>
      </c>
      <c r="AD373" s="2">
        <v>-7.5800000000000409</v>
      </c>
      <c r="AE373" s="2">
        <v>3</v>
      </c>
      <c r="AF373" s="2">
        <v>485.01</v>
      </c>
      <c r="AG373" s="2">
        <v>88174</v>
      </c>
      <c r="AH373" s="7" t="str">
        <f>IF(COUNTIF(Returns!$A$2:$A$1635,Orders!AG373)&gt;0,"Returned","Not Returned")</f>
        <v>Not Returned</v>
      </c>
    </row>
    <row r="374" spans="5:34" ht="12.75" customHeight="1" thickTop="1" thickBot="1" x14ac:dyDescent="0.3">
      <c r="E374" s="11">
        <v>19326</v>
      </c>
      <c r="F374" s="12" t="s">
        <v>56</v>
      </c>
      <c r="G374" s="12">
        <v>0.04</v>
      </c>
      <c r="H374" s="12">
        <v>15.42</v>
      </c>
      <c r="I374" s="12">
        <v>10.68</v>
      </c>
      <c r="J374" s="12">
        <v>678</v>
      </c>
      <c r="K374" s="7" t="str">
        <f>IF(COUNTIF(Table1[Customer ID],Table1[[#This Row],[Customer ID]])&gt;1,"Repeat Customer","One-Time Customer")</f>
        <v>One-Time Customer</v>
      </c>
      <c r="L374" s="12" t="s">
        <v>798</v>
      </c>
      <c r="M374" s="12" t="s">
        <v>27</v>
      </c>
      <c r="N374" s="12" t="s">
        <v>28</v>
      </c>
      <c r="O374" s="12" t="s">
        <v>29</v>
      </c>
      <c r="P374" s="12" t="s">
        <v>141</v>
      </c>
      <c r="Q374" s="12" t="s">
        <v>59</v>
      </c>
      <c r="R374" s="12" t="s">
        <v>426</v>
      </c>
      <c r="S374" s="12">
        <v>0.57999999999999996</v>
      </c>
      <c r="T374" s="7">
        <f>Table1[[#This Row],[Profit]]/Table1[[#This Row],[Sales]]</f>
        <v>-1.3520335223071236</v>
      </c>
      <c r="U374" s="12" t="s">
        <v>33</v>
      </c>
      <c r="V374" s="12" t="s">
        <v>136</v>
      </c>
      <c r="W374" s="12" t="s">
        <v>137</v>
      </c>
      <c r="X374" s="12" t="s">
        <v>799</v>
      </c>
      <c r="Y374" s="12">
        <v>24281</v>
      </c>
      <c r="Z374" s="13">
        <v>42116</v>
      </c>
      <c r="AA374" s="14" t="str">
        <f>TEXT(Table1[[#This Row],[Order Date]],"mmmm")</f>
        <v>April</v>
      </c>
      <c r="AB374" s="8" t="str">
        <f>TEXT(Table1[[#This Row],[Order Date]],"yyyy")</f>
        <v>2015</v>
      </c>
      <c r="AC374" s="13">
        <v>42117</v>
      </c>
      <c r="AD374" s="12">
        <v>-109.70400000000001</v>
      </c>
      <c r="AE374" s="12">
        <v>5</v>
      </c>
      <c r="AF374" s="12">
        <v>81.14</v>
      </c>
      <c r="AG374" s="12">
        <v>88889</v>
      </c>
      <c r="AH374" s="7" t="str">
        <f>IF(COUNTIF(Returns!$A$2:$A$1635,Orders!AG374)&gt;0,"Returned","Not Returned")</f>
        <v>Not Returned</v>
      </c>
    </row>
    <row r="375" spans="5:34" ht="12.75" customHeight="1" thickTop="1" thickBot="1" x14ac:dyDescent="0.3">
      <c r="E375" s="9">
        <v>21609</v>
      </c>
      <c r="F375" s="2" t="s">
        <v>56</v>
      </c>
      <c r="G375" s="2">
        <v>0.01</v>
      </c>
      <c r="H375" s="2">
        <v>3.95</v>
      </c>
      <c r="I375" s="2">
        <v>5.13</v>
      </c>
      <c r="J375" s="2">
        <v>679</v>
      </c>
      <c r="K375" s="7" t="str">
        <f>IF(COUNTIF(Table1[Customer ID],Table1[[#This Row],[Customer ID]])&gt;1,"Repeat Customer","One-Time Customer")</f>
        <v>Repeat Customer</v>
      </c>
      <c r="L375" s="2" t="s">
        <v>800</v>
      </c>
      <c r="M375" s="2" t="s">
        <v>49</v>
      </c>
      <c r="N375" s="2" t="s">
        <v>28</v>
      </c>
      <c r="O375" s="2" t="s">
        <v>29</v>
      </c>
      <c r="P375" s="2" t="s">
        <v>257</v>
      </c>
      <c r="Q375" s="2" t="s">
        <v>59</v>
      </c>
      <c r="R375" s="2" t="s">
        <v>801</v>
      </c>
      <c r="S375" s="2">
        <v>0.59</v>
      </c>
      <c r="T375" s="7">
        <f>Table1[[#This Row],[Profit]]/Table1[[#This Row],[Sales]]</f>
        <v>-1.9713155291790307</v>
      </c>
      <c r="U375" s="2" t="s">
        <v>33</v>
      </c>
      <c r="V375" s="2" t="s">
        <v>34</v>
      </c>
      <c r="W375" s="2" t="s">
        <v>35</v>
      </c>
      <c r="X375" s="2" t="s">
        <v>802</v>
      </c>
      <c r="Y375" s="2">
        <v>98387</v>
      </c>
      <c r="Z375" s="10">
        <v>42067</v>
      </c>
      <c r="AA375" s="14" t="str">
        <f>TEXT(Table1[[#This Row],[Order Date]],"mmmm")</f>
        <v>March</v>
      </c>
      <c r="AB375" s="8" t="str">
        <f>TEXT(Table1[[#This Row],[Order Date]],"yyyy")</f>
        <v>2015</v>
      </c>
      <c r="AC375" s="10">
        <v>42068</v>
      </c>
      <c r="AD375" s="2">
        <v>-19.93</v>
      </c>
      <c r="AE375" s="2">
        <v>2</v>
      </c>
      <c r="AF375" s="2">
        <v>10.11</v>
      </c>
      <c r="AG375" s="2">
        <v>88890</v>
      </c>
      <c r="AH375" s="7" t="str">
        <f>IF(COUNTIF(Returns!$A$2:$A$1635,Orders!AG375)&gt;0,"Returned","Not Returned")</f>
        <v>Not Returned</v>
      </c>
    </row>
    <row r="376" spans="5:34" ht="12.75" customHeight="1" thickTop="1" thickBot="1" x14ac:dyDescent="0.3">
      <c r="E376" s="11">
        <v>21610</v>
      </c>
      <c r="F376" s="12" t="s">
        <v>56</v>
      </c>
      <c r="G376" s="12">
        <v>0.02</v>
      </c>
      <c r="H376" s="12">
        <v>367.99</v>
      </c>
      <c r="I376" s="12">
        <v>19.989999999999998</v>
      </c>
      <c r="J376" s="12">
        <v>679</v>
      </c>
      <c r="K376" s="7" t="str">
        <f>IF(COUNTIF(Table1[Customer ID],Table1[[#This Row],[Customer ID]])&gt;1,"Repeat Customer","One-Time Customer")</f>
        <v>Repeat Customer</v>
      </c>
      <c r="L376" s="12" t="s">
        <v>800</v>
      </c>
      <c r="M376" s="12" t="s">
        <v>49</v>
      </c>
      <c r="N376" s="12" t="s">
        <v>28</v>
      </c>
      <c r="O376" s="12" t="s">
        <v>29</v>
      </c>
      <c r="P376" s="12" t="s">
        <v>109</v>
      </c>
      <c r="Q376" s="12" t="s">
        <v>59</v>
      </c>
      <c r="R376" s="12" t="s">
        <v>803</v>
      </c>
      <c r="S376" s="12">
        <v>0.4</v>
      </c>
      <c r="T376" s="7">
        <f>Table1[[#This Row],[Profit]]/Table1[[#This Row],[Sales]]</f>
        <v>0.69</v>
      </c>
      <c r="U376" s="12" t="s">
        <v>33</v>
      </c>
      <c r="V376" s="12" t="s">
        <v>34</v>
      </c>
      <c r="W376" s="12" t="s">
        <v>35</v>
      </c>
      <c r="X376" s="12" t="s">
        <v>802</v>
      </c>
      <c r="Y376" s="12">
        <v>98387</v>
      </c>
      <c r="Z376" s="13">
        <v>42067</v>
      </c>
      <c r="AA376" s="14" t="str">
        <f>TEXT(Table1[[#This Row],[Order Date]],"mmmm")</f>
        <v>March</v>
      </c>
      <c r="AB376" s="8" t="str">
        <f>TEXT(Table1[[#This Row],[Order Date]],"yyyy")</f>
        <v>2015</v>
      </c>
      <c r="AC376" s="13">
        <v>42068</v>
      </c>
      <c r="AD376" s="12">
        <v>4568.6072999999997</v>
      </c>
      <c r="AE376" s="12">
        <v>17</v>
      </c>
      <c r="AF376" s="12">
        <v>6621.17</v>
      </c>
      <c r="AG376" s="12">
        <v>88890</v>
      </c>
      <c r="AH376" s="7" t="str">
        <f>IF(COUNTIF(Returns!$A$2:$A$1635,Orders!AG376)&gt;0,"Returned","Not Returned")</f>
        <v>Not Returned</v>
      </c>
    </row>
    <row r="377" spans="5:34" ht="12.75" customHeight="1" thickTop="1" thickBot="1" x14ac:dyDescent="0.3">
      <c r="E377" s="9">
        <v>21612</v>
      </c>
      <c r="F377" s="2" t="s">
        <v>56</v>
      </c>
      <c r="G377" s="2">
        <v>0.04</v>
      </c>
      <c r="H377" s="2">
        <v>95.99</v>
      </c>
      <c r="I377" s="2">
        <v>4.9000000000000004</v>
      </c>
      <c r="J377" s="2">
        <v>680</v>
      </c>
      <c r="K377" s="7" t="str">
        <f>IF(COUNTIF(Table1[Customer ID],Table1[[#This Row],[Customer ID]])&gt;1,"Repeat Customer","One-Time Customer")</f>
        <v>One-Time Customer</v>
      </c>
      <c r="L377" s="2" t="s">
        <v>804</v>
      </c>
      <c r="M377" s="2" t="s">
        <v>49</v>
      </c>
      <c r="N377" s="2" t="s">
        <v>28</v>
      </c>
      <c r="O377" s="2" t="s">
        <v>77</v>
      </c>
      <c r="P377" s="2" t="s">
        <v>78</v>
      </c>
      <c r="Q377" s="2" t="s">
        <v>59</v>
      </c>
      <c r="R377" s="2" t="s">
        <v>254</v>
      </c>
      <c r="S377" s="2">
        <v>0.56000000000000005</v>
      </c>
      <c r="T377" s="7">
        <f>Table1[[#This Row],[Profit]]/Table1[[#This Row],[Sales]]</f>
        <v>-1.0175151706202223</v>
      </c>
      <c r="U377" s="2" t="s">
        <v>33</v>
      </c>
      <c r="V377" s="2" t="s">
        <v>34</v>
      </c>
      <c r="W377" s="2" t="s">
        <v>35</v>
      </c>
      <c r="X377" s="2" t="s">
        <v>805</v>
      </c>
      <c r="Y377" s="2">
        <v>99207</v>
      </c>
      <c r="Z377" s="10">
        <v>42067</v>
      </c>
      <c r="AA377" s="14" t="str">
        <f>TEXT(Table1[[#This Row],[Order Date]],"mmmm")</f>
        <v>March</v>
      </c>
      <c r="AB377" s="8" t="str">
        <f>TEXT(Table1[[#This Row],[Order Date]],"yyyy")</f>
        <v>2015</v>
      </c>
      <c r="AC377" s="10">
        <v>42069</v>
      </c>
      <c r="AD377" s="2">
        <v>-258.22500000000002</v>
      </c>
      <c r="AE377" s="2">
        <v>3</v>
      </c>
      <c r="AF377" s="2">
        <v>253.78</v>
      </c>
      <c r="AG377" s="2">
        <v>88890</v>
      </c>
      <c r="AH377" s="7" t="str">
        <f>IF(COUNTIF(Returns!$A$2:$A$1635,Orders!AG377)&gt;0,"Returned","Not Returned")</f>
        <v>Not Returned</v>
      </c>
    </row>
    <row r="378" spans="5:34" ht="12.75" customHeight="1" thickTop="1" thickBot="1" x14ac:dyDescent="0.3">
      <c r="E378" s="11">
        <v>18555</v>
      </c>
      <c r="F378" s="12" t="s">
        <v>56</v>
      </c>
      <c r="G378" s="12">
        <v>0.06</v>
      </c>
      <c r="H378" s="12">
        <v>17.670000000000002</v>
      </c>
      <c r="I378" s="12">
        <v>8.99</v>
      </c>
      <c r="J378" s="12">
        <v>683</v>
      </c>
      <c r="K378" s="7" t="str">
        <f>IF(COUNTIF(Table1[Customer ID],Table1[[#This Row],[Customer ID]])&gt;1,"Repeat Customer","One-Time Customer")</f>
        <v>One-Time Customer</v>
      </c>
      <c r="L378" s="12" t="s">
        <v>806</v>
      </c>
      <c r="M378" s="12" t="s">
        <v>27</v>
      </c>
      <c r="N378" s="12" t="s">
        <v>58</v>
      </c>
      <c r="O378" s="12" t="s">
        <v>41</v>
      </c>
      <c r="P378" s="12" t="s">
        <v>50</v>
      </c>
      <c r="Q378" s="12" t="s">
        <v>51</v>
      </c>
      <c r="R378" s="12" t="s">
        <v>807</v>
      </c>
      <c r="S378" s="12">
        <v>0.47</v>
      </c>
      <c r="T378" s="7">
        <f>Table1[[#This Row],[Profit]]/Table1[[#This Row],[Sales]]</f>
        <v>0.5440251572327045</v>
      </c>
      <c r="U378" s="12" t="s">
        <v>33</v>
      </c>
      <c r="V378" s="12" t="s">
        <v>61</v>
      </c>
      <c r="W378" s="12" t="s">
        <v>496</v>
      </c>
      <c r="X378" s="12" t="s">
        <v>808</v>
      </c>
      <c r="Y378" s="12">
        <v>68046</v>
      </c>
      <c r="Z378" s="13">
        <v>42101</v>
      </c>
      <c r="AA378" s="14" t="str">
        <f>TEXT(Table1[[#This Row],[Order Date]],"mmmm")</f>
        <v>April</v>
      </c>
      <c r="AB378" s="8" t="str">
        <f>TEXT(Table1[[#This Row],[Order Date]],"yyyy")</f>
        <v>2015</v>
      </c>
      <c r="AC378" s="13">
        <v>42102</v>
      </c>
      <c r="AD378" s="12">
        <v>38.06</v>
      </c>
      <c r="AE378" s="12">
        <v>4</v>
      </c>
      <c r="AF378" s="12">
        <v>69.959999999999994</v>
      </c>
      <c r="AG378" s="12">
        <v>87765</v>
      </c>
      <c r="AH378" s="7" t="str">
        <f>IF(COUNTIF(Returns!$A$2:$A$1635,Orders!AG378)&gt;0,"Returned","Not Returned")</f>
        <v>Not Returned</v>
      </c>
    </row>
    <row r="379" spans="5:34" ht="12.75" customHeight="1" thickTop="1" thickBot="1" x14ac:dyDescent="0.3">
      <c r="E379" s="9">
        <v>21411</v>
      </c>
      <c r="F379" s="2" t="s">
        <v>47</v>
      </c>
      <c r="G379" s="2">
        <v>7.0000000000000007E-2</v>
      </c>
      <c r="H379" s="2">
        <v>279.48</v>
      </c>
      <c r="I379" s="2">
        <v>35</v>
      </c>
      <c r="J379" s="2">
        <v>688</v>
      </c>
      <c r="K379" s="7" t="str">
        <f>IF(COUNTIF(Table1[Customer ID],Table1[[#This Row],[Customer ID]])&gt;1,"Repeat Customer","One-Time Customer")</f>
        <v>Repeat Customer</v>
      </c>
      <c r="L379" s="2" t="s">
        <v>809</v>
      </c>
      <c r="M379" s="2" t="s">
        <v>49</v>
      </c>
      <c r="N379" s="2" t="s">
        <v>58</v>
      </c>
      <c r="O379" s="2" t="s">
        <v>29</v>
      </c>
      <c r="P379" s="2" t="s">
        <v>141</v>
      </c>
      <c r="Q379" s="2" t="s">
        <v>236</v>
      </c>
      <c r="R379" s="2" t="s">
        <v>810</v>
      </c>
      <c r="S379" s="2">
        <v>0.8</v>
      </c>
      <c r="T379" s="7">
        <f>Table1[[#This Row],[Profit]]/Table1[[#This Row],[Sales]]</f>
        <v>-7.6315586007827424E-2</v>
      </c>
      <c r="U379" s="2" t="s">
        <v>33</v>
      </c>
      <c r="V379" s="2" t="s">
        <v>61</v>
      </c>
      <c r="W379" s="2" t="s">
        <v>506</v>
      </c>
      <c r="X379" s="2" t="s">
        <v>811</v>
      </c>
      <c r="Y379" s="2">
        <v>63116</v>
      </c>
      <c r="Z379" s="10">
        <v>42140</v>
      </c>
      <c r="AA379" s="14" t="str">
        <f>TEXT(Table1[[#This Row],[Order Date]],"mmmm")</f>
        <v>May</v>
      </c>
      <c r="AB379" s="8" t="str">
        <f>TEXT(Table1[[#This Row],[Order Date]],"yyyy")</f>
        <v>2015</v>
      </c>
      <c r="AC379" s="10">
        <v>42140</v>
      </c>
      <c r="AD379" s="2">
        <v>-207.28</v>
      </c>
      <c r="AE379" s="2">
        <v>10</v>
      </c>
      <c r="AF379" s="2">
        <v>2716.09</v>
      </c>
      <c r="AG379" s="2">
        <v>88503</v>
      </c>
      <c r="AH379" s="7" t="str">
        <f>IF(COUNTIF(Returns!$A$2:$A$1635,Orders!AG379)&gt;0,"Returned","Not Returned")</f>
        <v>Not Returned</v>
      </c>
    </row>
    <row r="380" spans="5:34" ht="12.75" customHeight="1" thickTop="1" thickBot="1" x14ac:dyDescent="0.3">
      <c r="E380" s="11">
        <v>19325</v>
      </c>
      <c r="F380" s="12" t="s">
        <v>106</v>
      </c>
      <c r="G380" s="12">
        <v>0.06</v>
      </c>
      <c r="H380" s="12">
        <v>4.18</v>
      </c>
      <c r="I380" s="12">
        <v>2.99</v>
      </c>
      <c r="J380" s="12">
        <v>688</v>
      </c>
      <c r="K380" s="7" t="str">
        <f>IF(COUNTIF(Table1[Customer ID],Table1[[#This Row],[Customer ID]])&gt;1,"Repeat Customer","One-Time Customer")</f>
        <v>Repeat Customer</v>
      </c>
      <c r="L380" s="12" t="s">
        <v>809</v>
      </c>
      <c r="M380" s="12" t="s">
        <v>49</v>
      </c>
      <c r="N380" s="12" t="s">
        <v>58</v>
      </c>
      <c r="O380" s="12" t="s">
        <v>29</v>
      </c>
      <c r="P380" s="12" t="s">
        <v>109</v>
      </c>
      <c r="Q380" s="12" t="s">
        <v>59</v>
      </c>
      <c r="R380" s="12" t="s">
        <v>812</v>
      </c>
      <c r="S380" s="12">
        <v>0.37</v>
      </c>
      <c r="T380" s="7">
        <f>Table1[[#This Row],[Profit]]/Table1[[#This Row],[Sales]]</f>
        <v>-0.59601686972821</v>
      </c>
      <c r="U380" s="12" t="s">
        <v>33</v>
      </c>
      <c r="V380" s="12" t="s">
        <v>61</v>
      </c>
      <c r="W380" s="12" t="s">
        <v>506</v>
      </c>
      <c r="X380" s="12" t="s">
        <v>811</v>
      </c>
      <c r="Y380" s="12">
        <v>63116</v>
      </c>
      <c r="Z380" s="13">
        <v>42069</v>
      </c>
      <c r="AA380" s="14" t="str">
        <f>TEXT(Table1[[#This Row],[Order Date]],"mmmm")</f>
        <v>March</v>
      </c>
      <c r="AB380" s="8" t="str">
        <f>TEXT(Table1[[#This Row],[Order Date]],"yyyy")</f>
        <v>2015</v>
      </c>
      <c r="AC380" s="13">
        <v>42071</v>
      </c>
      <c r="AD380" s="12">
        <v>-12.719000000000001</v>
      </c>
      <c r="AE380" s="12">
        <v>5</v>
      </c>
      <c r="AF380" s="12">
        <v>21.34</v>
      </c>
      <c r="AG380" s="12">
        <v>88504</v>
      </c>
      <c r="AH380" s="7" t="str">
        <f>IF(COUNTIF(Returns!$A$2:$A$1635,Orders!AG380)&gt;0,"Returned","Not Returned")</f>
        <v>Not Returned</v>
      </c>
    </row>
    <row r="381" spans="5:34" ht="12.75" customHeight="1" thickTop="1" thickBot="1" x14ac:dyDescent="0.3">
      <c r="E381" s="9">
        <v>26321</v>
      </c>
      <c r="F381" s="2" t="s">
        <v>56</v>
      </c>
      <c r="G381" s="2">
        <v>7.0000000000000007E-2</v>
      </c>
      <c r="H381" s="2">
        <v>1.7</v>
      </c>
      <c r="I381" s="2">
        <v>1.99</v>
      </c>
      <c r="J381" s="2">
        <v>689</v>
      </c>
      <c r="K381" s="7" t="str">
        <f>IF(COUNTIF(Table1[Customer ID],Table1[[#This Row],[Customer ID]])&gt;1,"Repeat Customer","One-Time Customer")</f>
        <v>One-Time Customer</v>
      </c>
      <c r="L381" s="2" t="s">
        <v>813</v>
      </c>
      <c r="M381" s="2" t="s">
        <v>49</v>
      </c>
      <c r="N381" s="2" t="s">
        <v>58</v>
      </c>
      <c r="O381" s="2" t="s">
        <v>77</v>
      </c>
      <c r="P381" s="2" t="s">
        <v>180</v>
      </c>
      <c r="Q381" s="2" t="s">
        <v>51</v>
      </c>
      <c r="R381" s="2" t="s">
        <v>814</v>
      </c>
      <c r="S381" s="2">
        <v>0.51</v>
      </c>
      <c r="T381" s="7">
        <f>Table1[[#This Row],[Profit]]/Table1[[#This Row],[Sales]]</f>
        <v>-2.9517795637198621</v>
      </c>
      <c r="U381" s="2" t="s">
        <v>33</v>
      </c>
      <c r="V381" s="2" t="s">
        <v>61</v>
      </c>
      <c r="W381" s="2" t="s">
        <v>506</v>
      </c>
      <c r="X381" s="2" t="s">
        <v>815</v>
      </c>
      <c r="Y381" s="2">
        <v>63376</v>
      </c>
      <c r="Z381" s="10">
        <v>42039</v>
      </c>
      <c r="AA381" s="14" t="str">
        <f>TEXT(Table1[[#This Row],[Order Date]],"mmmm")</f>
        <v>February</v>
      </c>
      <c r="AB381" s="8" t="str">
        <f>TEXT(Table1[[#This Row],[Order Date]],"yyyy")</f>
        <v>2015</v>
      </c>
      <c r="AC381" s="10">
        <v>42040</v>
      </c>
      <c r="AD381" s="2">
        <v>-51.42</v>
      </c>
      <c r="AE381" s="2">
        <v>10</v>
      </c>
      <c r="AF381" s="2">
        <v>17.420000000000002</v>
      </c>
      <c r="AG381" s="2">
        <v>88502</v>
      </c>
      <c r="AH381" s="7" t="str">
        <f>IF(COUNTIF(Returns!$A$2:$A$1635,Orders!AG381)&gt;0,"Returned","Not Returned")</f>
        <v>Not Returned</v>
      </c>
    </row>
    <row r="382" spans="5:34" ht="12.75" customHeight="1" thickTop="1" thickBot="1" x14ac:dyDescent="0.3">
      <c r="E382" s="11">
        <v>19933</v>
      </c>
      <c r="F382" s="12" t="s">
        <v>25</v>
      </c>
      <c r="G382" s="12">
        <v>0.09</v>
      </c>
      <c r="H382" s="12">
        <v>6.48</v>
      </c>
      <c r="I382" s="12">
        <v>6.35</v>
      </c>
      <c r="J382" s="12">
        <v>691</v>
      </c>
      <c r="K382" s="7" t="str">
        <f>IF(COUNTIF(Table1[Customer ID],Table1[[#This Row],[Customer ID]])&gt;1,"Repeat Customer","One-Time Customer")</f>
        <v>One-Time Customer</v>
      </c>
      <c r="L382" s="12" t="s">
        <v>816</v>
      </c>
      <c r="M382" s="12" t="s">
        <v>49</v>
      </c>
      <c r="N382" s="12" t="s">
        <v>40</v>
      </c>
      <c r="O382" s="12" t="s">
        <v>29</v>
      </c>
      <c r="P382" s="12" t="s">
        <v>93</v>
      </c>
      <c r="Q382" s="12" t="s">
        <v>59</v>
      </c>
      <c r="R382" s="12" t="s">
        <v>817</v>
      </c>
      <c r="S382" s="12">
        <v>0.37</v>
      </c>
      <c r="T382" s="7">
        <f>Table1[[#This Row],[Profit]]/Table1[[#This Row],[Sales]]</f>
        <v>-1.7787592852840792</v>
      </c>
      <c r="U382" s="12" t="s">
        <v>33</v>
      </c>
      <c r="V382" s="12" t="s">
        <v>34</v>
      </c>
      <c r="W382" s="12" t="s">
        <v>35</v>
      </c>
      <c r="X382" s="12" t="s">
        <v>818</v>
      </c>
      <c r="Y382" s="12">
        <v>98408</v>
      </c>
      <c r="Z382" s="13">
        <v>42084</v>
      </c>
      <c r="AA382" s="14" t="str">
        <f>TEXT(Table1[[#This Row],[Order Date]],"mmmm")</f>
        <v>March</v>
      </c>
      <c r="AB382" s="8" t="str">
        <f>TEXT(Table1[[#This Row],[Order Date]],"yyyy")</f>
        <v>2015</v>
      </c>
      <c r="AC382" s="13">
        <v>42085</v>
      </c>
      <c r="AD382" s="12">
        <v>-88.6</v>
      </c>
      <c r="AE382" s="12">
        <v>8</v>
      </c>
      <c r="AF382" s="12">
        <v>49.81</v>
      </c>
      <c r="AG382" s="12">
        <v>89915</v>
      </c>
      <c r="AH382" s="7" t="str">
        <f>IF(COUNTIF(Returns!$A$2:$A$1635,Orders!AG382)&gt;0,"Returned","Not Returned")</f>
        <v>Not Returned</v>
      </c>
    </row>
    <row r="383" spans="5:34" ht="12.75" customHeight="1" thickTop="1" thickBot="1" x14ac:dyDescent="0.3">
      <c r="E383" s="9">
        <v>19400</v>
      </c>
      <c r="F383" s="2" t="s">
        <v>106</v>
      </c>
      <c r="G383" s="2">
        <v>0.02</v>
      </c>
      <c r="H383" s="2">
        <v>500.98</v>
      </c>
      <c r="I383" s="2">
        <v>41.44</v>
      </c>
      <c r="J383" s="2">
        <v>693</v>
      </c>
      <c r="K383" s="7" t="str">
        <f>IF(COUNTIF(Table1[Customer ID],Table1[[#This Row],[Customer ID]])&gt;1,"Repeat Customer","One-Time Customer")</f>
        <v>Repeat Customer</v>
      </c>
      <c r="L383" s="2" t="s">
        <v>819</v>
      </c>
      <c r="M383" s="2" t="s">
        <v>39</v>
      </c>
      <c r="N383" s="2" t="s">
        <v>58</v>
      </c>
      <c r="O383" s="2" t="s">
        <v>41</v>
      </c>
      <c r="P383" s="2" t="s">
        <v>191</v>
      </c>
      <c r="Q383" s="2" t="s">
        <v>121</v>
      </c>
      <c r="R383" s="2" t="s">
        <v>820</v>
      </c>
      <c r="S383" s="2">
        <v>0.66</v>
      </c>
      <c r="T383" s="7">
        <f>Table1[[#This Row],[Profit]]/Table1[[#This Row],[Sales]]</f>
        <v>0.69</v>
      </c>
      <c r="U383" s="2" t="s">
        <v>33</v>
      </c>
      <c r="V383" s="2" t="s">
        <v>34</v>
      </c>
      <c r="W383" s="2" t="s">
        <v>255</v>
      </c>
      <c r="X383" s="2" t="s">
        <v>821</v>
      </c>
      <c r="Y383" s="2">
        <v>80229</v>
      </c>
      <c r="Z383" s="10">
        <v>42088</v>
      </c>
      <c r="AA383" s="14" t="str">
        <f>TEXT(Table1[[#This Row],[Order Date]],"mmmm")</f>
        <v>March</v>
      </c>
      <c r="AB383" s="8" t="str">
        <f>TEXT(Table1[[#This Row],[Order Date]],"yyyy")</f>
        <v>2015</v>
      </c>
      <c r="AC383" s="10">
        <v>42088</v>
      </c>
      <c r="AD383" s="2">
        <v>2568.4628999999995</v>
      </c>
      <c r="AE383" s="2">
        <v>7</v>
      </c>
      <c r="AF383" s="2">
        <v>3722.41</v>
      </c>
      <c r="AG383" s="2">
        <v>87811</v>
      </c>
      <c r="AH383" s="7" t="str">
        <f>IF(COUNTIF(Returns!$A$2:$A$1635,Orders!AG383)&gt;0,"Returned","Not Returned")</f>
        <v>Not Returned</v>
      </c>
    </row>
    <row r="384" spans="5:34" ht="12.75" customHeight="1" thickTop="1" thickBot="1" x14ac:dyDescent="0.3">
      <c r="E384" s="11">
        <v>18736</v>
      </c>
      <c r="F384" s="12" t="s">
        <v>106</v>
      </c>
      <c r="G384" s="12">
        <v>0.09</v>
      </c>
      <c r="H384" s="12">
        <v>5.34</v>
      </c>
      <c r="I384" s="12">
        <v>2.99</v>
      </c>
      <c r="J384" s="12">
        <v>693</v>
      </c>
      <c r="K384" s="7" t="str">
        <f>IF(COUNTIF(Table1[Customer ID],Table1[[#This Row],[Customer ID]])&gt;1,"Repeat Customer","One-Time Customer")</f>
        <v>Repeat Customer</v>
      </c>
      <c r="L384" s="12" t="s">
        <v>819</v>
      </c>
      <c r="M384" s="12" t="s">
        <v>27</v>
      </c>
      <c r="N384" s="12" t="s">
        <v>58</v>
      </c>
      <c r="O384" s="12" t="s">
        <v>29</v>
      </c>
      <c r="P384" s="12" t="s">
        <v>109</v>
      </c>
      <c r="Q384" s="12" t="s">
        <v>59</v>
      </c>
      <c r="R384" s="12" t="s">
        <v>822</v>
      </c>
      <c r="S384" s="12">
        <v>0.38</v>
      </c>
      <c r="T384" s="7">
        <f>Table1[[#This Row],[Profit]]/Table1[[#This Row],[Sales]]</f>
        <v>9.974763406940064E-2</v>
      </c>
      <c r="U384" s="12" t="s">
        <v>33</v>
      </c>
      <c r="V384" s="12" t="s">
        <v>34</v>
      </c>
      <c r="W384" s="12" t="s">
        <v>255</v>
      </c>
      <c r="X384" s="12" t="s">
        <v>821</v>
      </c>
      <c r="Y384" s="12">
        <v>80229</v>
      </c>
      <c r="Z384" s="13">
        <v>42071</v>
      </c>
      <c r="AA384" s="14" t="str">
        <f>TEXT(Table1[[#This Row],[Order Date]],"mmmm")</f>
        <v>March</v>
      </c>
      <c r="AB384" s="8" t="str">
        <f>TEXT(Table1[[#This Row],[Order Date]],"yyyy")</f>
        <v>2015</v>
      </c>
      <c r="AC384" s="13">
        <v>42078</v>
      </c>
      <c r="AD384" s="12">
        <v>9.4860000000000007</v>
      </c>
      <c r="AE384" s="12">
        <v>17</v>
      </c>
      <c r="AF384" s="12">
        <v>95.1</v>
      </c>
      <c r="AG384" s="12">
        <v>87812</v>
      </c>
      <c r="AH384" s="7" t="str">
        <f>IF(COUNTIF(Returns!$A$2:$A$1635,Orders!AG384)&gt;0,"Returned","Not Returned")</f>
        <v>Not Returned</v>
      </c>
    </row>
    <row r="385" spans="5:34" ht="12.75" customHeight="1" thickTop="1" thickBot="1" x14ac:dyDescent="0.3">
      <c r="E385" s="9">
        <v>18737</v>
      </c>
      <c r="F385" s="2" t="s">
        <v>106</v>
      </c>
      <c r="G385" s="2">
        <v>7.0000000000000007E-2</v>
      </c>
      <c r="H385" s="2">
        <v>140.97999999999999</v>
      </c>
      <c r="I385" s="2">
        <v>53.48</v>
      </c>
      <c r="J385" s="2">
        <v>693</v>
      </c>
      <c r="K385" s="7" t="str">
        <f>IF(COUNTIF(Table1[Customer ID],Table1[[#This Row],[Customer ID]])&gt;1,"Repeat Customer","One-Time Customer")</f>
        <v>Repeat Customer</v>
      </c>
      <c r="L385" s="2" t="s">
        <v>819</v>
      </c>
      <c r="M385" s="2" t="s">
        <v>39</v>
      </c>
      <c r="N385" s="2" t="s">
        <v>58</v>
      </c>
      <c r="O385" s="2" t="s">
        <v>41</v>
      </c>
      <c r="P385" s="2" t="s">
        <v>191</v>
      </c>
      <c r="Q385" s="2" t="s">
        <v>121</v>
      </c>
      <c r="R385" s="2" t="s">
        <v>823</v>
      </c>
      <c r="S385" s="2">
        <v>0.65</v>
      </c>
      <c r="T385" s="7">
        <f>Table1[[#This Row],[Profit]]/Table1[[#This Row],[Sales]]</f>
        <v>-0.35883441761711621</v>
      </c>
      <c r="U385" s="2" t="s">
        <v>33</v>
      </c>
      <c r="V385" s="2" t="s">
        <v>34</v>
      </c>
      <c r="W385" s="2" t="s">
        <v>255</v>
      </c>
      <c r="X385" s="2" t="s">
        <v>821</v>
      </c>
      <c r="Y385" s="2">
        <v>80229</v>
      </c>
      <c r="Z385" s="10">
        <v>42071</v>
      </c>
      <c r="AA385" s="14" t="str">
        <f>TEXT(Table1[[#This Row],[Order Date]],"mmmm")</f>
        <v>March</v>
      </c>
      <c r="AB385" s="8" t="str">
        <f>TEXT(Table1[[#This Row],[Order Date]],"yyyy")</f>
        <v>2015</v>
      </c>
      <c r="AC385" s="10">
        <v>42078</v>
      </c>
      <c r="AD385" s="2">
        <v>-263.64999999999998</v>
      </c>
      <c r="AE385" s="2">
        <v>5</v>
      </c>
      <c r="AF385" s="2">
        <v>734.74</v>
      </c>
      <c r="AG385" s="2">
        <v>87812</v>
      </c>
      <c r="AH385" s="7" t="str">
        <f>IF(COUNTIF(Returns!$A$2:$A$1635,Orders!AG385)&gt;0,"Returned","Not Returned")</f>
        <v>Not Returned</v>
      </c>
    </row>
    <row r="386" spans="5:34" ht="12.75" customHeight="1" thickTop="1" thickBot="1" x14ac:dyDescent="0.3">
      <c r="E386" s="11">
        <v>18738</v>
      </c>
      <c r="F386" s="12" t="s">
        <v>106</v>
      </c>
      <c r="G386" s="12">
        <v>0.06</v>
      </c>
      <c r="H386" s="12">
        <v>205.99</v>
      </c>
      <c r="I386" s="12">
        <v>5.26</v>
      </c>
      <c r="J386" s="12">
        <v>693</v>
      </c>
      <c r="K386" s="7" t="str">
        <f>IF(COUNTIF(Table1[Customer ID],Table1[[#This Row],[Customer ID]])&gt;1,"Repeat Customer","One-Time Customer")</f>
        <v>Repeat Customer</v>
      </c>
      <c r="L386" s="12" t="s">
        <v>819</v>
      </c>
      <c r="M386" s="12" t="s">
        <v>49</v>
      </c>
      <c r="N386" s="12" t="s">
        <v>58</v>
      </c>
      <c r="O386" s="12" t="s">
        <v>77</v>
      </c>
      <c r="P386" s="12" t="s">
        <v>78</v>
      </c>
      <c r="Q386" s="12" t="s">
        <v>59</v>
      </c>
      <c r="R386" s="12" t="s">
        <v>824</v>
      </c>
      <c r="S386" s="12">
        <v>0.56000000000000005</v>
      </c>
      <c r="T386" s="7">
        <f>Table1[[#This Row],[Profit]]/Table1[[#This Row],[Sales]]</f>
        <v>0.47277878982616967</v>
      </c>
      <c r="U386" s="12" t="s">
        <v>33</v>
      </c>
      <c r="V386" s="12" t="s">
        <v>34</v>
      </c>
      <c r="W386" s="12" t="s">
        <v>255</v>
      </c>
      <c r="X386" s="12" t="s">
        <v>821</v>
      </c>
      <c r="Y386" s="12">
        <v>80229</v>
      </c>
      <c r="Z386" s="13">
        <v>42071</v>
      </c>
      <c r="AA386" s="14" t="str">
        <f>TEXT(Table1[[#This Row],[Order Date]],"mmmm")</f>
        <v>March</v>
      </c>
      <c r="AB386" s="8" t="str">
        <f>TEXT(Table1[[#This Row],[Order Date]],"yyyy")</f>
        <v>2015</v>
      </c>
      <c r="AC386" s="13">
        <v>42078</v>
      </c>
      <c r="AD386" s="12">
        <v>890.18100000000004</v>
      </c>
      <c r="AE386" s="12">
        <v>11</v>
      </c>
      <c r="AF386" s="12">
        <v>1882.87</v>
      </c>
      <c r="AG386" s="12">
        <v>87812</v>
      </c>
      <c r="AH386" s="7" t="str">
        <f>IF(COUNTIF(Returns!$A$2:$A$1635,Orders!AG386)&gt;0,"Returned","Not Returned")</f>
        <v>Not Returned</v>
      </c>
    </row>
    <row r="387" spans="5:34" ht="12.75" customHeight="1" thickTop="1" thickBot="1" x14ac:dyDescent="0.3">
      <c r="E387" s="9">
        <v>18810</v>
      </c>
      <c r="F387" s="2" t="s">
        <v>25</v>
      </c>
      <c r="G387" s="2">
        <v>0</v>
      </c>
      <c r="H387" s="2">
        <v>230.98</v>
      </c>
      <c r="I387" s="2">
        <v>23.78</v>
      </c>
      <c r="J387" s="2">
        <v>693</v>
      </c>
      <c r="K387" s="7" t="str">
        <f>IF(COUNTIF(Table1[Customer ID],Table1[[#This Row],[Customer ID]])&gt;1,"Repeat Customer","One-Time Customer")</f>
        <v>Repeat Customer</v>
      </c>
      <c r="L387" s="2" t="s">
        <v>819</v>
      </c>
      <c r="M387" s="2" t="s">
        <v>39</v>
      </c>
      <c r="N387" s="2" t="s">
        <v>58</v>
      </c>
      <c r="O387" s="2" t="s">
        <v>41</v>
      </c>
      <c r="P387" s="2" t="s">
        <v>152</v>
      </c>
      <c r="Q387" s="2" t="s">
        <v>121</v>
      </c>
      <c r="R387" s="2" t="s">
        <v>825</v>
      </c>
      <c r="S387" s="2">
        <v>0.6</v>
      </c>
      <c r="T387" s="7">
        <f>Table1[[#This Row],[Profit]]/Table1[[#This Row],[Sales]]</f>
        <v>0.69</v>
      </c>
      <c r="U387" s="2" t="s">
        <v>33</v>
      </c>
      <c r="V387" s="2" t="s">
        <v>34</v>
      </c>
      <c r="W387" s="2" t="s">
        <v>255</v>
      </c>
      <c r="X387" s="2" t="s">
        <v>821</v>
      </c>
      <c r="Y387" s="2">
        <v>80229</v>
      </c>
      <c r="Z387" s="10">
        <v>42129</v>
      </c>
      <c r="AA387" s="14" t="str">
        <f>TEXT(Table1[[#This Row],[Order Date]],"mmmm")</f>
        <v>May</v>
      </c>
      <c r="AB387" s="8" t="str">
        <f>TEXT(Table1[[#This Row],[Order Date]],"yyyy")</f>
        <v>2015</v>
      </c>
      <c r="AC387" s="10">
        <v>42131</v>
      </c>
      <c r="AD387" s="2">
        <v>6095.8601999999992</v>
      </c>
      <c r="AE387" s="2">
        <v>36</v>
      </c>
      <c r="AF387" s="2">
        <v>8834.58</v>
      </c>
      <c r="AG387" s="2">
        <v>87813</v>
      </c>
      <c r="AH387" s="7" t="str">
        <f>IF(COUNTIF(Returns!$A$2:$A$1635,Orders!AG387)&gt;0,"Returned","Not Returned")</f>
        <v>Not Returned</v>
      </c>
    </row>
    <row r="388" spans="5:34" ht="12.75" customHeight="1" thickTop="1" thickBot="1" x14ac:dyDescent="0.3">
      <c r="E388" s="11">
        <v>22613</v>
      </c>
      <c r="F388" s="12" t="s">
        <v>56</v>
      </c>
      <c r="G388" s="12">
        <v>0.06</v>
      </c>
      <c r="H388" s="12">
        <v>8.1199999999999992</v>
      </c>
      <c r="I388" s="12">
        <v>2.83</v>
      </c>
      <c r="J388" s="12">
        <v>696</v>
      </c>
      <c r="K388" s="7" t="str">
        <f>IF(COUNTIF(Table1[Customer ID],Table1[[#This Row],[Customer ID]])&gt;1,"Repeat Customer","One-Time Customer")</f>
        <v>Repeat Customer</v>
      </c>
      <c r="L388" s="12" t="s">
        <v>826</v>
      </c>
      <c r="M388" s="12" t="s">
        <v>49</v>
      </c>
      <c r="N388" s="12" t="s">
        <v>28</v>
      </c>
      <c r="O388" s="12" t="s">
        <v>77</v>
      </c>
      <c r="P388" s="12" t="s">
        <v>180</v>
      </c>
      <c r="Q388" s="12" t="s">
        <v>51</v>
      </c>
      <c r="R388" s="12" t="s">
        <v>827</v>
      </c>
      <c r="S388" s="12">
        <v>0.77</v>
      </c>
      <c r="T388" s="7">
        <f>Table1[[#This Row],[Profit]]/Table1[[#This Row],[Sales]]</f>
        <v>-1.0546218487394956</v>
      </c>
      <c r="U388" s="12" t="s">
        <v>33</v>
      </c>
      <c r="V388" s="12" t="s">
        <v>61</v>
      </c>
      <c r="W388" s="12" t="s">
        <v>703</v>
      </c>
      <c r="X388" s="12" t="s">
        <v>828</v>
      </c>
      <c r="Y388" s="12">
        <v>46307</v>
      </c>
      <c r="Z388" s="13">
        <v>42090</v>
      </c>
      <c r="AA388" s="14" t="str">
        <f>TEXT(Table1[[#This Row],[Order Date]],"mmmm")</f>
        <v>March</v>
      </c>
      <c r="AB388" s="8" t="str">
        <f>TEXT(Table1[[#This Row],[Order Date]],"yyyy")</f>
        <v>2015</v>
      </c>
      <c r="AC388" s="13">
        <v>42091</v>
      </c>
      <c r="AD388" s="12">
        <v>-82.83</v>
      </c>
      <c r="AE388" s="12">
        <v>10</v>
      </c>
      <c r="AF388" s="12">
        <v>78.540000000000006</v>
      </c>
      <c r="AG388" s="12">
        <v>89847</v>
      </c>
      <c r="AH388" s="7" t="str">
        <f>IF(COUNTIF(Returns!$A$2:$A$1635,Orders!AG388)&gt;0,"Returned","Not Returned")</f>
        <v>Not Returned</v>
      </c>
    </row>
    <row r="389" spans="5:34" ht="12.75" customHeight="1" thickTop="1" thickBot="1" x14ac:dyDescent="0.3">
      <c r="E389" s="9">
        <v>22614</v>
      </c>
      <c r="F389" s="2" t="s">
        <v>56</v>
      </c>
      <c r="G389" s="2">
        <v>0.05</v>
      </c>
      <c r="H389" s="2">
        <v>51.65</v>
      </c>
      <c r="I389" s="2">
        <v>18.45</v>
      </c>
      <c r="J389" s="2">
        <v>696</v>
      </c>
      <c r="K389" s="7" t="str">
        <f>IF(COUNTIF(Table1[Customer ID],Table1[[#This Row],[Customer ID]])&gt;1,"Repeat Customer","One-Time Customer")</f>
        <v>Repeat Customer</v>
      </c>
      <c r="L389" s="2" t="s">
        <v>826</v>
      </c>
      <c r="M389" s="2" t="s">
        <v>49</v>
      </c>
      <c r="N389" s="2" t="s">
        <v>28</v>
      </c>
      <c r="O389" s="2" t="s">
        <v>41</v>
      </c>
      <c r="P389" s="2" t="s">
        <v>50</v>
      </c>
      <c r="Q389" s="2" t="s">
        <v>86</v>
      </c>
      <c r="R389" s="2" t="s">
        <v>829</v>
      </c>
      <c r="S389" s="2">
        <v>0.65</v>
      </c>
      <c r="T389" s="7">
        <f>Table1[[#This Row],[Profit]]/Table1[[#This Row],[Sales]]</f>
        <v>4.1381589819864485E-2</v>
      </c>
      <c r="U389" s="2" t="s">
        <v>33</v>
      </c>
      <c r="V389" s="2" t="s">
        <v>61</v>
      </c>
      <c r="W389" s="2" t="s">
        <v>703</v>
      </c>
      <c r="X389" s="2" t="s">
        <v>828</v>
      </c>
      <c r="Y389" s="2">
        <v>46307</v>
      </c>
      <c r="Z389" s="10">
        <v>42090</v>
      </c>
      <c r="AA389" s="14" t="str">
        <f>TEXT(Table1[[#This Row],[Order Date]],"mmmm")</f>
        <v>March</v>
      </c>
      <c r="AB389" s="8" t="str">
        <f>TEXT(Table1[[#This Row],[Order Date]],"yyyy")</f>
        <v>2015</v>
      </c>
      <c r="AC389" s="10">
        <v>42091</v>
      </c>
      <c r="AD389" s="2">
        <v>25.04</v>
      </c>
      <c r="AE389" s="2">
        <v>12</v>
      </c>
      <c r="AF389" s="2">
        <v>605.1</v>
      </c>
      <c r="AG389" s="2">
        <v>89847</v>
      </c>
      <c r="AH389" s="7" t="str">
        <f>IF(COUNTIF(Returns!$A$2:$A$1635,Orders!AG389)&gt;0,"Returned","Not Returned")</f>
        <v>Not Returned</v>
      </c>
    </row>
    <row r="390" spans="5:34" ht="12.75" customHeight="1" thickTop="1" thickBot="1" x14ac:dyDescent="0.3">
      <c r="E390" s="11">
        <v>19225</v>
      </c>
      <c r="F390" s="12" t="s">
        <v>106</v>
      </c>
      <c r="G390" s="12">
        <v>0.1</v>
      </c>
      <c r="H390" s="12">
        <v>40.479999999999997</v>
      </c>
      <c r="I390" s="12">
        <v>19.989999999999998</v>
      </c>
      <c r="J390" s="12">
        <v>696</v>
      </c>
      <c r="K390" s="7" t="str">
        <f>IF(COUNTIF(Table1[Customer ID],Table1[[#This Row],[Customer ID]])&gt;1,"Repeat Customer","One-Time Customer")</f>
        <v>Repeat Customer</v>
      </c>
      <c r="L390" s="12" t="s">
        <v>826</v>
      </c>
      <c r="M390" s="12" t="s">
        <v>49</v>
      </c>
      <c r="N390" s="12" t="s">
        <v>28</v>
      </c>
      <c r="O390" s="12" t="s">
        <v>77</v>
      </c>
      <c r="P390" s="12" t="s">
        <v>180</v>
      </c>
      <c r="Q390" s="12" t="s">
        <v>59</v>
      </c>
      <c r="R390" s="12" t="s">
        <v>830</v>
      </c>
      <c r="S390" s="12">
        <v>0.77</v>
      </c>
      <c r="T390" s="7">
        <f>Table1[[#This Row],[Profit]]/Table1[[#This Row],[Sales]]</f>
        <v>-1.6308453237410074</v>
      </c>
      <c r="U390" s="12" t="s">
        <v>33</v>
      </c>
      <c r="V390" s="12" t="s">
        <v>61</v>
      </c>
      <c r="W390" s="12" t="s">
        <v>703</v>
      </c>
      <c r="X390" s="12" t="s">
        <v>828</v>
      </c>
      <c r="Y390" s="12">
        <v>46307</v>
      </c>
      <c r="Z390" s="13">
        <v>42101</v>
      </c>
      <c r="AA390" s="14" t="str">
        <f>TEXT(Table1[[#This Row],[Order Date]],"mmmm")</f>
        <v>April</v>
      </c>
      <c r="AB390" s="8" t="str">
        <f>TEXT(Table1[[#This Row],[Order Date]],"yyyy")</f>
        <v>2015</v>
      </c>
      <c r="AC390" s="13">
        <v>42103</v>
      </c>
      <c r="AD390" s="12">
        <v>-580.32000000000005</v>
      </c>
      <c r="AE390" s="12">
        <v>9</v>
      </c>
      <c r="AF390" s="12">
        <v>355.84</v>
      </c>
      <c r="AG390" s="12">
        <v>89848</v>
      </c>
      <c r="AH390" s="7" t="str">
        <f>IF(COUNTIF(Returns!$A$2:$A$1635,Orders!AG390)&gt;0,"Returned","Not Returned")</f>
        <v>Not Returned</v>
      </c>
    </row>
    <row r="391" spans="5:34" ht="12.75" customHeight="1" thickTop="1" thickBot="1" x14ac:dyDescent="0.3">
      <c r="E391" s="9">
        <v>22616</v>
      </c>
      <c r="F391" s="2" t="s">
        <v>56</v>
      </c>
      <c r="G391" s="2">
        <v>0.1</v>
      </c>
      <c r="H391" s="2">
        <v>175.99</v>
      </c>
      <c r="I391" s="2">
        <v>8.99</v>
      </c>
      <c r="J391" s="2">
        <v>697</v>
      </c>
      <c r="K391" s="7" t="str">
        <f>IF(COUNTIF(Table1[Customer ID],Table1[[#This Row],[Customer ID]])&gt;1,"Repeat Customer","One-Time Customer")</f>
        <v>Repeat Customer</v>
      </c>
      <c r="L391" s="2" t="s">
        <v>831</v>
      </c>
      <c r="M391" s="2" t="s">
        <v>49</v>
      </c>
      <c r="N391" s="2" t="s">
        <v>28</v>
      </c>
      <c r="O391" s="2" t="s">
        <v>77</v>
      </c>
      <c r="P391" s="2" t="s">
        <v>78</v>
      </c>
      <c r="Q391" s="2" t="s">
        <v>59</v>
      </c>
      <c r="R391" s="2" t="s">
        <v>168</v>
      </c>
      <c r="S391" s="2">
        <v>0.56999999999999995</v>
      </c>
      <c r="T391" s="7">
        <f>Table1[[#This Row],[Profit]]/Table1[[#This Row],[Sales]]</f>
        <v>0.69</v>
      </c>
      <c r="U391" s="2" t="s">
        <v>33</v>
      </c>
      <c r="V391" s="2" t="s">
        <v>61</v>
      </c>
      <c r="W391" s="2" t="s">
        <v>703</v>
      </c>
      <c r="X391" s="2" t="s">
        <v>832</v>
      </c>
      <c r="Y391" s="2">
        <v>46312</v>
      </c>
      <c r="Z391" s="10">
        <v>42090</v>
      </c>
      <c r="AA391" s="14" t="str">
        <f>TEXT(Table1[[#This Row],[Order Date]],"mmmm")</f>
        <v>March</v>
      </c>
      <c r="AB391" s="8" t="str">
        <f>TEXT(Table1[[#This Row],[Order Date]],"yyyy")</f>
        <v>2015</v>
      </c>
      <c r="AC391" s="10">
        <v>42091</v>
      </c>
      <c r="AD391" s="2">
        <v>928.96079999999984</v>
      </c>
      <c r="AE391" s="2">
        <v>10</v>
      </c>
      <c r="AF391" s="2">
        <v>1346.32</v>
      </c>
      <c r="AG391" s="2">
        <v>89847</v>
      </c>
      <c r="AH391" s="7" t="str">
        <f>IF(COUNTIF(Returns!$A$2:$A$1635,Orders!AG391)&gt;0,"Returned","Not Returned")</f>
        <v>Not Returned</v>
      </c>
    </row>
    <row r="392" spans="5:34" ht="12.75" customHeight="1" thickTop="1" thickBot="1" x14ac:dyDescent="0.3">
      <c r="E392" s="11">
        <v>25480</v>
      </c>
      <c r="F392" s="12" t="s">
        <v>47</v>
      </c>
      <c r="G392" s="12">
        <v>0.08</v>
      </c>
      <c r="H392" s="12">
        <v>14.81</v>
      </c>
      <c r="I392" s="12">
        <v>13.32</v>
      </c>
      <c r="J392" s="12">
        <v>697</v>
      </c>
      <c r="K392" s="7" t="str">
        <f>IF(COUNTIF(Table1[Customer ID],Table1[[#This Row],[Customer ID]])&gt;1,"Repeat Customer","One-Time Customer")</f>
        <v>Repeat Customer</v>
      </c>
      <c r="L392" s="12" t="s">
        <v>831</v>
      </c>
      <c r="M392" s="12" t="s">
        <v>49</v>
      </c>
      <c r="N392" s="12" t="s">
        <v>28</v>
      </c>
      <c r="O392" s="12" t="s">
        <v>29</v>
      </c>
      <c r="P392" s="12" t="s">
        <v>257</v>
      </c>
      <c r="Q392" s="12" t="s">
        <v>59</v>
      </c>
      <c r="R392" s="12" t="s">
        <v>833</v>
      </c>
      <c r="S392" s="12">
        <v>0.43</v>
      </c>
      <c r="T392" s="7">
        <f>Table1[[#This Row],[Profit]]/Table1[[#This Row],[Sales]]</f>
        <v>-0.45046615100280657</v>
      </c>
      <c r="U392" s="12" t="s">
        <v>33</v>
      </c>
      <c r="V392" s="12" t="s">
        <v>61</v>
      </c>
      <c r="W392" s="12" t="s">
        <v>703</v>
      </c>
      <c r="X392" s="12" t="s">
        <v>832</v>
      </c>
      <c r="Y392" s="12">
        <v>46312</v>
      </c>
      <c r="Z392" s="13">
        <v>42042</v>
      </c>
      <c r="AA392" s="14" t="str">
        <f>TEXT(Table1[[#This Row],[Order Date]],"mmmm")</f>
        <v>February</v>
      </c>
      <c r="AB392" s="8" t="str">
        <f>TEXT(Table1[[#This Row],[Order Date]],"yyyy")</f>
        <v>2015</v>
      </c>
      <c r="AC392" s="13">
        <v>42044</v>
      </c>
      <c r="AD392" s="12">
        <v>-131.61720000000003</v>
      </c>
      <c r="AE392" s="12">
        <v>20</v>
      </c>
      <c r="AF392" s="12">
        <v>292.18</v>
      </c>
      <c r="AG392" s="12">
        <v>89849</v>
      </c>
      <c r="AH392" s="7" t="str">
        <f>IF(COUNTIF(Returns!$A$2:$A$1635,Orders!AG392)&gt;0,"Returned","Not Returned")</f>
        <v>Not Returned</v>
      </c>
    </row>
    <row r="393" spans="5:34" ht="12.75" customHeight="1" thickTop="1" thickBot="1" x14ac:dyDescent="0.3">
      <c r="E393" s="9">
        <v>4613</v>
      </c>
      <c r="F393" s="2" t="s">
        <v>56</v>
      </c>
      <c r="G393" s="2">
        <v>0.06</v>
      </c>
      <c r="H393" s="2">
        <v>8.1199999999999992</v>
      </c>
      <c r="I393" s="2">
        <v>2.83</v>
      </c>
      <c r="J393" s="2">
        <v>698</v>
      </c>
      <c r="K393" s="7" t="str">
        <f>IF(COUNTIF(Table1[Customer ID],Table1[[#This Row],[Customer ID]])&gt;1,"Repeat Customer","One-Time Customer")</f>
        <v>Repeat Customer</v>
      </c>
      <c r="L393" s="2" t="s">
        <v>834</v>
      </c>
      <c r="M393" s="2" t="s">
        <v>49</v>
      </c>
      <c r="N393" s="2" t="s">
        <v>28</v>
      </c>
      <c r="O393" s="2" t="s">
        <v>77</v>
      </c>
      <c r="P393" s="2" t="s">
        <v>180</v>
      </c>
      <c r="Q393" s="2" t="s">
        <v>51</v>
      </c>
      <c r="R393" s="2" t="s">
        <v>827</v>
      </c>
      <c r="S393" s="2">
        <v>0.77</v>
      </c>
      <c r="T393" s="7">
        <f>Table1[[#This Row],[Profit]]/Table1[[#This Row],[Sales]]</f>
        <v>-0.25721206098810673</v>
      </c>
      <c r="U393" s="2" t="s">
        <v>33</v>
      </c>
      <c r="V393" s="2" t="s">
        <v>34</v>
      </c>
      <c r="W393" s="2" t="s">
        <v>35</v>
      </c>
      <c r="X393" s="2" t="s">
        <v>209</v>
      </c>
      <c r="Y393" s="2">
        <v>98105</v>
      </c>
      <c r="Z393" s="10">
        <v>42090</v>
      </c>
      <c r="AA393" s="14" t="str">
        <f>TEXT(Table1[[#This Row],[Order Date]],"mmmm")</f>
        <v>March</v>
      </c>
      <c r="AB393" s="8" t="str">
        <f>TEXT(Table1[[#This Row],[Order Date]],"yyyy")</f>
        <v>2015</v>
      </c>
      <c r="AC393" s="10">
        <v>42091</v>
      </c>
      <c r="AD393" s="2">
        <v>-82.83</v>
      </c>
      <c r="AE393" s="2">
        <v>41</v>
      </c>
      <c r="AF393" s="2">
        <v>322.02999999999997</v>
      </c>
      <c r="AG393" s="2">
        <v>32869</v>
      </c>
      <c r="AH393" s="7" t="str">
        <f>IF(COUNTIF(Returns!$A$2:$A$1635,Orders!AG393)&gt;0,"Returned","Not Returned")</f>
        <v>Not Returned</v>
      </c>
    </row>
    <row r="394" spans="5:34" ht="12.75" customHeight="1" thickTop="1" thickBot="1" x14ac:dyDescent="0.3">
      <c r="E394" s="11">
        <v>4614</v>
      </c>
      <c r="F394" s="12" t="s">
        <v>56</v>
      </c>
      <c r="G394" s="12">
        <v>0.05</v>
      </c>
      <c r="H394" s="12">
        <v>51.65</v>
      </c>
      <c r="I394" s="12">
        <v>18.45</v>
      </c>
      <c r="J394" s="12">
        <v>698</v>
      </c>
      <c r="K394" s="7" t="str">
        <f>IF(COUNTIF(Table1[Customer ID],Table1[[#This Row],[Customer ID]])&gt;1,"Repeat Customer","One-Time Customer")</f>
        <v>Repeat Customer</v>
      </c>
      <c r="L394" s="12" t="s">
        <v>834</v>
      </c>
      <c r="M394" s="12" t="s">
        <v>49</v>
      </c>
      <c r="N394" s="12" t="s">
        <v>28</v>
      </c>
      <c r="O394" s="12" t="s">
        <v>41</v>
      </c>
      <c r="P394" s="12" t="s">
        <v>50</v>
      </c>
      <c r="Q394" s="12" t="s">
        <v>86</v>
      </c>
      <c r="R394" s="12" t="s">
        <v>829</v>
      </c>
      <c r="S394" s="12">
        <v>0.65</v>
      </c>
      <c r="T394" s="7">
        <f>Table1[[#This Row],[Profit]]/Table1[[#This Row],[Sales]]</f>
        <v>1.0134205371452622E-2</v>
      </c>
      <c r="U394" s="12" t="s">
        <v>33</v>
      </c>
      <c r="V394" s="12" t="s">
        <v>34</v>
      </c>
      <c r="W394" s="12" t="s">
        <v>35</v>
      </c>
      <c r="X394" s="12" t="s">
        <v>209</v>
      </c>
      <c r="Y394" s="12">
        <v>98105</v>
      </c>
      <c r="Z394" s="13">
        <v>42090</v>
      </c>
      <c r="AA394" s="14" t="str">
        <f>TEXT(Table1[[#This Row],[Order Date]],"mmmm")</f>
        <v>March</v>
      </c>
      <c r="AB394" s="8" t="str">
        <f>TEXT(Table1[[#This Row],[Order Date]],"yyyy")</f>
        <v>2015</v>
      </c>
      <c r="AC394" s="13">
        <v>42091</v>
      </c>
      <c r="AD394" s="12">
        <v>25.04</v>
      </c>
      <c r="AE394" s="12">
        <v>49</v>
      </c>
      <c r="AF394" s="12">
        <v>2470.84</v>
      </c>
      <c r="AG394" s="12">
        <v>32869</v>
      </c>
      <c r="AH394" s="7" t="str">
        <f>IF(COUNTIF(Returns!$A$2:$A$1635,Orders!AG394)&gt;0,"Returned","Not Returned")</f>
        <v>Not Returned</v>
      </c>
    </row>
    <row r="395" spans="5:34" ht="12.75" customHeight="1" thickTop="1" thickBot="1" x14ac:dyDescent="0.3">
      <c r="E395" s="9">
        <v>4616</v>
      </c>
      <c r="F395" s="2" t="s">
        <v>56</v>
      </c>
      <c r="G395" s="2">
        <v>0.1</v>
      </c>
      <c r="H395" s="2">
        <v>175.99</v>
      </c>
      <c r="I395" s="2">
        <v>8.99</v>
      </c>
      <c r="J395" s="2">
        <v>698</v>
      </c>
      <c r="K395" s="7" t="str">
        <f>IF(COUNTIF(Table1[Customer ID],Table1[[#This Row],[Customer ID]])&gt;1,"Repeat Customer","One-Time Customer")</f>
        <v>Repeat Customer</v>
      </c>
      <c r="L395" s="2" t="s">
        <v>834</v>
      </c>
      <c r="M395" s="2" t="s">
        <v>49</v>
      </c>
      <c r="N395" s="2" t="s">
        <v>28</v>
      </c>
      <c r="O395" s="2" t="s">
        <v>77</v>
      </c>
      <c r="P395" s="2" t="s">
        <v>78</v>
      </c>
      <c r="Q395" s="2" t="s">
        <v>59</v>
      </c>
      <c r="R395" s="2" t="s">
        <v>168</v>
      </c>
      <c r="S395" s="2">
        <v>0.56999999999999995</v>
      </c>
      <c r="T395" s="7">
        <f>Table1[[#This Row],[Profit]]/Table1[[#This Row],[Sales]]</f>
        <v>0.17730856692301541</v>
      </c>
      <c r="U395" s="2" t="s">
        <v>33</v>
      </c>
      <c r="V395" s="2" t="s">
        <v>34</v>
      </c>
      <c r="W395" s="2" t="s">
        <v>35</v>
      </c>
      <c r="X395" s="2" t="s">
        <v>209</v>
      </c>
      <c r="Y395" s="2">
        <v>98105</v>
      </c>
      <c r="Z395" s="10">
        <v>42090</v>
      </c>
      <c r="AA395" s="14" t="str">
        <f>TEXT(Table1[[#This Row],[Order Date]],"mmmm")</f>
        <v>March</v>
      </c>
      <c r="AB395" s="8" t="str">
        <f>TEXT(Table1[[#This Row],[Order Date]],"yyyy")</f>
        <v>2015</v>
      </c>
      <c r="AC395" s="10">
        <v>42091</v>
      </c>
      <c r="AD395" s="2">
        <v>930.98700000000008</v>
      </c>
      <c r="AE395" s="2">
        <v>39</v>
      </c>
      <c r="AF395" s="2">
        <v>5250.66</v>
      </c>
      <c r="AG395" s="2">
        <v>32869</v>
      </c>
      <c r="AH395" s="7" t="str">
        <f>IF(COUNTIF(Returns!$A$2:$A$1635,Orders!AG395)&gt;0,"Returned","Not Returned")</f>
        <v>Not Returned</v>
      </c>
    </row>
    <row r="396" spans="5:34" ht="12.75" customHeight="1" thickTop="1" thickBot="1" x14ac:dyDescent="0.3">
      <c r="E396" s="11">
        <v>1225</v>
      </c>
      <c r="F396" s="12" t="s">
        <v>106</v>
      </c>
      <c r="G396" s="12">
        <v>0.1</v>
      </c>
      <c r="H396" s="12">
        <v>40.479999999999997</v>
      </c>
      <c r="I396" s="12">
        <v>19.989999999999998</v>
      </c>
      <c r="J396" s="12">
        <v>698</v>
      </c>
      <c r="K396" s="7" t="str">
        <f>IF(COUNTIF(Table1[Customer ID],Table1[[#This Row],[Customer ID]])&gt;1,"Repeat Customer","One-Time Customer")</f>
        <v>Repeat Customer</v>
      </c>
      <c r="L396" s="12" t="s">
        <v>834</v>
      </c>
      <c r="M396" s="12" t="s">
        <v>49</v>
      </c>
      <c r="N396" s="12" t="s">
        <v>28</v>
      </c>
      <c r="O396" s="12" t="s">
        <v>77</v>
      </c>
      <c r="P396" s="12" t="s">
        <v>180</v>
      </c>
      <c r="Q396" s="12" t="s">
        <v>59</v>
      </c>
      <c r="R396" s="12" t="s">
        <v>830</v>
      </c>
      <c r="S396" s="12">
        <v>0.77</v>
      </c>
      <c r="T396" s="7">
        <f>Table1[[#This Row],[Profit]]/Table1[[#This Row],[Sales]]</f>
        <v>-0.40771419538412906</v>
      </c>
      <c r="U396" s="12" t="s">
        <v>33</v>
      </c>
      <c r="V396" s="12" t="s">
        <v>34</v>
      </c>
      <c r="W396" s="12" t="s">
        <v>35</v>
      </c>
      <c r="X396" s="12" t="s">
        <v>209</v>
      </c>
      <c r="Y396" s="12">
        <v>98105</v>
      </c>
      <c r="Z396" s="13">
        <v>42101</v>
      </c>
      <c r="AA396" s="14" t="str">
        <f>TEXT(Table1[[#This Row],[Order Date]],"mmmm")</f>
        <v>April</v>
      </c>
      <c r="AB396" s="8" t="str">
        <f>TEXT(Table1[[#This Row],[Order Date]],"yyyy")</f>
        <v>2015</v>
      </c>
      <c r="AC396" s="13">
        <v>42103</v>
      </c>
      <c r="AD396" s="12">
        <v>-580.32000000000005</v>
      </c>
      <c r="AE396" s="12">
        <v>36</v>
      </c>
      <c r="AF396" s="12">
        <v>1423.35</v>
      </c>
      <c r="AG396" s="12">
        <v>8994</v>
      </c>
      <c r="AH396" s="7" t="str">
        <f>IF(COUNTIF(Returns!$A$2:$A$1635,Orders!AG396)&gt;0,"Returned","Not Returned")</f>
        <v>Not Returned</v>
      </c>
    </row>
    <row r="397" spans="5:34" ht="12.75" customHeight="1" thickTop="1" thickBot="1" x14ac:dyDescent="0.3">
      <c r="E397" s="9">
        <v>7480</v>
      </c>
      <c r="F397" s="2" t="s">
        <v>47</v>
      </c>
      <c r="G397" s="2">
        <v>0.08</v>
      </c>
      <c r="H397" s="2">
        <v>14.81</v>
      </c>
      <c r="I397" s="2">
        <v>13.32</v>
      </c>
      <c r="J397" s="2">
        <v>698</v>
      </c>
      <c r="K397" s="7" t="str">
        <f>IF(COUNTIF(Table1[Customer ID],Table1[[#This Row],[Customer ID]])&gt;1,"Repeat Customer","One-Time Customer")</f>
        <v>Repeat Customer</v>
      </c>
      <c r="L397" s="2" t="s">
        <v>834</v>
      </c>
      <c r="M397" s="2" t="s">
        <v>49</v>
      </c>
      <c r="N397" s="2" t="s">
        <v>28</v>
      </c>
      <c r="O397" s="2" t="s">
        <v>29</v>
      </c>
      <c r="P397" s="2" t="s">
        <v>257</v>
      </c>
      <c r="Q397" s="2" t="s">
        <v>59</v>
      </c>
      <c r="R397" s="2" t="s">
        <v>833</v>
      </c>
      <c r="S397" s="2">
        <v>0.43</v>
      </c>
      <c r="T397" s="7">
        <f>Table1[[#This Row],[Profit]]/Table1[[#This Row],[Sales]]</f>
        <v>-0.21930995043842932</v>
      </c>
      <c r="U397" s="2" t="s">
        <v>33</v>
      </c>
      <c r="V397" s="2" t="s">
        <v>34</v>
      </c>
      <c r="W397" s="2" t="s">
        <v>35</v>
      </c>
      <c r="X397" s="2" t="s">
        <v>209</v>
      </c>
      <c r="Y397" s="2">
        <v>98105</v>
      </c>
      <c r="Z397" s="10">
        <v>42042</v>
      </c>
      <c r="AA397" s="14" t="str">
        <f>TEXT(Table1[[#This Row],[Order Date]],"mmmm")</f>
        <v>February</v>
      </c>
      <c r="AB397" s="8" t="str">
        <f>TEXT(Table1[[#This Row],[Order Date]],"yyyy")</f>
        <v>2015</v>
      </c>
      <c r="AC397" s="10">
        <v>42044</v>
      </c>
      <c r="AD397" s="2">
        <v>-253.11</v>
      </c>
      <c r="AE397" s="2">
        <v>79</v>
      </c>
      <c r="AF397" s="2">
        <v>1154.1199999999999</v>
      </c>
      <c r="AG397" s="2">
        <v>53410</v>
      </c>
      <c r="AH397" s="7" t="str">
        <f>IF(COUNTIF(Returns!$A$2:$A$1635,Orders!AG397)&gt;0,"Returned","Not Returned")</f>
        <v>Not Returned</v>
      </c>
    </row>
    <row r="398" spans="5:34" ht="12.75" customHeight="1" thickTop="1" thickBot="1" x14ac:dyDescent="0.3">
      <c r="E398" s="11">
        <v>6289</v>
      </c>
      <c r="F398" s="12" t="s">
        <v>56</v>
      </c>
      <c r="G398" s="12">
        <v>0.03</v>
      </c>
      <c r="H398" s="12">
        <v>5.28</v>
      </c>
      <c r="I398" s="12">
        <v>5.61</v>
      </c>
      <c r="J398" s="12">
        <v>699</v>
      </c>
      <c r="K398" s="7" t="str">
        <f>IF(COUNTIF(Table1[Customer ID],Table1[[#This Row],[Customer ID]])&gt;1,"Repeat Customer","One-Time Customer")</f>
        <v>Repeat Customer</v>
      </c>
      <c r="L398" s="12" t="s">
        <v>835</v>
      </c>
      <c r="M398" s="12" t="s">
        <v>49</v>
      </c>
      <c r="N398" s="12" t="s">
        <v>114</v>
      </c>
      <c r="O398" s="12" t="s">
        <v>29</v>
      </c>
      <c r="P398" s="12" t="s">
        <v>93</v>
      </c>
      <c r="Q398" s="12" t="s">
        <v>59</v>
      </c>
      <c r="R398" s="12" t="s">
        <v>836</v>
      </c>
      <c r="S398" s="12">
        <v>0.4</v>
      </c>
      <c r="T398" s="7">
        <f>Table1[[#This Row],[Profit]]/Table1[[#This Row],[Sales]]</f>
        <v>-0.51292307692307693</v>
      </c>
      <c r="U398" s="12" t="s">
        <v>33</v>
      </c>
      <c r="V398" s="12" t="s">
        <v>34</v>
      </c>
      <c r="W398" s="12" t="s">
        <v>45</v>
      </c>
      <c r="X398" s="12" t="s">
        <v>663</v>
      </c>
      <c r="Y398" s="12">
        <v>90041</v>
      </c>
      <c r="Z398" s="13">
        <v>42117</v>
      </c>
      <c r="AA398" s="14" t="str">
        <f>TEXT(Table1[[#This Row],[Order Date]],"mmmm")</f>
        <v>April</v>
      </c>
      <c r="AB398" s="8" t="str">
        <f>TEXT(Table1[[#This Row],[Order Date]],"yyyy")</f>
        <v>2015</v>
      </c>
      <c r="AC398" s="13">
        <v>42118</v>
      </c>
      <c r="AD398" s="12">
        <v>-16.670000000000002</v>
      </c>
      <c r="AE398" s="12">
        <v>5</v>
      </c>
      <c r="AF398" s="12">
        <v>32.5</v>
      </c>
      <c r="AG398" s="12">
        <v>44517</v>
      </c>
      <c r="AH398" s="7" t="str">
        <f>IF(COUNTIF(Returns!$A$2:$A$1635,Orders!AG398)&gt;0,"Returned","Not Returned")</f>
        <v>Not Returned</v>
      </c>
    </row>
    <row r="399" spans="5:34" ht="12.75" customHeight="1" thickTop="1" thickBot="1" x14ac:dyDescent="0.3">
      <c r="E399" s="9">
        <v>7733</v>
      </c>
      <c r="F399" s="2" t="s">
        <v>47</v>
      </c>
      <c r="G399" s="2">
        <v>0.02</v>
      </c>
      <c r="H399" s="2">
        <v>6.47</v>
      </c>
      <c r="I399" s="2">
        <v>1.22</v>
      </c>
      <c r="J399" s="2">
        <v>699</v>
      </c>
      <c r="K399" s="7" t="str">
        <f>IF(COUNTIF(Table1[Customer ID],Table1[[#This Row],[Customer ID]])&gt;1,"Repeat Customer","One-Time Customer")</f>
        <v>Repeat Customer</v>
      </c>
      <c r="L399" s="2" t="s">
        <v>835</v>
      </c>
      <c r="M399" s="2" t="s">
        <v>49</v>
      </c>
      <c r="N399" s="2" t="s">
        <v>114</v>
      </c>
      <c r="O399" s="2" t="s">
        <v>29</v>
      </c>
      <c r="P399" s="2" t="s">
        <v>30</v>
      </c>
      <c r="Q399" s="2" t="s">
        <v>31</v>
      </c>
      <c r="R399" s="2" t="s">
        <v>837</v>
      </c>
      <c r="S399" s="2">
        <v>0.4</v>
      </c>
      <c r="T399" s="7">
        <f>Table1[[#This Row],[Profit]]/Table1[[#This Row],[Sales]]</f>
        <v>0.20726991492652749</v>
      </c>
      <c r="U399" s="2" t="s">
        <v>33</v>
      </c>
      <c r="V399" s="2" t="s">
        <v>34</v>
      </c>
      <c r="W399" s="2" t="s">
        <v>45</v>
      </c>
      <c r="X399" s="2" t="s">
        <v>663</v>
      </c>
      <c r="Y399" s="2">
        <v>90041</v>
      </c>
      <c r="Z399" s="10">
        <v>42161</v>
      </c>
      <c r="AA399" s="14" t="str">
        <f>TEXT(Table1[[#This Row],[Order Date]],"mmmm")</f>
        <v>June</v>
      </c>
      <c r="AB399" s="8" t="str">
        <f>TEXT(Table1[[#This Row],[Order Date]],"yyyy")</f>
        <v>2015</v>
      </c>
      <c r="AC399" s="10">
        <v>42162</v>
      </c>
      <c r="AD399" s="2">
        <v>40.200000000000003</v>
      </c>
      <c r="AE399" s="2">
        <v>30</v>
      </c>
      <c r="AF399" s="2">
        <v>193.95</v>
      </c>
      <c r="AG399" s="2">
        <v>55392</v>
      </c>
      <c r="AH399" s="7" t="str">
        <f>IF(COUNTIF(Returns!$A$2:$A$1635,Orders!AG399)&gt;0,"Returned","Not Returned")</f>
        <v>Not Returned</v>
      </c>
    </row>
    <row r="400" spans="5:34" ht="12.75" customHeight="1" thickTop="1" thickBot="1" x14ac:dyDescent="0.3">
      <c r="E400" s="11">
        <v>7734</v>
      </c>
      <c r="F400" s="12" t="s">
        <v>47</v>
      </c>
      <c r="G400" s="12">
        <v>7.0000000000000007E-2</v>
      </c>
      <c r="H400" s="12">
        <v>2.84</v>
      </c>
      <c r="I400" s="12">
        <v>0.93</v>
      </c>
      <c r="J400" s="12">
        <v>699</v>
      </c>
      <c r="K400" s="7" t="str">
        <f>IF(COUNTIF(Table1[Customer ID],Table1[[#This Row],[Customer ID]])&gt;1,"Repeat Customer","One-Time Customer")</f>
        <v>Repeat Customer</v>
      </c>
      <c r="L400" s="12" t="s">
        <v>835</v>
      </c>
      <c r="M400" s="12" t="s">
        <v>49</v>
      </c>
      <c r="N400" s="12" t="s">
        <v>114</v>
      </c>
      <c r="O400" s="12" t="s">
        <v>29</v>
      </c>
      <c r="P400" s="12" t="s">
        <v>30</v>
      </c>
      <c r="Q400" s="12" t="s">
        <v>31</v>
      </c>
      <c r="R400" s="12" t="s">
        <v>32</v>
      </c>
      <c r="S400" s="12">
        <v>0.54</v>
      </c>
      <c r="T400" s="7">
        <f>Table1[[#This Row],[Profit]]/Table1[[#This Row],[Sales]]</f>
        <v>2.0214105793450881E-2</v>
      </c>
      <c r="U400" s="12" t="s">
        <v>33</v>
      </c>
      <c r="V400" s="12" t="s">
        <v>34</v>
      </c>
      <c r="W400" s="12" t="s">
        <v>45</v>
      </c>
      <c r="X400" s="12" t="s">
        <v>663</v>
      </c>
      <c r="Y400" s="12">
        <v>90041</v>
      </c>
      <c r="Z400" s="13">
        <v>42161</v>
      </c>
      <c r="AA400" s="14" t="str">
        <f>TEXT(Table1[[#This Row],[Order Date]],"mmmm")</f>
        <v>June</v>
      </c>
      <c r="AB400" s="8" t="str">
        <f>TEXT(Table1[[#This Row],[Order Date]],"yyyy")</f>
        <v>2015</v>
      </c>
      <c r="AC400" s="13">
        <v>42163</v>
      </c>
      <c r="AD400" s="12">
        <v>3.21</v>
      </c>
      <c r="AE400" s="12">
        <v>59</v>
      </c>
      <c r="AF400" s="12">
        <v>158.80000000000001</v>
      </c>
      <c r="AG400" s="12">
        <v>55392</v>
      </c>
      <c r="AH400" s="7" t="str">
        <f>IF(COUNTIF(Returns!$A$2:$A$1635,Orders!AG400)&gt;0,"Returned","Not Returned")</f>
        <v>Not Returned</v>
      </c>
    </row>
    <row r="401" spans="5:34" ht="12.75" customHeight="1" thickTop="1" thickBot="1" x14ac:dyDescent="0.3">
      <c r="E401" s="9">
        <v>5140</v>
      </c>
      <c r="F401" s="2" t="s">
        <v>25</v>
      </c>
      <c r="G401" s="2">
        <v>0.01</v>
      </c>
      <c r="H401" s="2">
        <v>7.89</v>
      </c>
      <c r="I401" s="2">
        <v>2.82</v>
      </c>
      <c r="J401" s="2">
        <v>699</v>
      </c>
      <c r="K401" s="7" t="str">
        <f>IF(COUNTIF(Table1[Customer ID],Table1[[#This Row],[Customer ID]])&gt;1,"Repeat Customer","One-Time Customer")</f>
        <v>Repeat Customer</v>
      </c>
      <c r="L401" s="2" t="s">
        <v>835</v>
      </c>
      <c r="M401" s="2" t="s">
        <v>49</v>
      </c>
      <c r="N401" s="2" t="s">
        <v>114</v>
      </c>
      <c r="O401" s="2" t="s">
        <v>29</v>
      </c>
      <c r="P401" s="2" t="s">
        <v>66</v>
      </c>
      <c r="Q401" s="2" t="s">
        <v>31</v>
      </c>
      <c r="R401" s="2" t="s">
        <v>838</v>
      </c>
      <c r="S401" s="2">
        <v>0.4</v>
      </c>
      <c r="T401" s="7">
        <f>Table1[[#This Row],[Profit]]/Table1[[#This Row],[Sales]]</f>
        <v>0.14110697877926057</v>
      </c>
      <c r="U401" s="2" t="s">
        <v>33</v>
      </c>
      <c r="V401" s="2" t="s">
        <v>34</v>
      </c>
      <c r="W401" s="2" t="s">
        <v>45</v>
      </c>
      <c r="X401" s="2" t="s">
        <v>663</v>
      </c>
      <c r="Y401" s="2">
        <v>90041</v>
      </c>
      <c r="Z401" s="10">
        <v>42185</v>
      </c>
      <c r="AA401" s="14" t="str">
        <f>TEXT(Table1[[#This Row],[Order Date]],"mmmm")</f>
        <v>June</v>
      </c>
      <c r="AB401" s="8" t="str">
        <f>TEXT(Table1[[#This Row],[Order Date]],"yyyy")</f>
        <v>2015</v>
      </c>
      <c r="AC401" s="10">
        <v>42186</v>
      </c>
      <c r="AD401" s="2">
        <v>38.700000000000003</v>
      </c>
      <c r="AE401" s="2">
        <v>32</v>
      </c>
      <c r="AF401" s="2">
        <v>274.26</v>
      </c>
      <c r="AG401" s="2">
        <v>36647</v>
      </c>
      <c r="AH401" s="7" t="str">
        <f>IF(COUNTIF(Returns!$A$2:$A$1635,Orders!AG401)&gt;0,"Returned","Not Returned")</f>
        <v>Not Returned</v>
      </c>
    </row>
    <row r="402" spans="5:34" ht="12.75" customHeight="1" thickTop="1" thickBot="1" x14ac:dyDescent="0.3">
      <c r="E402" s="11">
        <v>5141</v>
      </c>
      <c r="F402" s="12" t="s">
        <v>25</v>
      </c>
      <c r="G402" s="12">
        <v>0.09</v>
      </c>
      <c r="H402" s="12">
        <v>3.68</v>
      </c>
      <c r="I402" s="12">
        <v>1.32</v>
      </c>
      <c r="J402" s="12">
        <v>699</v>
      </c>
      <c r="K402" s="7" t="str">
        <f>IF(COUNTIF(Table1[Customer ID],Table1[[#This Row],[Customer ID]])&gt;1,"Repeat Customer","One-Time Customer")</f>
        <v>Repeat Customer</v>
      </c>
      <c r="L402" s="12" t="s">
        <v>835</v>
      </c>
      <c r="M402" s="12" t="s">
        <v>49</v>
      </c>
      <c r="N402" s="12" t="s">
        <v>114</v>
      </c>
      <c r="O402" s="12" t="s">
        <v>29</v>
      </c>
      <c r="P402" s="12" t="s">
        <v>174</v>
      </c>
      <c r="Q402" s="12" t="s">
        <v>31</v>
      </c>
      <c r="R402" s="12" t="s">
        <v>839</v>
      </c>
      <c r="S402" s="12">
        <v>0.83</v>
      </c>
      <c r="T402" s="7">
        <f>Table1[[#This Row],[Profit]]/Table1[[#This Row],[Sales]]</f>
        <v>-0.26346801346801346</v>
      </c>
      <c r="U402" s="12" t="s">
        <v>33</v>
      </c>
      <c r="V402" s="12" t="s">
        <v>34</v>
      </c>
      <c r="W402" s="12" t="s">
        <v>45</v>
      </c>
      <c r="X402" s="12" t="s">
        <v>663</v>
      </c>
      <c r="Y402" s="12">
        <v>90041</v>
      </c>
      <c r="Z402" s="13">
        <v>42185</v>
      </c>
      <c r="AA402" s="14" t="str">
        <f>TEXT(Table1[[#This Row],[Order Date]],"mmmm")</f>
        <v>June</v>
      </c>
      <c r="AB402" s="8" t="str">
        <f>TEXT(Table1[[#This Row],[Order Date]],"yyyy")</f>
        <v>2015</v>
      </c>
      <c r="AC402" s="13">
        <v>42186</v>
      </c>
      <c r="AD402" s="12">
        <v>-21.91</v>
      </c>
      <c r="AE402" s="12">
        <v>24</v>
      </c>
      <c r="AF402" s="12">
        <v>83.16</v>
      </c>
      <c r="AG402" s="12">
        <v>36647</v>
      </c>
      <c r="AH402" s="7" t="str">
        <f>IF(COUNTIF(Returns!$A$2:$A$1635,Orders!AG402)&gt;0,"Returned","Not Returned")</f>
        <v>Not Returned</v>
      </c>
    </row>
    <row r="403" spans="5:34" ht="12.75" customHeight="1" thickTop="1" thickBot="1" x14ac:dyDescent="0.3">
      <c r="E403" s="9">
        <v>5142</v>
      </c>
      <c r="F403" s="2" t="s">
        <v>25</v>
      </c>
      <c r="G403" s="2">
        <v>0.1</v>
      </c>
      <c r="H403" s="2">
        <v>9.7100000000000009</v>
      </c>
      <c r="I403" s="2">
        <v>9.4499999999999993</v>
      </c>
      <c r="J403" s="2">
        <v>699</v>
      </c>
      <c r="K403" s="7" t="str">
        <f>IF(COUNTIF(Table1[Customer ID],Table1[[#This Row],[Customer ID]])&gt;1,"Repeat Customer","One-Time Customer")</f>
        <v>Repeat Customer</v>
      </c>
      <c r="L403" s="2" t="s">
        <v>835</v>
      </c>
      <c r="M403" s="2" t="s">
        <v>49</v>
      </c>
      <c r="N403" s="2" t="s">
        <v>114</v>
      </c>
      <c r="O403" s="2" t="s">
        <v>29</v>
      </c>
      <c r="P403" s="2" t="s">
        <v>141</v>
      </c>
      <c r="Q403" s="2" t="s">
        <v>59</v>
      </c>
      <c r="R403" s="2" t="s">
        <v>510</v>
      </c>
      <c r="S403" s="2">
        <v>0.6</v>
      </c>
      <c r="T403" s="7">
        <f>Table1[[#This Row],[Profit]]/Table1[[#This Row],[Sales]]</f>
        <v>-0.45725957316840377</v>
      </c>
      <c r="U403" s="2" t="s">
        <v>33</v>
      </c>
      <c r="V403" s="2" t="s">
        <v>34</v>
      </c>
      <c r="W403" s="2" t="s">
        <v>45</v>
      </c>
      <c r="X403" s="2" t="s">
        <v>663</v>
      </c>
      <c r="Y403" s="2">
        <v>90041</v>
      </c>
      <c r="Z403" s="10">
        <v>42185</v>
      </c>
      <c r="AA403" s="14" t="str">
        <f>TEXT(Table1[[#This Row],[Order Date]],"mmmm")</f>
        <v>June</v>
      </c>
      <c r="AB403" s="8" t="str">
        <f>TEXT(Table1[[#This Row],[Order Date]],"yyyy")</f>
        <v>2015</v>
      </c>
      <c r="AC403" s="10">
        <v>42188</v>
      </c>
      <c r="AD403" s="2">
        <v>-119.77</v>
      </c>
      <c r="AE403" s="2">
        <v>27</v>
      </c>
      <c r="AF403" s="2">
        <v>261.93</v>
      </c>
      <c r="AG403" s="2">
        <v>36647</v>
      </c>
      <c r="AH403" s="7" t="str">
        <f>IF(COUNTIF(Returns!$A$2:$A$1635,Orders!AG403)&gt;0,"Returned","Not Returned")</f>
        <v>Not Returned</v>
      </c>
    </row>
    <row r="404" spans="5:34" ht="12.75" customHeight="1" thickTop="1" thickBot="1" x14ac:dyDescent="0.3">
      <c r="E404" s="11">
        <v>4556</v>
      </c>
      <c r="F404" s="12" t="s">
        <v>56</v>
      </c>
      <c r="G404" s="12">
        <v>7.0000000000000007E-2</v>
      </c>
      <c r="H404" s="12">
        <v>5.0199999999999996</v>
      </c>
      <c r="I404" s="12">
        <v>5.14</v>
      </c>
      <c r="J404" s="12">
        <v>699</v>
      </c>
      <c r="K404" s="7" t="str">
        <f>IF(COUNTIF(Table1[Customer ID],Table1[[#This Row],[Customer ID]])&gt;1,"Repeat Customer","One-Time Customer")</f>
        <v>Repeat Customer</v>
      </c>
      <c r="L404" s="12" t="s">
        <v>835</v>
      </c>
      <c r="M404" s="12" t="s">
        <v>49</v>
      </c>
      <c r="N404" s="12" t="s">
        <v>114</v>
      </c>
      <c r="O404" s="12" t="s">
        <v>77</v>
      </c>
      <c r="P404" s="12" t="s">
        <v>180</v>
      </c>
      <c r="Q404" s="12" t="s">
        <v>51</v>
      </c>
      <c r="R404" s="12" t="s">
        <v>840</v>
      </c>
      <c r="S404" s="12">
        <v>0.79</v>
      </c>
      <c r="T404" s="7">
        <f>Table1[[#This Row],[Profit]]/Table1[[#This Row],[Sales]]</f>
        <v>-0.8030461684911947</v>
      </c>
      <c r="U404" s="12" t="s">
        <v>33</v>
      </c>
      <c r="V404" s="12" t="s">
        <v>34</v>
      </c>
      <c r="W404" s="12" t="s">
        <v>45</v>
      </c>
      <c r="X404" s="12" t="s">
        <v>663</v>
      </c>
      <c r="Y404" s="12">
        <v>90041</v>
      </c>
      <c r="Z404" s="13">
        <v>42033</v>
      </c>
      <c r="AA404" s="14" t="str">
        <f>TEXT(Table1[[#This Row],[Order Date]],"mmmm")</f>
        <v>January</v>
      </c>
      <c r="AB404" s="8" t="str">
        <f>TEXT(Table1[[#This Row],[Order Date]],"yyyy")</f>
        <v>2015</v>
      </c>
      <c r="AC404" s="13">
        <v>42035</v>
      </c>
      <c r="AD404" s="12">
        <v>-168.72</v>
      </c>
      <c r="AE404" s="12">
        <v>42</v>
      </c>
      <c r="AF404" s="12">
        <v>210.1</v>
      </c>
      <c r="AG404" s="12">
        <v>32420</v>
      </c>
      <c r="AH404" s="7" t="str">
        <f>IF(COUNTIF(Returns!$A$2:$A$1635,Orders!AG404)&gt;0,"Returned","Not Returned")</f>
        <v>Not Returned</v>
      </c>
    </row>
    <row r="405" spans="5:34" ht="12.75" customHeight="1" thickTop="1" thickBot="1" x14ac:dyDescent="0.3">
      <c r="E405" s="9">
        <v>4557</v>
      </c>
      <c r="F405" s="2" t="s">
        <v>56</v>
      </c>
      <c r="G405" s="2">
        <v>7.0000000000000007E-2</v>
      </c>
      <c r="H405" s="2">
        <v>280.98</v>
      </c>
      <c r="I405" s="2">
        <v>57</v>
      </c>
      <c r="J405" s="2">
        <v>699</v>
      </c>
      <c r="K405" s="7" t="str">
        <f>IF(COUNTIF(Table1[Customer ID],Table1[[#This Row],[Customer ID]])&gt;1,"Repeat Customer","One-Time Customer")</f>
        <v>Repeat Customer</v>
      </c>
      <c r="L405" s="2" t="s">
        <v>835</v>
      </c>
      <c r="M405" s="2" t="s">
        <v>39</v>
      </c>
      <c r="N405" s="2" t="s">
        <v>114</v>
      </c>
      <c r="O405" s="2" t="s">
        <v>41</v>
      </c>
      <c r="P405" s="2" t="s">
        <v>42</v>
      </c>
      <c r="Q405" s="2" t="s">
        <v>43</v>
      </c>
      <c r="R405" s="2" t="s">
        <v>670</v>
      </c>
      <c r="S405" s="2">
        <v>0.78</v>
      </c>
      <c r="T405" s="7">
        <f>Table1[[#This Row],[Profit]]/Table1[[#This Row],[Sales]]</f>
        <v>-6.7635198857823306E-2</v>
      </c>
      <c r="U405" s="2" t="s">
        <v>33</v>
      </c>
      <c r="V405" s="2" t="s">
        <v>34</v>
      </c>
      <c r="W405" s="2" t="s">
        <v>45</v>
      </c>
      <c r="X405" s="2" t="s">
        <v>663</v>
      </c>
      <c r="Y405" s="2">
        <v>90041</v>
      </c>
      <c r="Z405" s="10">
        <v>42033</v>
      </c>
      <c r="AA405" s="14" t="str">
        <f>TEXT(Table1[[#This Row],[Order Date]],"mmmm")</f>
        <v>January</v>
      </c>
      <c r="AB405" s="8" t="str">
        <f>TEXT(Table1[[#This Row],[Order Date]],"yyyy")</f>
        <v>2015</v>
      </c>
      <c r="AC405" s="10">
        <v>42035</v>
      </c>
      <c r="AD405" s="2">
        <v>-439.62</v>
      </c>
      <c r="AE405" s="2">
        <v>23</v>
      </c>
      <c r="AF405" s="2">
        <v>6499.87</v>
      </c>
      <c r="AG405" s="2">
        <v>32420</v>
      </c>
      <c r="AH405" s="7" t="str">
        <f>IF(COUNTIF(Returns!$A$2:$A$1635,Orders!AG405)&gt;0,"Returned","Not Returned")</f>
        <v>Not Returned</v>
      </c>
    </row>
    <row r="406" spans="5:34" ht="12.75" customHeight="1" thickTop="1" thickBot="1" x14ac:dyDescent="0.3">
      <c r="E406" s="11">
        <v>448</v>
      </c>
      <c r="F406" s="12" t="s">
        <v>56</v>
      </c>
      <c r="G406" s="12">
        <v>0.1</v>
      </c>
      <c r="H406" s="12">
        <v>4.26</v>
      </c>
      <c r="I406" s="12">
        <v>1.2</v>
      </c>
      <c r="J406" s="12">
        <v>699</v>
      </c>
      <c r="K406" s="7" t="str">
        <f>IF(COUNTIF(Table1[Customer ID],Table1[[#This Row],[Customer ID]])&gt;1,"Repeat Customer","One-Time Customer")</f>
        <v>Repeat Customer</v>
      </c>
      <c r="L406" s="12" t="s">
        <v>835</v>
      </c>
      <c r="M406" s="12" t="s">
        <v>49</v>
      </c>
      <c r="N406" s="12" t="s">
        <v>114</v>
      </c>
      <c r="O406" s="12" t="s">
        <v>29</v>
      </c>
      <c r="P406" s="12" t="s">
        <v>30</v>
      </c>
      <c r="Q406" s="12" t="s">
        <v>31</v>
      </c>
      <c r="R406" s="12" t="s">
        <v>202</v>
      </c>
      <c r="S406" s="12">
        <v>0.44</v>
      </c>
      <c r="T406" s="7">
        <f>Table1[[#This Row],[Profit]]/Table1[[#This Row],[Sales]]</f>
        <v>4.3861645238366137E-2</v>
      </c>
      <c r="U406" s="12" t="s">
        <v>33</v>
      </c>
      <c r="V406" s="12" t="s">
        <v>34</v>
      </c>
      <c r="W406" s="12" t="s">
        <v>45</v>
      </c>
      <c r="X406" s="12" t="s">
        <v>663</v>
      </c>
      <c r="Y406" s="12">
        <v>90041</v>
      </c>
      <c r="Z406" s="13">
        <v>42144</v>
      </c>
      <c r="AA406" s="14" t="str">
        <f>TEXT(Table1[[#This Row],[Order Date]],"mmmm")</f>
        <v>May</v>
      </c>
      <c r="AB406" s="8" t="str">
        <f>TEXT(Table1[[#This Row],[Order Date]],"yyyy")</f>
        <v>2015</v>
      </c>
      <c r="AC406" s="13">
        <v>42145</v>
      </c>
      <c r="AD406" s="12">
        <v>15.42</v>
      </c>
      <c r="AE406" s="12">
        <v>88</v>
      </c>
      <c r="AF406" s="12">
        <v>351.56</v>
      </c>
      <c r="AG406" s="12">
        <v>3042</v>
      </c>
      <c r="AH406" s="7" t="str">
        <f>IF(COUNTIF(Returns!$A$2:$A$1635,Orders!AG406)&gt;0,"Returned","Not Returned")</f>
        <v>Not Returned</v>
      </c>
    </row>
    <row r="407" spans="5:34" ht="12.75" customHeight="1" thickTop="1" thickBot="1" x14ac:dyDescent="0.3">
      <c r="E407" s="9">
        <v>18448</v>
      </c>
      <c r="F407" s="2" t="s">
        <v>56</v>
      </c>
      <c r="G407" s="2">
        <v>0.1</v>
      </c>
      <c r="H407" s="2">
        <v>4.26</v>
      </c>
      <c r="I407" s="2">
        <v>1.2</v>
      </c>
      <c r="J407" s="2">
        <v>700</v>
      </c>
      <c r="K407" s="7" t="str">
        <f>IF(COUNTIF(Table1[Customer ID],Table1[[#This Row],[Customer ID]])&gt;1,"Repeat Customer","One-Time Customer")</f>
        <v>One-Time Customer</v>
      </c>
      <c r="L407" s="2" t="s">
        <v>841</v>
      </c>
      <c r="M407" s="2" t="s">
        <v>49</v>
      </c>
      <c r="N407" s="2" t="s">
        <v>114</v>
      </c>
      <c r="O407" s="2" t="s">
        <v>29</v>
      </c>
      <c r="P407" s="2" t="s">
        <v>30</v>
      </c>
      <c r="Q407" s="2" t="s">
        <v>31</v>
      </c>
      <c r="R407" s="2" t="s">
        <v>202</v>
      </c>
      <c r="S407" s="2">
        <v>0.44</v>
      </c>
      <c r="T407" s="7">
        <f>Table1[[#This Row],[Profit]]/Table1[[#This Row],[Sales]]</f>
        <v>0.38598247809762204</v>
      </c>
      <c r="U407" s="2" t="s">
        <v>33</v>
      </c>
      <c r="V407" s="2" t="s">
        <v>34</v>
      </c>
      <c r="W407" s="2" t="s">
        <v>45</v>
      </c>
      <c r="X407" s="2" t="s">
        <v>756</v>
      </c>
      <c r="Y407" s="2">
        <v>93454</v>
      </c>
      <c r="Z407" s="10">
        <v>42144</v>
      </c>
      <c r="AA407" s="14" t="str">
        <f>TEXT(Table1[[#This Row],[Order Date]],"mmmm")</f>
        <v>May</v>
      </c>
      <c r="AB407" s="8" t="str">
        <f>TEXT(Table1[[#This Row],[Order Date]],"yyyy")</f>
        <v>2015</v>
      </c>
      <c r="AC407" s="10">
        <v>42145</v>
      </c>
      <c r="AD407" s="2">
        <v>33.923999999999999</v>
      </c>
      <c r="AE407" s="2">
        <v>22</v>
      </c>
      <c r="AF407" s="2">
        <v>87.89</v>
      </c>
      <c r="AG407" s="2">
        <v>87980</v>
      </c>
      <c r="AH407" s="7" t="str">
        <f>IF(COUNTIF(Returns!$A$2:$A$1635,Orders!AG407)&gt;0,"Returned","Not Returned")</f>
        <v>Not Returned</v>
      </c>
    </row>
    <row r="408" spans="5:34" ht="12.75" customHeight="1" thickTop="1" thickBot="1" x14ac:dyDescent="0.3">
      <c r="E408" s="11">
        <v>24289</v>
      </c>
      <c r="F408" s="12" t="s">
        <v>56</v>
      </c>
      <c r="G408" s="12">
        <v>0.03</v>
      </c>
      <c r="H408" s="12">
        <v>5.28</v>
      </c>
      <c r="I408" s="12">
        <v>5.61</v>
      </c>
      <c r="J408" s="12">
        <v>702</v>
      </c>
      <c r="K408" s="7" t="str">
        <f>IF(COUNTIF(Table1[Customer ID],Table1[[#This Row],[Customer ID]])&gt;1,"Repeat Customer","One-Time Customer")</f>
        <v>Repeat Customer</v>
      </c>
      <c r="L408" s="12" t="s">
        <v>842</v>
      </c>
      <c r="M408" s="12" t="s">
        <v>49</v>
      </c>
      <c r="N408" s="12" t="s">
        <v>114</v>
      </c>
      <c r="O408" s="12" t="s">
        <v>29</v>
      </c>
      <c r="P408" s="12" t="s">
        <v>93</v>
      </c>
      <c r="Q408" s="12" t="s">
        <v>59</v>
      </c>
      <c r="R408" s="12" t="s">
        <v>836</v>
      </c>
      <c r="S408" s="12">
        <v>0.4</v>
      </c>
      <c r="T408" s="7">
        <f>Table1[[#This Row],[Profit]]/Table1[[#This Row],[Sales]]</f>
        <v>-2.5646153846153847</v>
      </c>
      <c r="U408" s="12" t="s">
        <v>33</v>
      </c>
      <c r="V408" s="12" t="s">
        <v>34</v>
      </c>
      <c r="W408" s="12" t="s">
        <v>45</v>
      </c>
      <c r="X408" s="12" t="s">
        <v>843</v>
      </c>
      <c r="Y408" s="12">
        <v>95404</v>
      </c>
      <c r="Z408" s="13">
        <v>42117</v>
      </c>
      <c r="AA408" s="14" t="str">
        <f>TEXT(Table1[[#This Row],[Order Date]],"mmmm")</f>
        <v>April</v>
      </c>
      <c r="AB408" s="8" t="str">
        <f>TEXT(Table1[[#This Row],[Order Date]],"yyyy")</f>
        <v>2015</v>
      </c>
      <c r="AC408" s="13">
        <v>42118</v>
      </c>
      <c r="AD408" s="12">
        <v>-16.670000000000002</v>
      </c>
      <c r="AE408" s="12">
        <v>1</v>
      </c>
      <c r="AF408" s="12">
        <v>6.5</v>
      </c>
      <c r="AG408" s="12">
        <v>87977</v>
      </c>
      <c r="AH408" s="7" t="str">
        <f>IF(COUNTIF(Returns!$A$2:$A$1635,Orders!AG408)&gt;0,"Returned","Not Returned")</f>
        <v>Not Returned</v>
      </c>
    </row>
    <row r="409" spans="5:34" ht="12.75" customHeight="1" thickTop="1" thickBot="1" x14ac:dyDescent="0.3">
      <c r="E409" s="9">
        <v>23140</v>
      </c>
      <c r="F409" s="2" t="s">
        <v>25</v>
      </c>
      <c r="G409" s="2">
        <v>0.01</v>
      </c>
      <c r="H409" s="2">
        <v>7.89</v>
      </c>
      <c r="I409" s="2">
        <v>2.82</v>
      </c>
      <c r="J409" s="2">
        <v>702</v>
      </c>
      <c r="K409" s="7" t="str">
        <f>IF(COUNTIF(Table1[Customer ID],Table1[[#This Row],[Customer ID]])&gt;1,"Repeat Customer","One-Time Customer")</f>
        <v>Repeat Customer</v>
      </c>
      <c r="L409" s="2" t="s">
        <v>842</v>
      </c>
      <c r="M409" s="2" t="s">
        <v>49</v>
      </c>
      <c r="N409" s="2" t="s">
        <v>114</v>
      </c>
      <c r="O409" s="2" t="s">
        <v>29</v>
      </c>
      <c r="P409" s="2" t="s">
        <v>66</v>
      </c>
      <c r="Q409" s="2" t="s">
        <v>31</v>
      </c>
      <c r="R409" s="2" t="s">
        <v>838</v>
      </c>
      <c r="S409" s="2">
        <v>0.4</v>
      </c>
      <c r="T409" s="7">
        <f>Table1[[#This Row],[Profit]]/Table1[[#This Row],[Sales]]</f>
        <v>0.67736289381563597</v>
      </c>
      <c r="U409" s="2" t="s">
        <v>33</v>
      </c>
      <c r="V409" s="2" t="s">
        <v>34</v>
      </c>
      <c r="W409" s="2" t="s">
        <v>45</v>
      </c>
      <c r="X409" s="2" t="s">
        <v>843</v>
      </c>
      <c r="Y409" s="2">
        <v>95404</v>
      </c>
      <c r="Z409" s="10">
        <v>42185</v>
      </c>
      <c r="AA409" s="14" t="str">
        <f>TEXT(Table1[[#This Row],[Order Date]],"mmmm")</f>
        <v>June</v>
      </c>
      <c r="AB409" s="8" t="str">
        <f>TEXT(Table1[[#This Row],[Order Date]],"yyyy")</f>
        <v>2015</v>
      </c>
      <c r="AC409" s="10">
        <v>42186</v>
      </c>
      <c r="AD409" s="2">
        <v>46.440000000000005</v>
      </c>
      <c r="AE409" s="2">
        <v>8</v>
      </c>
      <c r="AF409" s="2">
        <v>68.56</v>
      </c>
      <c r="AG409" s="2">
        <v>87979</v>
      </c>
      <c r="AH409" s="7" t="str">
        <f>IF(COUNTIF(Returns!$A$2:$A$1635,Orders!AG409)&gt;0,"Returned","Not Returned")</f>
        <v>Not Returned</v>
      </c>
    </row>
    <row r="410" spans="5:34" ht="12.75" customHeight="1" thickTop="1" thickBot="1" x14ac:dyDescent="0.3">
      <c r="E410" s="11">
        <v>23141</v>
      </c>
      <c r="F410" s="12" t="s">
        <v>25</v>
      </c>
      <c r="G410" s="12">
        <v>0.09</v>
      </c>
      <c r="H410" s="12">
        <v>3.68</v>
      </c>
      <c r="I410" s="12">
        <v>1.32</v>
      </c>
      <c r="J410" s="12">
        <v>702</v>
      </c>
      <c r="K410" s="7" t="str">
        <f>IF(COUNTIF(Table1[Customer ID],Table1[[#This Row],[Customer ID]])&gt;1,"Repeat Customer","One-Time Customer")</f>
        <v>Repeat Customer</v>
      </c>
      <c r="L410" s="12" t="s">
        <v>842</v>
      </c>
      <c r="M410" s="12" t="s">
        <v>49</v>
      </c>
      <c r="N410" s="12" t="s">
        <v>114</v>
      </c>
      <c r="O410" s="12" t="s">
        <v>29</v>
      </c>
      <c r="P410" s="12" t="s">
        <v>174</v>
      </c>
      <c r="Q410" s="12" t="s">
        <v>31</v>
      </c>
      <c r="R410" s="12" t="s">
        <v>839</v>
      </c>
      <c r="S410" s="12">
        <v>0.83</v>
      </c>
      <c r="T410" s="7">
        <f>Table1[[#This Row],[Profit]]/Table1[[#This Row],[Sales]]</f>
        <v>-0.84309764309764312</v>
      </c>
      <c r="U410" s="12" t="s">
        <v>33</v>
      </c>
      <c r="V410" s="12" t="s">
        <v>34</v>
      </c>
      <c r="W410" s="12" t="s">
        <v>45</v>
      </c>
      <c r="X410" s="12" t="s">
        <v>843</v>
      </c>
      <c r="Y410" s="12">
        <v>95404</v>
      </c>
      <c r="Z410" s="13">
        <v>42185</v>
      </c>
      <c r="AA410" s="14" t="str">
        <f>TEXT(Table1[[#This Row],[Order Date]],"mmmm")</f>
        <v>June</v>
      </c>
      <c r="AB410" s="8" t="str">
        <f>TEXT(Table1[[#This Row],[Order Date]],"yyyy")</f>
        <v>2015</v>
      </c>
      <c r="AC410" s="13">
        <v>42186</v>
      </c>
      <c r="AD410" s="12">
        <v>-17.527999999999999</v>
      </c>
      <c r="AE410" s="12">
        <v>6</v>
      </c>
      <c r="AF410" s="12">
        <v>20.79</v>
      </c>
      <c r="AG410" s="12">
        <v>87979</v>
      </c>
      <c r="AH410" s="7" t="str">
        <f>IF(COUNTIF(Returns!$A$2:$A$1635,Orders!AG410)&gt;0,"Returned","Not Returned")</f>
        <v>Not Returned</v>
      </c>
    </row>
    <row r="411" spans="5:34" ht="12.75" customHeight="1" thickTop="1" thickBot="1" x14ac:dyDescent="0.3">
      <c r="E411" s="9">
        <v>23142</v>
      </c>
      <c r="F411" s="2" t="s">
        <v>25</v>
      </c>
      <c r="G411" s="2">
        <v>0.1</v>
      </c>
      <c r="H411" s="2">
        <v>9.7100000000000009</v>
      </c>
      <c r="I411" s="2">
        <v>9.4499999999999993</v>
      </c>
      <c r="J411" s="2">
        <v>702</v>
      </c>
      <c r="K411" s="7" t="str">
        <f>IF(COUNTIF(Table1[Customer ID],Table1[[#This Row],[Customer ID]])&gt;1,"Repeat Customer","One-Time Customer")</f>
        <v>Repeat Customer</v>
      </c>
      <c r="L411" s="2" t="s">
        <v>842</v>
      </c>
      <c r="M411" s="2" t="s">
        <v>49</v>
      </c>
      <c r="N411" s="2" t="s">
        <v>114</v>
      </c>
      <c r="O411" s="2" t="s">
        <v>29</v>
      </c>
      <c r="P411" s="2" t="s">
        <v>141</v>
      </c>
      <c r="Q411" s="2" t="s">
        <v>59</v>
      </c>
      <c r="R411" s="2" t="s">
        <v>510</v>
      </c>
      <c r="S411" s="2">
        <v>0.6</v>
      </c>
      <c r="T411" s="7">
        <f>Table1[[#This Row],[Profit]]/Table1[[#This Row],[Sales]]</f>
        <v>-1.4109262258872037</v>
      </c>
      <c r="U411" s="2" t="s">
        <v>33</v>
      </c>
      <c r="V411" s="2" t="s">
        <v>34</v>
      </c>
      <c r="W411" s="2" t="s">
        <v>45</v>
      </c>
      <c r="X411" s="2" t="s">
        <v>843</v>
      </c>
      <c r="Y411" s="2">
        <v>95404</v>
      </c>
      <c r="Z411" s="10">
        <v>42185</v>
      </c>
      <c r="AA411" s="14" t="str">
        <f>TEXT(Table1[[#This Row],[Order Date]],"mmmm")</f>
        <v>June</v>
      </c>
      <c r="AB411" s="8" t="str">
        <f>TEXT(Table1[[#This Row],[Order Date]],"yyyy")</f>
        <v>2015</v>
      </c>
      <c r="AC411" s="10">
        <v>42188</v>
      </c>
      <c r="AD411" s="2">
        <v>-95.816000000000003</v>
      </c>
      <c r="AE411" s="2">
        <v>7</v>
      </c>
      <c r="AF411" s="2">
        <v>67.91</v>
      </c>
      <c r="AG411" s="2">
        <v>87979</v>
      </c>
      <c r="AH411" s="7" t="str">
        <f>IF(COUNTIF(Returns!$A$2:$A$1635,Orders!AG411)&gt;0,"Returned","Not Returned")</f>
        <v>Not Returned</v>
      </c>
    </row>
    <row r="412" spans="5:34" ht="12.75" customHeight="1" thickTop="1" thickBot="1" x14ac:dyDescent="0.3">
      <c r="E412" s="11">
        <v>25734</v>
      </c>
      <c r="F412" s="12" t="s">
        <v>47</v>
      </c>
      <c r="G412" s="12">
        <v>7.0000000000000007E-2</v>
      </c>
      <c r="H412" s="12">
        <v>2.84</v>
      </c>
      <c r="I412" s="12">
        <v>0.93</v>
      </c>
      <c r="J412" s="12">
        <v>711</v>
      </c>
      <c r="K412" s="7" t="str">
        <f>IF(COUNTIF(Table1[Customer ID],Table1[[#This Row],[Customer ID]])&gt;1,"Repeat Customer","One-Time Customer")</f>
        <v>One-Time Customer</v>
      </c>
      <c r="L412" s="12" t="s">
        <v>844</v>
      </c>
      <c r="M412" s="12" t="s">
        <v>49</v>
      </c>
      <c r="N412" s="12" t="s">
        <v>114</v>
      </c>
      <c r="O412" s="12" t="s">
        <v>29</v>
      </c>
      <c r="P412" s="12" t="s">
        <v>30</v>
      </c>
      <c r="Q412" s="12" t="s">
        <v>31</v>
      </c>
      <c r="R412" s="12" t="s">
        <v>32</v>
      </c>
      <c r="S412" s="12">
        <v>0.54</v>
      </c>
      <c r="T412" s="7">
        <f>Table1[[#This Row],[Profit]]/Table1[[#This Row],[Sales]]</f>
        <v>9.5417389150359175E-2</v>
      </c>
      <c r="U412" s="12" t="s">
        <v>33</v>
      </c>
      <c r="V412" s="12" t="s">
        <v>53</v>
      </c>
      <c r="W412" s="12" t="s">
        <v>193</v>
      </c>
      <c r="X412" s="12" t="s">
        <v>845</v>
      </c>
      <c r="Y412" s="12">
        <v>2152</v>
      </c>
      <c r="Z412" s="13">
        <v>42161</v>
      </c>
      <c r="AA412" s="14" t="str">
        <f>TEXT(Table1[[#This Row],[Order Date]],"mmmm")</f>
        <v>June</v>
      </c>
      <c r="AB412" s="8" t="str">
        <f>TEXT(Table1[[#This Row],[Order Date]],"yyyy")</f>
        <v>2015</v>
      </c>
      <c r="AC412" s="13">
        <v>42163</v>
      </c>
      <c r="AD412" s="12">
        <v>3.8519999999999999</v>
      </c>
      <c r="AE412" s="12">
        <v>15</v>
      </c>
      <c r="AF412" s="12">
        <v>40.369999999999997</v>
      </c>
      <c r="AG412" s="12">
        <v>87978</v>
      </c>
      <c r="AH412" s="7" t="str">
        <f>IF(COUNTIF(Returns!$A$2:$A$1635,Orders!AG412)&gt;0,"Returned","Not Returned")</f>
        <v>Not Returned</v>
      </c>
    </row>
    <row r="413" spans="5:34" ht="12.75" customHeight="1" thickTop="1" thickBot="1" x14ac:dyDescent="0.3">
      <c r="E413" s="9">
        <v>20789</v>
      </c>
      <c r="F413" s="2" t="s">
        <v>37</v>
      </c>
      <c r="G413" s="2">
        <v>0</v>
      </c>
      <c r="H413" s="2">
        <v>8.5</v>
      </c>
      <c r="I413" s="2">
        <v>1.99</v>
      </c>
      <c r="J413" s="2">
        <v>719</v>
      </c>
      <c r="K413" s="7" t="str">
        <f>IF(COUNTIF(Table1[Customer ID],Table1[[#This Row],[Customer ID]])&gt;1,"Repeat Customer","One-Time Customer")</f>
        <v>Repeat Customer</v>
      </c>
      <c r="L413" s="2" t="s">
        <v>846</v>
      </c>
      <c r="M413" s="2" t="s">
        <v>49</v>
      </c>
      <c r="N413" s="2" t="s">
        <v>28</v>
      </c>
      <c r="O413" s="2" t="s">
        <v>77</v>
      </c>
      <c r="P413" s="2" t="s">
        <v>180</v>
      </c>
      <c r="Q413" s="2" t="s">
        <v>51</v>
      </c>
      <c r="R413" s="2" t="s">
        <v>847</v>
      </c>
      <c r="S413" s="2">
        <v>0.49</v>
      </c>
      <c r="T413" s="7">
        <f>Table1[[#This Row],[Profit]]/Table1[[#This Row],[Sales]]</f>
        <v>0.58679427402862994</v>
      </c>
      <c r="U413" s="2" t="s">
        <v>33</v>
      </c>
      <c r="V413" s="2" t="s">
        <v>34</v>
      </c>
      <c r="W413" s="2" t="s">
        <v>533</v>
      </c>
      <c r="X413" s="2" t="s">
        <v>848</v>
      </c>
      <c r="Y413" s="2">
        <v>89041</v>
      </c>
      <c r="Z413" s="10">
        <v>42063</v>
      </c>
      <c r="AA413" s="14" t="str">
        <f>TEXT(Table1[[#This Row],[Order Date]],"mmmm")</f>
        <v>February</v>
      </c>
      <c r="AB413" s="8" t="str">
        <f>TEXT(Table1[[#This Row],[Order Date]],"yyyy")</f>
        <v>2015</v>
      </c>
      <c r="AC413" s="10">
        <v>42065</v>
      </c>
      <c r="AD413" s="2">
        <v>71.735600000000005</v>
      </c>
      <c r="AE413" s="2">
        <v>14</v>
      </c>
      <c r="AF413" s="2">
        <v>122.25</v>
      </c>
      <c r="AG413" s="2">
        <v>89344</v>
      </c>
      <c r="AH413" s="7" t="str">
        <f>IF(COUNTIF(Returns!$A$2:$A$1635,Orders!AG413)&gt;0,"Returned","Not Returned")</f>
        <v>Not Returned</v>
      </c>
    </row>
    <row r="414" spans="5:34" ht="12.75" customHeight="1" thickTop="1" thickBot="1" x14ac:dyDescent="0.3">
      <c r="E414" s="11">
        <v>20790</v>
      </c>
      <c r="F414" s="12" t="s">
        <v>37</v>
      </c>
      <c r="G414" s="12">
        <v>0.03</v>
      </c>
      <c r="H414" s="12">
        <v>95.43</v>
      </c>
      <c r="I414" s="12">
        <v>19.989999999999998</v>
      </c>
      <c r="J414" s="12">
        <v>719</v>
      </c>
      <c r="K414" s="7" t="str">
        <f>IF(COUNTIF(Table1[Customer ID],Table1[[#This Row],[Customer ID]])&gt;1,"Repeat Customer","One-Time Customer")</f>
        <v>Repeat Customer</v>
      </c>
      <c r="L414" s="12" t="s">
        <v>846</v>
      </c>
      <c r="M414" s="12" t="s">
        <v>49</v>
      </c>
      <c r="N414" s="12" t="s">
        <v>28</v>
      </c>
      <c r="O414" s="12" t="s">
        <v>29</v>
      </c>
      <c r="P414" s="12" t="s">
        <v>141</v>
      </c>
      <c r="Q414" s="12" t="s">
        <v>59</v>
      </c>
      <c r="R414" s="12" t="s">
        <v>849</v>
      </c>
      <c r="S414" s="12">
        <v>0.79</v>
      </c>
      <c r="T414" s="7">
        <f>Table1[[#This Row],[Profit]]/Table1[[#This Row],[Sales]]</f>
        <v>-0.38488427386093454</v>
      </c>
      <c r="U414" s="12" t="s">
        <v>33</v>
      </c>
      <c r="V414" s="12" t="s">
        <v>34</v>
      </c>
      <c r="W414" s="12" t="s">
        <v>533</v>
      </c>
      <c r="X414" s="12" t="s">
        <v>848</v>
      </c>
      <c r="Y414" s="12">
        <v>89041</v>
      </c>
      <c r="Z414" s="13">
        <v>42063</v>
      </c>
      <c r="AA414" s="14" t="str">
        <f>TEXT(Table1[[#This Row],[Order Date]],"mmmm")</f>
        <v>February</v>
      </c>
      <c r="AB414" s="8" t="str">
        <f>TEXT(Table1[[#This Row],[Order Date]],"yyyy")</f>
        <v>2015</v>
      </c>
      <c r="AC414" s="13">
        <v>42065</v>
      </c>
      <c r="AD414" s="12">
        <v>-79.320800000000006</v>
      </c>
      <c r="AE414" s="12">
        <v>2</v>
      </c>
      <c r="AF414" s="12">
        <v>206.09</v>
      </c>
      <c r="AG414" s="12">
        <v>89344</v>
      </c>
      <c r="AH414" s="7" t="str">
        <f>IF(COUNTIF(Returns!$A$2:$A$1635,Orders!AG414)&gt;0,"Returned","Not Returned")</f>
        <v>Not Returned</v>
      </c>
    </row>
    <row r="415" spans="5:34" ht="12.75" customHeight="1" thickTop="1" thickBot="1" x14ac:dyDescent="0.3">
      <c r="E415" s="9">
        <v>20633</v>
      </c>
      <c r="F415" s="2" t="s">
        <v>37</v>
      </c>
      <c r="G415" s="2">
        <v>0.04</v>
      </c>
      <c r="H415" s="2">
        <v>10.64</v>
      </c>
      <c r="I415" s="2">
        <v>5.16</v>
      </c>
      <c r="J415" s="2">
        <v>721</v>
      </c>
      <c r="K415" s="7" t="str">
        <f>IF(COUNTIF(Table1[Customer ID],Table1[[#This Row],[Customer ID]])&gt;1,"Repeat Customer","One-Time Customer")</f>
        <v>Repeat Customer</v>
      </c>
      <c r="L415" s="2" t="s">
        <v>850</v>
      </c>
      <c r="M415" s="2" t="s">
        <v>49</v>
      </c>
      <c r="N415" s="2" t="s">
        <v>28</v>
      </c>
      <c r="O415" s="2" t="s">
        <v>41</v>
      </c>
      <c r="P415" s="2" t="s">
        <v>50</v>
      </c>
      <c r="Q415" s="2" t="s">
        <v>59</v>
      </c>
      <c r="R415" s="2" t="s">
        <v>851</v>
      </c>
      <c r="S415" s="2">
        <v>0.56999999999999995</v>
      </c>
      <c r="T415" s="7">
        <f>Table1[[#This Row],[Profit]]/Table1[[#This Row],[Sales]]</f>
        <v>0.36017937219730933</v>
      </c>
      <c r="U415" s="2" t="s">
        <v>33</v>
      </c>
      <c r="V415" s="2" t="s">
        <v>61</v>
      </c>
      <c r="W415" s="2" t="s">
        <v>703</v>
      </c>
      <c r="X415" s="2" t="s">
        <v>852</v>
      </c>
      <c r="Y415" s="2">
        <v>46041</v>
      </c>
      <c r="Z415" s="10">
        <v>42179</v>
      </c>
      <c r="AA415" s="14" t="str">
        <f>TEXT(Table1[[#This Row],[Order Date]],"mmmm")</f>
        <v>June</v>
      </c>
      <c r="AB415" s="8" t="str">
        <f>TEXT(Table1[[#This Row],[Order Date]],"yyyy")</f>
        <v>2015</v>
      </c>
      <c r="AC415" s="10">
        <v>42180</v>
      </c>
      <c r="AD415" s="2">
        <v>24.095999999999997</v>
      </c>
      <c r="AE415" s="2">
        <v>6</v>
      </c>
      <c r="AF415" s="2">
        <v>66.900000000000006</v>
      </c>
      <c r="AG415" s="2">
        <v>91053</v>
      </c>
      <c r="AH415" s="7" t="str">
        <f>IF(COUNTIF(Returns!$A$2:$A$1635,Orders!AG415)&gt;0,"Returned","Not Returned")</f>
        <v>Not Returned</v>
      </c>
    </row>
    <row r="416" spans="5:34" ht="12.75" customHeight="1" thickTop="1" thickBot="1" x14ac:dyDescent="0.3">
      <c r="E416" s="11">
        <v>20634</v>
      </c>
      <c r="F416" s="12" t="s">
        <v>37</v>
      </c>
      <c r="G416" s="12">
        <v>0.03</v>
      </c>
      <c r="H416" s="12">
        <v>2.78</v>
      </c>
      <c r="I416" s="12">
        <v>1.34</v>
      </c>
      <c r="J416" s="12">
        <v>721</v>
      </c>
      <c r="K416" s="7" t="str">
        <f>IF(COUNTIF(Table1[Customer ID],Table1[[#This Row],[Customer ID]])&gt;1,"Repeat Customer","One-Time Customer")</f>
        <v>Repeat Customer</v>
      </c>
      <c r="L416" s="12" t="s">
        <v>850</v>
      </c>
      <c r="M416" s="12" t="s">
        <v>27</v>
      </c>
      <c r="N416" s="12" t="s">
        <v>28</v>
      </c>
      <c r="O416" s="12" t="s">
        <v>29</v>
      </c>
      <c r="P416" s="12" t="s">
        <v>30</v>
      </c>
      <c r="Q416" s="12" t="s">
        <v>31</v>
      </c>
      <c r="R416" s="12" t="s">
        <v>853</v>
      </c>
      <c r="S416" s="12">
        <v>0.45</v>
      </c>
      <c r="T416" s="7">
        <f>Table1[[#This Row],[Profit]]/Table1[[#This Row],[Sales]]</f>
        <v>0.16165082309297471</v>
      </c>
      <c r="U416" s="12" t="s">
        <v>33</v>
      </c>
      <c r="V416" s="12" t="s">
        <v>61</v>
      </c>
      <c r="W416" s="12" t="s">
        <v>703</v>
      </c>
      <c r="X416" s="12" t="s">
        <v>852</v>
      </c>
      <c r="Y416" s="12">
        <v>46041</v>
      </c>
      <c r="Z416" s="13">
        <v>42179</v>
      </c>
      <c r="AA416" s="14" t="str">
        <f>TEXT(Table1[[#This Row],[Order Date]],"mmmm")</f>
        <v>June</v>
      </c>
      <c r="AB416" s="8" t="str">
        <f>TEXT(Table1[[#This Row],[Order Date]],"yyyy")</f>
        <v>2015</v>
      </c>
      <c r="AC416" s="13">
        <v>42181</v>
      </c>
      <c r="AD416" s="12">
        <v>6.9719999999999995</v>
      </c>
      <c r="AE416" s="12">
        <v>15</v>
      </c>
      <c r="AF416" s="12">
        <v>43.13</v>
      </c>
      <c r="AG416" s="12">
        <v>91053</v>
      </c>
      <c r="AH416" s="7" t="str">
        <f>IF(COUNTIF(Returns!$A$2:$A$1635,Orders!AG416)&gt;0,"Returned","Not Returned")</f>
        <v>Not Returned</v>
      </c>
    </row>
    <row r="417" spans="5:34" ht="12.75" customHeight="1" thickTop="1" thickBot="1" x14ac:dyDescent="0.3">
      <c r="E417" s="9">
        <v>24574</v>
      </c>
      <c r="F417" s="2" t="s">
        <v>56</v>
      </c>
      <c r="G417" s="2">
        <v>0.01</v>
      </c>
      <c r="H417" s="2">
        <v>7.28</v>
      </c>
      <c r="I417" s="2">
        <v>11.15</v>
      </c>
      <c r="J417" s="2">
        <v>721</v>
      </c>
      <c r="K417" s="7" t="str">
        <f>IF(COUNTIF(Table1[Customer ID],Table1[[#This Row],[Customer ID]])&gt;1,"Repeat Customer","One-Time Customer")</f>
        <v>Repeat Customer</v>
      </c>
      <c r="L417" s="2" t="s">
        <v>850</v>
      </c>
      <c r="M417" s="2" t="s">
        <v>49</v>
      </c>
      <c r="N417" s="2" t="s">
        <v>28</v>
      </c>
      <c r="O417" s="2" t="s">
        <v>29</v>
      </c>
      <c r="P417" s="2" t="s">
        <v>93</v>
      </c>
      <c r="Q417" s="2" t="s">
        <v>59</v>
      </c>
      <c r="R417" s="2" t="s">
        <v>854</v>
      </c>
      <c r="S417" s="2">
        <v>0.37</v>
      </c>
      <c r="T417" s="7">
        <f>Table1[[#This Row],[Profit]]/Table1[[#This Row],[Sales]]</f>
        <v>-2.1628902765388043</v>
      </c>
      <c r="U417" s="2" t="s">
        <v>33</v>
      </c>
      <c r="V417" s="2" t="s">
        <v>61</v>
      </c>
      <c r="W417" s="2" t="s">
        <v>703</v>
      </c>
      <c r="X417" s="2" t="s">
        <v>852</v>
      </c>
      <c r="Y417" s="2">
        <v>46041</v>
      </c>
      <c r="Z417" s="10">
        <v>42105</v>
      </c>
      <c r="AA417" s="14" t="str">
        <f>TEXT(Table1[[#This Row],[Order Date]],"mmmm")</f>
        <v>April</v>
      </c>
      <c r="AB417" s="8" t="str">
        <f>TEXT(Table1[[#This Row],[Order Date]],"yyyy")</f>
        <v>2015</v>
      </c>
      <c r="AC417" s="10">
        <v>42107</v>
      </c>
      <c r="AD417" s="2">
        <v>-24.245999999999999</v>
      </c>
      <c r="AE417" s="2">
        <v>1</v>
      </c>
      <c r="AF417" s="2">
        <v>11.21</v>
      </c>
      <c r="AG417" s="2">
        <v>91054</v>
      </c>
      <c r="AH417" s="7" t="str">
        <f>IF(COUNTIF(Returns!$A$2:$A$1635,Orders!AG417)&gt;0,"Returned","Not Returned")</f>
        <v>Not Returned</v>
      </c>
    </row>
    <row r="418" spans="5:34" ht="12.75" customHeight="1" thickTop="1" thickBot="1" x14ac:dyDescent="0.3">
      <c r="E418" s="11">
        <v>19601</v>
      </c>
      <c r="F418" s="12" t="s">
        <v>56</v>
      </c>
      <c r="G418" s="12">
        <v>0.09</v>
      </c>
      <c r="H418" s="12">
        <v>125.99</v>
      </c>
      <c r="I418" s="12">
        <v>8.99</v>
      </c>
      <c r="J418" s="12">
        <v>724</v>
      </c>
      <c r="K418" s="7" t="str">
        <f>IF(COUNTIF(Table1[Customer ID],Table1[[#This Row],[Customer ID]])&gt;1,"Repeat Customer","One-Time Customer")</f>
        <v>One-Time Customer</v>
      </c>
      <c r="L418" s="12" t="s">
        <v>855</v>
      </c>
      <c r="M418" s="12" t="s">
        <v>49</v>
      </c>
      <c r="N418" s="12" t="s">
        <v>114</v>
      </c>
      <c r="O418" s="12" t="s">
        <v>77</v>
      </c>
      <c r="P418" s="12" t="s">
        <v>78</v>
      </c>
      <c r="Q418" s="12" t="s">
        <v>59</v>
      </c>
      <c r="R418" s="12" t="s">
        <v>856</v>
      </c>
      <c r="S418" s="12">
        <v>0.55000000000000004</v>
      </c>
      <c r="T418" s="7">
        <f>Table1[[#This Row],[Profit]]/Table1[[#This Row],[Sales]]</f>
        <v>-6.0308228730822879</v>
      </c>
      <c r="U418" s="12" t="s">
        <v>33</v>
      </c>
      <c r="V418" s="12" t="s">
        <v>53</v>
      </c>
      <c r="W418" s="12" t="s">
        <v>228</v>
      </c>
      <c r="X418" s="12" t="s">
        <v>857</v>
      </c>
      <c r="Y418" s="12">
        <v>6614</v>
      </c>
      <c r="Z418" s="13">
        <v>42078</v>
      </c>
      <c r="AA418" s="14" t="str">
        <f>TEXT(Table1[[#This Row],[Order Date]],"mmmm")</f>
        <v>March</v>
      </c>
      <c r="AB418" s="8" t="str">
        <f>TEXT(Table1[[#This Row],[Order Date]],"yyyy")</f>
        <v>2015</v>
      </c>
      <c r="AC418" s="13">
        <v>42079</v>
      </c>
      <c r="AD418" s="12">
        <v>-605.37400000000002</v>
      </c>
      <c r="AE418" s="12">
        <v>1</v>
      </c>
      <c r="AF418" s="12">
        <v>100.38</v>
      </c>
      <c r="AG418" s="12">
        <v>90359</v>
      </c>
      <c r="AH418" s="7" t="str">
        <f>IF(COUNTIF(Returns!$A$2:$A$1635,Orders!AG418)&gt;0,"Returned","Not Returned")</f>
        <v>Not Returned</v>
      </c>
    </row>
    <row r="419" spans="5:34" ht="12.75" customHeight="1" thickTop="1" thickBot="1" x14ac:dyDescent="0.3">
      <c r="E419" s="9">
        <v>19600</v>
      </c>
      <c r="F419" s="2" t="s">
        <v>56</v>
      </c>
      <c r="G419" s="2">
        <v>0.1</v>
      </c>
      <c r="H419" s="2">
        <v>17.98</v>
      </c>
      <c r="I419" s="2">
        <v>4</v>
      </c>
      <c r="J419" s="2">
        <v>727</v>
      </c>
      <c r="K419" s="7" t="str">
        <f>IF(COUNTIF(Table1[Customer ID],Table1[[#This Row],[Customer ID]])&gt;1,"Repeat Customer","One-Time Customer")</f>
        <v>One-Time Customer</v>
      </c>
      <c r="L419" s="2" t="s">
        <v>858</v>
      </c>
      <c r="M419" s="2" t="s">
        <v>49</v>
      </c>
      <c r="N419" s="2" t="s">
        <v>114</v>
      </c>
      <c r="O419" s="2" t="s">
        <v>77</v>
      </c>
      <c r="P419" s="2" t="s">
        <v>180</v>
      </c>
      <c r="Q419" s="2" t="s">
        <v>59</v>
      </c>
      <c r="R419" s="2" t="s">
        <v>181</v>
      </c>
      <c r="S419" s="2">
        <v>0.79</v>
      </c>
      <c r="T419" s="7">
        <f>Table1[[#This Row],[Profit]]/Table1[[#This Row],[Sales]]</f>
        <v>-1.5010554885404102</v>
      </c>
      <c r="U419" s="2" t="s">
        <v>33</v>
      </c>
      <c r="V419" s="2" t="s">
        <v>53</v>
      </c>
      <c r="W419" s="2" t="s">
        <v>188</v>
      </c>
      <c r="X419" s="2" t="s">
        <v>476</v>
      </c>
      <c r="Y419" s="2">
        <v>4240</v>
      </c>
      <c r="Z419" s="10">
        <v>42078</v>
      </c>
      <c r="AA419" s="14" t="str">
        <f>TEXT(Table1[[#This Row],[Order Date]],"mmmm")</f>
        <v>March</v>
      </c>
      <c r="AB419" s="8" t="str">
        <f>TEXT(Table1[[#This Row],[Order Date]],"yyyy")</f>
        <v>2015</v>
      </c>
      <c r="AC419" s="10">
        <v>42079</v>
      </c>
      <c r="AD419" s="2">
        <v>-99.55</v>
      </c>
      <c r="AE419" s="2">
        <v>4</v>
      </c>
      <c r="AF419" s="2">
        <v>66.319999999999993</v>
      </c>
      <c r="AG419" s="2">
        <v>90359</v>
      </c>
      <c r="AH419" s="7" t="str">
        <f>IF(COUNTIF(Returns!$A$2:$A$1635,Orders!AG419)&gt;0,"Returned","Not Returned")</f>
        <v>Not Returned</v>
      </c>
    </row>
    <row r="420" spans="5:34" ht="12.75" customHeight="1" thickTop="1" thickBot="1" x14ac:dyDescent="0.3">
      <c r="E420" s="11">
        <v>23436</v>
      </c>
      <c r="F420" s="12" t="s">
        <v>25</v>
      </c>
      <c r="G420" s="12">
        <v>0.09</v>
      </c>
      <c r="H420" s="12">
        <v>101.41</v>
      </c>
      <c r="I420" s="12">
        <v>35</v>
      </c>
      <c r="J420" s="12">
        <v>731</v>
      </c>
      <c r="K420" s="7" t="str">
        <f>IF(COUNTIF(Table1[Customer ID],Table1[[#This Row],[Customer ID]])&gt;1,"Repeat Customer","One-Time Customer")</f>
        <v>One-Time Customer</v>
      </c>
      <c r="L420" s="12" t="s">
        <v>859</v>
      </c>
      <c r="M420" s="12" t="s">
        <v>49</v>
      </c>
      <c r="N420" s="12" t="s">
        <v>114</v>
      </c>
      <c r="O420" s="12" t="s">
        <v>29</v>
      </c>
      <c r="P420" s="12" t="s">
        <v>141</v>
      </c>
      <c r="Q420" s="12" t="s">
        <v>236</v>
      </c>
      <c r="R420" s="12" t="s">
        <v>860</v>
      </c>
      <c r="S420" s="12">
        <v>0.82</v>
      </c>
      <c r="T420" s="7">
        <f>Table1[[#This Row],[Profit]]/Table1[[#This Row],[Sales]]</f>
        <v>-0.67991275714576682</v>
      </c>
      <c r="U420" s="12" t="s">
        <v>33</v>
      </c>
      <c r="V420" s="12" t="s">
        <v>53</v>
      </c>
      <c r="W420" s="12" t="s">
        <v>193</v>
      </c>
      <c r="X420" s="12" t="s">
        <v>150</v>
      </c>
      <c r="Y420" s="12">
        <v>1803</v>
      </c>
      <c r="Z420" s="13">
        <v>42120</v>
      </c>
      <c r="AA420" s="14" t="str">
        <f>TEXT(Table1[[#This Row],[Order Date]],"mmmm")</f>
        <v>April</v>
      </c>
      <c r="AB420" s="8" t="str">
        <f>TEXT(Table1[[#This Row],[Order Date]],"yyyy")</f>
        <v>2015</v>
      </c>
      <c r="AC420" s="13">
        <v>42121</v>
      </c>
      <c r="AD420" s="12">
        <v>-801.15479999999991</v>
      </c>
      <c r="AE420" s="12">
        <v>12</v>
      </c>
      <c r="AF420" s="12">
        <v>1178.32</v>
      </c>
      <c r="AG420" s="12">
        <v>90362</v>
      </c>
      <c r="AH420" s="7" t="str">
        <f>IF(COUNTIF(Returns!$A$2:$A$1635,Orders!AG420)&gt;0,"Returned","Not Returned")</f>
        <v>Not Returned</v>
      </c>
    </row>
    <row r="421" spans="5:34" ht="12.75" customHeight="1" thickTop="1" thickBot="1" x14ac:dyDescent="0.3">
      <c r="E421" s="9">
        <v>21950</v>
      </c>
      <c r="F421" s="2" t="s">
        <v>37</v>
      </c>
      <c r="G421" s="2">
        <v>0.06</v>
      </c>
      <c r="H421" s="2">
        <v>350.98</v>
      </c>
      <c r="I421" s="2">
        <v>30</v>
      </c>
      <c r="J421" s="2">
        <v>736</v>
      </c>
      <c r="K421" s="7" t="str">
        <f>IF(COUNTIF(Table1[Customer ID],Table1[[#This Row],[Customer ID]])&gt;1,"Repeat Customer","One-Time Customer")</f>
        <v>One-Time Customer</v>
      </c>
      <c r="L421" s="2" t="s">
        <v>861</v>
      </c>
      <c r="M421" s="2" t="s">
        <v>39</v>
      </c>
      <c r="N421" s="2" t="s">
        <v>114</v>
      </c>
      <c r="O421" s="2" t="s">
        <v>41</v>
      </c>
      <c r="P421" s="2" t="s">
        <v>42</v>
      </c>
      <c r="Q421" s="2" t="s">
        <v>43</v>
      </c>
      <c r="R421" s="2" t="s">
        <v>862</v>
      </c>
      <c r="S421" s="2">
        <v>0.61</v>
      </c>
      <c r="T421" s="7">
        <f>Table1[[#This Row],[Profit]]/Table1[[#This Row],[Sales]]</f>
        <v>0.39569909538168546</v>
      </c>
      <c r="U421" s="2" t="s">
        <v>33</v>
      </c>
      <c r="V421" s="2" t="s">
        <v>53</v>
      </c>
      <c r="W421" s="2" t="s">
        <v>197</v>
      </c>
      <c r="X421" s="2" t="s">
        <v>138</v>
      </c>
      <c r="Y421" s="2">
        <v>3079</v>
      </c>
      <c r="Z421" s="10">
        <v>42170</v>
      </c>
      <c r="AA421" s="14" t="str">
        <f>TEXT(Table1[[#This Row],[Order Date]],"mmmm")</f>
        <v>June</v>
      </c>
      <c r="AB421" s="8" t="str">
        <f>TEXT(Table1[[#This Row],[Order Date]],"yyyy")</f>
        <v>2015</v>
      </c>
      <c r="AC421" s="10">
        <v>42172</v>
      </c>
      <c r="AD421" s="2">
        <v>797.85599999999999</v>
      </c>
      <c r="AE421" s="2">
        <v>6</v>
      </c>
      <c r="AF421" s="2">
        <v>2016.32</v>
      </c>
      <c r="AG421" s="2">
        <v>90361</v>
      </c>
      <c r="AH421" s="7" t="str">
        <f>IF(COUNTIF(Returns!$A$2:$A$1635,Orders!AG421)&gt;0,"Returned","Not Returned")</f>
        <v>Not Returned</v>
      </c>
    </row>
    <row r="422" spans="5:34" ht="12.75" customHeight="1" thickTop="1" thickBot="1" x14ac:dyDescent="0.3">
      <c r="E422" s="11">
        <v>23613</v>
      </c>
      <c r="F422" s="12" t="s">
        <v>106</v>
      </c>
      <c r="G422" s="12">
        <v>0.02</v>
      </c>
      <c r="H422" s="12">
        <v>48.04</v>
      </c>
      <c r="I422" s="12">
        <v>5.79</v>
      </c>
      <c r="J422" s="12">
        <v>737</v>
      </c>
      <c r="K422" s="7" t="str">
        <f>IF(COUNTIF(Table1[Customer ID],Table1[[#This Row],[Customer ID]])&gt;1,"Repeat Customer","One-Time Customer")</f>
        <v>One-Time Customer</v>
      </c>
      <c r="L422" s="12" t="s">
        <v>863</v>
      </c>
      <c r="M422" s="12" t="s">
        <v>49</v>
      </c>
      <c r="N422" s="12" t="s">
        <v>114</v>
      </c>
      <c r="O422" s="12" t="s">
        <v>29</v>
      </c>
      <c r="P422" s="12" t="s">
        <v>93</v>
      </c>
      <c r="Q422" s="12" t="s">
        <v>59</v>
      </c>
      <c r="R422" s="12" t="s">
        <v>864</v>
      </c>
      <c r="S422" s="12">
        <v>0.37</v>
      </c>
      <c r="T422" s="7">
        <f>Table1[[#This Row],[Profit]]/Table1[[#This Row],[Sales]]</f>
        <v>0.69</v>
      </c>
      <c r="U422" s="12" t="s">
        <v>33</v>
      </c>
      <c r="V422" s="12" t="s">
        <v>53</v>
      </c>
      <c r="W422" s="12" t="s">
        <v>54</v>
      </c>
      <c r="X422" s="12" t="s">
        <v>865</v>
      </c>
      <c r="Y422" s="12">
        <v>7003</v>
      </c>
      <c r="Z422" s="13">
        <v>42162</v>
      </c>
      <c r="AA422" s="14" t="str">
        <f>TEXT(Table1[[#This Row],[Order Date]],"mmmm")</f>
        <v>June</v>
      </c>
      <c r="AB422" s="8" t="str">
        <f>TEXT(Table1[[#This Row],[Order Date]],"yyyy")</f>
        <v>2015</v>
      </c>
      <c r="AC422" s="13">
        <v>42169</v>
      </c>
      <c r="AD422" s="12">
        <v>422.45249999999999</v>
      </c>
      <c r="AE422" s="12">
        <v>12</v>
      </c>
      <c r="AF422" s="12">
        <v>612.25</v>
      </c>
      <c r="AG422" s="12">
        <v>90360</v>
      </c>
      <c r="AH422" s="7" t="str">
        <f>IF(COUNTIF(Returns!$A$2:$A$1635,Orders!AG422)&gt;0,"Returned","Not Returned")</f>
        <v>Not Returned</v>
      </c>
    </row>
    <row r="423" spans="5:34" ht="12.75" customHeight="1" thickTop="1" thickBot="1" x14ac:dyDescent="0.3">
      <c r="E423" s="9">
        <v>21949</v>
      </c>
      <c r="F423" s="2" t="s">
        <v>37</v>
      </c>
      <c r="G423" s="2">
        <v>0.02</v>
      </c>
      <c r="H423" s="2">
        <v>70.98</v>
      </c>
      <c r="I423" s="2">
        <v>46.74</v>
      </c>
      <c r="J423" s="2">
        <v>738</v>
      </c>
      <c r="K423" s="7" t="str">
        <f>IF(COUNTIF(Table1[Customer ID],Table1[[#This Row],[Customer ID]])&gt;1,"Repeat Customer","One-Time Customer")</f>
        <v>One-Time Customer</v>
      </c>
      <c r="L423" s="2" t="s">
        <v>866</v>
      </c>
      <c r="M423" s="2" t="s">
        <v>39</v>
      </c>
      <c r="N423" s="2" t="s">
        <v>114</v>
      </c>
      <c r="O423" s="2" t="s">
        <v>41</v>
      </c>
      <c r="P423" s="2" t="s">
        <v>191</v>
      </c>
      <c r="Q423" s="2" t="s">
        <v>121</v>
      </c>
      <c r="R423" s="2" t="s">
        <v>867</v>
      </c>
      <c r="S423" s="2">
        <v>0.56000000000000005</v>
      </c>
      <c r="T423" s="7">
        <f>Table1[[#This Row],[Profit]]/Table1[[#This Row],[Sales]]</f>
        <v>-0.56823645697159075</v>
      </c>
      <c r="U423" s="2" t="s">
        <v>33</v>
      </c>
      <c r="V423" s="2" t="s">
        <v>53</v>
      </c>
      <c r="W423" s="2" t="s">
        <v>54</v>
      </c>
      <c r="X423" s="2" t="s">
        <v>868</v>
      </c>
      <c r="Y423" s="2">
        <v>7016</v>
      </c>
      <c r="Z423" s="10">
        <v>42170</v>
      </c>
      <c r="AA423" s="14" t="str">
        <f>TEXT(Table1[[#This Row],[Order Date]],"mmmm")</f>
        <v>June</v>
      </c>
      <c r="AB423" s="8" t="str">
        <f>TEXT(Table1[[#This Row],[Order Date]],"yyyy")</f>
        <v>2015</v>
      </c>
      <c r="AC423" s="10">
        <v>42171</v>
      </c>
      <c r="AD423" s="2">
        <v>-178.21600000000001</v>
      </c>
      <c r="AE423" s="2">
        <v>4</v>
      </c>
      <c r="AF423" s="2">
        <v>313.63</v>
      </c>
      <c r="AG423" s="2">
        <v>90361</v>
      </c>
      <c r="AH423" s="7" t="str">
        <f>IF(COUNTIF(Returns!$A$2:$A$1635,Orders!AG423)&gt;0,"Returned","Not Returned")</f>
        <v>Not Returned</v>
      </c>
    </row>
    <row r="424" spans="5:34" ht="12.75" customHeight="1" thickTop="1" thickBot="1" x14ac:dyDescent="0.3">
      <c r="E424" s="11">
        <v>21951</v>
      </c>
      <c r="F424" s="12" t="s">
        <v>37</v>
      </c>
      <c r="G424" s="12">
        <v>0.04</v>
      </c>
      <c r="H424" s="12">
        <v>27.48</v>
      </c>
      <c r="I424" s="12">
        <v>4</v>
      </c>
      <c r="J424" s="12">
        <v>741</v>
      </c>
      <c r="K424" s="7" t="str">
        <f>IF(COUNTIF(Table1[Customer ID],Table1[[#This Row],[Customer ID]])&gt;1,"Repeat Customer","One-Time Customer")</f>
        <v>One-Time Customer</v>
      </c>
      <c r="L424" s="12" t="s">
        <v>869</v>
      </c>
      <c r="M424" s="12" t="s">
        <v>49</v>
      </c>
      <c r="N424" s="12" t="s">
        <v>114</v>
      </c>
      <c r="O424" s="12" t="s">
        <v>77</v>
      </c>
      <c r="P424" s="12" t="s">
        <v>180</v>
      </c>
      <c r="Q424" s="12" t="s">
        <v>59</v>
      </c>
      <c r="R424" s="12" t="s">
        <v>870</v>
      </c>
      <c r="S424" s="12">
        <v>0.75</v>
      </c>
      <c r="T424" s="7">
        <f>Table1[[#This Row],[Profit]]/Table1[[#This Row],[Sales]]</f>
        <v>-6.7114837475136579E-2</v>
      </c>
      <c r="U424" s="12" t="s">
        <v>33</v>
      </c>
      <c r="V424" s="12" t="s">
        <v>53</v>
      </c>
      <c r="W424" s="12" t="s">
        <v>54</v>
      </c>
      <c r="X424" s="12" t="s">
        <v>871</v>
      </c>
      <c r="Y424" s="12">
        <v>7901</v>
      </c>
      <c r="Z424" s="13">
        <v>42170</v>
      </c>
      <c r="AA424" s="14" t="str">
        <f>TEXT(Table1[[#This Row],[Order Date]],"mmmm")</f>
        <v>June</v>
      </c>
      <c r="AB424" s="8" t="str">
        <f>TEXT(Table1[[#This Row],[Order Date]],"yyyy")</f>
        <v>2015</v>
      </c>
      <c r="AC424" s="13">
        <v>42172</v>
      </c>
      <c r="AD424" s="12">
        <v>-26.655999999999999</v>
      </c>
      <c r="AE424" s="12">
        <v>15</v>
      </c>
      <c r="AF424" s="12">
        <v>397.17</v>
      </c>
      <c r="AG424" s="12">
        <v>90361</v>
      </c>
      <c r="AH424" s="7" t="str">
        <f>IF(COUNTIF(Returns!$A$2:$A$1635,Orders!AG424)&gt;0,"Returned","Not Returned")</f>
        <v>Not Returned</v>
      </c>
    </row>
    <row r="425" spans="5:34" ht="13.8" thickTop="1" thickBot="1" x14ac:dyDescent="0.3">
      <c r="E425" s="9">
        <v>19209</v>
      </c>
      <c r="F425" s="2" t="s">
        <v>106</v>
      </c>
      <c r="G425" s="2">
        <v>0.02</v>
      </c>
      <c r="H425" s="2">
        <v>59.98</v>
      </c>
      <c r="I425" s="2">
        <v>3.99</v>
      </c>
      <c r="J425" s="2">
        <v>744</v>
      </c>
      <c r="K425" s="7" t="str">
        <f>IF(COUNTIF(Table1[Customer ID],Table1[[#This Row],[Customer ID]])&gt;1,"Repeat Customer","One-Time Customer")</f>
        <v>Repeat Customer</v>
      </c>
      <c r="L425" s="2" t="s">
        <v>872</v>
      </c>
      <c r="M425" s="2" t="s">
        <v>49</v>
      </c>
      <c r="N425" s="2" t="s">
        <v>28</v>
      </c>
      <c r="O425" s="2" t="s">
        <v>29</v>
      </c>
      <c r="P425" s="2" t="s">
        <v>257</v>
      </c>
      <c r="Q425" s="2" t="s">
        <v>59</v>
      </c>
      <c r="R425" s="2" t="s">
        <v>873</v>
      </c>
      <c r="S425" s="2">
        <v>0.56999999999999995</v>
      </c>
      <c r="T425" s="7">
        <f>Table1[[#This Row],[Profit]]/Table1[[#This Row],[Sales]]</f>
        <v>-0.86045998739760554</v>
      </c>
      <c r="U425" s="2" t="s">
        <v>33</v>
      </c>
      <c r="V425" s="2" t="s">
        <v>34</v>
      </c>
      <c r="W425" s="2" t="s">
        <v>378</v>
      </c>
      <c r="X425" s="2" t="s">
        <v>874</v>
      </c>
      <c r="Y425" s="2">
        <v>85737</v>
      </c>
      <c r="Z425" s="10">
        <v>42032</v>
      </c>
      <c r="AA425" s="14" t="str">
        <f>TEXT(Table1[[#This Row],[Order Date]],"mmmm")</f>
        <v>January</v>
      </c>
      <c r="AB425" s="8" t="str">
        <f>TEXT(Table1[[#This Row],[Order Date]],"yyyy")</f>
        <v>2015</v>
      </c>
      <c r="AC425" s="10">
        <v>42041</v>
      </c>
      <c r="AD425" s="2">
        <v>-54.622</v>
      </c>
      <c r="AE425" s="2">
        <v>1</v>
      </c>
      <c r="AF425" s="2">
        <v>63.48</v>
      </c>
      <c r="AG425" s="2">
        <v>87725</v>
      </c>
      <c r="AH425" s="7" t="str">
        <f>IF(COUNTIF(Returns!$A$2:$A$1635,Orders!AG425)&gt;0,"Returned","Not Returned")</f>
        <v>Not Returned</v>
      </c>
    </row>
    <row r="426" spans="5:34" ht="13.8" thickTop="1" thickBot="1" x14ac:dyDescent="0.3">
      <c r="E426" s="11">
        <v>19210</v>
      </c>
      <c r="F426" s="12" t="s">
        <v>106</v>
      </c>
      <c r="G426" s="12">
        <v>0.03</v>
      </c>
      <c r="H426" s="12">
        <v>5.18</v>
      </c>
      <c r="I426" s="12">
        <v>5.74</v>
      </c>
      <c r="J426" s="12">
        <v>744</v>
      </c>
      <c r="K426" s="7" t="str">
        <f>IF(COUNTIF(Table1[Customer ID],Table1[[#This Row],[Customer ID]])&gt;1,"Repeat Customer","One-Time Customer")</f>
        <v>Repeat Customer</v>
      </c>
      <c r="L426" s="12" t="s">
        <v>872</v>
      </c>
      <c r="M426" s="12" t="s">
        <v>49</v>
      </c>
      <c r="N426" s="12" t="s">
        <v>28</v>
      </c>
      <c r="O426" s="12" t="s">
        <v>29</v>
      </c>
      <c r="P426" s="12" t="s">
        <v>109</v>
      </c>
      <c r="Q426" s="12" t="s">
        <v>59</v>
      </c>
      <c r="R426" s="12" t="s">
        <v>875</v>
      </c>
      <c r="S426" s="12">
        <v>0.36</v>
      </c>
      <c r="T426" s="7">
        <f>Table1[[#This Row],[Profit]]/Table1[[#This Row],[Sales]]</f>
        <v>-2.6619265323257766</v>
      </c>
      <c r="U426" s="12" t="s">
        <v>33</v>
      </c>
      <c r="V426" s="12" t="s">
        <v>34</v>
      </c>
      <c r="W426" s="12" t="s">
        <v>378</v>
      </c>
      <c r="X426" s="12" t="s">
        <v>874</v>
      </c>
      <c r="Y426" s="12">
        <v>85737</v>
      </c>
      <c r="Z426" s="13">
        <v>42032</v>
      </c>
      <c r="AA426" s="14" t="str">
        <f>TEXT(Table1[[#This Row],[Order Date]],"mmmm")</f>
        <v>January</v>
      </c>
      <c r="AB426" s="8" t="str">
        <f>TEXT(Table1[[#This Row],[Order Date]],"yyyy")</f>
        <v>2015</v>
      </c>
      <c r="AC426" s="13">
        <v>42036</v>
      </c>
      <c r="AD426" s="12">
        <v>-126.81418000000001</v>
      </c>
      <c r="AE426" s="12">
        <v>9</v>
      </c>
      <c r="AF426" s="12">
        <v>47.64</v>
      </c>
      <c r="AG426" s="12">
        <v>87725</v>
      </c>
      <c r="AH426" s="7" t="str">
        <f>IF(COUNTIF(Returns!$A$2:$A$1635,Orders!AG426)&gt;0,"Returned","Not Returned")</f>
        <v>Not Returned</v>
      </c>
    </row>
    <row r="427" spans="5:34" ht="13.8" thickTop="1" thickBot="1" x14ac:dyDescent="0.3">
      <c r="E427" s="9">
        <v>19638</v>
      </c>
      <c r="F427" s="2" t="s">
        <v>56</v>
      </c>
      <c r="G427" s="2">
        <v>0.03</v>
      </c>
      <c r="H427" s="2">
        <v>119.99</v>
      </c>
      <c r="I427" s="2">
        <v>56.14</v>
      </c>
      <c r="J427" s="2">
        <v>744</v>
      </c>
      <c r="K427" s="7" t="str">
        <f>IF(COUNTIF(Table1[Customer ID],Table1[[#This Row],[Customer ID]])&gt;1,"Repeat Customer","One-Time Customer")</f>
        <v>Repeat Customer</v>
      </c>
      <c r="L427" s="2" t="s">
        <v>872</v>
      </c>
      <c r="M427" s="2" t="s">
        <v>39</v>
      </c>
      <c r="N427" s="2" t="s">
        <v>114</v>
      </c>
      <c r="O427" s="2" t="s">
        <v>77</v>
      </c>
      <c r="P427" s="2" t="s">
        <v>85</v>
      </c>
      <c r="Q427" s="2" t="s">
        <v>121</v>
      </c>
      <c r="R427" s="2" t="s">
        <v>318</v>
      </c>
      <c r="S427" s="2">
        <v>0.39</v>
      </c>
      <c r="T427" s="7">
        <f>Table1[[#This Row],[Profit]]/Table1[[#This Row],[Sales]]</f>
        <v>0.90587352320811598</v>
      </c>
      <c r="U427" s="2" t="s">
        <v>33</v>
      </c>
      <c r="V427" s="2" t="s">
        <v>34</v>
      </c>
      <c r="W427" s="2" t="s">
        <v>378</v>
      </c>
      <c r="X427" s="2" t="s">
        <v>874</v>
      </c>
      <c r="Y427" s="2">
        <v>85737</v>
      </c>
      <c r="Z427" s="10">
        <v>42021</v>
      </c>
      <c r="AA427" s="14" t="str">
        <f>TEXT(Table1[[#This Row],[Order Date]],"mmmm")</f>
        <v>January</v>
      </c>
      <c r="AB427" s="8" t="str">
        <f>TEXT(Table1[[#This Row],[Order Date]],"yyyy")</f>
        <v>2015</v>
      </c>
      <c r="AC427" s="10">
        <v>42023</v>
      </c>
      <c r="AD427" s="2">
        <v>1400.1</v>
      </c>
      <c r="AE427" s="2">
        <v>13</v>
      </c>
      <c r="AF427" s="2">
        <v>1545.58</v>
      </c>
      <c r="AG427" s="2">
        <v>87726</v>
      </c>
      <c r="AH427" s="7" t="str">
        <f>IF(COUNTIF(Returns!$A$2:$A$1635,Orders!AG427)&gt;0,"Returned","Not Returned")</f>
        <v>Not Returned</v>
      </c>
    </row>
    <row r="428" spans="5:34" ht="13.8" thickTop="1" thickBot="1" x14ac:dyDescent="0.3">
      <c r="E428" s="11">
        <v>19505</v>
      </c>
      <c r="F428" s="12" t="s">
        <v>106</v>
      </c>
      <c r="G428" s="12">
        <v>0.09</v>
      </c>
      <c r="H428" s="12">
        <v>125.99</v>
      </c>
      <c r="I428" s="12">
        <v>8.99</v>
      </c>
      <c r="J428" s="12">
        <v>744</v>
      </c>
      <c r="K428" s="7" t="str">
        <f>IF(COUNTIF(Table1[Customer ID],Table1[[#This Row],[Customer ID]])&gt;1,"Repeat Customer","One-Time Customer")</f>
        <v>Repeat Customer</v>
      </c>
      <c r="L428" s="12" t="s">
        <v>872</v>
      </c>
      <c r="M428" s="12" t="s">
        <v>49</v>
      </c>
      <c r="N428" s="12" t="s">
        <v>114</v>
      </c>
      <c r="O428" s="12" t="s">
        <v>77</v>
      </c>
      <c r="P428" s="12" t="s">
        <v>78</v>
      </c>
      <c r="Q428" s="12" t="s">
        <v>59</v>
      </c>
      <c r="R428" s="12" t="s">
        <v>856</v>
      </c>
      <c r="S428" s="12">
        <v>0.55000000000000004</v>
      </c>
      <c r="T428" s="7">
        <f>Table1[[#This Row],[Profit]]/Table1[[#This Row],[Sales]]</f>
        <v>0.43547978850255831</v>
      </c>
      <c r="U428" s="12" t="s">
        <v>33</v>
      </c>
      <c r="V428" s="12" t="s">
        <v>34</v>
      </c>
      <c r="W428" s="12" t="s">
        <v>378</v>
      </c>
      <c r="X428" s="12" t="s">
        <v>874</v>
      </c>
      <c r="Y428" s="12">
        <v>85737</v>
      </c>
      <c r="Z428" s="13">
        <v>42149</v>
      </c>
      <c r="AA428" s="14" t="str">
        <f>TEXT(Table1[[#This Row],[Order Date]],"mmmm")</f>
        <v>May</v>
      </c>
      <c r="AB428" s="8" t="str">
        <f>TEXT(Table1[[#This Row],[Order Date]],"yyyy")</f>
        <v>2015</v>
      </c>
      <c r="AC428" s="13">
        <v>42157</v>
      </c>
      <c r="AD428" s="12">
        <v>916.68060000000014</v>
      </c>
      <c r="AE428" s="12">
        <v>20</v>
      </c>
      <c r="AF428" s="12">
        <v>2104.9899999999998</v>
      </c>
      <c r="AG428" s="12">
        <v>87727</v>
      </c>
      <c r="AH428" s="7" t="str">
        <f>IF(COUNTIF(Returns!$A$2:$A$1635,Orders!AG428)&gt;0,"Returned","Not Returned")</f>
        <v>Not Returned</v>
      </c>
    </row>
    <row r="429" spans="5:34" ht="13.8" thickTop="1" thickBot="1" x14ac:dyDescent="0.3">
      <c r="E429" s="9">
        <v>19639</v>
      </c>
      <c r="F429" s="2" t="s">
        <v>56</v>
      </c>
      <c r="G429" s="2">
        <v>0.05</v>
      </c>
      <c r="H429" s="2">
        <v>115.79</v>
      </c>
      <c r="I429" s="2">
        <v>1.99</v>
      </c>
      <c r="J429" s="2">
        <v>745</v>
      </c>
      <c r="K429" s="7" t="str">
        <f>IF(COUNTIF(Table1[Customer ID],Table1[[#This Row],[Customer ID]])&gt;1,"Repeat Customer","One-Time Customer")</f>
        <v>One-Time Customer</v>
      </c>
      <c r="L429" s="2" t="s">
        <v>876</v>
      </c>
      <c r="M429" s="2" t="s">
        <v>49</v>
      </c>
      <c r="N429" s="2" t="s">
        <v>114</v>
      </c>
      <c r="O429" s="2" t="s">
        <v>77</v>
      </c>
      <c r="P429" s="2" t="s">
        <v>180</v>
      </c>
      <c r="Q429" s="2" t="s">
        <v>51</v>
      </c>
      <c r="R429" s="2" t="s">
        <v>877</v>
      </c>
      <c r="S429" s="2">
        <v>0.49</v>
      </c>
      <c r="T429" s="7">
        <f>Table1[[#This Row],[Profit]]/Table1[[#This Row],[Sales]]</f>
        <v>0.19144718210138748</v>
      </c>
      <c r="U429" s="2" t="s">
        <v>33</v>
      </c>
      <c r="V429" s="2" t="s">
        <v>34</v>
      </c>
      <c r="W429" s="2" t="s">
        <v>378</v>
      </c>
      <c r="X429" s="2" t="s">
        <v>878</v>
      </c>
      <c r="Y429" s="2">
        <v>85345</v>
      </c>
      <c r="Z429" s="10">
        <v>42021</v>
      </c>
      <c r="AA429" s="14" t="str">
        <f>TEXT(Table1[[#This Row],[Order Date]],"mmmm")</f>
        <v>January</v>
      </c>
      <c r="AB429" s="8" t="str">
        <f>TEXT(Table1[[#This Row],[Order Date]],"yyyy")</f>
        <v>2015</v>
      </c>
      <c r="AC429" s="10">
        <v>42023</v>
      </c>
      <c r="AD429" s="2">
        <v>67.599999999999923</v>
      </c>
      <c r="AE429" s="2">
        <v>3</v>
      </c>
      <c r="AF429" s="2">
        <v>353.1</v>
      </c>
      <c r="AG429" s="2">
        <v>87726</v>
      </c>
      <c r="AH429" s="7" t="str">
        <f>IF(COUNTIF(Returns!$A$2:$A$1635,Orders!AG429)&gt;0,"Returned","Not Returned")</f>
        <v>Not Returned</v>
      </c>
    </row>
    <row r="430" spans="5:34" ht="12.75" customHeight="1" thickTop="1" thickBot="1" x14ac:dyDescent="0.3">
      <c r="E430" s="11">
        <v>20855</v>
      </c>
      <c r="F430" s="12" t="s">
        <v>37</v>
      </c>
      <c r="G430" s="12">
        <v>0.09</v>
      </c>
      <c r="H430" s="12">
        <v>27.75</v>
      </c>
      <c r="I430" s="12">
        <v>19.989999999999998</v>
      </c>
      <c r="J430" s="12">
        <v>750</v>
      </c>
      <c r="K430" s="7" t="str">
        <f>IF(COUNTIF(Table1[Customer ID],Table1[[#This Row],[Customer ID]])&gt;1,"Repeat Customer","One-Time Customer")</f>
        <v>One-Time Customer</v>
      </c>
      <c r="L430" s="12" t="s">
        <v>879</v>
      </c>
      <c r="M430" s="12" t="s">
        <v>49</v>
      </c>
      <c r="N430" s="12" t="s">
        <v>28</v>
      </c>
      <c r="O430" s="12" t="s">
        <v>29</v>
      </c>
      <c r="P430" s="12" t="s">
        <v>141</v>
      </c>
      <c r="Q430" s="12" t="s">
        <v>59</v>
      </c>
      <c r="R430" s="12" t="s">
        <v>880</v>
      </c>
      <c r="S430" s="12">
        <v>0.67</v>
      </c>
      <c r="T430" s="7">
        <f>Table1[[#This Row],[Profit]]/Table1[[#This Row],[Sales]]</f>
        <v>-0.872336129232681</v>
      </c>
      <c r="U430" s="12" t="s">
        <v>33</v>
      </c>
      <c r="V430" s="12" t="s">
        <v>136</v>
      </c>
      <c r="W430" s="12" t="s">
        <v>613</v>
      </c>
      <c r="X430" s="12" t="s">
        <v>881</v>
      </c>
      <c r="Y430" s="12">
        <v>41042</v>
      </c>
      <c r="Z430" s="13">
        <v>42016</v>
      </c>
      <c r="AA430" s="14" t="str">
        <f>TEXT(Table1[[#This Row],[Order Date]],"mmmm")</f>
        <v>January</v>
      </c>
      <c r="AB430" s="8" t="str">
        <f>TEXT(Table1[[#This Row],[Order Date]],"yyyy")</f>
        <v>2015</v>
      </c>
      <c r="AC430" s="13">
        <v>42017</v>
      </c>
      <c r="AD430" s="12">
        <v>-224.64400000000001</v>
      </c>
      <c r="AE430" s="12">
        <v>10</v>
      </c>
      <c r="AF430" s="12">
        <v>257.52</v>
      </c>
      <c r="AG430" s="12">
        <v>91200</v>
      </c>
      <c r="AH430" s="7" t="str">
        <f>IF(COUNTIF(Returns!$A$2:$A$1635,Orders!AG430)&gt;0,"Returned","Not Returned")</f>
        <v>Not Returned</v>
      </c>
    </row>
    <row r="431" spans="5:34" ht="12.75" customHeight="1" thickTop="1" thickBot="1" x14ac:dyDescent="0.3">
      <c r="E431" s="9">
        <v>23629</v>
      </c>
      <c r="F431" s="2" t="s">
        <v>106</v>
      </c>
      <c r="G431" s="2">
        <v>0.06</v>
      </c>
      <c r="H431" s="2">
        <v>130.97999999999999</v>
      </c>
      <c r="I431" s="2">
        <v>54.74</v>
      </c>
      <c r="J431" s="2">
        <v>751</v>
      </c>
      <c r="K431" s="7" t="str">
        <f>IF(COUNTIF(Table1[Customer ID],Table1[[#This Row],[Customer ID]])&gt;1,"Repeat Customer","One-Time Customer")</f>
        <v>One-Time Customer</v>
      </c>
      <c r="L431" s="2" t="s">
        <v>882</v>
      </c>
      <c r="M431" s="2" t="s">
        <v>39</v>
      </c>
      <c r="N431" s="2" t="s">
        <v>28</v>
      </c>
      <c r="O431" s="2" t="s">
        <v>41</v>
      </c>
      <c r="P431" s="2" t="s">
        <v>191</v>
      </c>
      <c r="Q431" s="2" t="s">
        <v>121</v>
      </c>
      <c r="R431" s="2" t="s">
        <v>405</v>
      </c>
      <c r="S431" s="2">
        <v>0.69</v>
      </c>
      <c r="T431" s="7">
        <f>Table1[[#This Row],[Profit]]/Table1[[#This Row],[Sales]]</f>
        <v>3.5856573705179286E-2</v>
      </c>
      <c r="U431" s="2" t="s">
        <v>33</v>
      </c>
      <c r="V431" s="2" t="s">
        <v>136</v>
      </c>
      <c r="W431" s="2" t="s">
        <v>613</v>
      </c>
      <c r="X431" s="2" t="s">
        <v>883</v>
      </c>
      <c r="Y431" s="2">
        <v>40324</v>
      </c>
      <c r="Z431" s="10">
        <v>42062</v>
      </c>
      <c r="AA431" s="14" t="str">
        <f>TEXT(Table1[[#This Row],[Order Date]],"mmmm")</f>
        <v>February</v>
      </c>
      <c r="AB431" s="8" t="str">
        <f>TEXT(Table1[[#This Row],[Order Date]],"yyyy")</f>
        <v>2015</v>
      </c>
      <c r="AC431" s="10">
        <v>42069</v>
      </c>
      <c r="AD431" s="2">
        <v>14.76</v>
      </c>
      <c r="AE431" s="2">
        <v>3</v>
      </c>
      <c r="AF431" s="2">
        <v>411.64</v>
      </c>
      <c r="AG431" s="2">
        <v>91201</v>
      </c>
      <c r="AH431" s="7" t="str">
        <f>IF(COUNTIF(Returns!$A$2:$A$1635,Orders!AG431)&gt;0,"Returned","Not Returned")</f>
        <v>Not Returned</v>
      </c>
    </row>
    <row r="432" spans="5:34" ht="13.8" thickTop="1" thickBot="1" x14ac:dyDescent="0.3">
      <c r="E432" s="11">
        <v>19679</v>
      </c>
      <c r="F432" s="12" t="s">
        <v>47</v>
      </c>
      <c r="G432" s="12">
        <v>0.06</v>
      </c>
      <c r="H432" s="12">
        <v>2.61</v>
      </c>
      <c r="I432" s="12">
        <v>0.5</v>
      </c>
      <c r="J432" s="12">
        <v>753</v>
      </c>
      <c r="K432" s="7" t="str">
        <f>IF(COUNTIF(Table1[Customer ID],Table1[[#This Row],[Customer ID]])&gt;1,"Repeat Customer","One-Time Customer")</f>
        <v>Repeat Customer</v>
      </c>
      <c r="L432" s="12" t="s">
        <v>884</v>
      </c>
      <c r="M432" s="12" t="s">
        <v>27</v>
      </c>
      <c r="N432" s="12" t="s">
        <v>28</v>
      </c>
      <c r="O432" s="12" t="s">
        <v>29</v>
      </c>
      <c r="P432" s="12" t="s">
        <v>134</v>
      </c>
      <c r="Q432" s="12" t="s">
        <v>59</v>
      </c>
      <c r="R432" s="12" t="s">
        <v>885</v>
      </c>
      <c r="S432" s="12">
        <v>0.39</v>
      </c>
      <c r="T432" s="7">
        <f>Table1[[#This Row],[Profit]]/Table1[[#This Row],[Sales]]</f>
        <v>0.61682774303581578</v>
      </c>
      <c r="U432" s="12" t="s">
        <v>33</v>
      </c>
      <c r="V432" s="12" t="s">
        <v>34</v>
      </c>
      <c r="W432" s="12" t="s">
        <v>378</v>
      </c>
      <c r="X432" s="12" t="s">
        <v>886</v>
      </c>
      <c r="Y432" s="12">
        <v>86301</v>
      </c>
      <c r="Z432" s="13">
        <v>42074</v>
      </c>
      <c r="AA432" s="14" t="str">
        <f>TEXT(Table1[[#This Row],[Order Date]],"mmmm")</f>
        <v>March</v>
      </c>
      <c r="AB432" s="8" t="str">
        <f>TEXT(Table1[[#This Row],[Order Date]],"yyyy")</f>
        <v>2015</v>
      </c>
      <c r="AC432" s="13">
        <v>42074</v>
      </c>
      <c r="AD432" s="12">
        <v>10.85</v>
      </c>
      <c r="AE432" s="12">
        <v>1</v>
      </c>
      <c r="AF432" s="12">
        <v>17.59</v>
      </c>
      <c r="AG432" s="12">
        <v>90438</v>
      </c>
      <c r="AH432" s="7" t="str">
        <f>IF(COUNTIF(Returns!$A$2:$A$1635,Orders!AG432)&gt;0,"Returned","Not Returned")</f>
        <v>Not Returned</v>
      </c>
    </row>
    <row r="433" spans="5:34" ht="13.8" thickTop="1" thickBot="1" x14ac:dyDescent="0.3">
      <c r="E433" s="9">
        <v>19680</v>
      </c>
      <c r="F433" s="2" t="s">
        <v>47</v>
      </c>
      <c r="G433" s="2">
        <v>0.01</v>
      </c>
      <c r="H433" s="2">
        <v>6.35</v>
      </c>
      <c r="I433" s="2">
        <v>1.02</v>
      </c>
      <c r="J433" s="2">
        <v>753</v>
      </c>
      <c r="K433" s="7" t="str">
        <f>IF(COUNTIF(Table1[Customer ID],Table1[[#This Row],[Customer ID]])&gt;1,"Repeat Customer","One-Time Customer")</f>
        <v>Repeat Customer</v>
      </c>
      <c r="L433" s="2" t="s">
        <v>884</v>
      </c>
      <c r="M433" s="2" t="s">
        <v>49</v>
      </c>
      <c r="N433" s="2" t="s">
        <v>28</v>
      </c>
      <c r="O433" s="2" t="s">
        <v>29</v>
      </c>
      <c r="P433" s="2" t="s">
        <v>93</v>
      </c>
      <c r="Q433" s="2" t="s">
        <v>31</v>
      </c>
      <c r="R433" s="2" t="s">
        <v>887</v>
      </c>
      <c r="S433" s="2">
        <v>0.39</v>
      </c>
      <c r="T433" s="7">
        <f>Table1[[#This Row],[Profit]]/Table1[[#This Row],[Sales]]</f>
        <v>0.69</v>
      </c>
      <c r="U433" s="2" t="s">
        <v>33</v>
      </c>
      <c r="V433" s="2" t="s">
        <v>34</v>
      </c>
      <c r="W433" s="2" t="s">
        <v>378</v>
      </c>
      <c r="X433" s="2" t="s">
        <v>886</v>
      </c>
      <c r="Y433" s="2">
        <v>86301</v>
      </c>
      <c r="Z433" s="10">
        <v>42074</v>
      </c>
      <c r="AA433" s="14" t="str">
        <f>TEXT(Table1[[#This Row],[Order Date]],"mmmm")</f>
        <v>March</v>
      </c>
      <c r="AB433" s="8" t="str">
        <f>TEXT(Table1[[#This Row],[Order Date]],"yyyy")</f>
        <v>2015</v>
      </c>
      <c r="AC433" s="10">
        <v>42076</v>
      </c>
      <c r="AD433" s="2">
        <v>97.662599999999983</v>
      </c>
      <c r="AE433" s="2">
        <v>22</v>
      </c>
      <c r="AF433" s="2">
        <v>141.54</v>
      </c>
      <c r="AG433" s="2">
        <v>90438</v>
      </c>
      <c r="AH433" s="7" t="str">
        <f>IF(COUNTIF(Returns!$A$2:$A$1635,Orders!AG433)&gt;0,"Returned","Not Returned")</f>
        <v>Not Returned</v>
      </c>
    </row>
    <row r="434" spans="5:34" ht="13.8" thickTop="1" thickBot="1" x14ac:dyDescent="0.3">
      <c r="E434" s="11">
        <v>25291</v>
      </c>
      <c r="F434" s="12" t="s">
        <v>25</v>
      </c>
      <c r="G434" s="12">
        <v>0.06</v>
      </c>
      <c r="H434" s="12">
        <v>218.75</v>
      </c>
      <c r="I434" s="12">
        <v>69.64</v>
      </c>
      <c r="J434" s="12">
        <v>754</v>
      </c>
      <c r="K434" s="7" t="str">
        <f>IF(COUNTIF(Table1[Customer ID],Table1[[#This Row],[Customer ID]])&gt;1,"Repeat Customer","One-Time Customer")</f>
        <v>Repeat Customer</v>
      </c>
      <c r="L434" s="12" t="s">
        <v>888</v>
      </c>
      <c r="M434" s="12" t="s">
        <v>39</v>
      </c>
      <c r="N434" s="12" t="s">
        <v>28</v>
      </c>
      <c r="O434" s="12" t="s">
        <v>41</v>
      </c>
      <c r="P434" s="12" t="s">
        <v>152</v>
      </c>
      <c r="Q434" s="12" t="s">
        <v>121</v>
      </c>
      <c r="R434" s="12" t="s">
        <v>655</v>
      </c>
      <c r="S434" s="12">
        <v>0.77</v>
      </c>
      <c r="T434" s="7">
        <f>Table1[[#This Row],[Profit]]/Table1[[#This Row],[Sales]]</f>
        <v>-0.50055224210293792</v>
      </c>
      <c r="U434" s="12" t="s">
        <v>33</v>
      </c>
      <c r="V434" s="12" t="s">
        <v>34</v>
      </c>
      <c r="W434" s="12" t="s">
        <v>378</v>
      </c>
      <c r="X434" s="12" t="s">
        <v>889</v>
      </c>
      <c r="Y434" s="12">
        <v>86314</v>
      </c>
      <c r="Z434" s="13">
        <v>42159</v>
      </c>
      <c r="AA434" s="14" t="str">
        <f>TEXT(Table1[[#This Row],[Order Date]],"mmmm")</f>
        <v>June</v>
      </c>
      <c r="AB434" s="8" t="str">
        <f>TEXT(Table1[[#This Row],[Order Date]],"yyyy")</f>
        <v>2015</v>
      </c>
      <c r="AC434" s="13">
        <v>42160</v>
      </c>
      <c r="AD434" s="12">
        <v>-453.2</v>
      </c>
      <c r="AE434" s="12">
        <v>4</v>
      </c>
      <c r="AF434" s="12">
        <v>905.4</v>
      </c>
      <c r="AG434" s="12">
        <v>90437</v>
      </c>
      <c r="AH434" s="7" t="str">
        <f>IF(COUNTIF(Returns!$A$2:$A$1635,Orders!AG434)&gt;0,"Returned","Not Returned")</f>
        <v>Not Returned</v>
      </c>
    </row>
    <row r="435" spans="5:34" ht="13.8" thickTop="1" thickBot="1" x14ac:dyDescent="0.3">
      <c r="E435" s="9">
        <v>25117</v>
      </c>
      <c r="F435" s="2" t="s">
        <v>106</v>
      </c>
      <c r="G435" s="2">
        <v>0.06</v>
      </c>
      <c r="H435" s="2">
        <v>119.99</v>
      </c>
      <c r="I435" s="2">
        <v>14</v>
      </c>
      <c r="J435" s="2">
        <v>754</v>
      </c>
      <c r="K435" s="7" t="str">
        <f>IF(COUNTIF(Table1[Customer ID],Table1[[#This Row],[Customer ID]])&gt;1,"Repeat Customer","One-Time Customer")</f>
        <v>Repeat Customer</v>
      </c>
      <c r="L435" s="2" t="s">
        <v>888</v>
      </c>
      <c r="M435" s="2" t="s">
        <v>39</v>
      </c>
      <c r="N435" s="2" t="s">
        <v>114</v>
      </c>
      <c r="O435" s="2" t="s">
        <v>77</v>
      </c>
      <c r="P435" s="2" t="s">
        <v>85</v>
      </c>
      <c r="Q435" s="2" t="s">
        <v>43</v>
      </c>
      <c r="R435" s="2" t="s">
        <v>890</v>
      </c>
      <c r="S435" s="2">
        <v>0.36</v>
      </c>
      <c r="T435" s="7">
        <f>Table1[[#This Row],[Profit]]/Table1[[#This Row],[Sales]]</f>
        <v>-0.85163531534486991</v>
      </c>
      <c r="U435" s="2" t="s">
        <v>33</v>
      </c>
      <c r="V435" s="2" t="s">
        <v>34</v>
      </c>
      <c r="W435" s="2" t="s">
        <v>378</v>
      </c>
      <c r="X435" s="2" t="s">
        <v>889</v>
      </c>
      <c r="Y435" s="2">
        <v>86314</v>
      </c>
      <c r="Z435" s="10">
        <v>42106</v>
      </c>
      <c r="AA435" s="14" t="str">
        <f>TEXT(Table1[[#This Row],[Order Date]],"mmmm")</f>
        <v>April</v>
      </c>
      <c r="AB435" s="8" t="str">
        <f>TEXT(Table1[[#This Row],[Order Date]],"yyyy")</f>
        <v>2015</v>
      </c>
      <c r="AC435" s="10">
        <v>42113</v>
      </c>
      <c r="AD435" s="2">
        <v>-207.679788</v>
      </c>
      <c r="AE435" s="2">
        <v>2</v>
      </c>
      <c r="AF435" s="2">
        <v>243.86</v>
      </c>
      <c r="AG435" s="2">
        <v>90439</v>
      </c>
      <c r="AH435" s="7" t="str">
        <f>IF(COUNTIF(Returns!$A$2:$A$1635,Orders!AG435)&gt;0,"Returned","Not Returned")</f>
        <v>Not Returned</v>
      </c>
    </row>
    <row r="436" spans="5:34" ht="12.75" customHeight="1" thickTop="1" thickBot="1" x14ac:dyDescent="0.3">
      <c r="E436" s="11">
        <v>25856</v>
      </c>
      <c r="F436" s="12" t="s">
        <v>37</v>
      </c>
      <c r="G436" s="12">
        <v>0.03</v>
      </c>
      <c r="H436" s="12">
        <v>37.94</v>
      </c>
      <c r="I436" s="12">
        <v>5.08</v>
      </c>
      <c r="J436" s="12">
        <v>757</v>
      </c>
      <c r="K436" s="7" t="str">
        <f>IF(COUNTIF(Table1[Customer ID],Table1[[#This Row],[Customer ID]])&gt;1,"Repeat Customer","One-Time Customer")</f>
        <v>One-Time Customer</v>
      </c>
      <c r="L436" s="12" t="s">
        <v>891</v>
      </c>
      <c r="M436" s="12" t="s">
        <v>49</v>
      </c>
      <c r="N436" s="12" t="s">
        <v>40</v>
      </c>
      <c r="O436" s="12" t="s">
        <v>29</v>
      </c>
      <c r="P436" s="12" t="s">
        <v>93</v>
      </c>
      <c r="Q436" s="12" t="s">
        <v>31</v>
      </c>
      <c r="R436" s="12" t="s">
        <v>892</v>
      </c>
      <c r="S436" s="12">
        <v>0.38</v>
      </c>
      <c r="T436" s="7">
        <f>Table1[[#This Row],[Profit]]/Table1[[#This Row],[Sales]]</f>
        <v>-0.18825118839129348</v>
      </c>
      <c r="U436" s="12" t="s">
        <v>33</v>
      </c>
      <c r="V436" s="12" t="s">
        <v>34</v>
      </c>
      <c r="W436" s="12" t="s">
        <v>102</v>
      </c>
      <c r="X436" s="12" t="s">
        <v>893</v>
      </c>
      <c r="Y436" s="12">
        <v>97062</v>
      </c>
      <c r="Z436" s="13">
        <v>42046</v>
      </c>
      <c r="AA436" s="14" t="str">
        <f>TEXT(Table1[[#This Row],[Order Date]],"mmmm")</f>
        <v>February</v>
      </c>
      <c r="AB436" s="8" t="str">
        <f>TEXT(Table1[[#This Row],[Order Date]],"yyyy")</f>
        <v>2015</v>
      </c>
      <c r="AC436" s="13">
        <v>42048</v>
      </c>
      <c r="AD436" s="12">
        <v>-7.5244000000000009</v>
      </c>
      <c r="AE436" s="12">
        <v>1</v>
      </c>
      <c r="AF436" s="12">
        <v>39.97</v>
      </c>
      <c r="AG436" s="12">
        <v>90258</v>
      </c>
      <c r="AH436" s="7" t="str">
        <f>IF(COUNTIF(Returns!$A$2:$A$1635,Orders!AG436)&gt;0,"Returned","Not Returned")</f>
        <v>Not Returned</v>
      </c>
    </row>
    <row r="437" spans="5:34" ht="12.75" customHeight="1" thickTop="1" thickBot="1" x14ac:dyDescent="0.3">
      <c r="E437" s="9">
        <v>21110</v>
      </c>
      <c r="F437" s="2" t="s">
        <v>106</v>
      </c>
      <c r="G437" s="2">
        <v>0</v>
      </c>
      <c r="H437" s="2">
        <v>20.99</v>
      </c>
      <c r="I437" s="2">
        <v>3.3</v>
      </c>
      <c r="J437" s="2">
        <v>759</v>
      </c>
      <c r="K437" s="7" t="str">
        <f>IF(COUNTIF(Table1[Customer ID],Table1[[#This Row],[Customer ID]])&gt;1,"Repeat Customer","One-Time Customer")</f>
        <v>One-Time Customer</v>
      </c>
      <c r="L437" s="2" t="s">
        <v>894</v>
      </c>
      <c r="M437" s="2" t="s">
        <v>49</v>
      </c>
      <c r="N437" s="2" t="s">
        <v>58</v>
      </c>
      <c r="O437" s="2" t="s">
        <v>77</v>
      </c>
      <c r="P437" s="2" t="s">
        <v>78</v>
      </c>
      <c r="Q437" s="2" t="s">
        <v>51</v>
      </c>
      <c r="R437" s="2" t="s">
        <v>895</v>
      </c>
      <c r="S437" s="2">
        <v>0.81</v>
      </c>
      <c r="T437" s="7">
        <f>Table1[[#This Row],[Profit]]/Table1[[#This Row],[Sales]]</f>
        <v>-1.0000107573149744</v>
      </c>
      <c r="U437" s="2" t="s">
        <v>33</v>
      </c>
      <c r="V437" s="2" t="s">
        <v>61</v>
      </c>
      <c r="W437" s="2" t="s">
        <v>178</v>
      </c>
      <c r="X437" s="2" t="s">
        <v>896</v>
      </c>
      <c r="Y437" s="2">
        <v>62301</v>
      </c>
      <c r="Z437" s="10">
        <v>42153</v>
      </c>
      <c r="AA437" s="14" t="str">
        <f>TEXT(Table1[[#This Row],[Order Date]],"mmmm")</f>
        <v>May</v>
      </c>
      <c r="AB437" s="8" t="str">
        <f>TEXT(Table1[[#This Row],[Order Date]],"yyyy")</f>
        <v>2015</v>
      </c>
      <c r="AC437" s="10">
        <v>42160</v>
      </c>
      <c r="AD437" s="2">
        <v>-92.961000000000013</v>
      </c>
      <c r="AE437" s="2">
        <v>5</v>
      </c>
      <c r="AF437" s="2">
        <v>92.96</v>
      </c>
      <c r="AG437" s="2">
        <v>86639</v>
      </c>
      <c r="AH437" s="7" t="str">
        <f>IF(COUNTIF(Returns!$A$2:$A$1635,Orders!AG437)&gt;0,"Returned","Not Returned")</f>
        <v>Not Returned</v>
      </c>
    </row>
    <row r="438" spans="5:34" ht="12.75" customHeight="1" thickTop="1" thickBot="1" x14ac:dyDescent="0.3">
      <c r="E438" s="11">
        <v>20377</v>
      </c>
      <c r="F438" s="12" t="s">
        <v>37</v>
      </c>
      <c r="G438" s="12">
        <v>0</v>
      </c>
      <c r="H438" s="12">
        <v>125.99</v>
      </c>
      <c r="I438" s="12">
        <v>8.99</v>
      </c>
      <c r="J438" s="12">
        <v>762</v>
      </c>
      <c r="K438" s="7" t="str">
        <f>IF(COUNTIF(Table1[Customer ID],Table1[[#This Row],[Customer ID]])&gt;1,"Repeat Customer","One-Time Customer")</f>
        <v>One-Time Customer</v>
      </c>
      <c r="L438" s="12" t="s">
        <v>897</v>
      </c>
      <c r="M438" s="12" t="s">
        <v>49</v>
      </c>
      <c r="N438" s="12" t="s">
        <v>58</v>
      </c>
      <c r="O438" s="12" t="s">
        <v>77</v>
      </c>
      <c r="P438" s="12" t="s">
        <v>78</v>
      </c>
      <c r="Q438" s="12" t="s">
        <v>59</v>
      </c>
      <c r="R438" s="12" t="s">
        <v>898</v>
      </c>
      <c r="S438" s="12">
        <v>0.56999999999999995</v>
      </c>
      <c r="T438" s="7">
        <f>Table1[[#This Row],[Profit]]/Table1[[#This Row],[Sales]]</f>
        <v>0.45066492438702099</v>
      </c>
      <c r="U438" s="12" t="s">
        <v>33</v>
      </c>
      <c r="V438" s="12" t="s">
        <v>34</v>
      </c>
      <c r="W438" s="12" t="s">
        <v>35</v>
      </c>
      <c r="X438" s="12" t="s">
        <v>899</v>
      </c>
      <c r="Y438" s="12">
        <v>98661</v>
      </c>
      <c r="Z438" s="13">
        <v>42121</v>
      </c>
      <c r="AA438" s="14" t="str">
        <f>TEXT(Table1[[#This Row],[Order Date]],"mmmm")</f>
        <v>April</v>
      </c>
      <c r="AB438" s="8" t="str">
        <f>TEXT(Table1[[#This Row],[Order Date]],"yyyy")</f>
        <v>2015</v>
      </c>
      <c r="AC438" s="13">
        <v>42123</v>
      </c>
      <c r="AD438" s="12">
        <v>613.89576</v>
      </c>
      <c r="AE438" s="12">
        <v>12</v>
      </c>
      <c r="AF438" s="12">
        <v>1362.2</v>
      </c>
      <c r="AG438" s="12">
        <v>87525</v>
      </c>
      <c r="AH438" s="7" t="str">
        <f>IF(COUNTIF(Returns!$A$2:$A$1635,Orders!AG438)&gt;0,"Returned","Not Returned")</f>
        <v>Not Returned</v>
      </c>
    </row>
    <row r="439" spans="5:34" ht="12.75" customHeight="1" thickTop="1" thickBot="1" x14ac:dyDescent="0.3">
      <c r="E439" s="9">
        <v>18735</v>
      </c>
      <c r="F439" s="2" t="s">
        <v>47</v>
      </c>
      <c r="G439" s="2">
        <v>0.1</v>
      </c>
      <c r="H439" s="2">
        <v>31.78</v>
      </c>
      <c r="I439" s="2">
        <v>1.99</v>
      </c>
      <c r="J439" s="2">
        <v>767</v>
      </c>
      <c r="K439" s="7" t="str">
        <f>IF(COUNTIF(Table1[Customer ID],Table1[[#This Row],[Customer ID]])&gt;1,"Repeat Customer","One-Time Customer")</f>
        <v>One-Time Customer</v>
      </c>
      <c r="L439" s="2" t="s">
        <v>900</v>
      </c>
      <c r="M439" s="2" t="s">
        <v>49</v>
      </c>
      <c r="N439" s="2" t="s">
        <v>28</v>
      </c>
      <c r="O439" s="2" t="s">
        <v>77</v>
      </c>
      <c r="P439" s="2" t="s">
        <v>180</v>
      </c>
      <c r="Q439" s="2" t="s">
        <v>51</v>
      </c>
      <c r="R439" s="2" t="s">
        <v>901</v>
      </c>
      <c r="S439" s="2">
        <v>0.42</v>
      </c>
      <c r="T439" s="7">
        <f>Table1[[#This Row],[Profit]]/Table1[[#This Row],[Sales]]</f>
        <v>0.69</v>
      </c>
      <c r="U439" s="2" t="s">
        <v>33</v>
      </c>
      <c r="V439" s="2" t="s">
        <v>61</v>
      </c>
      <c r="W439" s="2" t="s">
        <v>178</v>
      </c>
      <c r="X439" s="2" t="s">
        <v>902</v>
      </c>
      <c r="Y439" s="2">
        <v>61201</v>
      </c>
      <c r="Z439" s="10">
        <v>42034</v>
      </c>
      <c r="AA439" s="14" t="str">
        <f>TEXT(Table1[[#This Row],[Order Date]],"mmmm")</f>
        <v>January</v>
      </c>
      <c r="AB439" s="8" t="str">
        <f>TEXT(Table1[[#This Row],[Order Date]],"yyyy")</f>
        <v>2015</v>
      </c>
      <c r="AC439" s="10">
        <v>42036</v>
      </c>
      <c r="AD439" s="2">
        <v>232.28159999999997</v>
      </c>
      <c r="AE439" s="2">
        <v>11</v>
      </c>
      <c r="AF439" s="2">
        <v>336.64</v>
      </c>
      <c r="AG439" s="2">
        <v>86279</v>
      </c>
      <c r="AH439" s="7" t="str">
        <f>IF(COUNTIF(Returns!$A$2:$A$1635,Orders!AG439)&gt;0,"Returned","Not Returned")</f>
        <v>Not Returned</v>
      </c>
    </row>
    <row r="440" spans="5:34" ht="12.75" customHeight="1" thickTop="1" thickBot="1" x14ac:dyDescent="0.3">
      <c r="E440" s="11">
        <v>18659</v>
      </c>
      <c r="F440" s="12" t="s">
        <v>47</v>
      </c>
      <c r="G440" s="12">
        <v>0.08</v>
      </c>
      <c r="H440" s="12">
        <v>30.73</v>
      </c>
      <c r="I440" s="12">
        <v>4</v>
      </c>
      <c r="J440" s="12">
        <v>770</v>
      </c>
      <c r="K440" s="7" t="str">
        <f>IF(COUNTIF(Table1[Customer ID],Table1[[#This Row],[Customer ID]])&gt;1,"Repeat Customer","One-Time Customer")</f>
        <v>One-Time Customer</v>
      </c>
      <c r="L440" s="12" t="s">
        <v>903</v>
      </c>
      <c r="M440" s="12" t="s">
        <v>49</v>
      </c>
      <c r="N440" s="12" t="s">
        <v>58</v>
      </c>
      <c r="O440" s="12" t="s">
        <v>77</v>
      </c>
      <c r="P440" s="12" t="s">
        <v>180</v>
      </c>
      <c r="Q440" s="12" t="s">
        <v>59</v>
      </c>
      <c r="R440" s="12" t="s">
        <v>288</v>
      </c>
      <c r="S440" s="12">
        <v>0.75</v>
      </c>
      <c r="T440" s="7">
        <f>Table1[[#This Row],[Profit]]/Table1[[#This Row],[Sales]]</f>
        <v>-0.10497752311741551</v>
      </c>
      <c r="U440" s="12" t="s">
        <v>33</v>
      </c>
      <c r="V440" s="12" t="s">
        <v>34</v>
      </c>
      <c r="W440" s="12" t="s">
        <v>102</v>
      </c>
      <c r="X440" s="12" t="s">
        <v>893</v>
      </c>
      <c r="Y440" s="12">
        <v>97062</v>
      </c>
      <c r="Z440" s="13">
        <v>42082</v>
      </c>
      <c r="AA440" s="14" t="str">
        <f>TEXT(Table1[[#This Row],[Order Date]],"mmmm")</f>
        <v>March</v>
      </c>
      <c r="AB440" s="8" t="str">
        <f>TEXT(Table1[[#This Row],[Order Date]],"yyyy")</f>
        <v>2015</v>
      </c>
      <c r="AC440" s="13">
        <v>42082</v>
      </c>
      <c r="AD440" s="12">
        <v>-45.07</v>
      </c>
      <c r="AE440" s="12">
        <v>14</v>
      </c>
      <c r="AF440" s="12">
        <v>429.33</v>
      </c>
      <c r="AG440" s="12">
        <v>88667</v>
      </c>
      <c r="AH440" s="7" t="str">
        <f>IF(COUNTIF(Returns!$A$2:$A$1635,Orders!AG440)&gt;0,"Returned","Not Returned")</f>
        <v>Not Returned</v>
      </c>
    </row>
    <row r="441" spans="5:34" ht="12.75" customHeight="1" thickTop="1" thickBot="1" x14ac:dyDescent="0.3">
      <c r="E441" s="9">
        <v>18660</v>
      </c>
      <c r="F441" s="2" t="s">
        <v>47</v>
      </c>
      <c r="G441" s="2">
        <v>0.05</v>
      </c>
      <c r="H441" s="2">
        <v>14.56</v>
      </c>
      <c r="I441" s="2">
        <v>3.5</v>
      </c>
      <c r="J441" s="2">
        <v>771</v>
      </c>
      <c r="K441" s="7" t="str">
        <f>IF(COUNTIF(Table1[Customer ID],Table1[[#This Row],[Customer ID]])&gt;1,"Repeat Customer","One-Time Customer")</f>
        <v>Repeat Customer</v>
      </c>
      <c r="L441" s="2" t="s">
        <v>904</v>
      </c>
      <c r="M441" s="2" t="s">
        <v>49</v>
      </c>
      <c r="N441" s="2" t="s">
        <v>58</v>
      </c>
      <c r="O441" s="2" t="s">
        <v>29</v>
      </c>
      <c r="P441" s="2" t="s">
        <v>257</v>
      </c>
      <c r="Q441" s="2" t="s">
        <v>59</v>
      </c>
      <c r="R441" s="2" t="s">
        <v>905</v>
      </c>
      <c r="S441" s="2">
        <v>0.57999999999999996</v>
      </c>
      <c r="T441" s="7">
        <f>Table1[[#This Row],[Profit]]/Table1[[#This Row],[Sales]]</f>
        <v>-0.1909986565158979</v>
      </c>
      <c r="U441" s="2" t="s">
        <v>33</v>
      </c>
      <c r="V441" s="2" t="s">
        <v>34</v>
      </c>
      <c r="W441" s="2" t="s">
        <v>102</v>
      </c>
      <c r="X441" s="2" t="s">
        <v>906</v>
      </c>
      <c r="Y441" s="2">
        <v>97068</v>
      </c>
      <c r="Z441" s="10">
        <v>42082</v>
      </c>
      <c r="AA441" s="14" t="str">
        <f>TEXT(Table1[[#This Row],[Order Date]],"mmmm")</f>
        <v>March</v>
      </c>
      <c r="AB441" s="8" t="str">
        <f>TEXT(Table1[[#This Row],[Order Date]],"yyyy")</f>
        <v>2015</v>
      </c>
      <c r="AC441" s="10">
        <v>42084</v>
      </c>
      <c r="AD441" s="2">
        <v>-8.5299999999999994</v>
      </c>
      <c r="AE441" s="2">
        <v>3</v>
      </c>
      <c r="AF441" s="2">
        <v>44.66</v>
      </c>
      <c r="AG441" s="2">
        <v>88667</v>
      </c>
      <c r="AH441" s="7" t="str">
        <f>IF(COUNTIF(Returns!$A$2:$A$1635,Orders!AG441)&gt;0,"Returned","Not Returned")</f>
        <v>Not Returned</v>
      </c>
    </row>
    <row r="442" spans="5:34" ht="12.75" customHeight="1" thickTop="1" thickBot="1" x14ac:dyDescent="0.3">
      <c r="E442" s="11">
        <v>18661</v>
      </c>
      <c r="F442" s="12" t="s">
        <v>47</v>
      </c>
      <c r="G442" s="12">
        <v>0</v>
      </c>
      <c r="H442" s="12">
        <v>299.99</v>
      </c>
      <c r="I442" s="12">
        <v>11.64</v>
      </c>
      <c r="J442" s="12">
        <v>771</v>
      </c>
      <c r="K442" s="7" t="str">
        <f>IF(COUNTIF(Table1[Customer ID],Table1[[#This Row],[Customer ID]])&gt;1,"Repeat Customer","One-Time Customer")</f>
        <v>Repeat Customer</v>
      </c>
      <c r="L442" s="12" t="s">
        <v>904</v>
      </c>
      <c r="M442" s="12" t="s">
        <v>49</v>
      </c>
      <c r="N442" s="12" t="s">
        <v>58</v>
      </c>
      <c r="O442" s="12" t="s">
        <v>77</v>
      </c>
      <c r="P442" s="12" t="s">
        <v>587</v>
      </c>
      <c r="Q442" s="12" t="s">
        <v>236</v>
      </c>
      <c r="R442" s="12" t="s">
        <v>907</v>
      </c>
      <c r="S442" s="12">
        <v>0.5</v>
      </c>
      <c r="T442" s="7">
        <f>Table1[[#This Row],[Profit]]/Table1[[#This Row],[Sales]]</f>
        <v>0.17651779375906662</v>
      </c>
      <c r="U442" s="12" t="s">
        <v>33</v>
      </c>
      <c r="V442" s="12" t="s">
        <v>34</v>
      </c>
      <c r="W442" s="12" t="s">
        <v>102</v>
      </c>
      <c r="X442" s="12" t="s">
        <v>906</v>
      </c>
      <c r="Y442" s="12">
        <v>97068</v>
      </c>
      <c r="Z442" s="13">
        <v>42082</v>
      </c>
      <c r="AA442" s="14" t="str">
        <f>TEXT(Table1[[#This Row],[Order Date]],"mmmm")</f>
        <v>March</v>
      </c>
      <c r="AB442" s="8" t="str">
        <f>TEXT(Table1[[#This Row],[Order Date]],"yyyy")</f>
        <v>2015</v>
      </c>
      <c r="AC442" s="13">
        <v>42084</v>
      </c>
      <c r="AD442" s="12">
        <v>285.95</v>
      </c>
      <c r="AE442" s="12">
        <v>5</v>
      </c>
      <c r="AF442" s="12">
        <v>1619.95</v>
      </c>
      <c r="AG442" s="12">
        <v>88667</v>
      </c>
      <c r="AH442" s="7" t="str">
        <f>IF(COUNTIF(Returns!$A$2:$A$1635,Orders!AG442)&gt;0,"Returned","Not Returned")</f>
        <v>Not Returned</v>
      </c>
    </row>
    <row r="443" spans="5:34" ht="12.75" customHeight="1" thickTop="1" thickBot="1" x14ac:dyDescent="0.3">
      <c r="E443" s="9">
        <v>22875</v>
      </c>
      <c r="F443" s="2" t="s">
        <v>47</v>
      </c>
      <c r="G443" s="2">
        <v>0.08</v>
      </c>
      <c r="H443" s="2">
        <v>7.77</v>
      </c>
      <c r="I443" s="2">
        <v>9.23</v>
      </c>
      <c r="J443" s="2">
        <v>772</v>
      </c>
      <c r="K443" s="7" t="str">
        <f>IF(COUNTIF(Table1[Customer ID],Table1[[#This Row],[Customer ID]])&gt;1,"Repeat Customer","One-Time Customer")</f>
        <v>Repeat Customer</v>
      </c>
      <c r="L443" s="2" t="s">
        <v>908</v>
      </c>
      <c r="M443" s="2" t="s">
        <v>49</v>
      </c>
      <c r="N443" s="2" t="s">
        <v>58</v>
      </c>
      <c r="O443" s="2" t="s">
        <v>29</v>
      </c>
      <c r="P443" s="2" t="s">
        <v>257</v>
      </c>
      <c r="Q443" s="2" t="s">
        <v>59</v>
      </c>
      <c r="R443" s="2" t="s">
        <v>442</v>
      </c>
      <c r="S443" s="2">
        <v>0.57999999999999996</v>
      </c>
      <c r="T443" s="7">
        <f>Table1[[#This Row],[Profit]]/Table1[[#This Row],[Sales]]</f>
        <v>-3.7074769666902907</v>
      </c>
      <c r="U443" s="2" t="s">
        <v>33</v>
      </c>
      <c r="V443" s="2" t="s">
        <v>53</v>
      </c>
      <c r="W443" s="2" t="s">
        <v>234</v>
      </c>
      <c r="X443" s="2" t="s">
        <v>909</v>
      </c>
      <c r="Y443" s="2">
        <v>18103</v>
      </c>
      <c r="Z443" s="10">
        <v>42018</v>
      </c>
      <c r="AA443" s="14" t="str">
        <f>TEXT(Table1[[#This Row],[Order Date]],"mmmm")</f>
        <v>January</v>
      </c>
      <c r="AB443" s="8" t="str">
        <f>TEXT(Table1[[#This Row],[Order Date]],"yyyy")</f>
        <v>2015</v>
      </c>
      <c r="AC443" s="10">
        <v>42020</v>
      </c>
      <c r="AD443" s="2">
        <v>-209.25</v>
      </c>
      <c r="AE443" s="2">
        <v>7</v>
      </c>
      <c r="AF443" s="2">
        <v>56.44</v>
      </c>
      <c r="AG443" s="2">
        <v>88666</v>
      </c>
      <c r="AH443" s="7" t="str">
        <f>IF(COUNTIF(Returns!$A$2:$A$1635,Orders!AG443)&gt;0,"Returned","Not Returned")</f>
        <v>Not Returned</v>
      </c>
    </row>
    <row r="444" spans="5:34" ht="12.75" customHeight="1" thickTop="1" thickBot="1" x14ac:dyDescent="0.3">
      <c r="E444" s="11">
        <v>22877</v>
      </c>
      <c r="F444" s="12" t="s">
        <v>47</v>
      </c>
      <c r="G444" s="12">
        <v>0.1</v>
      </c>
      <c r="H444" s="12">
        <v>18.97</v>
      </c>
      <c r="I444" s="12">
        <v>9.5399999999999991</v>
      </c>
      <c r="J444" s="12">
        <v>772</v>
      </c>
      <c r="K444" s="7" t="str">
        <f>IF(COUNTIF(Table1[Customer ID],Table1[[#This Row],[Customer ID]])&gt;1,"Repeat Customer","One-Time Customer")</f>
        <v>Repeat Customer</v>
      </c>
      <c r="L444" s="12" t="s">
        <v>908</v>
      </c>
      <c r="M444" s="12" t="s">
        <v>27</v>
      </c>
      <c r="N444" s="12" t="s">
        <v>58</v>
      </c>
      <c r="O444" s="12" t="s">
        <v>29</v>
      </c>
      <c r="P444" s="12" t="s">
        <v>93</v>
      </c>
      <c r="Q444" s="12" t="s">
        <v>59</v>
      </c>
      <c r="R444" s="12" t="s">
        <v>223</v>
      </c>
      <c r="S444" s="12">
        <v>0.37</v>
      </c>
      <c r="T444" s="7">
        <f>Table1[[#This Row],[Profit]]/Table1[[#This Row],[Sales]]</f>
        <v>-0.16153005464480874</v>
      </c>
      <c r="U444" s="12" t="s">
        <v>33</v>
      </c>
      <c r="V444" s="12" t="s">
        <v>53</v>
      </c>
      <c r="W444" s="12" t="s">
        <v>234</v>
      </c>
      <c r="X444" s="12" t="s">
        <v>909</v>
      </c>
      <c r="Y444" s="12">
        <v>18103</v>
      </c>
      <c r="Z444" s="13">
        <v>42018</v>
      </c>
      <c r="AA444" s="14" t="str">
        <f>TEXT(Table1[[#This Row],[Order Date]],"mmmm")</f>
        <v>January</v>
      </c>
      <c r="AB444" s="8" t="str">
        <f>TEXT(Table1[[#This Row],[Order Date]],"yyyy")</f>
        <v>2015</v>
      </c>
      <c r="AC444" s="13">
        <v>42020</v>
      </c>
      <c r="AD444" s="12">
        <v>-9.1635999999999989</v>
      </c>
      <c r="AE444" s="12">
        <v>3</v>
      </c>
      <c r="AF444" s="12">
        <v>56.73</v>
      </c>
      <c r="AG444" s="12">
        <v>88666</v>
      </c>
      <c r="AH444" s="7" t="str">
        <f>IF(COUNTIF(Returns!$A$2:$A$1635,Orders!AG444)&gt;0,"Returned","Not Returned")</f>
        <v>Not Returned</v>
      </c>
    </row>
    <row r="445" spans="5:34" ht="12.75" customHeight="1" thickTop="1" thickBot="1" x14ac:dyDescent="0.3">
      <c r="E445" s="9">
        <v>20967</v>
      </c>
      <c r="F445" s="2" t="s">
        <v>106</v>
      </c>
      <c r="G445" s="2">
        <v>0.02</v>
      </c>
      <c r="H445" s="2">
        <v>4.0599999999999996</v>
      </c>
      <c r="I445" s="2">
        <v>6.89</v>
      </c>
      <c r="J445" s="2">
        <v>772</v>
      </c>
      <c r="K445" s="7" t="str">
        <f>IF(COUNTIF(Table1[Customer ID],Table1[[#This Row],[Customer ID]])&gt;1,"Repeat Customer","One-Time Customer")</f>
        <v>Repeat Customer</v>
      </c>
      <c r="L445" s="2" t="s">
        <v>908</v>
      </c>
      <c r="M445" s="2" t="s">
        <v>27</v>
      </c>
      <c r="N445" s="2" t="s">
        <v>58</v>
      </c>
      <c r="O445" s="2" t="s">
        <v>29</v>
      </c>
      <c r="P445" s="2" t="s">
        <v>257</v>
      </c>
      <c r="Q445" s="2" t="s">
        <v>59</v>
      </c>
      <c r="R445" s="2" t="s">
        <v>910</v>
      </c>
      <c r="S445" s="2">
        <v>0.6</v>
      </c>
      <c r="T445" s="7">
        <f>Table1[[#This Row],[Profit]]/Table1[[#This Row],[Sales]]</f>
        <v>0.19726750504580062</v>
      </c>
      <c r="U445" s="2" t="s">
        <v>33</v>
      </c>
      <c r="V445" s="2" t="s">
        <v>53</v>
      </c>
      <c r="W445" s="2" t="s">
        <v>234</v>
      </c>
      <c r="X445" s="2" t="s">
        <v>909</v>
      </c>
      <c r="Y445" s="2">
        <v>18103</v>
      </c>
      <c r="Z445" s="10">
        <v>42141</v>
      </c>
      <c r="AA445" s="14" t="str">
        <f>TEXT(Table1[[#This Row],[Order Date]],"mmmm")</f>
        <v>May</v>
      </c>
      <c r="AB445" s="8" t="str">
        <f>TEXT(Table1[[#This Row],[Order Date]],"yyyy")</f>
        <v>2015</v>
      </c>
      <c r="AC445" s="10">
        <v>42145</v>
      </c>
      <c r="AD445" s="2">
        <v>12.706000000000017</v>
      </c>
      <c r="AE445" s="2">
        <v>12</v>
      </c>
      <c r="AF445" s="2">
        <v>64.41</v>
      </c>
      <c r="AG445" s="2">
        <v>88668</v>
      </c>
      <c r="AH445" s="7" t="str">
        <f>IF(COUNTIF(Returns!$A$2:$A$1635,Orders!AG445)&gt;0,"Returned","Not Returned")</f>
        <v>Not Returned</v>
      </c>
    </row>
    <row r="446" spans="5:34" ht="12.75" customHeight="1" thickTop="1" thickBot="1" x14ac:dyDescent="0.3">
      <c r="E446" s="11">
        <v>20968</v>
      </c>
      <c r="F446" s="12" t="s">
        <v>106</v>
      </c>
      <c r="G446" s="12">
        <v>7.0000000000000007E-2</v>
      </c>
      <c r="H446" s="12">
        <v>9.49</v>
      </c>
      <c r="I446" s="12">
        <v>5.76</v>
      </c>
      <c r="J446" s="12">
        <v>772</v>
      </c>
      <c r="K446" s="7" t="str">
        <f>IF(COUNTIF(Table1[Customer ID],Table1[[#This Row],[Customer ID]])&gt;1,"Repeat Customer","One-Time Customer")</f>
        <v>Repeat Customer</v>
      </c>
      <c r="L446" s="12" t="s">
        <v>908</v>
      </c>
      <c r="M446" s="12" t="s">
        <v>49</v>
      </c>
      <c r="N446" s="12" t="s">
        <v>58</v>
      </c>
      <c r="O446" s="12" t="s">
        <v>77</v>
      </c>
      <c r="P446" s="12" t="s">
        <v>85</v>
      </c>
      <c r="Q446" s="12" t="s">
        <v>86</v>
      </c>
      <c r="R446" s="12" t="s">
        <v>911</v>
      </c>
      <c r="S446" s="12">
        <v>0.39</v>
      </c>
      <c r="T446" s="7">
        <f>Table1[[#This Row],[Profit]]/Table1[[#This Row],[Sales]]</f>
        <v>2.2390689845314463E-2</v>
      </c>
      <c r="U446" s="12" t="s">
        <v>33</v>
      </c>
      <c r="V446" s="12" t="s">
        <v>53</v>
      </c>
      <c r="W446" s="12" t="s">
        <v>234</v>
      </c>
      <c r="X446" s="12" t="s">
        <v>909</v>
      </c>
      <c r="Y446" s="12">
        <v>18103</v>
      </c>
      <c r="Z446" s="13">
        <v>42141</v>
      </c>
      <c r="AA446" s="14" t="str">
        <f>TEXT(Table1[[#This Row],[Order Date]],"mmmm")</f>
        <v>May</v>
      </c>
      <c r="AB446" s="8" t="str">
        <f>TEXT(Table1[[#This Row],[Order Date]],"yyyy")</f>
        <v>2015</v>
      </c>
      <c r="AC446" s="13">
        <v>42145</v>
      </c>
      <c r="AD446" s="12">
        <v>7.7151600000000045</v>
      </c>
      <c r="AE446" s="12">
        <v>37</v>
      </c>
      <c r="AF446" s="12">
        <v>344.57</v>
      </c>
      <c r="AG446" s="12">
        <v>88668</v>
      </c>
      <c r="AH446" s="7" t="str">
        <f>IF(COUNTIF(Returns!$A$2:$A$1635,Orders!AG446)&gt;0,"Returned","Not Returned")</f>
        <v>Not Returned</v>
      </c>
    </row>
    <row r="447" spans="5:34" ht="12.75" customHeight="1" thickTop="1" thickBot="1" x14ac:dyDescent="0.3">
      <c r="E447" s="9">
        <v>20434</v>
      </c>
      <c r="F447" s="2" t="s">
        <v>25</v>
      </c>
      <c r="G447" s="2">
        <v>0.04</v>
      </c>
      <c r="H447" s="2">
        <v>34.76</v>
      </c>
      <c r="I447" s="2">
        <v>5.49</v>
      </c>
      <c r="J447" s="2">
        <v>782</v>
      </c>
      <c r="K447" s="7" t="str">
        <f>IF(COUNTIF(Table1[Customer ID],Table1[[#This Row],[Customer ID]])&gt;1,"Repeat Customer","One-Time Customer")</f>
        <v>One-Time Customer</v>
      </c>
      <c r="L447" s="2" t="s">
        <v>912</v>
      </c>
      <c r="M447" s="2" t="s">
        <v>49</v>
      </c>
      <c r="N447" s="2" t="s">
        <v>58</v>
      </c>
      <c r="O447" s="2" t="s">
        <v>29</v>
      </c>
      <c r="P447" s="2" t="s">
        <v>141</v>
      </c>
      <c r="Q447" s="2" t="s">
        <v>59</v>
      </c>
      <c r="R447" s="2" t="s">
        <v>913</v>
      </c>
      <c r="S447" s="2">
        <v>0.6</v>
      </c>
      <c r="T447" s="7">
        <f>Table1[[#This Row],[Profit]]/Table1[[#This Row],[Sales]]</f>
        <v>0.69</v>
      </c>
      <c r="U447" s="2" t="s">
        <v>33</v>
      </c>
      <c r="V447" s="2" t="s">
        <v>34</v>
      </c>
      <c r="W447" s="2" t="s">
        <v>45</v>
      </c>
      <c r="X447" s="2" t="s">
        <v>914</v>
      </c>
      <c r="Y447" s="2">
        <v>90604</v>
      </c>
      <c r="Z447" s="10">
        <v>42123</v>
      </c>
      <c r="AA447" s="14" t="str">
        <f>TEXT(Table1[[#This Row],[Order Date]],"mmmm")</f>
        <v>April</v>
      </c>
      <c r="AB447" s="8" t="str">
        <f>TEXT(Table1[[#This Row],[Order Date]],"yyyy")</f>
        <v>2015</v>
      </c>
      <c r="AC447" s="10">
        <v>42124</v>
      </c>
      <c r="AD447" s="2">
        <v>192.51689999999999</v>
      </c>
      <c r="AE447" s="2">
        <v>8</v>
      </c>
      <c r="AF447" s="2">
        <v>279.01</v>
      </c>
      <c r="AG447" s="2">
        <v>90962</v>
      </c>
      <c r="AH447" s="7" t="str">
        <f>IF(COUNTIF(Returns!$A$2:$A$1635,Orders!AG447)&gt;0,"Returned","Not Returned")</f>
        <v>Not Returned</v>
      </c>
    </row>
    <row r="448" spans="5:34" ht="12.75" customHeight="1" thickTop="1" thickBot="1" x14ac:dyDescent="0.3">
      <c r="E448" s="11">
        <v>24773</v>
      </c>
      <c r="F448" s="12" t="s">
        <v>106</v>
      </c>
      <c r="G448" s="12">
        <v>0.02</v>
      </c>
      <c r="H448" s="12">
        <v>100.98</v>
      </c>
      <c r="I448" s="12">
        <v>35.840000000000003</v>
      </c>
      <c r="J448" s="12">
        <v>783</v>
      </c>
      <c r="K448" s="7" t="str">
        <f>IF(COUNTIF(Table1[Customer ID],Table1[[#This Row],[Customer ID]])&gt;1,"Repeat Customer","One-Time Customer")</f>
        <v>One-Time Customer</v>
      </c>
      <c r="L448" s="12" t="s">
        <v>915</v>
      </c>
      <c r="M448" s="12" t="s">
        <v>39</v>
      </c>
      <c r="N448" s="12" t="s">
        <v>58</v>
      </c>
      <c r="O448" s="12" t="s">
        <v>41</v>
      </c>
      <c r="P448" s="12" t="s">
        <v>191</v>
      </c>
      <c r="Q448" s="12" t="s">
        <v>121</v>
      </c>
      <c r="R448" s="12" t="s">
        <v>260</v>
      </c>
      <c r="S448" s="12">
        <v>0.62</v>
      </c>
      <c r="T448" s="7">
        <f>Table1[[#This Row],[Profit]]/Table1[[#This Row],[Sales]]</f>
        <v>-0.2193726727263858</v>
      </c>
      <c r="U448" s="12" t="s">
        <v>33</v>
      </c>
      <c r="V448" s="12" t="s">
        <v>53</v>
      </c>
      <c r="W448" s="12" t="s">
        <v>228</v>
      </c>
      <c r="X448" s="12" t="s">
        <v>916</v>
      </c>
      <c r="Y448" s="12">
        <v>6010</v>
      </c>
      <c r="Z448" s="13">
        <v>42010</v>
      </c>
      <c r="AA448" s="14" t="str">
        <f>TEXT(Table1[[#This Row],[Order Date]],"mmmm")</f>
        <v>January</v>
      </c>
      <c r="AB448" s="8" t="str">
        <f>TEXT(Table1[[#This Row],[Order Date]],"yyyy")</f>
        <v>2015</v>
      </c>
      <c r="AC448" s="13">
        <v>42010</v>
      </c>
      <c r="AD448" s="12">
        <v>-134.91200000000001</v>
      </c>
      <c r="AE448" s="12">
        <v>6</v>
      </c>
      <c r="AF448" s="12">
        <v>614.99</v>
      </c>
      <c r="AG448" s="12">
        <v>90961</v>
      </c>
      <c r="AH448" s="7" t="str">
        <f>IF(COUNTIF(Returns!$A$2:$A$1635,Orders!AG448)&gt;0,"Returned","Not Returned")</f>
        <v>Not Returned</v>
      </c>
    </row>
    <row r="449" spans="5:34" ht="12.75" customHeight="1" thickTop="1" thickBot="1" x14ac:dyDescent="0.3">
      <c r="E449" s="9">
        <v>22969</v>
      </c>
      <c r="F449" s="2" t="s">
        <v>56</v>
      </c>
      <c r="G449" s="2">
        <v>0</v>
      </c>
      <c r="H449" s="2">
        <v>8.34</v>
      </c>
      <c r="I449" s="2">
        <v>4.82</v>
      </c>
      <c r="J449" s="2">
        <v>786</v>
      </c>
      <c r="K449" s="7" t="str">
        <f>IF(COUNTIF(Table1[Customer ID],Table1[[#This Row],[Customer ID]])&gt;1,"Repeat Customer","One-Time Customer")</f>
        <v>One-Time Customer</v>
      </c>
      <c r="L449" s="2" t="s">
        <v>917</v>
      </c>
      <c r="M449" s="2" t="s">
        <v>49</v>
      </c>
      <c r="N449" s="2" t="s">
        <v>40</v>
      </c>
      <c r="O449" s="2" t="s">
        <v>29</v>
      </c>
      <c r="P449" s="2" t="s">
        <v>93</v>
      </c>
      <c r="Q449" s="2" t="s">
        <v>59</v>
      </c>
      <c r="R449" s="2" t="s">
        <v>918</v>
      </c>
      <c r="S449" s="2">
        <v>0.4</v>
      </c>
      <c r="T449" s="7">
        <f>Table1[[#This Row],[Profit]]/Table1[[#This Row],[Sales]]</f>
        <v>-6.6246884428702607E-2</v>
      </c>
      <c r="U449" s="2" t="s">
        <v>33</v>
      </c>
      <c r="V449" s="2" t="s">
        <v>34</v>
      </c>
      <c r="W449" s="2" t="s">
        <v>45</v>
      </c>
      <c r="X449" s="2" t="s">
        <v>919</v>
      </c>
      <c r="Y449" s="2">
        <v>92691</v>
      </c>
      <c r="Z449" s="10">
        <v>42100</v>
      </c>
      <c r="AA449" s="14" t="str">
        <f>TEXT(Table1[[#This Row],[Order Date]],"mmmm")</f>
        <v>April</v>
      </c>
      <c r="AB449" s="8" t="str">
        <f>TEXT(Table1[[#This Row],[Order Date]],"yyyy")</f>
        <v>2015</v>
      </c>
      <c r="AC449" s="10">
        <v>42101</v>
      </c>
      <c r="AD449" s="2">
        <v>-5.05</v>
      </c>
      <c r="AE449" s="2">
        <v>9</v>
      </c>
      <c r="AF449" s="2">
        <v>76.23</v>
      </c>
      <c r="AG449" s="2">
        <v>91513</v>
      </c>
      <c r="AH449" s="7" t="str">
        <f>IF(COUNTIF(Returns!$A$2:$A$1635,Orders!AG449)&gt;0,"Returned","Not Returned")</f>
        <v>Not Returned</v>
      </c>
    </row>
    <row r="450" spans="5:34" ht="12.75" customHeight="1" thickTop="1" thickBot="1" x14ac:dyDescent="0.3">
      <c r="E450" s="11">
        <v>24629</v>
      </c>
      <c r="F450" s="12" t="s">
        <v>37</v>
      </c>
      <c r="G450" s="12">
        <v>0.09</v>
      </c>
      <c r="H450" s="12">
        <v>6.48</v>
      </c>
      <c r="I450" s="12">
        <v>9.68</v>
      </c>
      <c r="J450" s="12">
        <v>792</v>
      </c>
      <c r="K450" s="7" t="str">
        <f>IF(COUNTIF(Table1[Customer ID],Table1[[#This Row],[Customer ID]])&gt;1,"Repeat Customer","One-Time Customer")</f>
        <v>One-Time Customer</v>
      </c>
      <c r="L450" s="12" t="s">
        <v>920</v>
      </c>
      <c r="M450" s="12" t="s">
        <v>49</v>
      </c>
      <c r="N450" s="12" t="s">
        <v>28</v>
      </c>
      <c r="O450" s="12" t="s">
        <v>29</v>
      </c>
      <c r="P450" s="12" t="s">
        <v>93</v>
      </c>
      <c r="Q450" s="12" t="s">
        <v>59</v>
      </c>
      <c r="R450" s="12" t="s">
        <v>921</v>
      </c>
      <c r="S450" s="12">
        <v>0.36</v>
      </c>
      <c r="T450" s="7">
        <f>Table1[[#This Row],[Profit]]/Table1[[#This Row],[Sales]]</f>
        <v>-2.0432345876701361</v>
      </c>
      <c r="U450" s="12" t="s">
        <v>33</v>
      </c>
      <c r="V450" s="12" t="s">
        <v>61</v>
      </c>
      <c r="W450" s="12" t="s">
        <v>304</v>
      </c>
      <c r="X450" s="12" t="s">
        <v>922</v>
      </c>
      <c r="Y450" s="12">
        <v>73064</v>
      </c>
      <c r="Z450" s="13">
        <v>42176</v>
      </c>
      <c r="AA450" s="14" t="str">
        <f>TEXT(Table1[[#This Row],[Order Date]],"mmmm")</f>
        <v>June</v>
      </c>
      <c r="AB450" s="8" t="str">
        <f>TEXT(Table1[[#This Row],[Order Date]],"yyyy")</f>
        <v>2015</v>
      </c>
      <c r="AC450" s="13">
        <v>42177</v>
      </c>
      <c r="AD450" s="12">
        <v>-204.16</v>
      </c>
      <c r="AE450" s="12">
        <v>16</v>
      </c>
      <c r="AF450" s="12">
        <v>99.92</v>
      </c>
      <c r="AG450" s="12">
        <v>88753</v>
      </c>
      <c r="AH450" s="7" t="str">
        <f>IF(COUNTIF(Returns!$A$2:$A$1635,Orders!AG450)&gt;0,"Returned","Not Returned")</f>
        <v>Not Returned</v>
      </c>
    </row>
    <row r="451" spans="5:34" ht="12.75" customHeight="1" thickTop="1" thickBot="1" x14ac:dyDescent="0.3">
      <c r="E451" s="9">
        <v>18347</v>
      </c>
      <c r="F451" s="2" t="s">
        <v>37</v>
      </c>
      <c r="G451" s="2">
        <v>0.06</v>
      </c>
      <c r="H451" s="2">
        <v>8.6</v>
      </c>
      <c r="I451" s="2">
        <v>6.19</v>
      </c>
      <c r="J451" s="2">
        <v>796</v>
      </c>
      <c r="K451" s="7" t="str">
        <f>IF(COUNTIF(Table1[Customer ID],Table1[[#This Row],[Customer ID]])&gt;1,"Repeat Customer","One-Time Customer")</f>
        <v>Repeat Customer</v>
      </c>
      <c r="L451" s="2" t="s">
        <v>923</v>
      </c>
      <c r="M451" s="2" t="s">
        <v>49</v>
      </c>
      <c r="N451" s="2" t="s">
        <v>28</v>
      </c>
      <c r="O451" s="2" t="s">
        <v>29</v>
      </c>
      <c r="P451" s="2" t="s">
        <v>109</v>
      </c>
      <c r="Q451" s="2" t="s">
        <v>59</v>
      </c>
      <c r="R451" s="2" t="s">
        <v>924</v>
      </c>
      <c r="S451" s="2">
        <v>0.38</v>
      </c>
      <c r="T451" s="7">
        <f>Table1[[#This Row],[Profit]]/Table1[[#This Row],[Sales]]</f>
        <v>-0.58079345088161205</v>
      </c>
      <c r="U451" s="2" t="s">
        <v>33</v>
      </c>
      <c r="V451" s="2" t="s">
        <v>61</v>
      </c>
      <c r="W451" s="2" t="s">
        <v>496</v>
      </c>
      <c r="X451" s="2" t="s">
        <v>808</v>
      </c>
      <c r="Y451" s="2">
        <v>68046</v>
      </c>
      <c r="Z451" s="10">
        <v>42074</v>
      </c>
      <c r="AA451" s="14" t="str">
        <f>TEXT(Table1[[#This Row],[Order Date]],"mmmm")</f>
        <v>March</v>
      </c>
      <c r="AB451" s="8" t="str">
        <f>TEXT(Table1[[#This Row],[Order Date]],"yyyy")</f>
        <v>2015</v>
      </c>
      <c r="AC451" s="10">
        <v>42075</v>
      </c>
      <c r="AD451" s="2">
        <v>-46.115000000000002</v>
      </c>
      <c r="AE451" s="2">
        <v>9</v>
      </c>
      <c r="AF451" s="2">
        <v>79.400000000000006</v>
      </c>
      <c r="AG451" s="2">
        <v>86867</v>
      </c>
      <c r="AH451" s="7" t="str">
        <f>IF(COUNTIF(Returns!$A$2:$A$1635,Orders!AG451)&gt;0,"Returned","Not Returned")</f>
        <v>Not Returned</v>
      </c>
    </row>
    <row r="452" spans="5:34" ht="12.75" customHeight="1" thickTop="1" thickBot="1" x14ac:dyDescent="0.3">
      <c r="E452" s="11">
        <v>18184</v>
      </c>
      <c r="F452" s="12" t="s">
        <v>37</v>
      </c>
      <c r="G452" s="12">
        <v>0.1</v>
      </c>
      <c r="H452" s="12">
        <v>14.42</v>
      </c>
      <c r="I452" s="12">
        <v>6.75</v>
      </c>
      <c r="J452" s="12">
        <v>796</v>
      </c>
      <c r="K452" s="7" t="str">
        <f>IF(COUNTIF(Table1[Customer ID],Table1[[#This Row],[Customer ID]])&gt;1,"Repeat Customer","One-Time Customer")</f>
        <v>Repeat Customer</v>
      </c>
      <c r="L452" s="12" t="s">
        <v>923</v>
      </c>
      <c r="M452" s="12" t="s">
        <v>49</v>
      </c>
      <c r="N452" s="12" t="s">
        <v>28</v>
      </c>
      <c r="O452" s="12" t="s">
        <v>29</v>
      </c>
      <c r="P452" s="12" t="s">
        <v>257</v>
      </c>
      <c r="Q452" s="12" t="s">
        <v>86</v>
      </c>
      <c r="R452" s="12" t="s">
        <v>571</v>
      </c>
      <c r="S452" s="12">
        <v>0.52</v>
      </c>
      <c r="T452" s="7">
        <f>Table1[[#This Row],[Profit]]/Table1[[#This Row],[Sales]]</f>
        <v>-1.2978695932859909</v>
      </c>
      <c r="U452" s="12" t="s">
        <v>33</v>
      </c>
      <c r="V452" s="12" t="s">
        <v>61</v>
      </c>
      <c r="W452" s="12" t="s">
        <v>496</v>
      </c>
      <c r="X452" s="12" t="s">
        <v>808</v>
      </c>
      <c r="Y452" s="12">
        <v>68046</v>
      </c>
      <c r="Z452" s="13">
        <v>42174</v>
      </c>
      <c r="AA452" s="14" t="str">
        <f>TEXT(Table1[[#This Row],[Order Date]],"mmmm")</f>
        <v>June</v>
      </c>
      <c r="AB452" s="8" t="str">
        <f>TEXT(Table1[[#This Row],[Order Date]],"yyyy")</f>
        <v>2015</v>
      </c>
      <c r="AC452" s="13">
        <v>42177</v>
      </c>
      <c r="AD452" s="12">
        <v>-20.103999999999999</v>
      </c>
      <c r="AE452" s="12">
        <v>1</v>
      </c>
      <c r="AF452" s="12">
        <v>15.49</v>
      </c>
      <c r="AG452" s="12">
        <v>86869</v>
      </c>
      <c r="AH452" s="7" t="str">
        <f>IF(COUNTIF(Returns!$A$2:$A$1635,Orders!AG452)&gt;0,"Returned","Not Returned")</f>
        <v>Not Returned</v>
      </c>
    </row>
    <row r="453" spans="5:34" ht="12.75" customHeight="1" thickTop="1" thickBot="1" x14ac:dyDescent="0.3">
      <c r="E453" s="9">
        <v>19011</v>
      </c>
      <c r="F453" s="2" t="s">
        <v>37</v>
      </c>
      <c r="G453" s="2">
        <v>0.04</v>
      </c>
      <c r="H453" s="2">
        <v>9.11</v>
      </c>
      <c r="I453" s="2">
        <v>2.25</v>
      </c>
      <c r="J453" s="2">
        <v>797</v>
      </c>
      <c r="K453" s="7" t="str">
        <f>IF(COUNTIF(Table1[Customer ID],Table1[[#This Row],[Customer ID]])&gt;1,"Repeat Customer","One-Time Customer")</f>
        <v>Repeat Customer</v>
      </c>
      <c r="L453" s="2" t="s">
        <v>925</v>
      </c>
      <c r="M453" s="2" t="s">
        <v>49</v>
      </c>
      <c r="N453" s="2" t="s">
        <v>28</v>
      </c>
      <c r="O453" s="2" t="s">
        <v>29</v>
      </c>
      <c r="P453" s="2" t="s">
        <v>30</v>
      </c>
      <c r="Q453" s="2" t="s">
        <v>31</v>
      </c>
      <c r="R453" s="2" t="s">
        <v>926</v>
      </c>
      <c r="S453" s="2">
        <v>0.52</v>
      </c>
      <c r="T453" s="7">
        <f>Table1[[#This Row],[Profit]]/Table1[[#This Row],[Sales]]</f>
        <v>-0.18805809575040344</v>
      </c>
      <c r="U453" s="2" t="s">
        <v>33</v>
      </c>
      <c r="V453" s="2" t="s">
        <v>34</v>
      </c>
      <c r="W453" s="2" t="s">
        <v>212</v>
      </c>
      <c r="X453" s="2" t="s">
        <v>927</v>
      </c>
      <c r="Y453" s="2">
        <v>84067</v>
      </c>
      <c r="Z453" s="10">
        <v>42156</v>
      </c>
      <c r="AA453" s="14" t="str">
        <f>TEXT(Table1[[#This Row],[Order Date]],"mmmm")</f>
        <v>June</v>
      </c>
      <c r="AB453" s="8" t="str">
        <f>TEXT(Table1[[#This Row],[Order Date]],"yyyy")</f>
        <v>2015</v>
      </c>
      <c r="AC453" s="10">
        <v>42159</v>
      </c>
      <c r="AD453" s="2">
        <v>-3.496</v>
      </c>
      <c r="AE453" s="2">
        <v>2</v>
      </c>
      <c r="AF453" s="2">
        <v>18.59</v>
      </c>
      <c r="AG453" s="2">
        <v>86868</v>
      </c>
      <c r="AH453" s="7" t="str">
        <f>IF(COUNTIF(Returns!$A$2:$A$1635,Orders!AG453)&gt;0,"Returned","Not Returned")</f>
        <v>Not Returned</v>
      </c>
    </row>
    <row r="454" spans="5:34" ht="12.75" customHeight="1" thickTop="1" thickBot="1" x14ac:dyDescent="0.3">
      <c r="E454" s="11">
        <v>19012</v>
      </c>
      <c r="F454" s="12" t="s">
        <v>37</v>
      </c>
      <c r="G454" s="12">
        <v>7.0000000000000007E-2</v>
      </c>
      <c r="H454" s="12">
        <v>64.650000000000006</v>
      </c>
      <c r="I454" s="12">
        <v>35</v>
      </c>
      <c r="J454" s="12">
        <v>797</v>
      </c>
      <c r="K454" s="7" t="str">
        <f>IF(COUNTIF(Table1[Customer ID],Table1[[#This Row],[Customer ID]])&gt;1,"Repeat Customer","One-Time Customer")</f>
        <v>Repeat Customer</v>
      </c>
      <c r="L454" s="12" t="s">
        <v>925</v>
      </c>
      <c r="M454" s="12" t="s">
        <v>49</v>
      </c>
      <c r="N454" s="12" t="s">
        <v>28</v>
      </c>
      <c r="O454" s="12" t="s">
        <v>29</v>
      </c>
      <c r="P454" s="12" t="s">
        <v>141</v>
      </c>
      <c r="Q454" s="12" t="s">
        <v>236</v>
      </c>
      <c r="R454" s="12" t="s">
        <v>928</v>
      </c>
      <c r="S454" s="12">
        <v>0.8</v>
      </c>
      <c r="T454" s="7">
        <f>Table1[[#This Row],[Profit]]/Table1[[#This Row],[Sales]]</f>
        <v>-0.85971609437943597</v>
      </c>
      <c r="U454" s="12" t="s">
        <v>33</v>
      </c>
      <c r="V454" s="12" t="s">
        <v>34</v>
      </c>
      <c r="W454" s="12" t="s">
        <v>212</v>
      </c>
      <c r="X454" s="12" t="s">
        <v>927</v>
      </c>
      <c r="Y454" s="12">
        <v>84067</v>
      </c>
      <c r="Z454" s="13">
        <v>42156</v>
      </c>
      <c r="AA454" s="14" t="str">
        <f>TEXT(Table1[[#This Row],[Order Date]],"mmmm")</f>
        <v>June</v>
      </c>
      <c r="AB454" s="8" t="str">
        <f>TEXT(Table1[[#This Row],[Order Date]],"yyyy")</f>
        <v>2015</v>
      </c>
      <c r="AC454" s="13">
        <v>42158</v>
      </c>
      <c r="AD454" s="12">
        <v>-717.072</v>
      </c>
      <c r="AE454" s="12">
        <v>13</v>
      </c>
      <c r="AF454" s="12">
        <v>834.08</v>
      </c>
      <c r="AG454" s="12">
        <v>86868</v>
      </c>
      <c r="AH454" s="7" t="str">
        <f>IF(COUNTIF(Returns!$A$2:$A$1635,Orders!AG454)&gt;0,"Returned","Not Returned")</f>
        <v>Not Returned</v>
      </c>
    </row>
    <row r="455" spans="5:34" ht="12.75" customHeight="1" thickTop="1" thickBot="1" x14ac:dyDescent="0.3">
      <c r="E455" s="9">
        <v>24851</v>
      </c>
      <c r="F455" s="2" t="s">
        <v>106</v>
      </c>
      <c r="G455" s="2">
        <v>0.09</v>
      </c>
      <c r="H455" s="2">
        <v>6.48</v>
      </c>
      <c r="I455" s="2">
        <v>6.86</v>
      </c>
      <c r="J455" s="2">
        <v>797</v>
      </c>
      <c r="K455" s="7" t="str">
        <f>IF(COUNTIF(Table1[Customer ID],Table1[[#This Row],[Customer ID]])&gt;1,"Repeat Customer","One-Time Customer")</f>
        <v>Repeat Customer</v>
      </c>
      <c r="L455" s="2" t="s">
        <v>925</v>
      </c>
      <c r="M455" s="2" t="s">
        <v>49</v>
      </c>
      <c r="N455" s="2" t="s">
        <v>28</v>
      </c>
      <c r="O455" s="2" t="s">
        <v>29</v>
      </c>
      <c r="P455" s="2" t="s">
        <v>93</v>
      </c>
      <c r="Q455" s="2" t="s">
        <v>59</v>
      </c>
      <c r="R455" s="2" t="s">
        <v>929</v>
      </c>
      <c r="S455" s="2">
        <v>0.37</v>
      </c>
      <c r="T455" s="7">
        <f>Table1[[#This Row],[Profit]]/Table1[[#This Row],[Sales]]</f>
        <v>-1.223073899371069</v>
      </c>
      <c r="U455" s="2" t="s">
        <v>33</v>
      </c>
      <c r="V455" s="2" t="s">
        <v>34</v>
      </c>
      <c r="W455" s="2" t="s">
        <v>212</v>
      </c>
      <c r="X455" s="2" t="s">
        <v>927</v>
      </c>
      <c r="Y455" s="2">
        <v>84067</v>
      </c>
      <c r="Z455" s="10">
        <v>42069</v>
      </c>
      <c r="AA455" s="14" t="str">
        <f>TEXT(Table1[[#This Row],[Order Date]],"mmmm")</f>
        <v>March</v>
      </c>
      <c r="AB455" s="8" t="str">
        <f>TEXT(Table1[[#This Row],[Order Date]],"yyyy")</f>
        <v>2015</v>
      </c>
      <c r="AC455" s="10">
        <v>42071</v>
      </c>
      <c r="AD455" s="2">
        <v>-62.23</v>
      </c>
      <c r="AE455" s="2">
        <v>8</v>
      </c>
      <c r="AF455" s="2">
        <v>50.88</v>
      </c>
      <c r="AG455" s="2">
        <v>86870</v>
      </c>
      <c r="AH455" s="7" t="str">
        <f>IF(COUNTIF(Returns!$A$2:$A$1635,Orders!AG455)&gt;0,"Returned","Not Returned")</f>
        <v>Not Returned</v>
      </c>
    </row>
    <row r="456" spans="5:34" ht="12.75" customHeight="1" thickTop="1" thickBot="1" x14ac:dyDescent="0.3">
      <c r="E456" s="11">
        <v>20001</v>
      </c>
      <c r="F456" s="12" t="s">
        <v>37</v>
      </c>
      <c r="G456" s="12">
        <v>0.01</v>
      </c>
      <c r="H456" s="12">
        <v>150.97999999999999</v>
      </c>
      <c r="I456" s="12">
        <v>30</v>
      </c>
      <c r="J456" s="12">
        <v>799</v>
      </c>
      <c r="K456" s="7" t="str">
        <f>IF(COUNTIF(Table1[Customer ID],Table1[[#This Row],[Customer ID]])&gt;1,"Repeat Customer","One-Time Customer")</f>
        <v>Repeat Customer</v>
      </c>
      <c r="L456" s="12" t="s">
        <v>930</v>
      </c>
      <c r="M456" s="12" t="s">
        <v>39</v>
      </c>
      <c r="N456" s="12" t="s">
        <v>114</v>
      </c>
      <c r="O456" s="12" t="s">
        <v>41</v>
      </c>
      <c r="P456" s="12" t="s">
        <v>42</v>
      </c>
      <c r="Q456" s="12" t="s">
        <v>43</v>
      </c>
      <c r="R456" s="12" t="s">
        <v>931</v>
      </c>
      <c r="S456" s="12">
        <v>0.74</v>
      </c>
      <c r="T456" s="7">
        <f>Table1[[#This Row],[Profit]]/Table1[[#This Row],[Sales]]</f>
        <v>0.13707614297936271</v>
      </c>
      <c r="U456" s="12" t="s">
        <v>33</v>
      </c>
      <c r="V456" s="12" t="s">
        <v>136</v>
      </c>
      <c r="W456" s="12" t="s">
        <v>932</v>
      </c>
      <c r="X456" s="12" t="s">
        <v>933</v>
      </c>
      <c r="Y456" s="12">
        <v>29915</v>
      </c>
      <c r="Z456" s="13">
        <v>42010</v>
      </c>
      <c r="AA456" s="14" t="str">
        <f>TEXT(Table1[[#This Row],[Order Date]],"mmmm")</f>
        <v>January</v>
      </c>
      <c r="AB456" s="8" t="str">
        <f>TEXT(Table1[[#This Row],[Order Date]],"yyyy")</f>
        <v>2015</v>
      </c>
      <c r="AC456" s="13">
        <v>42012</v>
      </c>
      <c r="AD456" s="12">
        <v>131.38200000000001</v>
      </c>
      <c r="AE456" s="12">
        <v>6</v>
      </c>
      <c r="AF456" s="12">
        <v>958.46</v>
      </c>
      <c r="AG456" s="12">
        <v>89909</v>
      </c>
      <c r="AH456" s="7" t="str">
        <f>IF(COUNTIF(Returns!$A$2:$A$1635,Orders!AG456)&gt;0,"Returned","Not Returned")</f>
        <v>Not Returned</v>
      </c>
    </row>
    <row r="457" spans="5:34" ht="12.75" customHeight="1" thickTop="1" thickBot="1" x14ac:dyDescent="0.3">
      <c r="E457" s="9">
        <v>20002</v>
      </c>
      <c r="F457" s="2" t="s">
        <v>37</v>
      </c>
      <c r="G457" s="2">
        <v>0.01</v>
      </c>
      <c r="H457" s="2">
        <v>28.28</v>
      </c>
      <c r="I457" s="2">
        <v>13.99</v>
      </c>
      <c r="J457" s="2">
        <v>799</v>
      </c>
      <c r="K457" s="7" t="str">
        <f>IF(COUNTIF(Table1[Customer ID],Table1[[#This Row],[Customer ID]])&gt;1,"Repeat Customer","One-Time Customer")</f>
        <v>Repeat Customer</v>
      </c>
      <c r="L457" s="2" t="s">
        <v>930</v>
      </c>
      <c r="M457" s="2" t="s">
        <v>27</v>
      </c>
      <c r="N457" s="2" t="s">
        <v>114</v>
      </c>
      <c r="O457" s="2" t="s">
        <v>29</v>
      </c>
      <c r="P457" s="2" t="s">
        <v>141</v>
      </c>
      <c r="Q457" s="2" t="s">
        <v>86</v>
      </c>
      <c r="R457" s="2" t="s">
        <v>934</v>
      </c>
      <c r="S457" s="2">
        <v>0.57999999999999996</v>
      </c>
      <c r="T457" s="7">
        <f>Table1[[#This Row],[Profit]]/Table1[[#This Row],[Sales]]</f>
        <v>-0.2420887105520009</v>
      </c>
      <c r="U457" s="2" t="s">
        <v>33</v>
      </c>
      <c r="V457" s="2" t="s">
        <v>136</v>
      </c>
      <c r="W457" s="2" t="s">
        <v>932</v>
      </c>
      <c r="X457" s="2" t="s">
        <v>933</v>
      </c>
      <c r="Y457" s="2">
        <v>29915</v>
      </c>
      <c r="Z457" s="10">
        <v>42010</v>
      </c>
      <c r="AA457" s="14" t="str">
        <f>TEXT(Table1[[#This Row],[Order Date]],"mmmm")</f>
        <v>January</v>
      </c>
      <c r="AB457" s="8" t="str">
        <f>TEXT(Table1[[#This Row],[Order Date]],"yyyy")</f>
        <v>2015</v>
      </c>
      <c r="AC457" s="10">
        <v>42012</v>
      </c>
      <c r="AD457" s="2">
        <v>-89.292000000000002</v>
      </c>
      <c r="AE457" s="2">
        <v>12</v>
      </c>
      <c r="AF457" s="2">
        <v>368.84</v>
      </c>
      <c r="AG457" s="2">
        <v>89909</v>
      </c>
      <c r="AH457" s="7" t="str">
        <f>IF(COUNTIF(Returns!$A$2:$A$1635,Orders!AG457)&gt;0,"Returned","Not Returned")</f>
        <v>Not Returned</v>
      </c>
    </row>
    <row r="458" spans="5:34" ht="12.75" customHeight="1" thickTop="1" thickBot="1" x14ac:dyDescent="0.3">
      <c r="E458" s="11">
        <v>20003</v>
      </c>
      <c r="F458" s="12" t="s">
        <v>37</v>
      </c>
      <c r="G458" s="12">
        <v>0.03</v>
      </c>
      <c r="H458" s="12">
        <v>35.99</v>
      </c>
      <c r="I458" s="12">
        <v>1.1000000000000001</v>
      </c>
      <c r="J458" s="12">
        <v>799</v>
      </c>
      <c r="K458" s="7" t="str">
        <f>IF(COUNTIF(Table1[Customer ID],Table1[[#This Row],[Customer ID]])&gt;1,"Repeat Customer","One-Time Customer")</f>
        <v>Repeat Customer</v>
      </c>
      <c r="L458" s="12" t="s">
        <v>930</v>
      </c>
      <c r="M458" s="12" t="s">
        <v>49</v>
      </c>
      <c r="N458" s="12" t="s">
        <v>114</v>
      </c>
      <c r="O458" s="12" t="s">
        <v>77</v>
      </c>
      <c r="P458" s="12" t="s">
        <v>78</v>
      </c>
      <c r="Q458" s="12" t="s">
        <v>59</v>
      </c>
      <c r="R458" s="12" t="s">
        <v>935</v>
      </c>
      <c r="S458" s="12">
        <v>0.55000000000000004</v>
      </c>
      <c r="T458" s="7">
        <f>Table1[[#This Row],[Profit]]/Table1[[#This Row],[Sales]]</f>
        <v>-6.8384964355152302</v>
      </c>
      <c r="U458" s="12" t="s">
        <v>33</v>
      </c>
      <c r="V458" s="12" t="s">
        <v>136</v>
      </c>
      <c r="W458" s="12" t="s">
        <v>932</v>
      </c>
      <c r="X458" s="12" t="s">
        <v>933</v>
      </c>
      <c r="Y458" s="12">
        <v>29915</v>
      </c>
      <c r="Z458" s="13">
        <v>42010</v>
      </c>
      <c r="AA458" s="14" t="str">
        <f>TEXT(Table1[[#This Row],[Order Date]],"mmmm")</f>
        <v>January</v>
      </c>
      <c r="AB458" s="8" t="str">
        <f>TEXT(Table1[[#This Row],[Order Date]],"yyyy")</f>
        <v>2015</v>
      </c>
      <c r="AC458" s="13">
        <v>42011</v>
      </c>
      <c r="AD458" s="12">
        <v>-211.036</v>
      </c>
      <c r="AE458" s="12">
        <v>1</v>
      </c>
      <c r="AF458" s="12">
        <v>30.86</v>
      </c>
      <c r="AG458" s="12">
        <v>89909</v>
      </c>
      <c r="AH458" s="7" t="str">
        <f>IF(COUNTIF(Returns!$A$2:$A$1635,Orders!AG458)&gt;0,"Returned","Not Returned")</f>
        <v>Not Returned</v>
      </c>
    </row>
    <row r="459" spans="5:34" ht="12.75" customHeight="1" thickTop="1" thickBot="1" x14ac:dyDescent="0.3">
      <c r="E459" s="9">
        <v>19265</v>
      </c>
      <c r="F459" s="2" t="s">
        <v>106</v>
      </c>
      <c r="G459" s="2">
        <v>0.04</v>
      </c>
      <c r="H459" s="2">
        <v>50.98</v>
      </c>
      <c r="I459" s="2">
        <v>6.5</v>
      </c>
      <c r="J459" s="2">
        <v>800</v>
      </c>
      <c r="K459" s="7" t="str">
        <f>IF(COUNTIF(Table1[Customer ID],Table1[[#This Row],[Customer ID]])&gt;1,"Repeat Customer","One-Time Customer")</f>
        <v>Repeat Customer</v>
      </c>
      <c r="L459" s="2" t="s">
        <v>936</v>
      </c>
      <c r="M459" s="2" t="s">
        <v>49</v>
      </c>
      <c r="N459" s="2" t="s">
        <v>114</v>
      </c>
      <c r="O459" s="2" t="s">
        <v>77</v>
      </c>
      <c r="P459" s="2" t="s">
        <v>180</v>
      </c>
      <c r="Q459" s="2" t="s">
        <v>59</v>
      </c>
      <c r="R459" s="2" t="s">
        <v>937</v>
      </c>
      <c r="S459" s="2">
        <v>0.73</v>
      </c>
      <c r="T459" s="7">
        <f>Table1[[#This Row],[Profit]]/Table1[[#This Row],[Sales]]</f>
        <v>-2.3369995600527934E-2</v>
      </c>
      <c r="U459" s="2" t="s">
        <v>33</v>
      </c>
      <c r="V459" s="2" t="s">
        <v>34</v>
      </c>
      <c r="W459" s="2" t="s">
        <v>212</v>
      </c>
      <c r="X459" s="2" t="s">
        <v>927</v>
      </c>
      <c r="Y459" s="2">
        <v>84067</v>
      </c>
      <c r="Z459" s="10">
        <v>42091</v>
      </c>
      <c r="AA459" s="14" t="str">
        <f>TEXT(Table1[[#This Row],[Order Date]],"mmmm")</f>
        <v>March</v>
      </c>
      <c r="AB459" s="8" t="str">
        <f>TEXT(Table1[[#This Row],[Order Date]],"yyyy")</f>
        <v>2015</v>
      </c>
      <c r="AC459" s="10">
        <v>42097</v>
      </c>
      <c r="AD459" s="2">
        <v>-13.28</v>
      </c>
      <c r="AE459" s="2">
        <v>11</v>
      </c>
      <c r="AF459" s="2">
        <v>568.25</v>
      </c>
      <c r="AG459" s="2">
        <v>89910</v>
      </c>
      <c r="AH459" s="7" t="str">
        <f>IF(COUNTIF(Returns!$A$2:$A$1635,Orders!AG459)&gt;0,"Returned","Not Returned")</f>
        <v>Not Returned</v>
      </c>
    </row>
    <row r="460" spans="5:34" ht="12.75" customHeight="1" thickTop="1" thickBot="1" x14ac:dyDescent="0.3">
      <c r="E460" s="11">
        <v>19266</v>
      </c>
      <c r="F460" s="12" t="s">
        <v>106</v>
      </c>
      <c r="G460" s="12">
        <v>0.02</v>
      </c>
      <c r="H460" s="12">
        <v>6.48</v>
      </c>
      <c r="I460" s="12">
        <v>5.14</v>
      </c>
      <c r="J460" s="12">
        <v>800</v>
      </c>
      <c r="K460" s="7" t="str">
        <f>IF(COUNTIF(Table1[Customer ID],Table1[[#This Row],[Customer ID]])&gt;1,"Repeat Customer","One-Time Customer")</f>
        <v>Repeat Customer</v>
      </c>
      <c r="L460" s="12" t="s">
        <v>936</v>
      </c>
      <c r="M460" s="12" t="s">
        <v>49</v>
      </c>
      <c r="N460" s="12" t="s">
        <v>114</v>
      </c>
      <c r="O460" s="12" t="s">
        <v>29</v>
      </c>
      <c r="P460" s="12" t="s">
        <v>93</v>
      </c>
      <c r="Q460" s="12" t="s">
        <v>59</v>
      </c>
      <c r="R460" s="12" t="s">
        <v>938</v>
      </c>
      <c r="S460" s="12">
        <v>0.37</v>
      </c>
      <c r="T460" s="7">
        <f>Table1[[#This Row],[Profit]]/Table1[[#This Row],[Sales]]</f>
        <v>-0.38433601768514131</v>
      </c>
      <c r="U460" s="12" t="s">
        <v>33</v>
      </c>
      <c r="V460" s="12" t="s">
        <v>34</v>
      </c>
      <c r="W460" s="12" t="s">
        <v>212</v>
      </c>
      <c r="X460" s="12" t="s">
        <v>927</v>
      </c>
      <c r="Y460" s="12">
        <v>84067</v>
      </c>
      <c r="Z460" s="13">
        <v>42091</v>
      </c>
      <c r="AA460" s="14" t="str">
        <f>TEXT(Table1[[#This Row],[Order Date]],"mmmm")</f>
        <v>March</v>
      </c>
      <c r="AB460" s="8" t="str">
        <f>TEXT(Table1[[#This Row],[Order Date]],"yyyy")</f>
        <v>2015</v>
      </c>
      <c r="AC460" s="13">
        <v>42093</v>
      </c>
      <c r="AD460" s="12">
        <v>-48.68</v>
      </c>
      <c r="AE460" s="12">
        <v>19</v>
      </c>
      <c r="AF460" s="12">
        <v>126.66</v>
      </c>
      <c r="AG460" s="12">
        <v>89910</v>
      </c>
      <c r="AH460" s="7" t="str">
        <f>IF(COUNTIF(Returns!$A$2:$A$1635,Orders!AG460)&gt;0,"Returned","Not Returned")</f>
        <v>Not Returned</v>
      </c>
    </row>
    <row r="461" spans="5:34" ht="12.75" customHeight="1" thickTop="1" thickBot="1" x14ac:dyDescent="0.3">
      <c r="E461" s="9">
        <v>22484</v>
      </c>
      <c r="F461" s="2" t="s">
        <v>56</v>
      </c>
      <c r="G461" s="2">
        <v>0.03</v>
      </c>
      <c r="H461" s="2">
        <v>35.99</v>
      </c>
      <c r="I461" s="2">
        <v>5</v>
      </c>
      <c r="J461" s="2">
        <v>803</v>
      </c>
      <c r="K461" s="7" t="str">
        <f>IF(COUNTIF(Table1[Customer ID],Table1[[#This Row],[Customer ID]])&gt;1,"Repeat Customer","One-Time Customer")</f>
        <v>One-Time Customer</v>
      </c>
      <c r="L461" s="2" t="s">
        <v>939</v>
      </c>
      <c r="M461" s="2" t="s">
        <v>49</v>
      </c>
      <c r="N461" s="2" t="s">
        <v>58</v>
      </c>
      <c r="O461" s="2" t="s">
        <v>77</v>
      </c>
      <c r="P461" s="2" t="s">
        <v>78</v>
      </c>
      <c r="Q461" s="2" t="s">
        <v>59</v>
      </c>
      <c r="R461" s="2" t="s">
        <v>717</v>
      </c>
      <c r="S461" s="2">
        <v>0.85</v>
      </c>
      <c r="T461" s="7">
        <f>Table1[[#This Row],[Profit]]/Table1[[#This Row],[Sales]]</f>
        <v>-1.9670432743551483</v>
      </c>
      <c r="U461" s="2" t="s">
        <v>33</v>
      </c>
      <c r="V461" s="2" t="s">
        <v>136</v>
      </c>
      <c r="W461" s="2" t="s">
        <v>362</v>
      </c>
      <c r="X461" s="2" t="s">
        <v>940</v>
      </c>
      <c r="Y461" s="2">
        <v>32168</v>
      </c>
      <c r="Z461" s="10">
        <v>42123</v>
      </c>
      <c r="AA461" s="14" t="str">
        <f>TEXT(Table1[[#This Row],[Order Date]],"mmmm")</f>
        <v>April</v>
      </c>
      <c r="AB461" s="8" t="str">
        <f>TEXT(Table1[[#This Row],[Order Date]],"yyyy")</f>
        <v>2015</v>
      </c>
      <c r="AC461" s="10">
        <v>42124</v>
      </c>
      <c r="AD461" s="2">
        <v>-184.548</v>
      </c>
      <c r="AE461" s="2">
        <v>3</v>
      </c>
      <c r="AF461" s="2">
        <v>93.82</v>
      </c>
      <c r="AG461" s="2">
        <v>90048</v>
      </c>
      <c r="AH461" s="7" t="str">
        <f>IF(COUNTIF(Returns!$A$2:$A$1635,Orders!AG461)&gt;0,"Returned","Not Returned")</f>
        <v>Not Returned</v>
      </c>
    </row>
    <row r="462" spans="5:34" ht="12.75" customHeight="1" thickTop="1" thickBot="1" x14ac:dyDescent="0.3">
      <c r="E462" s="11">
        <v>5722</v>
      </c>
      <c r="F462" s="12" t="s">
        <v>47</v>
      </c>
      <c r="G462" s="12">
        <v>0.06</v>
      </c>
      <c r="H462" s="12">
        <v>179.99</v>
      </c>
      <c r="I462" s="12">
        <v>13.99</v>
      </c>
      <c r="J462" s="12">
        <v>806</v>
      </c>
      <c r="K462" s="7" t="str">
        <f>IF(COUNTIF(Table1[Customer ID],Table1[[#This Row],[Customer ID]])&gt;1,"Repeat Customer","One-Time Customer")</f>
        <v>One-Time Customer</v>
      </c>
      <c r="L462" s="12" t="s">
        <v>941</v>
      </c>
      <c r="M462" s="12" t="s">
        <v>27</v>
      </c>
      <c r="N462" s="12" t="s">
        <v>58</v>
      </c>
      <c r="O462" s="12" t="s">
        <v>77</v>
      </c>
      <c r="P462" s="12" t="s">
        <v>78</v>
      </c>
      <c r="Q462" s="12" t="s">
        <v>86</v>
      </c>
      <c r="R462" s="12" t="s">
        <v>942</v>
      </c>
      <c r="S462" s="12">
        <v>0.56999999999999995</v>
      </c>
      <c r="T462" s="7">
        <f>Table1[[#This Row],[Profit]]/Table1[[#This Row],[Sales]]</f>
        <v>0.14641197852850923</v>
      </c>
      <c r="U462" s="12" t="s">
        <v>33</v>
      </c>
      <c r="V462" s="12" t="s">
        <v>136</v>
      </c>
      <c r="W462" s="12" t="s">
        <v>362</v>
      </c>
      <c r="X462" s="12" t="s">
        <v>447</v>
      </c>
      <c r="Y462" s="12">
        <v>33132</v>
      </c>
      <c r="Z462" s="13">
        <v>42013</v>
      </c>
      <c r="AA462" s="14" t="str">
        <f>TEXT(Table1[[#This Row],[Order Date]],"mmmm")</f>
        <v>January</v>
      </c>
      <c r="AB462" s="8" t="str">
        <f>TEXT(Table1[[#This Row],[Order Date]],"yyyy")</f>
        <v>2015</v>
      </c>
      <c r="AC462" s="13">
        <v>42015</v>
      </c>
      <c r="AD462" s="12">
        <v>1220.03784</v>
      </c>
      <c r="AE462" s="12">
        <v>54</v>
      </c>
      <c r="AF462" s="12">
        <v>8332.91</v>
      </c>
      <c r="AG462" s="12">
        <v>40547</v>
      </c>
      <c r="AH462" s="7" t="str">
        <f>IF(COUNTIF(Returns!$A$2:$A$1635,Orders!AG462)&gt;0,"Returned","Not Returned")</f>
        <v>Not Returned</v>
      </c>
    </row>
    <row r="463" spans="5:34" ht="12.75" customHeight="1" thickTop="1" thickBot="1" x14ac:dyDescent="0.3">
      <c r="E463" s="9">
        <v>21942</v>
      </c>
      <c r="F463" s="2" t="s">
        <v>106</v>
      </c>
      <c r="G463" s="2">
        <v>0.09</v>
      </c>
      <c r="H463" s="2">
        <v>5.84</v>
      </c>
      <c r="I463" s="2">
        <v>0.83</v>
      </c>
      <c r="J463" s="2">
        <v>820</v>
      </c>
      <c r="K463" s="7" t="str">
        <f>IF(COUNTIF(Table1[Customer ID],Table1[[#This Row],[Customer ID]])&gt;1,"Repeat Customer","One-Time Customer")</f>
        <v>One-Time Customer</v>
      </c>
      <c r="L463" s="2" t="s">
        <v>943</v>
      </c>
      <c r="M463" s="2" t="s">
        <v>49</v>
      </c>
      <c r="N463" s="2" t="s">
        <v>58</v>
      </c>
      <c r="O463" s="2" t="s">
        <v>29</v>
      </c>
      <c r="P463" s="2" t="s">
        <v>30</v>
      </c>
      <c r="Q463" s="2" t="s">
        <v>31</v>
      </c>
      <c r="R463" s="2" t="s">
        <v>944</v>
      </c>
      <c r="S463" s="2">
        <v>0.49</v>
      </c>
      <c r="T463" s="7">
        <f>Table1[[#This Row],[Profit]]/Table1[[#This Row],[Sales]]</f>
        <v>-0.48644067796610169</v>
      </c>
      <c r="U463" s="2" t="s">
        <v>33</v>
      </c>
      <c r="V463" s="2" t="s">
        <v>34</v>
      </c>
      <c r="W463" s="2" t="s">
        <v>35</v>
      </c>
      <c r="X463" s="2" t="s">
        <v>945</v>
      </c>
      <c r="Y463" s="2">
        <v>99362</v>
      </c>
      <c r="Z463" s="10">
        <v>42145</v>
      </c>
      <c r="AA463" s="14" t="str">
        <f>TEXT(Table1[[#This Row],[Order Date]],"mmmm")</f>
        <v>May</v>
      </c>
      <c r="AB463" s="8" t="str">
        <f>TEXT(Table1[[#This Row],[Order Date]],"yyyy")</f>
        <v>2015</v>
      </c>
      <c r="AC463" s="10">
        <v>42149</v>
      </c>
      <c r="AD463" s="2">
        <v>-2.87</v>
      </c>
      <c r="AE463" s="2">
        <v>1</v>
      </c>
      <c r="AF463" s="2">
        <v>5.9</v>
      </c>
      <c r="AG463" s="2">
        <v>90244</v>
      </c>
      <c r="AH463" s="7" t="str">
        <f>IF(COUNTIF(Returns!$A$2:$A$1635,Orders!AG463)&gt;0,"Returned","Not Returned")</f>
        <v>Not Returned</v>
      </c>
    </row>
    <row r="464" spans="5:34" ht="12.75" customHeight="1" thickTop="1" thickBot="1" x14ac:dyDescent="0.3">
      <c r="E464" s="11">
        <v>20661</v>
      </c>
      <c r="F464" s="12" t="s">
        <v>106</v>
      </c>
      <c r="G464" s="12">
        <v>0.04</v>
      </c>
      <c r="H464" s="12">
        <v>6.24</v>
      </c>
      <c r="I464" s="12">
        <v>5.22</v>
      </c>
      <c r="J464" s="12">
        <v>823</v>
      </c>
      <c r="K464" s="7" t="str">
        <f>IF(COUNTIF(Table1[Customer ID],Table1[[#This Row],[Customer ID]])&gt;1,"Repeat Customer","One-Time Customer")</f>
        <v>One-Time Customer</v>
      </c>
      <c r="L464" s="12" t="s">
        <v>946</v>
      </c>
      <c r="M464" s="12" t="s">
        <v>49</v>
      </c>
      <c r="N464" s="12" t="s">
        <v>58</v>
      </c>
      <c r="O464" s="12" t="s">
        <v>41</v>
      </c>
      <c r="P464" s="12" t="s">
        <v>50</v>
      </c>
      <c r="Q464" s="12" t="s">
        <v>59</v>
      </c>
      <c r="R464" s="12" t="s">
        <v>947</v>
      </c>
      <c r="S464" s="12">
        <v>0.6</v>
      </c>
      <c r="T464" s="7">
        <f>Table1[[#This Row],[Profit]]/Table1[[#This Row],[Sales]]</f>
        <v>5.4604262744609243E-2</v>
      </c>
      <c r="U464" s="12" t="s">
        <v>33</v>
      </c>
      <c r="V464" s="12" t="s">
        <v>136</v>
      </c>
      <c r="W464" s="12" t="s">
        <v>244</v>
      </c>
      <c r="X464" s="12" t="s">
        <v>948</v>
      </c>
      <c r="Y464" s="12">
        <v>37167</v>
      </c>
      <c r="Z464" s="13">
        <v>42016</v>
      </c>
      <c r="AA464" s="14" t="str">
        <f>TEXT(Table1[[#This Row],[Order Date]],"mmmm")</f>
        <v>January</v>
      </c>
      <c r="AB464" s="8" t="str">
        <f>TEXT(Table1[[#This Row],[Order Date]],"yyyy")</f>
        <v>2015</v>
      </c>
      <c r="AC464" s="13">
        <v>42021</v>
      </c>
      <c r="AD464" s="12">
        <v>4.3808999999999996</v>
      </c>
      <c r="AE464" s="12">
        <v>13</v>
      </c>
      <c r="AF464" s="12">
        <v>80.23</v>
      </c>
      <c r="AG464" s="12">
        <v>89257</v>
      </c>
      <c r="AH464" s="7" t="str">
        <f>IF(COUNTIF(Returns!$A$2:$A$1635,Orders!AG464)&gt;0,"Returned","Not Returned")</f>
        <v>Not Returned</v>
      </c>
    </row>
    <row r="465" spans="5:34" ht="12.75" customHeight="1" thickTop="1" thickBot="1" x14ac:dyDescent="0.3">
      <c r="E465" s="9">
        <v>20663</v>
      </c>
      <c r="F465" s="2" t="s">
        <v>106</v>
      </c>
      <c r="G465" s="2">
        <v>0.09</v>
      </c>
      <c r="H465" s="2">
        <v>260.98</v>
      </c>
      <c r="I465" s="2">
        <v>41.91</v>
      </c>
      <c r="J465" s="2">
        <v>824</v>
      </c>
      <c r="K465" s="7" t="str">
        <f>IF(COUNTIF(Table1[Customer ID],Table1[[#This Row],[Customer ID]])&gt;1,"Repeat Customer","One-Time Customer")</f>
        <v>One-Time Customer</v>
      </c>
      <c r="L465" s="2" t="s">
        <v>949</v>
      </c>
      <c r="M465" s="2" t="s">
        <v>39</v>
      </c>
      <c r="N465" s="2" t="s">
        <v>58</v>
      </c>
      <c r="O465" s="2" t="s">
        <v>41</v>
      </c>
      <c r="P465" s="2" t="s">
        <v>191</v>
      </c>
      <c r="Q465" s="2" t="s">
        <v>121</v>
      </c>
      <c r="R465" s="2" t="s">
        <v>950</v>
      </c>
      <c r="S465" s="2">
        <v>0.59</v>
      </c>
      <c r="T465" s="7">
        <f>Table1[[#This Row],[Profit]]/Table1[[#This Row],[Sales]]</f>
        <v>-4.9265978776468287E-2</v>
      </c>
      <c r="U465" s="2" t="s">
        <v>33</v>
      </c>
      <c r="V465" s="2" t="s">
        <v>136</v>
      </c>
      <c r="W465" s="2" t="s">
        <v>244</v>
      </c>
      <c r="X465" s="2" t="s">
        <v>951</v>
      </c>
      <c r="Y465" s="2">
        <v>37174</v>
      </c>
      <c r="Z465" s="10">
        <v>42016</v>
      </c>
      <c r="AA465" s="14" t="str">
        <f>TEXT(Table1[[#This Row],[Order Date]],"mmmm")</f>
        <v>January</v>
      </c>
      <c r="AB465" s="8" t="str">
        <f>TEXT(Table1[[#This Row],[Order Date]],"yyyy")</f>
        <v>2015</v>
      </c>
      <c r="AC465" s="10">
        <v>42023</v>
      </c>
      <c r="AD465" s="2">
        <v>-100.744</v>
      </c>
      <c r="AE465" s="2">
        <v>8</v>
      </c>
      <c r="AF465" s="2">
        <v>2044.9</v>
      </c>
      <c r="AG465" s="2">
        <v>89257</v>
      </c>
      <c r="AH465" s="7" t="str">
        <f>IF(COUNTIF(Returns!$A$2:$A$1635,Orders!AG465)&gt;0,"Returned","Not Returned")</f>
        <v>Not Returned</v>
      </c>
    </row>
    <row r="466" spans="5:34" ht="12.75" customHeight="1" thickTop="1" thickBot="1" x14ac:dyDescent="0.3">
      <c r="E466" s="11">
        <v>21350</v>
      </c>
      <c r="F466" s="12" t="s">
        <v>47</v>
      </c>
      <c r="G466" s="12">
        <v>0</v>
      </c>
      <c r="H466" s="12">
        <v>11.97</v>
      </c>
      <c r="I466" s="12">
        <v>4.9800000000000004</v>
      </c>
      <c r="J466" s="12">
        <v>825</v>
      </c>
      <c r="K466" s="7" t="str">
        <f>IF(COUNTIF(Table1[Customer ID],Table1[[#This Row],[Customer ID]])&gt;1,"Repeat Customer","One-Time Customer")</f>
        <v>One-Time Customer</v>
      </c>
      <c r="L466" s="12" t="s">
        <v>952</v>
      </c>
      <c r="M466" s="12" t="s">
        <v>49</v>
      </c>
      <c r="N466" s="12" t="s">
        <v>40</v>
      </c>
      <c r="O466" s="12" t="s">
        <v>29</v>
      </c>
      <c r="P466" s="12" t="s">
        <v>257</v>
      </c>
      <c r="Q466" s="12" t="s">
        <v>59</v>
      </c>
      <c r="R466" s="12" t="s">
        <v>584</v>
      </c>
      <c r="S466" s="12">
        <v>0.57999999999999996</v>
      </c>
      <c r="T466" s="7">
        <f>Table1[[#This Row],[Profit]]/Table1[[#This Row],[Sales]]</f>
        <v>6.3489681050656735E-2</v>
      </c>
      <c r="U466" s="12" t="s">
        <v>33</v>
      </c>
      <c r="V466" s="12" t="s">
        <v>61</v>
      </c>
      <c r="W466" s="12" t="s">
        <v>130</v>
      </c>
      <c r="X466" s="12" t="s">
        <v>953</v>
      </c>
      <c r="Y466" s="12">
        <v>79605</v>
      </c>
      <c r="Z466" s="13">
        <v>42145</v>
      </c>
      <c r="AA466" s="14" t="str">
        <f>TEXT(Table1[[#This Row],[Order Date]],"mmmm")</f>
        <v>May</v>
      </c>
      <c r="AB466" s="8" t="str">
        <f>TEXT(Table1[[#This Row],[Order Date]],"yyyy")</f>
        <v>2015</v>
      </c>
      <c r="AC466" s="13">
        <v>42148</v>
      </c>
      <c r="AD466" s="12">
        <v>3.3840000000000039</v>
      </c>
      <c r="AE466" s="12">
        <v>4</v>
      </c>
      <c r="AF466" s="12">
        <v>53.3</v>
      </c>
      <c r="AG466" s="12">
        <v>89258</v>
      </c>
      <c r="AH466" s="7" t="str">
        <f>IF(COUNTIF(Returns!$A$2:$A$1635,Orders!AG466)&gt;0,"Returned","Not Returned")</f>
        <v>Not Returned</v>
      </c>
    </row>
    <row r="467" spans="5:34" ht="12.75" customHeight="1" thickTop="1" thickBot="1" x14ac:dyDescent="0.3">
      <c r="E467" s="9">
        <v>24842</v>
      </c>
      <c r="F467" s="2" t="s">
        <v>56</v>
      </c>
      <c r="G467" s="2">
        <v>0.01</v>
      </c>
      <c r="H467" s="2">
        <v>6.98</v>
      </c>
      <c r="I467" s="2">
        <v>1.6</v>
      </c>
      <c r="J467" s="2">
        <v>827</v>
      </c>
      <c r="K467" s="7" t="str">
        <f>IF(COUNTIF(Table1[Customer ID],Table1[[#This Row],[Customer ID]])&gt;1,"Repeat Customer","One-Time Customer")</f>
        <v>One-Time Customer</v>
      </c>
      <c r="L467" s="2" t="s">
        <v>954</v>
      </c>
      <c r="M467" s="2" t="s">
        <v>49</v>
      </c>
      <c r="N467" s="2" t="s">
        <v>40</v>
      </c>
      <c r="O467" s="2" t="s">
        <v>29</v>
      </c>
      <c r="P467" s="2" t="s">
        <v>93</v>
      </c>
      <c r="Q467" s="2" t="s">
        <v>31</v>
      </c>
      <c r="R467" s="2" t="s">
        <v>955</v>
      </c>
      <c r="S467" s="2">
        <v>0.38</v>
      </c>
      <c r="T467" s="7">
        <f>Table1[[#This Row],[Profit]]/Table1[[#This Row],[Sales]]</f>
        <v>1.5777473780209762E-2</v>
      </c>
      <c r="U467" s="2" t="s">
        <v>33</v>
      </c>
      <c r="V467" s="2" t="s">
        <v>61</v>
      </c>
      <c r="W467" s="2" t="s">
        <v>130</v>
      </c>
      <c r="X467" s="2" t="s">
        <v>956</v>
      </c>
      <c r="Y467" s="2">
        <v>79109</v>
      </c>
      <c r="Z467" s="10">
        <v>42149</v>
      </c>
      <c r="AA467" s="14" t="str">
        <f>TEXT(Table1[[#This Row],[Order Date]],"mmmm")</f>
        <v>May</v>
      </c>
      <c r="AB467" s="8" t="str">
        <f>TEXT(Table1[[#This Row],[Order Date]],"yyyy")</f>
        <v>2015</v>
      </c>
      <c r="AC467" s="10">
        <v>42150</v>
      </c>
      <c r="AD467" s="2">
        <v>0.34600000000000009</v>
      </c>
      <c r="AE467" s="2">
        <v>3</v>
      </c>
      <c r="AF467" s="2">
        <v>21.93</v>
      </c>
      <c r="AG467" s="2">
        <v>89259</v>
      </c>
      <c r="AH467" s="7" t="str">
        <f>IF(COUNTIF(Returns!$A$2:$A$1635,Orders!AG467)&gt;0,"Returned","Not Returned")</f>
        <v>Not Returned</v>
      </c>
    </row>
    <row r="468" spans="5:34" ht="12.75" customHeight="1" thickTop="1" thickBot="1" x14ac:dyDescent="0.3">
      <c r="E468" s="11">
        <v>24236</v>
      </c>
      <c r="F468" s="12" t="s">
        <v>37</v>
      </c>
      <c r="G468" s="12">
        <v>0.01</v>
      </c>
      <c r="H468" s="12">
        <v>5.18</v>
      </c>
      <c r="I468" s="12">
        <v>2.04</v>
      </c>
      <c r="J468" s="12">
        <v>829</v>
      </c>
      <c r="K468" s="7" t="str">
        <f>IF(COUNTIF(Table1[Customer ID],Table1[[#This Row],[Customer ID]])&gt;1,"Repeat Customer","One-Time Customer")</f>
        <v>One-Time Customer</v>
      </c>
      <c r="L468" s="12" t="s">
        <v>957</v>
      </c>
      <c r="M468" s="12" t="s">
        <v>49</v>
      </c>
      <c r="N468" s="12" t="s">
        <v>28</v>
      </c>
      <c r="O468" s="12" t="s">
        <v>29</v>
      </c>
      <c r="P468" s="12" t="s">
        <v>93</v>
      </c>
      <c r="Q468" s="12" t="s">
        <v>31</v>
      </c>
      <c r="R468" s="12" t="s">
        <v>167</v>
      </c>
      <c r="S468" s="12">
        <v>0.36</v>
      </c>
      <c r="T468" s="7">
        <f>Table1[[#This Row],[Profit]]/Table1[[#This Row],[Sales]]</f>
        <v>-0.62030920590302174</v>
      </c>
      <c r="U468" s="12" t="s">
        <v>33</v>
      </c>
      <c r="V468" s="12" t="s">
        <v>136</v>
      </c>
      <c r="W468" s="12" t="s">
        <v>958</v>
      </c>
      <c r="X468" s="12" t="s">
        <v>959</v>
      </c>
      <c r="Y468" s="12">
        <v>71854</v>
      </c>
      <c r="Z468" s="13">
        <v>42057</v>
      </c>
      <c r="AA468" s="14" t="str">
        <f>TEXT(Table1[[#This Row],[Order Date]],"mmmm")</f>
        <v>February</v>
      </c>
      <c r="AB468" s="8" t="str">
        <f>TEXT(Table1[[#This Row],[Order Date]],"yyyy")</f>
        <v>2015</v>
      </c>
      <c r="AC468" s="13">
        <v>42059</v>
      </c>
      <c r="AD468" s="12">
        <v>-17.654</v>
      </c>
      <c r="AE468" s="12">
        <v>5</v>
      </c>
      <c r="AF468" s="12">
        <v>28.46</v>
      </c>
      <c r="AG468" s="12">
        <v>90271</v>
      </c>
      <c r="AH468" s="7" t="str">
        <f>IF(COUNTIF(Returns!$A$2:$A$1635,Orders!AG468)&gt;0,"Returned","Not Returned")</f>
        <v>Not Returned</v>
      </c>
    </row>
    <row r="469" spans="5:34" ht="12.75" customHeight="1" thickTop="1" thickBot="1" x14ac:dyDescent="0.3">
      <c r="E469" s="9">
        <v>20664</v>
      </c>
      <c r="F469" s="2" t="s">
        <v>25</v>
      </c>
      <c r="G469" s="2">
        <v>0.01</v>
      </c>
      <c r="H469" s="2">
        <v>14.42</v>
      </c>
      <c r="I469" s="2">
        <v>6.75</v>
      </c>
      <c r="J469" s="2">
        <v>830</v>
      </c>
      <c r="K469" s="7" t="str">
        <f>IF(COUNTIF(Table1[Customer ID],Table1[[#This Row],[Customer ID]])&gt;1,"Repeat Customer","One-Time Customer")</f>
        <v>One-Time Customer</v>
      </c>
      <c r="L469" s="2" t="s">
        <v>960</v>
      </c>
      <c r="M469" s="2" t="s">
        <v>49</v>
      </c>
      <c r="N469" s="2" t="s">
        <v>28</v>
      </c>
      <c r="O469" s="2" t="s">
        <v>29</v>
      </c>
      <c r="P469" s="2" t="s">
        <v>257</v>
      </c>
      <c r="Q469" s="2" t="s">
        <v>86</v>
      </c>
      <c r="R469" s="2" t="s">
        <v>571</v>
      </c>
      <c r="S469" s="2">
        <v>0.52</v>
      </c>
      <c r="T469" s="7">
        <f>Table1[[#This Row],[Profit]]/Table1[[#This Row],[Sales]]</f>
        <v>-0.15377599822044269</v>
      </c>
      <c r="U469" s="2" t="s">
        <v>33</v>
      </c>
      <c r="V469" s="2" t="s">
        <v>34</v>
      </c>
      <c r="W469" s="2" t="s">
        <v>255</v>
      </c>
      <c r="X469" s="2" t="s">
        <v>961</v>
      </c>
      <c r="Y469" s="2">
        <v>80033</v>
      </c>
      <c r="Z469" s="10">
        <v>42028</v>
      </c>
      <c r="AA469" s="14" t="str">
        <f>TEXT(Table1[[#This Row],[Order Date]],"mmmm")</f>
        <v>January</v>
      </c>
      <c r="AB469" s="8" t="str">
        <f>TEXT(Table1[[#This Row],[Order Date]],"yyyy")</f>
        <v>2015</v>
      </c>
      <c r="AC469" s="10">
        <v>42028</v>
      </c>
      <c r="AD469" s="2">
        <v>-13.826000000000001</v>
      </c>
      <c r="AE469" s="2">
        <v>6</v>
      </c>
      <c r="AF469" s="2">
        <v>89.91</v>
      </c>
      <c r="AG469" s="2">
        <v>90270</v>
      </c>
      <c r="AH469" s="7" t="str">
        <f>IF(COUNTIF(Returns!$A$2:$A$1635,Orders!AG469)&gt;0,"Returned","Not Returned")</f>
        <v>Not Returned</v>
      </c>
    </row>
    <row r="470" spans="5:34" ht="12.75" customHeight="1" thickTop="1" thickBot="1" x14ac:dyDescent="0.3">
      <c r="E470" s="11">
        <v>19173</v>
      </c>
      <c r="F470" s="12" t="s">
        <v>25</v>
      </c>
      <c r="G470" s="12">
        <v>0</v>
      </c>
      <c r="H470" s="12">
        <v>11.66</v>
      </c>
      <c r="I470" s="12">
        <v>8.99</v>
      </c>
      <c r="J470" s="12">
        <v>833</v>
      </c>
      <c r="K470" s="7" t="str">
        <f>IF(COUNTIF(Table1[Customer ID],Table1[[#This Row],[Customer ID]])&gt;1,"Repeat Customer","One-Time Customer")</f>
        <v>One-Time Customer</v>
      </c>
      <c r="L470" s="12" t="s">
        <v>962</v>
      </c>
      <c r="M470" s="12" t="s">
        <v>27</v>
      </c>
      <c r="N470" s="12" t="s">
        <v>28</v>
      </c>
      <c r="O470" s="12" t="s">
        <v>29</v>
      </c>
      <c r="P470" s="12" t="s">
        <v>30</v>
      </c>
      <c r="Q470" s="12" t="s">
        <v>51</v>
      </c>
      <c r="R470" s="12" t="s">
        <v>963</v>
      </c>
      <c r="S470" s="12">
        <v>0.59</v>
      </c>
      <c r="T470" s="7">
        <f>Table1[[#This Row],[Profit]]/Table1[[#This Row],[Sales]]</f>
        <v>-1.4704353476283303</v>
      </c>
      <c r="U470" s="12" t="s">
        <v>33</v>
      </c>
      <c r="V470" s="12" t="s">
        <v>34</v>
      </c>
      <c r="W470" s="12" t="s">
        <v>45</v>
      </c>
      <c r="X470" s="12" t="s">
        <v>964</v>
      </c>
      <c r="Y470" s="12">
        <v>95020</v>
      </c>
      <c r="Z470" s="13">
        <v>42013</v>
      </c>
      <c r="AA470" s="14" t="str">
        <f>TEXT(Table1[[#This Row],[Order Date]],"mmmm")</f>
        <v>January</v>
      </c>
      <c r="AB470" s="8" t="str">
        <f>TEXT(Table1[[#This Row],[Order Date]],"yyyy")</f>
        <v>2015</v>
      </c>
      <c r="AC470" s="13">
        <v>42015</v>
      </c>
      <c r="AD470" s="12">
        <v>-203.67000000000002</v>
      </c>
      <c r="AE470" s="12">
        <v>11</v>
      </c>
      <c r="AF470" s="12">
        <v>138.51</v>
      </c>
      <c r="AG470" s="12">
        <v>89770</v>
      </c>
      <c r="AH470" s="7" t="str">
        <f>IF(COUNTIF(Returns!$A$2:$A$1635,Orders!AG470)&gt;0,"Returned","Not Returned")</f>
        <v>Not Returned</v>
      </c>
    </row>
    <row r="471" spans="5:34" ht="12.75" customHeight="1" thickTop="1" thickBot="1" x14ac:dyDescent="0.3">
      <c r="E471" s="9">
        <v>19383</v>
      </c>
      <c r="F471" s="2" t="s">
        <v>37</v>
      </c>
      <c r="G471" s="2">
        <v>7.0000000000000007E-2</v>
      </c>
      <c r="H471" s="2">
        <v>6.08</v>
      </c>
      <c r="I471" s="2">
        <v>0.91</v>
      </c>
      <c r="J471" s="2">
        <v>850</v>
      </c>
      <c r="K471" s="7" t="str">
        <f>IF(COUNTIF(Table1[Customer ID],Table1[[#This Row],[Customer ID]])&gt;1,"Repeat Customer","One-Time Customer")</f>
        <v>One-Time Customer</v>
      </c>
      <c r="L471" s="2" t="s">
        <v>965</v>
      </c>
      <c r="M471" s="2" t="s">
        <v>49</v>
      </c>
      <c r="N471" s="2" t="s">
        <v>28</v>
      </c>
      <c r="O471" s="2" t="s">
        <v>29</v>
      </c>
      <c r="P471" s="2" t="s">
        <v>30</v>
      </c>
      <c r="Q471" s="2" t="s">
        <v>31</v>
      </c>
      <c r="R471" s="2" t="s">
        <v>966</v>
      </c>
      <c r="S471" s="2">
        <v>0.51</v>
      </c>
      <c r="T471" s="7">
        <f>Table1[[#This Row],[Profit]]/Table1[[#This Row],[Sales]]</f>
        <v>0.46639656816015251</v>
      </c>
      <c r="U471" s="2" t="s">
        <v>33</v>
      </c>
      <c r="V471" s="2" t="s">
        <v>34</v>
      </c>
      <c r="W471" s="2" t="s">
        <v>45</v>
      </c>
      <c r="X471" s="2" t="s">
        <v>967</v>
      </c>
      <c r="Y471" s="2">
        <v>93117</v>
      </c>
      <c r="Z471" s="10">
        <v>42070</v>
      </c>
      <c r="AA471" s="14" t="str">
        <f>TEXT(Table1[[#This Row],[Order Date]],"mmmm")</f>
        <v>March</v>
      </c>
      <c r="AB471" s="8" t="str">
        <f>TEXT(Table1[[#This Row],[Order Date]],"yyyy")</f>
        <v>2015</v>
      </c>
      <c r="AC471" s="10">
        <v>42071</v>
      </c>
      <c r="AD471" s="2">
        <v>19.57</v>
      </c>
      <c r="AE471" s="2">
        <v>7</v>
      </c>
      <c r="AF471" s="2">
        <v>41.96</v>
      </c>
      <c r="AG471" s="2">
        <v>88569</v>
      </c>
      <c r="AH471" s="7" t="str">
        <f>IF(COUNTIF(Returns!$A$2:$A$1635,Orders!AG471)&gt;0,"Returned","Not Returned")</f>
        <v>Not Returned</v>
      </c>
    </row>
    <row r="472" spans="5:34" ht="12.75" customHeight="1" thickTop="1" thickBot="1" x14ac:dyDescent="0.3">
      <c r="E472" s="11">
        <v>20604</v>
      </c>
      <c r="F472" s="12" t="s">
        <v>106</v>
      </c>
      <c r="G472" s="12">
        <v>0.1</v>
      </c>
      <c r="H472" s="12">
        <v>50.98</v>
      </c>
      <c r="I472" s="12">
        <v>22.24</v>
      </c>
      <c r="J472" s="12">
        <v>851</v>
      </c>
      <c r="K472" s="7" t="str">
        <f>IF(COUNTIF(Table1[Customer ID],Table1[[#This Row],[Customer ID]])&gt;1,"Repeat Customer","One-Time Customer")</f>
        <v>Repeat Customer</v>
      </c>
      <c r="L472" s="12" t="s">
        <v>968</v>
      </c>
      <c r="M472" s="12" t="s">
        <v>49</v>
      </c>
      <c r="N472" s="12" t="s">
        <v>28</v>
      </c>
      <c r="O472" s="12" t="s">
        <v>41</v>
      </c>
      <c r="P472" s="12" t="s">
        <v>50</v>
      </c>
      <c r="Q472" s="12" t="s">
        <v>236</v>
      </c>
      <c r="R472" s="12" t="s">
        <v>969</v>
      </c>
      <c r="S472" s="12">
        <v>0.55000000000000004</v>
      </c>
      <c r="T472" s="7">
        <f>Table1[[#This Row],[Profit]]/Table1[[#This Row],[Sales]]</f>
        <v>0.32638126600804979</v>
      </c>
      <c r="U472" s="12" t="s">
        <v>33</v>
      </c>
      <c r="V472" s="12" t="s">
        <v>34</v>
      </c>
      <c r="W472" s="12" t="s">
        <v>45</v>
      </c>
      <c r="X472" s="12" t="s">
        <v>970</v>
      </c>
      <c r="Y472" s="12">
        <v>91745</v>
      </c>
      <c r="Z472" s="13">
        <v>42060</v>
      </c>
      <c r="AA472" s="14" t="str">
        <f>TEXT(Table1[[#This Row],[Order Date]],"mmmm")</f>
        <v>February</v>
      </c>
      <c r="AB472" s="8" t="str">
        <f>TEXT(Table1[[#This Row],[Order Date]],"yyyy")</f>
        <v>2015</v>
      </c>
      <c r="AC472" s="13">
        <v>42062</v>
      </c>
      <c r="AD472" s="12">
        <v>98.12</v>
      </c>
      <c r="AE472" s="12">
        <v>6</v>
      </c>
      <c r="AF472" s="12">
        <v>300.63</v>
      </c>
      <c r="AG472" s="12">
        <v>88568</v>
      </c>
      <c r="AH472" s="7" t="str">
        <f>IF(COUNTIF(Returns!$A$2:$A$1635,Orders!AG472)&gt;0,"Returned","Not Returned")</f>
        <v>Not Returned</v>
      </c>
    </row>
    <row r="473" spans="5:34" ht="12.75" customHeight="1" thickTop="1" thickBot="1" x14ac:dyDescent="0.3">
      <c r="E473" s="9">
        <v>19384</v>
      </c>
      <c r="F473" s="2" t="s">
        <v>37</v>
      </c>
      <c r="G473" s="2">
        <v>0.08</v>
      </c>
      <c r="H473" s="2">
        <v>19.899999999999999</v>
      </c>
      <c r="I473" s="2">
        <v>5.29</v>
      </c>
      <c r="J473" s="2">
        <v>851</v>
      </c>
      <c r="K473" s="7" t="str">
        <f>IF(COUNTIF(Table1[Customer ID],Table1[[#This Row],[Customer ID]])&gt;1,"Repeat Customer","One-Time Customer")</f>
        <v>Repeat Customer</v>
      </c>
      <c r="L473" s="2" t="s">
        <v>968</v>
      </c>
      <c r="M473" s="2" t="s">
        <v>49</v>
      </c>
      <c r="N473" s="2" t="s">
        <v>28</v>
      </c>
      <c r="O473" s="2" t="s">
        <v>29</v>
      </c>
      <c r="P473" s="2" t="s">
        <v>257</v>
      </c>
      <c r="Q473" s="2" t="s">
        <v>86</v>
      </c>
      <c r="R473" s="2" t="s">
        <v>971</v>
      </c>
      <c r="S473" s="2">
        <v>0.4</v>
      </c>
      <c r="T473" s="7">
        <f>Table1[[#This Row],[Profit]]/Table1[[#This Row],[Sales]]</f>
        <v>0.44543791067121347</v>
      </c>
      <c r="U473" s="2" t="s">
        <v>33</v>
      </c>
      <c r="V473" s="2" t="s">
        <v>34</v>
      </c>
      <c r="W473" s="2" t="s">
        <v>45</v>
      </c>
      <c r="X473" s="2" t="s">
        <v>970</v>
      </c>
      <c r="Y473" s="2">
        <v>91745</v>
      </c>
      <c r="Z473" s="10">
        <v>42070</v>
      </c>
      <c r="AA473" s="14" t="str">
        <f>TEXT(Table1[[#This Row],[Order Date]],"mmmm")</f>
        <v>March</v>
      </c>
      <c r="AB473" s="8" t="str">
        <f>TEXT(Table1[[#This Row],[Order Date]],"yyyy")</f>
        <v>2015</v>
      </c>
      <c r="AC473" s="10">
        <v>42072</v>
      </c>
      <c r="AD473" s="2">
        <v>107.11</v>
      </c>
      <c r="AE473" s="2">
        <v>13</v>
      </c>
      <c r="AF473" s="2">
        <v>240.46</v>
      </c>
      <c r="AG473" s="2">
        <v>88569</v>
      </c>
      <c r="AH473" s="7" t="str">
        <f>IF(COUNTIF(Returns!$A$2:$A$1635,Orders!AG473)&gt;0,"Returned","Not Returned")</f>
        <v>Not Returned</v>
      </c>
    </row>
    <row r="474" spans="5:34" ht="12.75" customHeight="1" thickTop="1" thickBot="1" x14ac:dyDescent="0.3">
      <c r="E474" s="11">
        <v>19385</v>
      </c>
      <c r="F474" s="12" t="s">
        <v>37</v>
      </c>
      <c r="G474" s="12">
        <v>0.02</v>
      </c>
      <c r="H474" s="12">
        <v>3.36</v>
      </c>
      <c r="I474" s="12">
        <v>6.27</v>
      </c>
      <c r="J474" s="12">
        <v>851</v>
      </c>
      <c r="K474" s="7" t="str">
        <f>IF(COUNTIF(Table1[Customer ID],Table1[[#This Row],[Customer ID]])&gt;1,"Repeat Customer","One-Time Customer")</f>
        <v>Repeat Customer</v>
      </c>
      <c r="L474" s="12" t="s">
        <v>968</v>
      </c>
      <c r="M474" s="12" t="s">
        <v>49</v>
      </c>
      <c r="N474" s="12" t="s">
        <v>28</v>
      </c>
      <c r="O474" s="12" t="s">
        <v>29</v>
      </c>
      <c r="P474" s="12" t="s">
        <v>109</v>
      </c>
      <c r="Q474" s="12" t="s">
        <v>59</v>
      </c>
      <c r="R474" s="12" t="s">
        <v>586</v>
      </c>
      <c r="S474" s="12">
        <v>0.4</v>
      </c>
      <c r="T474" s="7">
        <f>Table1[[#This Row],[Profit]]/Table1[[#This Row],[Sales]]</f>
        <v>-2.9178455723542118</v>
      </c>
      <c r="U474" s="12" t="s">
        <v>33</v>
      </c>
      <c r="V474" s="12" t="s">
        <v>34</v>
      </c>
      <c r="W474" s="12" t="s">
        <v>45</v>
      </c>
      <c r="X474" s="12" t="s">
        <v>970</v>
      </c>
      <c r="Y474" s="12">
        <v>91745</v>
      </c>
      <c r="Z474" s="13">
        <v>42070</v>
      </c>
      <c r="AA474" s="14" t="str">
        <f>TEXT(Table1[[#This Row],[Order Date]],"mmmm")</f>
        <v>March</v>
      </c>
      <c r="AB474" s="8" t="str">
        <f>TEXT(Table1[[#This Row],[Order Date]],"yyyy")</f>
        <v>2015</v>
      </c>
      <c r="AC474" s="13">
        <v>42072</v>
      </c>
      <c r="AD474" s="12">
        <v>-216.154</v>
      </c>
      <c r="AE474" s="12">
        <v>21</v>
      </c>
      <c r="AF474" s="12">
        <v>74.08</v>
      </c>
      <c r="AG474" s="12">
        <v>88569</v>
      </c>
      <c r="AH474" s="7" t="str">
        <f>IF(COUNTIF(Returns!$A$2:$A$1635,Orders!AG474)&gt;0,"Returned","Not Returned")</f>
        <v>Not Returned</v>
      </c>
    </row>
    <row r="475" spans="5:34" ht="12.75" customHeight="1" thickTop="1" thickBot="1" x14ac:dyDescent="0.3">
      <c r="E475" s="9">
        <v>21353</v>
      </c>
      <c r="F475" s="2" t="s">
        <v>47</v>
      </c>
      <c r="G475" s="2">
        <v>0.06</v>
      </c>
      <c r="H475" s="2">
        <v>1.26</v>
      </c>
      <c r="I475" s="2">
        <v>0.7</v>
      </c>
      <c r="J475" s="2">
        <v>851</v>
      </c>
      <c r="K475" s="7" t="str">
        <f>IF(COUNTIF(Table1[Customer ID],Table1[[#This Row],[Customer ID]])&gt;1,"Repeat Customer","One-Time Customer")</f>
        <v>Repeat Customer</v>
      </c>
      <c r="L475" s="2" t="s">
        <v>968</v>
      </c>
      <c r="M475" s="2" t="s">
        <v>49</v>
      </c>
      <c r="N475" s="2" t="s">
        <v>28</v>
      </c>
      <c r="O475" s="2" t="s">
        <v>29</v>
      </c>
      <c r="P475" s="2" t="s">
        <v>66</v>
      </c>
      <c r="Q475" s="2" t="s">
        <v>31</v>
      </c>
      <c r="R475" s="2" t="s">
        <v>972</v>
      </c>
      <c r="S475" s="2">
        <v>0.81</v>
      </c>
      <c r="T475" s="7">
        <f>Table1[[#This Row],[Profit]]/Table1[[#This Row],[Sales]]</f>
        <v>-1.2518181818181817</v>
      </c>
      <c r="U475" s="2" t="s">
        <v>33</v>
      </c>
      <c r="V475" s="2" t="s">
        <v>34</v>
      </c>
      <c r="W475" s="2" t="s">
        <v>45</v>
      </c>
      <c r="X475" s="2" t="s">
        <v>970</v>
      </c>
      <c r="Y475" s="2">
        <v>91745</v>
      </c>
      <c r="Z475" s="10">
        <v>42124</v>
      </c>
      <c r="AA475" s="14" t="str">
        <f>TEXT(Table1[[#This Row],[Order Date]],"mmmm")</f>
        <v>April</v>
      </c>
      <c r="AB475" s="8" t="str">
        <f>TEXT(Table1[[#This Row],[Order Date]],"yyyy")</f>
        <v>2015</v>
      </c>
      <c r="AC475" s="10">
        <v>42124</v>
      </c>
      <c r="AD475" s="2">
        <v>-6.6096000000000004</v>
      </c>
      <c r="AE475" s="2">
        <v>4</v>
      </c>
      <c r="AF475" s="2">
        <v>5.28</v>
      </c>
      <c r="AG475" s="2">
        <v>88571</v>
      </c>
      <c r="AH475" s="7" t="str">
        <f>IF(COUNTIF(Returns!$A$2:$A$1635,Orders!AG475)&gt;0,"Returned","Not Returned")</f>
        <v>Not Returned</v>
      </c>
    </row>
    <row r="476" spans="5:34" ht="12.75" customHeight="1" thickTop="1" thickBot="1" x14ac:dyDescent="0.3">
      <c r="E476" s="11">
        <v>26093</v>
      </c>
      <c r="F476" s="12" t="s">
        <v>25</v>
      </c>
      <c r="G476" s="12">
        <v>0.05</v>
      </c>
      <c r="H476" s="12">
        <v>4.24</v>
      </c>
      <c r="I476" s="12">
        <v>5.41</v>
      </c>
      <c r="J476" s="12">
        <v>853</v>
      </c>
      <c r="K476" s="7" t="str">
        <f>IF(COUNTIF(Table1[Customer ID],Table1[[#This Row],[Customer ID]])&gt;1,"Repeat Customer","One-Time Customer")</f>
        <v>One-Time Customer</v>
      </c>
      <c r="L476" s="12" t="s">
        <v>973</v>
      </c>
      <c r="M476" s="12" t="s">
        <v>49</v>
      </c>
      <c r="N476" s="12" t="s">
        <v>58</v>
      </c>
      <c r="O476" s="12" t="s">
        <v>29</v>
      </c>
      <c r="P476" s="12" t="s">
        <v>109</v>
      </c>
      <c r="Q476" s="12" t="s">
        <v>59</v>
      </c>
      <c r="R476" s="12" t="s">
        <v>110</v>
      </c>
      <c r="S476" s="12">
        <v>0.35</v>
      </c>
      <c r="T476" s="7">
        <f>Table1[[#This Row],[Profit]]/Table1[[#This Row],[Sales]]</f>
        <v>-1.7552036199095022</v>
      </c>
      <c r="U476" s="12" t="s">
        <v>33</v>
      </c>
      <c r="V476" s="12" t="s">
        <v>34</v>
      </c>
      <c r="W476" s="12" t="s">
        <v>45</v>
      </c>
      <c r="X476" s="12" t="s">
        <v>974</v>
      </c>
      <c r="Y476" s="12">
        <v>92345</v>
      </c>
      <c r="Z476" s="13">
        <v>42079</v>
      </c>
      <c r="AA476" s="14" t="str">
        <f>TEXT(Table1[[#This Row],[Order Date]],"mmmm")</f>
        <v>March</v>
      </c>
      <c r="AB476" s="8" t="str">
        <f>TEXT(Table1[[#This Row],[Order Date]],"yyyy")</f>
        <v>2015</v>
      </c>
      <c r="AC476" s="13">
        <v>42081</v>
      </c>
      <c r="AD476" s="12">
        <v>-89.216999999999999</v>
      </c>
      <c r="AE476" s="12">
        <v>12</v>
      </c>
      <c r="AF476" s="12">
        <v>50.83</v>
      </c>
      <c r="AG476" s="12">
        <v>88570</v>
      </c>
      <c r="AH476" s="7" t="str">
        <f>IF(COUNTIF(Returns!$A$2:$A$1635,Orders!AG476)&gt;0,"Returned","Not Returned")</f>
        <v>Not Returned</v>
      </c>
    </row>
    <row r="477" spans="5:34" ht="12.75" customHeight="1" thickTop="1" thickBot="1" x14ac:dyDescent="0.3">
      <c r="E477" s="9">
        <v>21351</v>
      </c>
      <c r="F477" s="2" t="s">
        <v>47</v>
      </c>
      <c r="G477" s="2">
        <v>0.06</v>
      </c>
      <c r="H477" s="2">
        <v>1.76</v>
      </c>
      <c r="I477" s="2">
        <v>0.7</v>
      </c>
      <c r="J477" s="2">
        <v>854</v>
      </c>
      <c r="K477" s="7" t="str">
        <f>IF(COUNTIF(Table1[Customer ID],Table1[[#This Row],[Customer ID]])&gt;1,"Repeat Customer","One-Time Customer")</f>
        <v>One-Time Customer</v>
      </c>
      <c r="L477" s="2" t="s">
        <v>975</v>
      </c>
      <c r="M477" s="2" t="s">
        <v>49</v>
      </c>
      <c r="N477" s="2" t="s">
        <v>28</v>
      </c>
      <c r="O477" s="2" t="s">
        <v>29</v>
      </c>
      <c r="P477" s="2" t="s">
        <v>30</v>
      </c>
      <c r="Q477" s="2" t="s">
        <v>31</v>
      </c>
      <c r="R477" s="2" t="s">
        <v>127</v>
      </c>
      <c r="S477" s="2">
        <v>0.56000000000000005</v>
      </c>
      <c r="T477" s="7">
        <f>Table1[[#This Row],[Profit]]/Table1[[#This Row],[Sales]]</f>
        <v>3.1166581762608253E-2</v>
      </c>
      <c r="U477" s="2" t="s">
        <v>33</v>
      </c>
      <c r="V477" s="2" t="s">
        <v>53</v>
      </c>
      <c r="W477" s="2" t="s">
        <v>228</v>
      </c>
      <c r="X477" s="2" t="s">
        <v>976</v>
      </c>
      <c r="Y477" s="2">
        <v>6405</v>
      </c>
      <c r="Z477" s="10">
        <v>42124</v>
      </c>
      <c r="AA477" s="14" t="str">
        <f>TEXT(Table1[[#This Row],[Order Date]],"mmmm")</f>
        <v>April</v>
      </c>
      <c r="AB477" s="8" t="str">
        <f>TEXT(Table1[[#This Row],[Order Date]],"yyyy")</f>
        <v>2015</v>
      </c>
      <c r="AC477" s="10">
        <v>42126</v>
      </c>
      <c r="AD477" s="2">
        <v>1.2236</v>
      </c>
      <c r="AE477" s="2">
        <v>22</v>
      </c>
      <c r="AF477" s="2">
        <v>39.26</v>
      </c>
      <c r="AG477" s="2">
        <v>88571</v>
      </c>
      <c r="AH477" s="7" t="str">
        <f>IF(COUNTIF(Returns!$A$2:$A$1635,Orders!AG477)&gt;0,"Returned","Not Returned")</f>
        <v>Not Returned</v>
      </c>
    </row>
    <row r="478" spans="5:34" ht="12.75" customHeight="1" thickTop="1" thickBot="1" x14ac:dyDescent="0.3">
      <c r="E478" s="11">
        <v>21352</v>
      </c>
      <c r="F478" s="12" t="s">
        <v>47</v>
      </c>
      <c r="G478" s="12">
        <v>0.02</v>
      </c>
      <c r="H478" s="12">
        <v>24.98</v>
      </c>
      <c r="I478" s="12">
        <v>8.7899999999999991</v>
      </c>
      <c r="J478" s="12">
        <v>855</v>
      </c>
      <c r="K478" s="7" t="str">
        <f>IF(COUNTIF(Table1[Customer ID],Table1[[#This Row],[Customer ID]])&gt;1,"Repeat Customer","One-Time Customer")</f>
        <v>One-Time Customer</v>
      </c>
      <c r="L478" s="12" t="s">
        <v>977</v>
      </c>
      <c r="M478" s="12" t="s">
        <v>49</v>
      </c>
      <c r="N478" s="12" t="s">
        <v>28</v>
      </c>
      <c r="O478" s="12" t="s">
        <v>29</v>
      </c>
      <c r="P478" s="12" t="s">
        <v>141</v>
      </c>
      <c r="Q478" s="12" t="s">
        <v>59</v>
      </c>
      <c r="R478" s="12" t="s">
        <v>978</v>
      </c>
      <c r="S478" s="12">
        <v>0.66</v>
      </c>
      <c r="T478" s="7">
        <f>Table1[[#This Row],[Profit]]/Table1[[#This Row],[Sales]]</f>
        <v>7.114144861585135E-3</v>
      </c>
      <c r="U478" s="12" t="s">
        <v>33</v>
      </c>
      <c r="V478" s="12" t="s">
        <v>53</v>
      </c>
      <c r="W478" s="12" t="s">
        <v>228</v>
      </c>
      <c r="X478" s="12" t="s">
        <v>979</v>
      </c>
      <c r="Y478" s="12">
        <v>6810</v>
      </c>
      <c r="Z478" s="13">
        <v>42124</v>
      </c>
      <c r="AA478" s="14" t="str">
        <f>TEXT(Table1[[#This Row],[Order Date]],"mmmm")</f>
        <v>April</v>
      </c>
      <c r="AB478" s="8" t="str">
        <f>TEXT(Table1[[#This Row],[Order Date]],"yyyy")</f>
        <v>2015</v>
      </c>
      <c r="AC478" s="13">
        <v>42125</v>
      </c>
      <c r="AD478" s="12">
        <v>4.3148</v>
      </c>
      <c r="AE478" s="12">
        <v>23</v>
      </c>
      <c r="AF478" s="12">
        <v>606.51</v>
      </c>
      <c r="AG478" s="12">
        <v>88571</v>
      </c>
      <c r="AH478" s="7" t="str">
        <f>IF(COUNTIF(Returns!$A$2:$A$1635,Orders!AG478)&gt;0,"Returned","Not Returned")</f>
        <v>Not Returned</v>
      </c>
    </row>
    <row r="479" spans="5:34" ht="12.75" customHeight="1" thickTop="1" thickBot="1" x14ac:dyDescent="0.3">
      <c r="E479" s="9">
        <v>21354</v>
      </c>
      <c r="F479" s="2" t="s">
        <v>47</v>
      </c>
      <c r="G479" s="2">
        <v>0.05</v>
      </c>
      <c r="H479" s="2">
        <v>35.99</v>
      </c>
      <c r="I479" s="2">
        <v>5.99</v>
      </c>
      <c r="J479" s="2">
        <v>858</v>
      </c>
      <c r="K479" s="7" t="str">
        <f>IF(COUNTIF(Table1[Customer ID],Table1[[#This Row],[Customer ID]])&gt;1,"Repeat Customer","One-Time Customer")</f>
        <v>One-Time Customer</v>
      </c>
      <c r="L479" s="2" t="s">
        <v>980</v>
      </c>
      <c r="M479" s="2" t="s">
        <v>27</v>
      </c>
      <c r="N479" s="2" t="s">
        <v>28</v>
      </c>
      <c r="O479" s="2" t="s">
        <v>77</v>
      </c>
      <c r="P479" s="2" t="s">
        <v>78</v>
      </c>
      <c r="Q479" s="2" t="s">
        <v>31</v>
      </c>
      <c r="R479" s="2" t="s">
        <v>981</v>
      </c>
      <c r="S479" s="2">
        <v>0.38</v>
      </c>
      <c r="T479" s="7">
        <f>Table1[[#This Row],[Profit]]/Table1[[#This Row],[Sales]]</f>
        <v>-1.9391733703190013</v>
      </c>
      <c r="U479" s="2" t="s">
        <v>33</v>
      </c>
      <c r="V479" s="2" t="s">
        <v>53</v>
      </c>
      <c r="W479" s="2" t="s">
        <v>188</v>
      </c>
      <c r="X479" s="2" t="s">
        <v>476</v>
      </c>
      <c r="Y479" s="2">
        <v>4240</v>
      </c>
      <c r="Z479" s="10">
        <v>42124</v>
      </c>
      <c r="AA479" s="14" t="str">
        <f>TEXT(Table1[[#This Row],[Order Date]],"mmmm")</f>
        <v>April</v>
      </c>
      <c r="AB479" s="8" t="str">
        <f>TEXT(Table1[[#This Row],[Order Date]],"yyyy")</f>
        <v>2015</v>
      </c>
      <c r="AC479" s="10">
        <v>42126</v>
      </c>
      <c r="AD479" s="2">
        <v>-125.83296</v>
      </c>
      <c r="AE479" s="2">
        <v>2</v>
      </c>
      <c r="AF479" s="2">
        <v>64.89</v>
      </c>
      <c r="AG479" s="2">
        <v>88571</v>
      </c>
      <c r="AH479" s="7" t="str">
        <f>IF(COUNTIF(Returns!$A$2:$A$1635,Orders!AG479)&gt;0,"Returned","Not Returned")</f>
        <v>Not Returned</v>
      </c>
    </row>
    <row r="480" spans="5:34" ht="12.75" customHeight="1" thickTop="1" thickBot="1" x14ac:dyDescent="0.3">
      <c r="E480" s="11">
        <v>21214</v>
      </c>
      <c r="F480" s="12" t="s">
        <v>47</v>
      </c>
      <c r="G480" s="12">
        <v>0.03</v>
      </c>
      <c r="H480" s="12">
        <v>14.2</v>
      </c>
      <c r="I480" s="12">
        <v>5.3</v>
      </c>
      <c r="J480" s="12">
        <v>865</v>
      </c>
      <c r="K480" s="7" t="str">
        <f>IF(COUNTIF(Table1[Customer ID],Table1[[#This Row],[Customer ID]])&gt;1,"Repeat Customer","One-Time Customer")</f>
        <v>Repeat Customer</v>
      </c>
      <c r="L480" s="12" t="s">
        <v>982</v>
      </c>
      <c r="M480" s="12" t="s">
        <v>49</v>
      </c>
      <c r="N480" s="12" t="s">
        <v>28</v>
      </c>
      <c r="O480" s="12" t="s">
        <v>41</v>
      </c>
      <c r="P480" s="12" t="s">
        <v>50</v>
      </c>
      <c r="Q480" s="12" t="s">
        <v>31</v>
      </c>
      <c r="R480" s="12" t="s">
        <v>730</v>
      </c>
      <c r="S480" s="12">
        <v>0.46</v>
      </c>
      <c r="T480" s="7">
        <f>Table1[[#This Row],[Profit]]/Table1[[#This Row],[Sales]]</f>
        <v>0.45737275449101794</v>
      </c>
      <c r="U480" s="12" t="s">
        <v>33</v>
      </c>
      <c r="V480" s="12" t="s">
        <v>61</v>
      </c>
      <c r="W480" s="12" t="s">
        <v>703</v>
      </c>
      <c r="X480" s="12" t="s">
        <v>832</v>
      </c>
      <c r="Y480" s="12">
        <v>46312</v>
      </c>
      <c r="Z480" s="13">
        <v>42151</v>
      </c>
      <c r="AA480" s="14" t="str">
        <f>TEXT(Table1[[#This Row],[Order Date]],"mmmm")</f>
        <v>May</v>
      </c>
      <c r="AB480" s="8" t="str">
        <f>TEXT(Table1[[#This Row],[Order Date]],"yyyy")</f>
        <v>2015</v>
      </c>
      <c r="AC480" s="13">
        <v>42152</v>
      </c>
      <c r="AD480" s="12">
        <v>122.21</v>
      </c>
      <c r="AE480" s="12">
        <v>18</v>
      </c>
      <c r="AF480" s="12">
        <v>267.2</v>
      </c>
      <c r="AG480" s="12">
        <v>90674</v>
      </c>
      <c r="AH480" s="7" t="str">
        <f>IF(COUNTIF(Returns!$A$2:$A$1635,Orders!AG480)&gt;0,"Returned","Not Returned")</f>
        <v>Not Returned</v>
      </c>
    </row>
    <row r="481" spans="5:34" ht="12.75" customHeight="1" thickTop="1" thickBot="1" x14ac:dyDescent="0.3">
      <c r="E481" s="9">
        <v>19947</v>
      </c>
      <c r="F481" s="2" t="s">
        <v>106</v>
      </c>
      <c r="G481" s="2">
        <v>0.04</v>
      </c>
      <c r="H481" s="2">
        <v>6.48</v>
      </c>
      <c r="I481" s="2">
        <v>5.16</v>
      </c>
      <c r="J481" s="2">
        <v>865</v>
      </c>
      <c r="K481" s="7" t="str">
        <f>IF(COUNTIF(Table1[Customer ID],Table1[[#This Row],[Customer ID]])&gt;1,"Repeat Customer","One-Time Customer")</f>
        <v>Repeat Customer</v>
      </c>
      <c r="L481" s="2" t="s">
        <v>982</v>
      </c>
      <c r="M481" s="2" t="s">
        <v>27</v>
      </c>
      <c r="N481" s="2" t="s">
        <v>28</v>
      </c>
      <c r="O481" s="2" t="s">
        <v>29</v>
      </c>
      <c r="P481" s="2" t="s">
        <v>93</v>
      </c>
      <c r="Q481" s="2" t="s">
        <v>59</v>
      </c>
      <c r="R481" s="2" t="s">
        <v>983</v>
      </c>
      <c r="S481" s="2">
        <v>0.37</v>
      </c>
      <c r="T481" s="7">
        <f>Table1[[#This Row],[Profit]]/Table1[[#This Row],[Sales]]</f>
        <v>-0.1282774513192764</v>
      </c>
      <c r="U481" s="2" t="s">
        <v>33</v>
      </c>
      <c r="V481" s="2" t="s">
        <v>61</v>
      </c>
      <c r="W481" s="2" t="s">
        <v>703</v>
      </c>
      <c r="X481" s="2" t="s">
        <v>832</v>
      </c>
      <c r="Y481" s="2">
        <v>46312</v>
      </c>
      <c r="Z481" s="10">
        <v>42061</v>
      </c>
      <c r="AA481" s="14" t="str">
        <f>TEXT(Table1[[#This Row],[Order Date]],"mmmm")</f>
        <v>February</v>
      </c>
      <c r="AB481" s="8" t="str">
        <f>TEXT(Table1[[#This Row],[Order Date]],"yyyy")</f>
        <v>2015</v>
      </c>
      <c r="AC481" s="10">
        <v>42065</v>
      </c>
      <c r="AD481" s="2">
        <v>-11.1332</v>
      </c>
      <c r="AE481" s="2">
        <v>12</v>
      </c>
      <c r="AF481" s="2">
        <v>86.79</v>
      </c>
      <c r="AG481" s="2">
        <v>90675</v>
      </c>
      <c r="AH481" s="7" t="str">
        <f>IF(COUNTIF(Returns!$A$2:$A$1635,Orders!AG481)&gt;0,"Returned","Not Returned")</f>
        <v>Not Returned</v>
      </c>
    </row>
    <row r="482" spans="5:34" ht="12.75" customHeight="1" thickTop="1" thickBot="1" x14ac:dyDescent="0.3">
      <c r="E482" s="11">
        <v>24774</v>
      </c>
      <c r="F482" s="12" t="s">
        <v>37</v>
      </c>
      <c r="G482" s="12">
        <v>0.04</v>
      </c>
      <c r="H482" s="12">
        <v>29.18</v>
      </c>
      <c r="I482" s="12">
        <v>8.5500000000000007</v>
      </c>
      <c r="J482" s="12">
        <v>868</v>
      </c>
      <c r="K482" s="7" t="str">
        <f>IF(COUNTIF(Table1[Customer ID],Table1[[#This Row],[Customer ID]])&gt;1,"Repeat Customer","One-Time Customer")</f>
        <v>Repeat Customer</v>
      </c>
      <c r="L482" s="12" t="s">
        <v>984</v>
      </c>
      <c r="M482" s="12" t="s">
        <v>27</v>
      </c>
      <c r="N482" s="12" t="s">
        <v>28</v>
      </c>
      <c r="O482" s="12" t="s">
        <v>41</v>
      </c>
      <c r="P482" s="12" t="s">
        <v>50</v>
      </c>
      <c r="Q482" s="12" t="s">
        <v>59</v>
      </c>
      <c r="R482" s="12" t="s">
        <v>985</v>
      </c>
      <c r="S482" s="12">
        <v>0.42</v>
      </c>
      <c r="T482" s="7">
        <f>Table1[[#This Row],[Profit]]/Table1[[#This Row],[Sales]]</f>
        <v>0.69</v>
      </c>
      <c r="U482" s="12" t="s">
        <v>33</v>
      </c>
      <c r="V482" s="12" t="s">
        <v>61</v>
      </c>
      <c r="W482" s="12" t="s">
        <v>62</v>
      </c>
      <c r="X482" s="12" t="s">
        <v>986</v>
      </c>
      <c r="Y482" s="12">
        <v>55126</v>
      </c>
      <c r="Z482" s="13">
        <v>42060</v>
      </c>
      <c r="AA482" s="14" t="str">
        <f>TEXT(Table1[[#This Row],[Order Date]],"mmmm")</f>
        <v>February</v>
      </c>
      <c r="AB482" s="8" t="str">
        <f>TEXT(Table1[[#This Row],[Order Date]],"yyyy")</f>
        <v>2015</v>
      </c>
      <c r="AC482" s="13">
        <v>42062</v>
      </c>
      <c r="AD482" s="12">
        <v>201.7353</v>
      </c>
      <c r="AE482" s="12">
        <v>10</v>
      </c>
      <c r="AF482" s="12">
        <v>292.37</v>
      </c>
      <c r="AG482" s="12">
        <v>91194</v>
      </c>
      <c r="AH482" s="7" t="str">
        <f>IF(COUNTIF(Returns!$A$2:$A$1635,Orders!AG482)&gt;0,"Returned","Not Returned")</f>
        <v>Not Returned</v>
      </c>
    </row>
    <row r="483" spans="5:34" ht="12.75" customHeight="1" thickTop="1" thickBot="1" x14ac:dyDescent="0.3">
      <c r="E483" s="9">
        <v>24775</v>
      </c>
      <c r="F483" s="2" t="s">
        <v>37</v>
      </c>
      <c r="G483" s="2">
        <v>0</v>
      </c>
      <c r="H483" s="2">
        <v>80.98</v>
      </c>
      <c r="I483" s="2">
        <v>35</v>
      </c>
      <c r="J483" s="2">
        <v>868</v>
      </c>
      <c r="K483" s="7" t="str">
        <f>IF(COUNTIF(Table1[Customer ID],Table1[[#This Row],[Customer ID]])&gt;1,"Repeat Customer","One-Time Customer")</f>
        <v>Repeat Customer</v>
      </c>
      <c r="L483" s="2" t="s">
        <v>984</v>
      </c>
      <c r="M483" s="2" t="s">
        <v>49</v>
      </c>
      <c r="N483" s="2" t="s">
        <v>28</v>
      </c>
      <c r="O483" s="2" t="s">
        <v>29</v>
      </c>
      <c r="P483" s="2" t="s">
        <v>141</v>
      </c>
      <c r="Q483" s="2" t="s">
        <v>236</v>
      </c>
      <c r="R483" s="2" t="s">
        <v>987</v>
      </c>
      <c r="S483" s="2">
        <v>0.83</v>
      </c>
      <c r="T483" s="7">
        <f>Table1[[#This Row],[Profit]]/Table1[[#This Row],[Sales]]</f>
        <v>-1.0029145125148289</v>
      </c>
      <c r="U483" s="2" t="s">
        <v>33</v>
      </c>
      <c r="V483" s="2" t="s">
        <v>61</v>
      </c>
      <c r="W483" s="2" t="s">
        <v>62</v>
      </c>
      <c r="X483" s="2" t="s">
        <v>986</v>
      </c>
      <c r="Y483" s="2">
        <v>55126</v>
      </c>
      <c r="Z483" s="10">
        <v>42060</v>
      </c>
      <c r="AA483" s="14" t="str">
        <f>TEXT(Table1[[#This Row],[Order Date]],"mmmm")</f>
        <v>February</v>
      </c>
      <c r="AB483" s="8" t="str">
        <f>TEXT(Table1[[#This Row],[Order Date]],"yyyy")</f>
        <v>2015</v>
      </c>
      <c r="AC483" s="10">
        <v>42062</v>
      </c>
      <c r="AD483" s="2">
        <v>-684.78</v>
      </c>
      <c r="AE483" s="2">
        <v>8</v>
      </c>
      <c r="AF483" s="2">
        <v>682.79</v>
      </c>
      <c r="AG483" s="2">
        <v>91194</v>
      </c>
      <c r="AH483" s="7" t="str">
        <f>IF(COUNTIF(Returns!$A$2:$A$1635,Orders!AG483)&gt;0,"Returned","Not Returned")</f>
        <v>Not Returned</v>
      </c>
    </row>
    <row r="484" spans="5:34" ht="12.75" customHeight="1" thickTop="1" thickBot="1" x14ac:dyDescent="0.3">
      <c r="E484" s="11">
        <v>24763</v>
      </c>
      <c r="F484" s="12" t="s">
        <v>47</v>
      </c>
      <c r="G484" s="12">
        <v>0.06</v>
      </c>
      <c r="H484" s="12">
        <v>6.48</v>
      </c>
      <c r="I484" s="12">
        <v>8.8800000000000008</v>
      </c>
      <c r="J484" s="12">
        <v>868</v>
      </c>
      <c r="K484" s="7" t="str">
        <f>IF(COUNTIF(Table1[Customer ID],Table1[[#This Row],[Customer ID]])&gt;1,"Repeat Customer","One-Time Customer")</f>
        <v>Repeat Customer</v>
      </c>
      <c r="L484" s="12" t="s">
        <v>984</v>
      </c>
      <c r="M484" s="12" t="s">
        <v>49</v>
      </c>
      <c r="N484" s="12" t="s">
        <v>28</v>
      </c>
      <c r="O484" s="12" t="s">
        <v>29</v>
      </c>
      <c r="P484" s="12" t="s">
        <v>93</v>
      </c>
      <c r="Q484" s="12" t="s">
        <v>59</v>
      </c>
      <c r="R484" s="12" t="s">
        <v>988</v>
      </c>
      <c r="S484" s="12">
        <v>0.37</v>
      </c>
      <c r="T484" s="7">
        <f>Table1[[#This Row],[Profit]]/Table1[[#This Row],[Sales]]</f>
        <v>-1.8881291245925103</v>
      </c>
      <c r="U484" s="12" t="s">
        <v>33</v>
      </c>
      <c r="V484" s="12" t="s">
        <v>61</v>
      </c>
      <c r="W484" s="12" t="s">
        <v>62</v>
      </c>
      <c r="X484" s="12" t="s">
        <v>986</v>
      </c>
      <c r="Y484" s="12">
        <v>55126</v>
      </c>
      <c r="Z484" s="13">
        <v>42069</v>
      </c>
      <c r="AA484" s="14" t="str">
        <f>TEXT(Table1[[#This Row],[Order Date]],"mmmm")</f>
        <v>March</v>
      </c>
      <c r="AB484" s="8" t="str">
        <f>TEXT(Table1[[#This Row],[Order Date]],"yyyy")</f>
        <v>2015</v>
      </c>
      <c r="AC484" s="13">
        <v>42070</v>
      </c>
      <c r="AD484" s="12">
        <v>-237.47</v>
      </c>
      <c r="AE484" s="12">
        <v>20</v>
      </c>
      <c r="AF484" s="12">
        <v>125.77</v>
      </c>
      <c r="AG484" s="12">
        <v>91195</v>
      </c>
      <c r="AH484" s="7" t="str">
        <f>IF(COUNTIF(Returns!$A$2:$A$1635,Orders!AG484)&gt;0,"Returned","Not Returned")</f>
        <v>Not Returned</v>
      </c>
    </row>
    <row r="485" spans="5:34" ht="12.75" customHeight="1" thickTop="1" thickBot="1" x14ac:dyDescent="0.3">
      <c r="E485" s="9">
        <v>24764</v>
      </c>
      <c r="F485" s="2" t="s">
        <v>47</v>
      </c>
      <c r="G485" s="2">
        <v>0.09</v>
      </c>
      <c r="H485" s="2">
        <v>349.45</v>
      </c>
      <c r="I485" s="2">
        <v>60</v>
      </c>
      <c r="J485" s="2">
        <v>868</v>
      </c>
      <c r="K485" s="7" t="str">
        <f>IF(COUNTIF(Table1[Customer ID],Table1[[#This Row],[Customer ID]])&gt;1,"Repeat Customer","One-Time Customer")</f>
        <v>Repeat Customer</v>
      </c>
      <c r="L485" s="2" t="s">
        <v>984</v>
      </c>
      <c r="M485" s="2" t="s">
        <v>39</v>
      </c>
      <c r="N485" s="2" t="s">
        <v>28</v>
      </c>
      <c r="O485" s="2" t="s">
        <v>41</v>
      </c>
      <c r="P485" s="2" t="s">
        <v>152</v>
      </c>
      <c r="Q485" s="2" t="s">
        <v>43</v>
      </c>
      <c r="R485" s="2" t="s">
        <v>989</v>
      </c>
      <c r="S485" s="2"/>
      <c r="T485" s="7">
        <f>Table1[[#This Row],[Profit]]/Table1[[#This Row],[Sales]]</f>
        <v>-0.75173922806444526</v>
      </c>
      <c r="U485" s="2" t="s">
        <v>33</v>
      </c>
      <c r="V485" s="2" t="s">
        <v>61</v>
      </c>
      <c r="W485" s="2" t="s">
        <v>62</v>
      </c>
      <c r="X485" s="2" t="s">
        <v>986</v>
      </c>
      <c r="Y485" s="2">
        <v>55126</v>
      </c>
      <c r="Z485" s="10">
        <v>42069</v>
      </c>
      <c r="AA485" s="14" t="str">
        <f>TEXT(Table1[[#This Row],[Order Date]],"mmmm")</f>
        <v>March</v>
      </c>
      <c r="AB485" s="8" t="str">
        <f>TEXT(Table1[[#This Row],[Order Date]],"yyyy")</f>
        <v>2015</v>
      </c>
      <c r="AC485" s="10">
        <v>42070</v>
      </c>
      <c r="AD485" s="2">
        <v>-2946.0509999999999</v>
      </c>
      <c r="AE485" s="2">
        <v>12</v>
      </c>
      <c r="AF485" s="2">
        <v>3918.98</v>
      </c>
      <c r="AG485" s="2">
        <v>91195</v>
      </c>
      <c r="AH485" s="7" t="str">
        <f>IF(COUNTIF(Returns!$A$2:$A$1635,Orders!AG485)&gt;0,"Returned","Not Returned")</f>
        <v>Not Returned</v>
      </c>
    </row>
    <row r="486" spans="5:34" ht="12.75" customHeight="1" thickTop="1" thickBot="1" x14ac:dyDescent="0.3">
      <c r="E486" s="11">
        <v>25507</v>
      </c>
      <c r="F486" s="12" t="s">
        <v>37</v>
      </c>
      <c r="G486" s="12">
        <v>0.03</v>
      </c>
      <c r="H486" s="12">
        <v>14.2</v>
      </c>
      <c r="I486" s="12">
        <v>5.3</v>
      </c>
      <c r="J486" s="12">
        <v>871</v>
      </c>
      <c r="K486" s="7" t="str">
        <f>IF(COUNTIF(Table1[Customer ID],Table1[[#This Row],[Customer ID]])&gt;1,"Repeat Customer","One-Time Customer")</f>
        <v>Repeat Customer</v>
      </c>
      <c r="L486" s="12" t="s">
        <v>990</v>
      </c>
      <c r="M486" s="12" t="s">
        <v>49</v>
      </c>
      <c r="N486" s="12" t="s">
        <v>40</v>
      </c>
      <c r="O486" s="12" t="s">
        <v>41</v>
      </c>
      <c r="P486" s="12" t="s">
        <v>50</v>
      </c>
      <c r="Q486" s="12" t="s">
        <v>31</v>
      </c>
      <c r="R486" s="12" t="s">
        <v>730</v>
      </c>
      <c r="S486" s="12">
        <v>0.46</v>
      </c>
      <c r="T486" s="7">
        <f>Table1[[#This Row],[Profit]]/Table1[[#This Row],[Sales]]</f>
        <v>0.69</v>
      </c>
      <c r="U486" s="12" t="s">
        <v>33</v>
      </c>
      <c r="V486" s="12" t="s">
        <v>34</v>
      </c>
      <c r="W486" s="12" t="s">
        <v>533</v>
      </c>
      <c r="X486" s="12" t="s">
        <v>991</v>
      </c>
      <c r="Y486" s="12">
        <v>89502</v>
      </c>
      <c r="Z486" s="13">
        <v>42078</v>
      </c>
      <c r="AA486" s="14" t="str">
        <f>TEXT(Table1[[#This Row],[Order Date]],"mmmm")</f>
        <v>March</v>
      </c>
      <c r="AB486" s="8" t="str">
        <f>TEXT(Table1[[#This Row],[Order Date]],"yyyy")</f>
        <v>2015</v>
      </c>
      <c r="AC486" s="13">
        <v>42080</v>
      </c>
      <c r="AD486" s="12">
        <v>21.555599999999998</v>
      </c>
      <c r="AE486" s="12">
        <v>2</v>
      </c>
      <c r="AF486" s="12">
        <v>31.24</v>
      </c>
      <c r="AG486" s="12">
        <v>90577</v>
      </c>
      <c r="AH486" s="7" t="str">
        <f>IF(COUNTIF(Returns!$A$2:$A$1635,Orders!AG486)&gt;0,"Returned","Not Returned")</f>
        <v>Not Returned</v>
      </c>
    </row>
    <row r="487" spans="5:34" ht="12.75" customHeight="1" thickTop="1" thickBot="1" x14ac:dyDescent="0.3">
      <c r="E487" s="9">
        <v>22547</v>
      </c>
      <c r="F487" s="2" t="s">
        <v>37</v>
      </c>
      <c r="G487" s="2">
        <v>0.01</v>
      </c>
      <c r="H487" s="2">
        <v>5.94</v>
      </c>
      <c r="I487" s="2">
        <v>9.92</v>
      </c>
      <c r="J487" s="2">
        <v>871</v>
      </c>
      <c r="K487" s="7" t="str">
        <f>IF(COUNTIF(Table1[Customer ID],Table1[[#This Row],[Customer ID]])&gt;1,"Repeat Customer","One-Time Customer")</f>
        <v>Repeat Customer</v>
      </c>
      <c r="L487" s="2" t="s">
        <v>990</v>
      </c>
      <c r="M487" s="2" t="s">
        <v>49</v>
      </c>
      <c r="N487" s="2" t="s">
        <v>40</v>
      </c>
      <c r="O487" s="2" t="s">
        <v>29</v>
      </c>
      <c r="P487" s="2" t="s">
        <v>109</v>
      </c>
      <c r="Q487" s="2" t="s">
        <v>59</v>
      </c>
      <c r="R487" s="2" t="s">
        <v>344</v>
      </c>
      <c r="S487" s="2">
        <v>0.38</v>
      </c>
      <c r="T487" s="7">
        <f>Table1[[#This Row],[Profit]]/Table1[[#This Row],[Sales]]</f>
        <v>-3.2006820917480274</v>
      </c>
      <c r="U487" s="2" t="s">
        <v>33</v>
      </c>
      <c r="V487" s="2" t="s">
        <v>34</v>
      </c>
      <c r="W487" s="2" t="s">
        <v>533</v>
      </c>
      <c r="X487" s="2" t="s">
        <v>991</v>
      </c>
      <c r="Y487" s="2">
        <v>89502</v>
      </c>
      <c r="Z487" s="10">
        <v>42144</v>
      </c>
      <c r="AA487" s="14" t="str">
        <f>TEXT(Table1[[#This Row],[Order Date]],"mmmm")</f>
        <v>May</v>
      </c>
      <c r="AB487" s="8" t="str">
        <f>TEXT(Table1[[#This Row],[Order Date]],"yyyy")</f>
        <v>2015</v>
      </c>
      <c r="AC487" s="10">
        <v>42147</v>
      </c>
      <c r="AD487" s="2">
        <v>-239.315</v>
      </c>
      <c r="AE487" s="2">
        <v>12</v>
      </c>
      <c r="AF487" s="2">
        <v>74.77</v>
      </c>
      <c r="AG487" s="2">
        <v>90578</v>
      </c>
      <c r="AH487" s="7" t="str">
        <f>IF(COUNTIF(Returns!$A$2:$A$1635,Orders!AG487)&gt;0,"Returned","Not Returned")</f>
        <v>Not Returned</v>
      </c>
    </row>
    <row r="488" spans="5:34" ht="12.75" customHeight="1" thickTop="1" thickBot="1" x14ac:dyDescent="0.3">
      <c r="E488" s="11">
        <v>22548</v>
      </c>
      <c r="F488" s="12" t="s">
        <v>37</v>
      </c>
      <c r="G488" s="12">
        <v>0</v>
      </c>
      <c r="H488" s="12">
        <v>6.48</v>
      </c>
      <c r="I488" s="12">
        <v>5.1100000000000003</v>
      </c>
      <c r="J488" s="12">
        <v>871</v>
      </c>
      <c r="K488" s="7" t="str">
        <f>IF(COUNTIF(Table1[Customer ID],Table1[[#This Row],[Customer ID]])&gt;1,"Repeat Customer","One-Time Customer")</f>
        <v>Repeat Customer</v>
      </c>
      <c r="L488" s="12" t="s">
        <v>990</v>
      </c>
      <c r="M488" s="12" t="s">
        <v>49</v>
      </c>
      <c r="N488" s="12" t="s">
        <v>40</v>
      </c>
      <c r="O488" s="12" t="s">
        <v>29</v>
      </c>
      <c r="P488" s="12" t="s">
        <v>93</v>
      </c>
      <c r="Q488" s="12" t="s">
        <v>59</v>
      </c>
      <c r="R488" s="12" t="s">
        <v>992</v>
      </c>
      <c r="S488" s="12">
        <v>0.37</v>
      </c>
      <c r="T488" s="7">
        <f>Table1[[#This Row],[Profit]]/Table1[[#This Row],[Sales]]</f>
        <v>-0.26062123464517645</v>
      </c>
      <c r="U488" s="12" t="s">
        <v>33</v>
      </c>
      <c r="V488" s="12" t="s">
        <v>34</v>
      </c>
      <c r="W488" s="12" t="s">
        <v>533</v>
      </c>
      <c r="X488" s="12" t="s">
        <v>991</v>
      </c>
      <c r="Y488" s="12">
        <v>89502</v>
      </c>
      <c r="Z488" s="13">
        <v>42144</v>
      </c>
      <c r="AA488" s="14" t="str">
        <f>TEXT(Table1[[#This Row],[Order Date]],"mmmm")</f>
        <v>May</v>
      </c>
      <c r="AB488" s="8" t="str">
        <f>TEXT(Table1[[#This Row],[Order Date]],"yyyy")</f>
        <v>2015</v>
      </c>
      <c r="AC488" s="13">
        <v>42146</v>
      </c>
      <c r="AD488" s="12">
        <v>-33.31</v>
      </c>
      <c r="AE488" s="12">
        <v>18</v>
      </c>
      <c r="AF488" s="12">
        <v>127.81</v>
      </c>
      <c r="AG488" s="12">
        <v>90578</v>
      </c>
      <c r="AH488" s="7" t="str">
        <f>IF(COUNTIF(Returns!$A$2:$A$1635,Orders!AG488)&gt;0,"Returned","Not Returned")</f>
        <v>Not Returned</v>
      </c>
    </row>
    <row r="489" spans="5:34" ht="12.75" customHeight="1" thickTop="1" thickBot="1" x14ac:dyDescent="0.3">
      <c r="E489" s="9">
        <v>19262</v>
      </c>
      <c r="F489" s="2" t="s">
        <v>25</v>
      </c>
      <c r="G489" s="2">
        <v>0.04</v>
      </c>
      <c r="H489" s="2">
        <v>4.37</v>
      </c>
      <c r="I489" s="2">
        <v>5.15</v>
      </c>
      <c r="J489" s="2">
        <v>875</v>
      </c>
      <c r="K489" s="7" t="str">
        <f>IF(COUNTIF(Table1[Customer ID],Table1[[#This Row],[Customer ID]])&gt;1,"Repeat Customer","One-Time Customer")</f>
        <v>Repeat Customer</v>
      </c>
      <c r="L489" s="2" t="s">
        <v>993</v>
      </c>
      <c r="M489" s="2" t="s">
        <v>49</v>
      </c>
      <c r="N489" s="2" t="s">
        <v>58</v>
      </c>
      <c r="O489" s="2" t="s">
        <v>29</v>
      </c>
      <c r="P489" s="2" t="s">
        <v>257</v>
      </c>
      <c r="Q489" s="2" t="s">
        <v>59</v>
      </c>
      <c r="R489" s="2" t="s">
        <v>994</v>
      </c>
      <c r="S489" s="2">
        <v>0.59</v>
      </c>
      <c r="T489" s="7">
        <f>Table1[[#This Row],[Profit]]/Table1[[#This Row],[Sales]]</f>
        <v>-0.94769818043008003</v>
      </c>
      <c r="U489" s="2" t="s">
        <v>33</v>
      </c>
      <c r="V489" s="2" t="s">
        <v>34</v>
      </c>
      <c r="W489" s="2" t="s">
        <v>212</v>
      </c>
      <c r="X489" s="2" t="s">
        <v>995</v>
      </c>
      <c r="Y489" s="2">
        <v>84106</v>
      </c>
      <c r="Z489" s="10">
        <v>42056</v>
      </c>
      <c r="AA489" s="14" t="str">
        <f>TEXT(Table1[[#This Row],[Order Date]],"mmmm")</f>
        <v>February</v>
      </c>
      <c r="AB489" s="8" t="str">
        <f>TEXT(Table1[[#This Row],[Order Date]],"yyyy")</f>
        <v>2015</v>
      </c>
      <c r="AC489" s="10">
        <v>42057</v>
      </c>
      <c r="AD489" s="2">
        <v>-74.479599999999991</v>
      </c>
      <c r="AE489" s="2">
        <v>18</v>
      </c>
      <c r="AF489" s="2">
        <v>78.59</v>
      </c>
      <c r="AG489" s="2">
        <v>89059</v>
      </c>
      <c r="AH489" s="7" t="str">
        <f>IF(COUNTIF(Returns!$A$2:$A$1635,Orders!AG489)&gt;0,"Returned","Not Returned")</f>
        <v>Not Returned</v>
      </c>
    </row>
    <row r="490" spans="5:34" ht="12.75" customHeight="1" thickTop="1" thickBot="1" x14ac:dyDescent="0.3">
      <c r="E490" s="11">
        <v>19263</v>
      </c>
      <c r="F490" s="12" t="s">
        <v>25</v>
      </c>
      <c r="G490" s="12">
        <v>0.09</v>
      </c>
      <c r="H490" s="12">
        <v>155.99</v>
      </c>
      <c r="I490" s="12">
        <v>8.99</v>
      </c>
      <c r="J490" s="12">
        <v>875</v>
      </c>
      <c r="K490" s="7" t="str">
        <f>IF(COUNTIF(Table1[Customer ID],Table1[[#This Row],[Customer ID]])&gt;1,"Repeat Customer","One-Time Customer")</f>
        <v>Repeat Customer</v>
      </c>
      <c r="L490" s="12" t="s">
        <v>993</v>
      </c>
      <c r="M490" s="12" t="s">
        <v>49</v>
      </c>
      <c r="N490" s="12" t="s">
        <v>58</v>
      </c>
      <c r="O490" s="12" t="s">
        <v>77</v>
      </c>
      <c r="P490" s="12" t="s">
        <v>78</v>
      </c>
      <c r="Q490" s="12" t="s">
        <v>59</v>
      </c>
      <c r="R490" s="12" t="s">
        <v>996</v>
      </c>
      <c r="S490" s="12">
        <v>0.57999999999999996</v>
      </c>
      <c r="T490" s="7">
        <f>Table1[[#This Row],[Profit]]/Table1[[#This Row],[Sales]]</f>
        <v>-0.46714119611353627</v>
      </c>
      <c r="U490" s="12" t="s">
        <v>33</v>
      </c>
      <c r="V490" s="12" t="s">
        <v>34</v>
      </c>
      <c r="W490" s="12" t="s">
        <v>212</v>
      </c>
      <c r="X490" s="12" t="s">
        <v>995</v>
      </c>
      <c r="Y490" s="12">
        <v>84106</v>
      </c>
      <c r="Z490" s="13">
        <v>42056</v>
      </c>
      <c r="AA490" s="14" t="str">
        <f>TEXT(Table1[[#This Row],[Order Date]],"mmmm")</f>
        <v>February</v>
      </c>
      <c r="AB490" s="8" t="str">
        <f>TEXT(Table1[[#This Row],[Order Date]],"yyyy")</f>
        <v>2015</v>
      </c>
      <c r="AC490" s="13">
        <v>42058</v>
      </c>
      <c r="AD490" s="12">
        <v>-232.22056000000003</v>
      </c>
      <c r="AE490" s="12">
        <v>4</v>
      </c>
      <c r="AF490" s="12">
        <v>497.11</v>
      </c>
      <c r="AG490" s="12">
        <v>89059</v>
      </c>
      <c r="AH490" s="7" t="str">
        <f>IF(COUNTIF(Returns!$A$2:$A$1635,Orders!AG490)&gt;0,"Returned","Not Returned")</f>
        <v>Not Returned</v>
      </c>
    </row>
    <row r="491" spans="5:34" ht="13.8" thickTop="1" thickBot="1" x14ac:dyDescent="0.3">
      <c r="E491" s="9">
        <v>18054</v>
      </c>
      <c r="F491" s="2" t="s">
        <v>47</v>
      </c>
      <c r="G491" s="2">
        <v>7.0000000000000007E-2</v>
      </c>
      <c r="H491" s="2">
        <v>5.68</v>
      </c>
      <c r="I491" s="2">
        <v>1.39</v>
      </c>
      <c r="J491" s="2">
        <v>880</v>
      </c>
      <c r="K491" s="7" t="str">
        <f>IF(COUNTIF(Table1[Customer ID],Table1[[#This Row],[Customer ID]])&gt;1,"Repeat Customer","One-Time Customer")</f>
        <v>Repeat Customer</v>
      </c>
      <c r="L491" s="2" t="s">
        <v>997</v>
      </c>
      <c r="M491" s="2" t="s">
        <v>49</v>
      </c>
      <c r="N491" s="2" t="s">
        <v>58</v>
      </c>
      <c r="O491" s="2" t="s">
        <v>29</v>
      </c>
      <c r="P491" s="2" t="s">
        <v>69</v>
      </c>
      <c r="Q491" s="2" t="s">
        <v>59</v>
      </c>
      <c r="R491" s="2" t="s">
        <v>998</v>
      </c>
      <c r="S491" s="2">
        <v>0.38</v>
      </c>
      <c r="T491" s="7">
        <f>Table1[[#This Row],[Profit]]/Table1[[#This Row],[Sales]]</f>
        <v>0.69</v>
      </c>
      <c r="U491" s="2" t="s">
        <v>33</v>
      </c>
      <c r="V491" s="2" t="s">
        <v>34</v>
      </c>
      <c r="W491" s="2" t="s">
        <v>378</v>
      </c>
      <c r="X491" s="2" t="s">
        <v>999</v>
      </c>
      <c r="Y491" s="2">
        <v>85254</v>
      </c>
      <c r="Z491" s="10">
        <v>42088</v>
      </c>
      <c r="AA491" s="14" t="str">
        <f>TEXT(Table1[[#This Row],[Order Date]],"mmmm")</f>
        <v>March</v>
      </c>
      <c r="AB491" s="8" t="str">
        <f>TEXT(Table1[[#This Row],[Order Date]],"yyyy")</f>
        <v>2015</v>
      </c>
      <c r="AC491" s="10">
        <v>42090</v>
      </c>
      <c r="AD491" s="2">
        <v>18.643799999999999</v>
      </c>
      <c r="AE491" s="2">
        <v>5</v>
      </c>
      <c r="AF491" s="2">
        <v>27.02</v>
      </c>
      <c r="AG491" s="2">
        <v>86153</v>
      </c>
      <c r="AH491" s="7" t="str">
        <f>IF(COUNTIF(Returns!$A$2:$A$1635,Orders!AG491)&gt;0,"Returned","Not Returned")</f>
        <v>Not Returned</v>
      </c>
    </row>
    <row r="492" spans="5:34" ht="13.8" thickTop="1" thickBot="1" x14ac:dyDescent="0.3">
      <c r="E492" s="11">
        <v>18055</v>
      </c>
      <c r="F492" s="12" t="s">
        <v>47</v>
      </c>
      <c r="G492" s="12">
        <v>0.06</v>
      </c>
      <c r="H492" s="12">
        <v>22.84</v>
      </c>
      <c r="I492" s="12">
        <v>11.54</v>
      </c>
      <c r="J492" s="12">
        <v>880</v>
      </c>
      <c r="K492" s="7" t="str">
        <f>IF(COUNTIF(Table1[Customer ID],Table1[[#This Row],[Customer ID]])&gt;1,"Repeat Customer","One-Time Customer")</f>
        <v>Repeat Customer</v>
      </c>
      <c r="L492" s="12" t="s">
        <v>997</v>
      </c>
      <c r="M492" s="12" t="s">
        <v>49</v>
      </c>
      <c r="N492" s="12" t="s">
        <v>58</v>
      </c>
      <c r="O492" s="12" t="s">
        <v>29</v>
      </c>
      <c r="P492" s="12" t="s">
        <v>93</v>
      </c>
      <c r="Q492" s="12" t="s">
        <v>59</v>
      </c>
      <c r="R492" s="12" t="s">
        <v>227</v>
      </c>
      <c r="S492" s="12">
        <v>0.39</v>
      </c>
      <c r="T492" s="7">
        <f>Table1[[#This Row],[Profit]]/Table1[[#This Row],[Sales]]</f>
        <v>-1.1290205999277194</v>
      </c>
      <c r="U492" s="12" t="s">
        <v>33</v>
      </c>
      <c r="V492" s="12" t="s">
        <v>34</v>
      </c>
      <c r="W492" s="12" t="s">
        <v>378</v>
      </c>
      <c r="X492" s="12" t="s">
        <v>999</v>
      </c>
      <c r="Y492" s="12">
        <v>85254</v>
      </c>
      <c r="Z492" s="13">
        <v>42088</v>
      </c>
      <c r="AA492" s="14" t="str">
        <f>TEXT(Table1[[#This Row],[Order Date]],"mmmm")</f>
        <v>March</v>
      </c>
      <c r="AB492" s="8" t="str">
        <f>TEXT(Table1[[#This Row],[Order Date]],"yyyy")</f>
        <v>2015</v>
      </c>
      <c r="AC492" s="13">
        <v>42090</v>
      </c>
      <c r="AD492" s="12">
        <v>-31.24</v>
      </c>
      <c r="AE492" s="12">
        <v>1</v>
      </c>
      <c r="AF492" s="12">
        <v>27.67</v>
      </c>
      <c r="AG492" s="12">
        <v>86153</v>
      </c>
      <c r="AH492" s="7" t="str">
        <f>IF(COUNTIF(Returns!$A$2:$A$1635,Orders!AG492)&gt;0,"Returned","Not Returned")</f>
        <v>Not Returned</v>
      </c>
    </row>
    <row r="493" spans="5:34" ht="12.75" customHeight="1" thickTop="1" thickBot="1" x14ac:dyDescent="0.3">
      <c r="E493" s="9">
        <v>19401</v>
      </c>
      <c r="F493" s="2" t="s">
        <v>47</v>
      </c>
      <c r="G493" s="2">
        <v>0.06</v>
      </c>
      <c r="H493" s="2">
        <v>25.98</v>
      </c>
      <c r="I493" s="2">
        <v>14.36</v>
      </c>
      <c r="J493" s="2">
        <v>885</v>
      </c>
      <c r="K493" s="7" t="str">
        <f>IF(COUNTIF(Table1[Customer ID],Table1[[#This Row],[Customer ID]])&gt;1,"Repeat Customer","One-Time Customer")</f>
        <v>One-Time Customer</v>
      </c>
      <c r="L493" s="2" t="s">
        <v>1000</v>
      </c>
      <c r="M493" s="2" t="s">
        <v>39</v>
      </c>
      <c r="N493" s="2" t="s">
        <v>28</v>
      </c>
      <c r="O493" s="2" t="s">
        <v>41</v>
      </c>
      <c r="P493" s="2" t="s">
        <v>42</v>
      </c>
      <c r="Q493" s="2" t="s">
        <v>43</v>
      </c>
      <c r="R493" s="2" t="s">
        <v>1001</v>
      </c>
      <c r="S493" s="2">
        <v>0.6</v>
      </c>
      <c r="T493" s="7">
        <f>Table1[[#This Row],[Profit]]/Table1[[#This Row],[Sales]]</f>
        <v>5.4073300050311579E-2</v>
      </c>
      <c r="U493" s="2" t="s">
        <v>33</v>
      </c>
      <c r="V493" s="2" t="s">
        <v>61</v>
      </c>
      <c r="W493" s="2" t="s">
        <v>130</v>
      </c>
      <c r="X493" s="2" t="s">
        <v>956</v>
      </c>
      <c r="Y493" s="2">
        <v>79109</v>
      </c>
      <c r="Z493" s="10">
        <v>42148</v>
      </c>
      <c r="AA493" s="14" t="str">
        <f>TEXT(Table1[[#This Row],[Order Date]],"mmmm")</f>
        <v>May</v>
      </c>
      <c r="AB493" s="8" t="str">
        <f>TEXT(Table1[[#This Row],[Order Date]],"yyyy")</f>
        <v>2015</v>
      </c>
      <c r="AC493" s="10">
        <v>42149</v>
      </c>
      <c r="AD493" s="2">
        <v>55.888000000000034</v>
      </c>
      <c r="AE493" s="2">
        <v>41</v>
      </c>
      <c r="AF493" s="2">
        <v>1033.56</v>
      </c>
      <c r="AG493" s="2">
        <v>89537</v>
      </c>
      <c r="AH493" s="7" t="str">
        <f>IF(COUNTIF(Returns!$A$2:$A$1635,Orders!AG493)&gt;0,"Returned","Not Returned")</f>
        <v>Not Returned</v>
      </c>
    </row>
    <row r="494" spans="5:34" ht="12.75" customHeight="1" thickTop="1" thickBot="1" x14ac:dyDescent="0.3">
      <c r="E494" s="11">
        <v>26011</v>
      </c>
      <c r="F494" s="12" t="s">
        <v>47</v>
      </c>
      <c r="G494" s="12">
        <v>0.08</v>
      </c>
      <c r="H494" s="12">
        <v>1.81</v>
      </c>
      <c r="I494" s="12">
        <v>0.75</v>
      </c>
      <c r="J494" s="12">
        <v>890</v>
      </c>
      <c r="K494" s="7" t="str">
        <f>IF(COUNTIF(Table1[Customer ID],Table1[[#This Row],[Customer ID]])&gt;1,"Repeat Customer","One-Time Customer")</f>
        <v>Repeat Customer</v>
      </c>
      <c r="L494" s="12" t="s">
        <v>1002</v>
      </c>
      <c r="M494" s="12" t="s">
        <v>49</v>
      </c>
      <c r="N494" s="12" t="s">
        <v>114</v>
      </c>
      <c r="O494" s="12" t="s">
        <v>41</v>
      </c>
      <c r="P494" s="12" t="s">
        <v>42</v>
      </c>
      <c r="Q494" s="12" t="s">
        <v>43</v>
      </c>
      <c r="R494" s="12" t="s">
        <v>1003</v>
      </c>
      <c r="S494" s="12">
        <v>0.57999999999999996</v>
      </c>
      <c r="T494" s="7">
        <f>Table1[[#This Row],[Profit]]/Table1[[#This Row],[Sales]]</f>
        <v>6.6219328993490242E-2</v>
      </c>
      <c r="U494" s="12" t="s">
        <v>33</v>
      </c>
      <c r="V494" s="12" t="s">
        <v>61</v>
      </c>
      <c r="W494" s="12" t="s">
        <v>130</v>
      </c>
      <c r="X494" s="12" t="s">
        <v>1004</v>
      </c>
      <c r="Y494" s="12">
        <v>76021</v>
      </c>
      <c r="Z494" s="13">
        <v>42009</v>
      </c>
      <c r="AA494" s="14" t="str">
        <f>TEXT(Table1[[#This Row],[Order Date]],"mmmm")</f>
        <v>January</v>
      </c>
      <c r="AB494" s="8" t="str">
        <f>TEXT(Table1[[#This Row],[Order Date]],"yyyy")</f>
        <v>2015</v>
      </c>
      <c r="AC494" s="13">
        <v>42010</v>
      </c>
      <c r="AD494" s="12">
        <v>1.3224</v>
      </c>
      <c r="AE494" s="12">
        <v>11</v>
      </c>
      <c r="AF494" s="12">
        <v>19.97</v>
      </c>
      <c r="AG494" s="12">
        <v>89536</v>
      </c>
      <c r="AH494" s="7" t="str">
        <f>IF(COUNTIF(Returns!$A$2:$A$1635,Orders!AG494)&gt;0,"Returned","Not Returned")</f>
        <v>Not Returned</v>
      </c>
    </row>
    <row r="495" spans="5:34" ht="12.75" customHeight="1" thickTop="1" thickBot="1" x14ac:dyDescent="0.3">
      <c r="E495" s="9">
        <v>26015</v>
      </c>
      <c r="F495" s="2" t="s">
        <v>47</v>
      </c>
      <c r="G495" s="2">
        <v>0.04</v>
      </c>
      <c r="H495" s="2">
        <v>125.99</v>
      </c>
      <c r="I495" s="2">
        <v>5.26</v>
      </c>
      <c r="J495" s="2">
        <v>890</v>
      </c>
      <c r="K495" s="7" t="str">
        <f>IF(COUNTIF(Table1[Customer ID],Table1[[#This Row],[Customer ID]])&gt;1,"Repeat Customer","One-Time Customer")</f>
        <v>Repeat Customer</v>
      </c>
      <c r="L495" s="2" t="s">
        <v>1002</v>
      </c>
      <c r="M495" s="2" t="s">
        <v>49</v>
      </c>
      <c r="N495" s="2" t="s">
        <v>114</v>
      </c>
      <c r="O495" s="2" t="s">
        <v>77</v>
      </c>
      <c r="P495" s="2" t="s">
        <v>78</v>
      </c>
      <c r="Q495" s="2" t="s">
        <v>59</v>
      </c>
      <c r="R495" s="2" t="s">
        <v>1005</v>
      </c>
      <c r="S495" s="2">
        <v>0.55000000000000004</v>
      </c>
      <c r="T495" s="7">
        <f>Table1[[#This Row],[Profit]]/Table1[[#This Row],[Sales]]</f>
        <v>0.69</v>
      </c>
      <c r="U495" s="2" t="s">
        <v>33</v>
      </c>
      <c r="V495" s="2" t="s">
        <v>61</v>
      </c>
      <c r="W495" s="2" t="s">
        <v>130</v>
      </c>
      <c r="X495" s="2" t="s">
        <v>1004</v>
      </c>
      <c r="Y495" s="2">
        <v>76021</v>
      </c>
      <c r="Z495" s="10">
        <v>42009</v>
      </c>
      <c r="AA495" s="14" t="str">
        <f>TEXT(Table1[[#This Row],[Order Date]],"mmmm")</f>
        <v>January</v>
      </c>
      <c r="AB495" s="8" t="str">
        <f>TEXT(Table1[[#This Row],[Order Date]],"yyyy")</f>
        <v>2015</v>
      </c>
      <c r="AC495" s="10">
        <v>42009</v>
      </c>
      <c r="AD495" s="2">
        <v>455.42069999999995</v>
      </c>
      <c r="AE495" s="2">
        <v>6</v>
      </c>
      <c r="AF495" s="2">
        <v>660.03</v>
      </c>
      <c r="AG495" s="2">
        <v>89536</v>
      </c>
      <c r="AH495" s="7" t="str">
        <f>IF(COUNTIF(Returns!$A$2:$A$1635,Orders!AG495)&gt;0,"Returned","Not Returned")</f>
        <v>Not Returned</v>
      </c>
    </row>
    <row r="496" spans="5:34" ht="12.75" customHeight="1" thickTop="1" thickBot="1" x14ac:dyDescent="0.3">
      <c r="E496" s="11">
        <v>2045</v>
      </c>
      <c r="F496" s="12" t="s">
        <v>47</v>
      </c>
      <c r="G496" s="12">
        <v>0.01</v>
      </c>
      <c r="H496" s="12">
        <v>8.34</v>
      </c>
      <c r="I496" s="12">
        <v>0.96</v>
      </c>
      <c r="J496" s="12">
        <v>894</v>
      </c>
      <c r="K496" s="7" t="str">
        <f>IF(COUNTIF(Table1[Customer ID],Table1[[#This Row],[Customer ID]])&gt;1,"Repeat Customer","One-Time Customer")</f>
        <v>Repeat Customer</v>
      </c>
      <c r="L496" s="12" t="s">
        <v>1006</v>
      </c>
      <c r="M496" s="12" t="s">
        <v>49</v>
      </c>
      <c r="N496" s="12" t="s">
        <v>28</v>
      </c>
      <c r="O496" s="12" t="s">
        <v>41</v>
      </c>
      <c r="P496" s="12" t="s">
        <v>50</v>
      </c>
      <c r="Q496" s="12" t="s">
        <v>31</v>
      </c>
      <c r="R496" s="12" t="s">
        <v>1007</v>
      </c>
      <c r="S496" s="12">
        <v>0.43</v>
      </c>
      <c r="T496" s="7">
        <f>Table1[[#This Row],[Profit]]/Table1[[#This Row],[Sales]]</f>
        <v>0.14730815588589796</v>
      </c>
      <c r="U496" s="12" t="s">
        <v>33</v>
      </c>
      <c r="V496" s="12" t="s">
        <v>53</v>
      </c>
      <c r="W496" s="12" t="s">
        <v>1008</v>
      </c>
      <c r="X496" s="12" t="s">
        <v>35</v>
      </c>
      <c r="Y496" s="12">
        <v>20024</v>
      </c>
      <c r="Z496" s="13">
        <v>42014</v>
      </c>
      <c r="AA496" s="14" t="str">
        <f>TEXT(Table1[[#This Row],[Order Date]],"mmmm")</f>
        <v>January</v>
      </c>
      <c r="AB496" s="8" t="str">
        <f>TEXT(Table1[[#This Row],[Order Date]],"yyyy")</f>
        <v>2015</v>
      </c>
      <c r="AC496" s="13">
        <v>42016</v>
      </c>
      <c r="AD496" s="12">
        <v>29.332000000000001</v>
      </c>
      <c r="AE496" s="12">
        <v>24</v>
      </c>
      <c r="AF496" s="12">
        <v>199.12</v>
      </c>
      <c r="AG496" s="12">
        <v>14596</v>
      </c>
      <c r="AH496" s="7" t="str">
        <f>IF(COUNTIF(Returns!$A$2:$A$1635,Orders!AG496)&gt;0,"Returned","Not Returned")</f>
        <v>Not Returned</v>
      </c>
    </row>
    <row r="497" spans="5:34" ht="12.75" customHeight="1" thickTop="1" thickBot="1" x14ac:dyDescent="0.3">
      <c r="E497" s="9">
        <v>2046</v>
      </c>
      <c r="F497" s="2" t="s">
        <v>47</v>
      </c>
      <c r="G497" s="2">
        <v>0.06</v>
      </c>
      <c r="H497" s="2">
        <v>3.28</v>
      </c>
      <c r="I497" s="2">
        <v>3.97</v>
      </c>
      <c r="J497" s="2">
        <v>894</v>
      </c>
      <c r="K497" s="7" t="str">
        <f>IF(COUNTIF(Table1[Customer ID],Table1[[#This Row],[Customer ID]])&gt;1,"Repeat Customer","One-Time Customer")</f>
        <v>Repeat Customer</v>
      </c>
      <c r="L497" s="2" t="s">
        <v>1006</v>
      </c>
      <c r="M497" s="2" t="s">
        <v>49</v>
      </c>
      <c r="N497" s="2" t="s">
        <v>28</v>
      </c>
      <c r="O497" s="2" t="s">
        <v>29</v>
      </c>
      <c r="P497" s="2" t="s">
        <v>30</v>
      </c>
      <c r="Q497" s="2" t="s">
        <v>31</v>
      </c>
      <c r="R497" s="2" t="s">
        <v>1009</v>
      </c>
      <c r="S497" s="2">
        <v>0.56000000000000005</v>
      </c>
      <c r="T497" s="7">
        <f>Table1[[#This Row],[Profit]]/Table1[[#This Row],[Sales]]</f>
        <v>-1.3620525815647766</v>
      </c>
      <c r="U497" s="2" t="s">
        <v>33</v>
      </c>
      <c r="V497" s="2" t="s">
        <v>53</v>
      </c>
      <c r="W497" s="2" t="s">
        <v>1008</v>
      </c>
      <c r="X497" s="2" t="s">
        <v>35</v>
      </c>
      <c r="Y497" s="2">
        <v>20024</v>
      </c>
      <c r="Z497" s="10">
        <v>42014</v>
      </c>
      <c r="AA497" s="14" t="str">
        <f>TEXT(Table1[[#This Row],[Order Date]],"mmmm")</f>
        <v>January</v>
      </c>
      <c r="AB497" s="8" t="str">
        <f>TEXT(Table1[[#This Row],[Order Date]],"yyyy")</f>
        <v>2015</v>
      </c>
      <c r="AC497" s="10">
        <v>42015</v>
      </c>
      <c r="AD497" s="2">
        <v>-86</v>
      </c>
      <c r="AE497" s="2">
        <v>19</v>
      </c>
      <c r="AF497" s="2">
        <v>63.14</v>
      </c>
      <c r="AG497" s="2">
        <v>14596</v>
      </c>
      <c r="AH497" s="7" t="str">
        <f>IF(COUNTIF(Returns!$A$2:$A$1635,Orders!AG497)&gt;0,"Returned","Not Returned")</f>
        <v>Not Returned</v>
      </c>
    </row>
    <row r="498" spans="5:34" ht="12.75" customHeight="1" thickTop="1" thickBot="1" x14ac:dyDescent="0.3">
      <c r="E498" s="11">
        <v>5421</v>
      </c>
      <c r="F498" s="12" t="s">
        <v>106</v>
      </c>
      <c r="G498" s="12">
        <v>0.02</v>
      </c>
      <c r="H498" s="12">
        <v>1.1399999999999999</v>
      </c>
      <c r="I498" s="12">
        <v>0.7</v>
      </c>
      <c r="J498" s="12">
        <v>894</v>
      </c>
      <c r="K498" s="7" t="str">
        <f>IF(COUNTIF(Table1[Customer ID],Table1[[#This Row],[Customer ID]])&gt;1,"Repeat Customer","One-Time Customer")</f>
        <v>Repeat Customer</v>
      </c>
      <c r="L498" s="12" t="s">
        <v>1006</v>
      </c>
      <c r="M498" s="12" t="s">
        <v>49</v>
      </c>
      <c r="N498" s="12" t="s">
        <v>28</v>
      </c>
      <c r="O498" s="12" t="s">
        <v>29</v>
      </c>
      <c r="P498" s="12" t="s">
        <v>66</v>
      </c>
      <c r="Q498" s="12" t="s">
        <v>31</v>
      </c>
      <c r="R498" s="12" t="s">
        <v>1010</v>
      </c>
      <c r="S498" s="12">
        <v>0.38</v>
      </c>
      <c r="T498" s="7">
        <f>Table1[[#This Row],[Profit]]/Table1[[#This Row],[Sales]]</f>
        <v>-1.092530657748049E-2</v>
      </c>
      <c r="U498" s="12" t="s">
        <v>33</v>
      </c>
      <c r="V498" s="12" t="s">
        <v>53</v>
      </c>
      <c r="W498" s="12" t="s">
        <v>1008</v>
      </c>
      <c r="X498" s="12" t="s">
        <v>35</v>
      </c>
      <c r="Y498" s="12">
        <v>20024</v>
      </c>
      <c r="Z498" s="13">
        <v>42037</v>
      </c>
      <c r="AA498" s="14" t="str">
        <f>TEXT(Table1[[#This Row],[Order Date]],"mmmm")</f>
        <v>February</v>
      </c>
      <c r="AB498" s="8" t="str">
        <f>TEXT(Table1[[#This Row],[Order Date]],"yyyy")</f>
        <v>2015</v>
      </c>
      <c r="AC498" s="13">
        <v>42037</v>
      </c>
      <c r="AD498" s="12">
        <v>-0.49</v>
      </c>
      <c r="AE498" s="12">
        <v>38</v>
      </c>
      <c r="AF498" s="12">
        <v>44.85</v>
      </c>
      <c r="AG498" s="12">
        <v>38529</v>
      </c>
      <c r="AH498" s="7" t="str">
        <f>IF(COUNTIF(Returns!$A$2:$A$1635,Orders!AG498)&gt;0,"Returned","Not Returned")</f>
        <v>Not Returned</v>
      </c>
    </row>
    <row r="499" spans="5:34" ht="12.75" customHeight="1" thickTop="1" thickBot="1" x14ac:dyDescent="0.3">
      <c r="E499" s="9">
        <v>20045</v>
      </c>
      <c r="F499" s="2" t="s">
        <v>47</v>
      </c>
      <c r="G499" s="2">
        <v>0.01</v>
      </c>
      <c r="H499" s="2">
        <v>8.34</v>
      </c>
      <c r="I499" s="2">
        <v>0.96</v>
      </c>
      <c r="J499" s="2">
        <v>896</v>
      </c>
      <c r="K499" s="7" t="str">
        <f>IF(COUNTIF(Table1[Customer ID],Table1[[#This Row],[Customer ID]])&gt;1,"Repeat Customer","One-Time Customer")</f>
        <v>Repeat Customer</v>
      </c>
      <c r="L499" s="2" t="s">
        <v>1011</v>
      </c>
      <c r="M499" s="2" t="s">
        <v>49</v>
      </c>
      <c r="N499" s="2" t="s">
        <v>28</v>
      </c>
      <c r="O499" s="2" t="s">
        <v>41</v>
      </c>
      <c r="P499" s="2" t="s">
        <v>50</v>
      </c>
      <c r="Q499" s="2" t="s">
        <v>31</v>
      </c>
      <c r="R499" s="2" t="s">
        <v>1007</v>
      </c>
      <c r="S499" s="2">
        <v>0.43</v>
      </c>
      <c r="T499" s="7">
        <f>Table1[[#This Row],[Profit]]/Table1[[#This Row],[Sales]]</f>
        <v>0.69</v>
      </c>
      <c r="U499" s="2" t="s">
        <v>33</v>
      </c>
      <c r="V499" s="2" t="s">
        <v>61</v>
      </c>
      <c r="W499" s="2" t="s">
        <v>130</v>
      </c>
      <c r="X499" s="2" t="s">
        <v>1012</v>
      </c>
      <c r="Y499" s="2">
        <v>76201</v>
      </c>
      <c r="Z499" s="10">
        <v>42014</v>
      </c>
      <c r="AA499" s="14" t="str">
        <f>TEXT(Table1[[#This Row],[Order Date]],"mmmm")</f>
        <v>January</v>
      </c>
      <c r="AB499" s="8" t="str">
        <f>TEXT(Table1[[#This Row],[Order Date]],"yyyy")</f>
        <v>2015</v>
      </c>
      <c r="AC499" s="10">
        <v>42016</v>
      </c>
      <c r="AD499" s="2">
        <v>34.348199999999999</v>
      </c>
      <c r="AE499" s="2">
        <v>6</v>
      </c>
      <c r="AF499" s="2">
        <v>49.78</v>
      </c>
      <c r="AG499" s="2">
        <v>90166</v>
      </c>
      <c r="AH499" s="7" t="str">
        <f>IF(COUNTIF(Returns!$A$2:$A$1635,Orders!AG499)&gt;0,"Returned","Not Returned")</f>
        <v>Not Returned</v>
      </c>
    </row>
    <row r="500" spans="5:34" ht="12.75" customHeight="1" thickTop="1" thickBot="1" x14ac:dyDescent="0.3">
      <c r="E500" s="11">
        <v>20046</v>
      </c>
      <c r="F500" s="12" t="s">
        <v>47</v>
      </c>
      <c r="G500" s="12">
        <v>0.06</v>
      </c>
      <c r="H500" s="12">
        <v>3.28</v>
      </c>
      <c r="I500" s="12">
        <v>3.97</v>
      </c>
      <c r="J500" s="12">
        <v>896</v>
      </c>
      <c r="K500" s="7" t="str">
        <f>IF(COUNTIF(Table1[Customer ID],Table1[[#This Row],[Customer ID]])&gt;1,"Repeat Customer","One-Time Customer")</f>
        <v>Repeat Customer</v>
      </c>
      <c r="L500" s="12" t="s">
        <v>1011</v>
      </c>
      <c r="M500" s="12" t="s">
        <v>49</v>
      </c>
      <c r="N500" s="12" t="s">
        <v>28</v>
      </c>
      <c r="O500" s="12" t="s">
        <v>29</v>
      </c>
      <c r="P500" s="12" t="s">
        <v>30</v>
      </c>
      <c r="Q500" s="12" t="s">
        <v>31</v>
      </c>
      <c r="R500" s="12" t="s">
        <v>1009</v>
      </c>
      <c r="S500" s="12">
        <v>0.56000000000000005</v>
      </c>
      <c r="T500" s="7">
        <f>Table1[[#This Row],[Profit]]/Table1[[#This Row],[Sales]]</f>
        <v>-4.0102286401925396</v>
      </c>
      <c r="U500" s="12" t="s">
        <v>33</v>
      </c>
      <c r="V500" s="12" t="s">
        <v>61</v>
      </c>
      <c r="W500" s="12" t="s">
        <v>130</v>
      </c>
      <c r="X500" s="12" t="s">
        <v>1012</v>
      </c>
      <c r="Y500" s="12">
        <v>76201</v>
      </c>
      <c r="Z500" s="13">
        <v>42014</v>
      </c>
      <c r="AA500" s="14" t="str">
        <f>TEXT(Table1[[#This Row],[Order Date]],"mmmm")</f>
        <v>January</v>
      </c>
      <c r="AB500" s="8" t="str">
        <f>TEXT(Table1[[#This Row],[Order Date]],"yyyy")</f>
        <v>2015</v>
      </c>
      <c r="AC500" s="13">
        <v>42015</v>
      </c>
      <c r="AD500" s="12">
        <v>-66.650000000000006</v>
      </c>
      <c r="AE500" s="12">
        <v>5</v>
      </c>
      <c r="AF500" s="12">
        <v>16.62</v>
      </c>
      <c r="AG500" s="12">
        <v>90166</v>
      </c>
      <c r="AH500" s="7" t="str">
        <f>IF(COUNTIF(Returns!$A$2:$A$1635,Orders!AG500)&gt;0,"Returned","Not Returned")</f>
        <v>Not Returned</v>
      </c>
    </row>
    <row r="501" spans="5:34" ht="12.75" customHeight="1" thickTop="1" thickBot="1" x14ac:dyDescent="0.3">
      <c r="E501" s="9">
        <v>19470</v>
      </c>
      <c r="F501" s="2" t="s">
        <v>47</v>
      </c>
      <c r="G501" s="2">
        <v>0.06</v>
      </c>
      <c r="H501" s="2">
        <v>47.98</v>
      </c>
      <c r="I501" s="2">
        <v>3.61</v>
      </c>
      <c r="J501" s="2">
        <v>896</v>
      </c>
      <c r="K501" s="7" t="str">
        <f>IF(COUNTIF(Table1[Customer ID],Table1[[#This Row],[Customer ID]])&gt;1,"Repeat Customer","One-Time Customer")</f>
        <v>Repeat Customer</v>
      </c>
      <c r="L501" s="2" t="s">
        <v>1011</v>
      </c>
      <c r="M501" s="2" t="s">
        <v>49</v>
      </c>
      <c r="N501" s="2" t="s">
        <v>28</v>
      </c>
      <c r="O501" s="2" t="s">
        <v>77</v>
      </c>
      <c r="P501" s="2" t="s">
        <v>180</v>
      </c>
      <c r="Q501" s="2" t="s">
        <v>51</v>
      </c>
      <c r="R501" s="2" t="s">
        <v>1013</v>
      </c>
      <c r="S501" s="2">
        <v>0.71</v>
      </c>
      <c r="T501" s="7">
        <f>Table1[[#This Row],[Profit]]/Table1[[#This Row],[Sales]]</f>
        <v>6.9454102920723224E-2</v>
      </c>
      <c r="U501" s="2" t="s">
        <v>33</v>
      </c>
      <c r="V501" s="2" t="s">
        <v>61</v>
      </c>
      <c r="W501" s="2" t="s">
        <v>130</v>
      </c>
      <c r="X501" s="2" t="s">
        <v>1012</v>
      </c>
      <c r="Y501" s="2">
        <v>76201</v>
      </c>
      <c r="Z501" s="10">
        <v>42175</v>
      </c>
      <c r="AA501" s="14" t="str">
        <f>TEXT(Table1[[#This Row],[Order Date]],"mmmm")</f>
        <v>June</v>
      </c>
      <c r="AB501" s="8" t="str">
        <f>TEXT(Table1[[#This Row],[Order Date]],"yyyy")</f>
        <v>2015</v>
      </c>
      <c r="AC501" s="10">
        <v>42177</v>
      </c>
      <c r="AD501" s="2">
        <v>35.954999999999998</v>
      </c>
      <c r="AE501" s="2">
        <v>11</v>
      </c>
      <c r="AF501" s="2">
        <v>517.67999999999995</v>
      </c>
      <c r="AG501" s="2">
        <v>90167</v>
      </c>
      <c r="AH501" s="7" t="str">
        <f>IF(COUNTIF(Returns!$A$2:$A$1635,Orders!AG501)&gt;0,"Returned","Not Returned")</f>
        <v>Not Returned</v>
      </c>
    </row>
    <row r="502" spans="5:34" ht="12.75" customHeight="1" thickTop="1" thickBot="1" x14ac:dyDescent="0.3">
      <c r="E502" s="11">
        <v>4724</v>
      </c>
      <c r="F502" s="12" t="s">
        <v>25</v>
      </c>
      <c r="G502" s="12">
        <v>0.04</v>
      </c>
      <c r="H502" s="12">
        <v>90.97</v>
      </c>
      <c r="I502" s="12">
        <v>28</v>
      </c>
      <c r="J502" s="12">
        <v>898</v>
      </c>
      <c r="K502" s="7" t="str">
        <f>IF(COUNTIF(Table1[Customer ID],Table1[[#This Row],[Customer ID]])&gt;1,"Repeat Customer","One-Time Customer")</f>
        <v>Repeat Customer</v>
      </c>
      <c r="L502" s="12" t="s">
        <v>1014</v>
      </c>
      <c r="M502" s="12" t="s">
        <v>39</v>
      </c>
      <c r="N502" s="12" t="s">
        <v>58</v>
      </c>
      <c r="O502" s="12" t="s">
        <v>77</v>
      </c>
      <c r="P502" s="12" t="s">
        <v>85</v>
      </c>
      <c r="Q502" s="12" t="s">
        <v>43</v>
      </c>
      <c r="R502" s="12" t="s">
        <v>1015</v>
      </c>
      <c r="S502" s="12">
        <v>0.38</v>
      </c>
      <c r="T502" s="7">
        <f>Table1[[#This Row],[Profit]]/Table1[[#This Row],[Sales]]</f>
        <v>-0.30192252010256238</v>
      </c>
      <c r="U502" s="12" t="s">
        <v>33</v>
      </c>
      <c r="V502" s="12" t="s">
        <v>53</v>
      </c>
      <c r="W502" s="12" t="s">
        <v>71</v>
      </c>
      <c r="X502" s="12" t="s">
        <v>90</v>
      </c>
      <c r="Y502" s="12">
        <v>10039</v>
      </c>
      <c r="Z502" s="13">
        <v>42016</v>
      </c>
      <c r="AA502" s="14" t="str">
        <f>TEXT(Table1[[#This Row],[Order Date]],"mmmm")</f>
        <v>January</v>
      </c>
      <c r="AB502" s="8" t="str">
        <f>TEXT(Table1[[#This Row],[Order Date]],"yyyy")</f>
        <v>2015</v>
      </c>
      <c r="AC502" s="13">
        <v>42017</v>
      </c>
      <c r="AD502" s="12">
        <v>-173.09520000000001</v>
      </c>
      <c r="AE502" s="12">
        <v>6</v>
      </c>
      <c r="AF502" s="12">
        <v>573.30999999999995</v>
      </c>
      <c r="AG502" s="12">
        <v>33635</v>
      </c>
      <c r="AH502" s="7" t="str">
        <f>IF(COUNTIF(Returns!$A$2:$A$1635,Orders!AG502)&gt;0,"Returned","Not Returned")</f>
        <v>Not Returned</v>
      </c>
    </row>
    <row r="503" spans="5:34" ht="12.75" customHeight="1" thickTop="1" thickBot="1" x14ac:dyDescent="0.3">
      <c r="E503" s="9">
        <v>4725</v>
      </c>
      <c r="F503" s="2" t="s">
        <v>25</v>
      </c>
      <c r="G503" s="2">
        <v>7.0000000000000007E-2</v>
      </c>
      <c r="H503" s="2">
        <v>20.34</v>
      </c>
      <c r="I503" s="2">
        <v>35</v>
      </c>
      <c r="J503" s="2">
        <v>898</v>
      </c>
      <c r="K503" s="7" t="str">
        <f>IF(COUNTIF(Table1[Customer ID],Table1[[#This Row],[Customer ID]])&gt;1,"Repeat Customer","One-Time Customer")</f>
        <v>Repeat Customer</v>
      </c>
      <c r="L503" s="2" t="s">
        <v>1014</v>
      </c>
      <c r="M503" s="2" t="s">
        <v>49</v>
      </c>
      <c r="N503" s="2" t="s">
        <v>58</v>
      </c>
      <c r="O503" s="2" t="s">
        <v>29</v>
      </c>
      <c r="P503" s="2" t="s">
        <v>141</v>
      </c>
      <c r="Q503" s="2" t="s">
        <v>236</v>
      </c>
      <c r="R503" s="2" t="s">
        <v>375</v>
      </c>
      <c r="S503" s="2">
        <v>0.84</v>
      </c>
      <c r="T503" s="7">
        <f>Table1[[#This Row],[Profit]]/Table1[[#This Row],[Sales]]</f>
        <v>-0.68573058546673327</v>
      </c>
      <c r="U503" s="2" t="s">
        <v>33</v>
      </c>
      <c r="V503" s="2" t="s">
        <v>53</v>
      </c>
      <c r="W503" s="2" t="s">
        <v>71</v>
      </c>
      <c r="X503" s="2" t="s">
        <v>90</v>
      </c>
      <c r="Y503" s="2">
        <v>10039</v>
      </c>
      <c r="Z503" s="10">
        <v>42016</v>
      </c>
      <c r="AA503" s="14" t="str">
        <f>TEXT(Table1[[#This Row],[Order Date]],"mmmm")</f>
        <v>January</v>
      </c>
      <c r="AB503" s="8" t="str">
        <f>TEXT(Table1[[#This Row],[Order Date]],"yyyy")</f>
        <v>2015</v>
      </c>
      <c r="AC503" s="10">
        <v>42017</v>
      </c>
      <c r="AD503" s="2">
        <v>-96.16</v>
      </c>
      <c r="AE503" s="2">
        <v>5</v>
      </c>
      <c r="AF503" s="2">
        <v>140.22999999999999</v>
      </c>
      <c r="AG503" s="2">
        <v>33635</v>
      </c>
      <c r="AH503" s="7" t="str">
        <f>IF(COUNTIF(Returns!$A$2:$A$1635,Orders!AG503)&gt;0,"Returned","Not Returned")</f>
        <v>Not Returned</v>
      </c>
    </row>
    <row r="504" spans="5:34" ht="12.75" customHeight="1" thickTop="1" thickBot="1" x14ac:dyDescent="0.3">
      <c r="E504" s="11">
        <v>1311</v>
      </c>
      <c r="F504" s="12" t="s">
        <v>37</v>
      </c>
      <c r="G504" s="12">
        <v>0.02</v>
      </c>
      <c r="H504" s="12">
        <v>12.53</v>
      </c>
      <c r="I504" s="12">
        <v>0.49</v>
      </c>
      <c r="J504" s="12">
        <v>898</v>
      </c>
      <c r="K504" s="7" t="str">
        <f>IF(COUNTIF(Table1[Customer ID],Table1[[#This Row],[Customer ID]])&gt;1,"Repeat Customer","One-Time Customer")</f>
        <v>Repeat Customer</v>
      </c>
      <c r="L504" s="12" t="s">
        <v>1014</v>
      </c>
      <c r="M504" s="12" t="s">
        <v>49</v>
      </c>
      <c r="N504" s="12" t="s">
        <v>58</v>
      </c>
      <c r="O504" s="12" t="s">
        <v>29</v>
      </c>
      <c r="P504" s="12" t="s">
        <v>134</v>
      </c>
      <c r="Q504" s="12" t="s">
        <v>59</v>
      </c>
      <c r="R504" s="12" t="s">
        <v>1016</v>
      </c>
      <c r="S504" s="12">
        <v>0.38</v>
      </c>
      <c r="T504" s="7">
        <f>Table1[[#This Row],[Profit]]/Table1[[#This Row],[Sales]]</f>
        <v>0.44310611668124611</v>
      </c>
      <c r="U504" s="12" t="s">
        <v>33</v>
      </c>
      <c r="V504" s="12" t="s">
        <v>53</v>
      </c>
      <c r="W504" s="12" t="s">
        <v>71</v>
      </c>
      <c r="X504" s="12" t="s">
        <v>90</v>
      </c>
      <c r="Y504" s="12">
        <v>10039</v>
      </c>
      <c r="Z504" s="13">
        <v>42031</v>
      </c>
      <c r="AA504" s="14" t="str">
        <f>TEXT(Table1[[#This Row],[Order Date]],"mmmm")</f>
        <v>January</v>
      </c>
      <c r="AB504" s="8" t="str">
        <f>TEXT(Table1[[#This Row],[Order Date]],"yyyy")</f>
        <v>2015</v>
      </c>
      <c r="AC504" s="13">
        <v>42031</v>
      </c>
      <c r="AD504" s="12">
        <v>263.39999999999998</v>
      </c>
      <c r="AE504" s="12">
        <v>47</v>
      </c>
      <c r="AF504" s="12">
        <v>594.44000000000005</v>
      </c>
      <c r="AG504" s="12">
        <v>9606</v>
      </c>
      <c r="AH504" s="7" t="str">
        <f>IF(COUNTIF(Returns!$A$2:$A$1635,Orders!AG504)&gt;0,"Returned","Not Returned")</f>
        <v>Not Returned</v>
      </c>
    </row>
    <row r="505" spans="5:34" ht="12.75" customHeight="1" thickTop="1" thickBot="1" x14ac:dyDescent="0.3">
      <c r="E505" s="9">
        <v>1312</v>
      </c>
      <c r="F505" s="2" t="s">
        <v>37</v>
      </c>
      <c r="G505" s="2">
        <v>7.0000000000000007E-2</v>
      </c>
      <c r="H505" s="2">
        <v>5.18</v>
      </c>
      <c r="I505" s="2">
        <v>2.04</v>
      </c>
      <c r="J505" s="2">
        <v>898</v>
      </c>
      <c r="K505" s="7" t="str">
        <f>IF(COUNTIF(Table1[Customer ID],Table1[[#This Row],[Customer ID]])&gt;1,"Repeat Customer","One-Time Customer")</f>
        <v>Repeat Customer</v>
      </c>
      <c r="L505" s="2" t="s">
        <v>1014</v>
      </c>
      <c r="M505" s="2" t="s">
        <v>27</v>
      </c>
      <c r="N505" s="2" t="s">
        <v>58</v>
      </c>
      <c r="O505" s="2" t="s">
        <v>29</v>
      </c>
      <c r="P505" s="2" t="s">
        <v>93</v>
      </c>
      <c r="Q505" s="2" t="s">
        <v>31</v>
      </c>
      <c r="R505" s="2" t="s">
        <v>167</v>
      </c>
      <c r="S505" s="2">
        <v>0.36</v>
      </c>
      <c r="T505" s="7">
        <f>Table1[[#This Row],[Profit]]/Table1[[#This Row],[Sales]]</f>
        <v>0.16328227571115975</v>
      </c>
      <c r="U505" s="2" t="s">
        <v>33</v>
      </c>
      <c r="V505" s="2" t="s">
        <v>53</v>
      </c>
      <c r="W505" s="2" t="s">
        <v>71</v>
      </c>
      <c r="X505" s="2" t="s">
        <v>90</v>
      </c>
      <c r="Y505" s="2">
        <v>10039</v>
      </c>
      <c r="Z505" s="10">
        <v>42031</v>
      </c>
      <c r="AA505" s="14" t="str">
        <f>TEXT(Table1[[#This Row],[Order Date]],"mmmm")</f>
        <v>January</v>
      </c>
      <c r="AB505" s="8" t="str">
        <f>TEXT(Table1[[#This Row],[Order Date]],"yyyy")</f>
        <v>2015</v>
      </c>
      <c r="AC505" s="10">
        <v>42033</v>
      </c>
      <c r="AD505" s="2">
        <v>37.31</v>
      </c>
      <c r="AE505" s="2">
        <v>44</v>
      </c>
      <c r="AF505" s="2">
        <v>228.5</v>
      </c>
      <c r="AG505" s="2">
        <v>9606</v>
      </c>
      <c r="AH505" s="7" t="str">
        <f>IF(COUNTIF(Returns!$A$2:$A$1635,Orders!AG505)&gt;0,"Returned","Not Returned")</f>
        <v>Not Returned</v>
      </c>
    </row>
    <row r="506" spans="5:34" ht="12.75" customHeight="1" thickTop="1" thickBot="1" x14ac:dyDescent="0.3">
      <c r="E506" s="11">
        <v>22724</v>
      </c>
      <c r="F506" s="12" t="s">
        <v>25</v>
      </c>
      <c r="G506" s="12">
        <v>0.04</v>
      </c>
      <c r="H506" s="12">
        <v>90.97</v>
      </c>
      <c r="I506" s="12">
        <v>28</v>
      </c>
      <c r="J506" s="12">
        <v>899</v>
      </c>
      <c r="K506" s="7" t="str">
        <f>IF(COUNTIF(Table1[Customer ID],Table1[[#This Row],[Customer ID]])&gt;1,"Repeat Customer","One-Time Customer")</f>
        <v>Repeat Customer</v>
      </c>
      <c r="L506" s="12" t="s">
        <v>1017</v>
      </c>
      <c r="M506" s="12" t="s">
        <v>39</v>
      </c>
      <c r="N506" s="12" t="s">
        <v>58</v>
      </c>
      <c r="O506" s="12" t="s">
        <v>77</v>
      </c>
      <c r="P506" s="12" t="s">
        <v>85</v>
      </c>
      <c r="Q506" s="12" t="s">
        <v>43</v>
      </c>
      <c r="R506" s="12" t="s">
        <v>1015</v>
      </c>
      <c r="S506" s="12">
        <v>0.38</v>
      </c>
      <c r="T506" s="7">
        <f>Table1[[#This Row],[Profit]]/Table1[[#This Row],[Sales]]</f>
        <v>-0.90578335949764521</v>
      </c>
      <c r="U506" s="12" t="s">
        <v>33</v>
      </c>
      <c r="V506" s="12" t="s">
        <v>53</v>
      </c>
      <c r="W506" s="12" t="s">
        <v>234</v>
      </c>
      <c r="X506" s="12" t="s">
        <v>1018</v>
      </c>
      <c r="Y506" s="12">
        <v>16602</v>
      </c>
      <c r="Z506" s="13">
        <v>42016</v>
      </c>
      <c r="AA506" s="14" t="str">
        <f>TEXT(Table1[[#This Row],[Order Date]],"mmmm")</f>
        <v>January</v>
      </c>
      <c r="AB506" s="8" t="str">
        <f>TEXT(Table1[[#This Row],[Order Date]],"yyyy")</f>
        <v>2015</v>
      </c>
      <c r="AC506" s="13">
        <v>42017</v>
      </c>
      <c r="AD506" s="12">
        <v>-173.09520000000001</v>
      </c>
      <c r="AE506" s="12">
        <v>2</v>
      </c>
      <c r="AF506" s="12">
        <v>191.1</v>
      </c>
      <c r="AG506" s="12">
        <v>86263</v>
      </c>
      <c r="AH506" s="7" t="str">
        <f>IF(COUNTIF(Returns!$A$2:$A$1635,Orders!AG506)&gt;0,"Returned","Not Returned")</f>
        <v>Not Returned</v>
      </c>
    </row>
    <row r="507" spans="5:34" ht="12.75" customHeight="1" thickTop="1" thickBot="1" x14ac:dyDescent="0.3">
      <c r="E507" s="9">
        <v>22725</v>
      </c>
      <c r="F507" s="2" t="s">
        <v>25</v>
      </c>
      <c r="G507" s="2">
        <v>7.0000000000000007E-2</v>
      </c>
      <c r="H507" s="2">
        <v>20.34</v>
      </c>
      <c r="I507" s="2">
        <v>35</v>
      </c>
      <c r="J507" s="2">
        <v>899</v>
      </c>
      <c r="K507" s="7" t="str">
        <f>IF(COUNTIF(Table1[Customer ID],Table1[[#This Row],[Customer ID]])&gt;1,"Repeat Customer","One-Time Customer")</f>
        <v>Repeat Customer</v>
      </c>
      <c r="L507" s="2" t="s">
        <v>1017</v>
      </c>
      <c r="M507" s="2" t="s">
        <v>49</v>
      </c>
      <c r="N507" s="2" t="s">
        <v>58</v>
      </c>
      <c r="O507" s="2" t="s">
        <v>29</v>
      </c>
      <c r="P507" s="2" t="s">
        <v>141</v>
      </c>
      <c r="Q507" s="2" t="s">
        <v>236</v>
      </c>
      <c r="R507" s="2" t="s">
        <v>375</v>
      </c>
      <c r="S507" s="2">
        <v>0.84</v>
      </c>
      <c r="T507" s="7">
        <f>Table1[[#This Row],[Profit]]/Table1[[#This Row],[Sales]]</f>
        <v>-3.4281639928698748</v>
      </c>
      <c r="U507" s="2" t="s">
        <v>33</v>
      </c>
      <c r="V507" s="2" t="s">
        <v>53</v>
      </c>
      <c r="W507" s="2" t="s">
        <v>234</v>
      </c>
      <c r="X507" s="2" t="s">
        <v>1018</v>
      </c>
      <c r="Y507" s="2">
        <v>16602</v>
      </c>
      <c r="Z507" s="10">
        <v>42016</v>
      </c>
      <c r="AA507" s="14" t="str">
        <f>TEXT(Table1[[#This Row],[Order Date]],"mmmm")</f>
        <v>January</v>
      </c>
      <c r="AB507" s="8" t="str">
        <f>TEXT(Table1[[#This Row],[Order Date]],"yyyy")</f>
        <v>2015</v>
      </c>
      <c r="AC507" s="10">
        <v>42017</v>
      </c>
      <c r="AD507" s="2">
        <v>-96.16</v>
      </c>
      <c r="AE507" s="2">
        <v>1</v>
      </c>
      <c r="AF507" s="2">
        <v>28.05</v>
      </c>
      <c r="AG507" s="2">
        <v>86263</v>
      </c>
      <c r="AH507" s="7" t="str">
        <f>IF(COUNTIF(Returns!$A$2:$A$1635,Orders!AG507)&gt;0,"Returned","Not Returned")</f>
        <v>Not Returned</v>
      </c>
    </row>
    <row r="508" spans="5:34" ht="12.75" customHeight="1" thickTop="1" thickBot="1" x14ac:dyDescent="0.3">
      <c r="E508" s="11">
        <v>19311</v>
      </c>
      <c r="F508" s="12" t="s">
        <v>37</v>
      </c>
      <c r="G508" s="12">
        <v>0.02</v>
      </c>
      <c r="H508" s="12">
        <v>12.53</v>
      </c>
      <c r="I508" s="12">
        <v>0.49</v>
      </c>
      <c r="J508" s="12">
        <v>899</v>
      </c>
      <c r="K508" s="7" t="str">
        <f>IF(COUNTIF(Table1[Customer ID],Table1[[#This Row],[Customer ID]])&gt;1,"Repeat Customer","One-Time Customer")</f>
        <v>Repeat Customer</v>
      </c>
      <c r="L508" s="12" t="s">
        <v>1017</v>
      </c>
      <c r="M508" s="12" t="s">
        <v>49</v>
      </c>
      <c r="N508" s="12" t="s">
        <v>58</v>
      </c>
      <c r="O508" s="12" t="s">
        <v>29</v>
      </c>
      <c r="P508" s="12" t="s">
        <v>134</v>
      </c>
      <c r="Q508" s="12" t="s">
        <v>59</v>
      </c>
      <c r="R508" s="12" t="s">
        <v>1016</v>
      </c>
      <c r="S508" s="12">
        <v>0.38</v>
      </c>
      <c r="T508" s="7">
        <f>Table1[[#This Row],[Profit]]/Table1[[#This Row],[Sales]]</f>
        <v>0.69</v>
      </c>
      <c r="U508" s="12" t="s">
        <v>33</v>
      </c>
      <c r="V508" s="12" t="s">
        <v>53</v>
      </c>
      <c r="W508" s="12" t="s">
        <v>234</v>
      </c>
      <c r="X508" s="12" t="s">
        <v>1018</v>
      </c>
      <c r="Y508" s="12">
        <v>16602</v>
      </c>
      <c r="Z508" s="13">
        <v>42031</v>
      </c>
      <c r="AA508" s="14" t="str">
        <f>TEXT(Table1[[#This Row],[Order Date]],"mmmm")</f>
        <v>January</v>
      </c>
      <c r="AB508" s="8" t="str">
        <f>TEXT(Table1[[#This Row],[Order Date]],"yyyy")</f>
        <v>2015</v>
      </c>
      <c r="AC508" s="13">
        <v>42031</v>
      </c>
      <c r="AD508" s="12">
        <v>104.7213</v>
      </c>
      <c r="AE508" s="12">
        <v>12</v>
      </c>
      <c r="AF508" s="12">
        <v>151.77000000000001</v>
      </c>
      <c r="AG508" s="12">
        <v>86264</v>
      </c>
      <c r="AH508" s="7" t="str">
        <f>IF(COUNTIF(Returns!$A$2:$A$1635,Orders!AG508)&gt;0,"Returned","Not Returned")</f>
        <v>Not Returned</v>
      </c>
    </row>
    <row r="509" spans="5:34" ht="12.75" customHeight="1" thickTop="1" thickBot="1" x14ac:dyDescent="0.3">
      <c r="E509" s="9">
        <v>19312</v>
      </c>
      <c r="F509" s="2" t="s">
        <v>37</v>
      </c>
      <c r="G509" s="2">
        <v>7.0000000000000007E-2</v>
      </c>
      <c r="H509" s="2">
        <v>5.18</v>
      </c>
      <c r="I509" s="2">
        <v>2.04</v>
      </c>
      <c r="J509" s="2">
        <v>899</v>
      </c>
      <c r="K509" s="7" t="str">
        <f>IF(COUNTIF(Table1[Customer ID],Table1[[#This Row],[Customer ID]])&gt;1,"Repeat Customer","One-Time Customer")</f>
        <v>Repeat Customer</v>
      </c>
      <c r="L509" s="2" t="s">
        <v>1017</v>
      </c>
      <c r="M509" s="2" t="s">
        <v>27</v>
      </c>
      <c r="N509" s="2" t="s">
        <v>58</v>
      </c>
      <c r="O509" s="2" t="s">
        <v>29</v>
      </c>
      <c r="P509" s="2" t="s">
        <v>93</v>
      </c>
      <c r="Q509" s="2" t="s">
        <v>31</v>
      </c>
      <c r="R509" s="2" t="s">
        <v>167</v>
      </c>
      <c r="S509" s="2">
        <v>0.36</v>
      </c>
      <c r="T509" s="7">
        <f>Table1[[#This Row],[Profit]]/Table1[[#This Row],[Sales]]</f>
        <v>0.65307194118676704</v>
      </c>
      <c r="U509" s="2" t="s">
        <v>33</v>
      </c>
      <c r="V509" s="2" t="s">
        <v>53</v>
      </c>
      <c r="W509" s="2" t="s">
        <v>234</v>
      </c>
      <c r="X509" s="2" t="s">
        <v>1018</v>
      </c>
      <c r="Y509" s="2">
        <v>16602</v>
      </c>
      <c r="Z509" s="10">
        <v>42031</v>
      </c>
      <c r="AA509" s="14" t="str">
        <f>TEXT(Table1[[#This Row],[Order Date]],"mmmm")</f>
        <v>January</v>
      </c>
      <c r="AB509" s="8" t="str">
        <f>TEXT(Table1[[#This Row],[Order Date]],"yyyy")</f>
        <v>2015</v>
      </c>
      <c r="AC509" s="10">
        <v>42033</v>
      </c>
      <c r="AD509" s="2">
        <v>37.31</v>
      </c>
      <c r="AE509" s="2">
        <v>11</v>
      </c>
      <c r="AF509" s="2">
        <v>57.13</v>
      </c>
      <c r="AG509" s="2">
        <v>86264</v>
      </c>
      <c r="AH509" s="7" t="str">
        <f>IF(COUNTIF(Returns!$A$2:$A$1635,Orders!AG509)&gt;0,"Returned","Not Returned")</f>
        <v>Not Returned</v>
      </c>
    </row>
    <row r="510" spans="5:34" ht="12.75" customHeight="1" thickTop="1" thickBot="1" x14ac:dyDescent="0.3">
      <c r="E510" s="11">
        <v>24981</v>
      </c>
      <c r="F510" s="12" t="s">
        <v>37</v>
      </c>
      <c r="G510" s="12">
        <v>0</v>
      </c>
      <c r="H510" s="12">
        <v>5.98</v>
      </c>
      <c r="I510" s="12">
        <v>1.49</v>
      </c>
      <c r="J510" s="12">
        <v>903</v>
      </c>
      <c r="K510" s="7" t="str">
        <f>IF(COUNTIF(Table1[Customer ID],Table1[[#This Row],[Customer ID]])&gt;1,"Repeat Customer","One-Time Customer")</f>
        <v>One-Time Customer</v>
      </c>
      <c r="L510" s="12" t="s">
        <v>1019</v>
      </c>
      <c r="M510" s="12" t="s">
        <v>49</v>
      </c>
      <c r="N510" s="12" t="s">
        <v>114</v>
      </c>
      <c r="O510" s="12" t="s">
        <v>29</v>
      </c>
      <c r="P510" s="12" t="s">
        <v>109</v>
      </c>
      <c r="Q510" s="12" t="s">
        <v>59</v>
      </c>
      <c r="R510" s="12" t="s">
        <v>1020</v>
      </c>
      <c r="S510" s="12">
        <v>0.39</v>
      </c>
      <c r="T510" s="7">
        <f>Table1[[#This Row],[Profit]]/Table1[[#This Row],[Sales]]</f>
        <v>0.69</v>
      </c>
      <c r="U510" s="12" t="s">
        <v>33</v>
      </c>
      <c r="V510" s="12" t="s">
        <v>53</v>
      </c>
      <c r="W510" s="12" t="s">
        <v>193</v>
      </c>
      <c r="X510" s="12" t="s">
        <v>1021</v>
      </c>
      <c r="Y510" s="12">
        <v>1887</v>
      </c>
      <c r="Z510" s="13">
        <v>42075</v>
      </c>
      <c r="AA510" s="14" t="str">
        <f>TEXT(Table1[[#This Row],[Order Date]],"mmmm")</f>
        <v>March</v>
      </c>
      <c r="AB510" s="8" t="str">
        <f>TEXT(Table1[[#This Row],[Order Date]],"yyyy")</f>
        <v>2015</v>
      </c>
      <c r="AC510" s="13">
        <v>42077</v>
      </c>
      <c r="AD510" s="12">
        <v>80.674799999999991</v>
      </c>
      <c r="AE510" s="12">
        <v>18</v>
      </c>
      <c r="AF510" s="12">
        <v>116.92</v>
      </c>
      <c r="AG510" s="12">
        <v>90806</v>
      </c>
      <c r="AH510" s="7" t="str">
        <f>IF(COUNTIF(Returns!$A$2:$A$1635,Orders!AG510)&gt;0,"Returned","Not Returned")</f>
        <v>Not Returned</v>
      </c>
    </row>
    <row r="511" spans="5:34" ht="12.75" customHeight="1" thickTop="1" thickBot="1" x14ac:dyDescent="0.3">
      <c r="E511" s="9">
        <v>22288</v>
      </c>
      <c r="F511" s="2" t="s">
        <v>47</v>
      </c>
      <c r="G511" s="2">
        <v>0.09</v>
      </c>
      <c r="H511" s="2">
        <v>35.99</v>
      </c>
      <c r="I511" s="2">
        <v>5.99</v>
      </c>
      <c r="J511" s="2">
        <v>907</v>
      </c>
      <c r="K511" s="7" t="str">
        <f>IF(COUNTIF(Table1[Customer ID],Table1[[#This Row],[Customer ID]])&gt;1,"Repeat Customer","One-Time Customer")</f>
        <v>Repeat Customer</v>
      </c>
      <c r="L511" s="2" t="s">
        <v>1022</v>
      </c>
      <c r="M511" s="2" t="s">
        <v>49</v>
      </c>
      <c r="N511" s="2" t="s">
        <v>40</v>
      </c>
      <c r="O511" s="2" t="s">
        <v>77</v>
      </c>
      <c r="P511" s="2" t="s">
        <v>78</v>
      </c>
      <c r="Q511" s="2" t="s">
        <v>31</v>
      </c>
      <c r="R511" s="2" t="s">
        <v>981</v>
      </c>
      <c r="S511" s="2">
        <v>0.38</v>
      </c>
      <c r="T511" s="7">
        <f>Table1[[#This Row],[Profit]]/Table1[[#This Row],[Sales]]</f>
        <v>0.75406662269129299</v>
      </c>
      <c r="U511" s="2" t="s">
        <v>33</v>
      </c>
      <c r="V511" s="2" t="s">
        <v>136</v>
      </c>
      <c r="W511" s="2" t="s">
        <v>613</v>
      </c>
      <c r="X511" s="2" t="s">
        <v>675</v>
      </c>
      <c r="Y511" s="2">
        <v>42420</v>
      </c>
      <c r="Z511" s="10">
        <v>42061</v>
      </c>
      <c r="AA511" s="14" t="str">
        <f>TEXT(Table1[[#This Row],[Order Date]],"mmmm")</f>
        <v>February</v>
      </c>
      <c r="AB511" s="8" t="str">
        <f>TEXT(Table1[[#This Row],[Order Date]],"yyyy")</f>
        <v>2015</v>
      </c>
      <c r="AC511" s="10">
        <v>42062</v>
      </c>
      <c r="AD511" s="2">
        <v>114.3165</v>
      </c>
      <c r="AE511" s="2">
        <v>5</v>
      </c>
      <c r="AF511" s="2">
        <v>151.6</v>
      </c>
      <c r="AG511" s="2">
        <v>86459</v>
      </c>
      <c r="AH511" s="7" t="str">
        <f>IF(COUNTIF(Returns!$A$2:$A$1635,Orders!AG511)&gt;0,"Returned","Not Returned")</f>
        <v>Not Returned</v>
      </c>
    </row>
    <row r="512" spans="5:34" ht="12.75" customHeight="1" thickTop="1" thickBot="1" x14ac:dyDescent="0.3">
      <c r="E512" s="11">
        <v>21345</v>
      </c>
      <c r="F512" s="12" t="s">
        <v>56</v>
      </c>
      <c r="G512" s="12">
        <v>0.09</v>
      </c>
      <c r="H512" s="12">
        <v>2.6</v>
      </c>
      <c r="I512" s="12">
        <v>2.4</v>
      </c>
      <c r="J512" s="12">
        <v>907</v>
      </c>
      <c r="K512" s="7" t="str">
        <f>IF(COUNTIF(Table1[Customer ID],Table1[[#This Row],[Customer ID]])&gt;1,"Repeat Customer","One-Time Customer")</f>
        <v>Repeat Customer</v>
      </c>
      <c r="L512" s="12" t="s">
        <v>1022</v>
      </c>
      <c r="M512" s="12" t="s">
        <v>49</v>
      </c>
      <c r="N512" s="12" t="s">
        <v>40</v>
      </c>
      <c r="O512" s="12" t="s">
        <v>29</v>
      </c>
      <c r="P512" s="12" t="s">
        <v>30</v>
      </c>
      <c r="Q512" s="12" t="s">
        <v>31</v>
      </c>
      <c r="R512" s="12" t="s">
        <v>1023</v>
      </c>
      <c r="S512" s="12">
        <v>0.57999999999999996</v>
      </c>
      <c r="T512" s="7">
        <f>Table1[[#This Row],[Profit]]/Table1[[#This Row],[Sales]]</f>
        <v>34.900976993381654</v>
      </c>
      <c r="U512" s="12" t="s">
        <v>33</v>
      </c>
      <c r="V512" s="12" t="s">
        <v>136</v>
      </c>
      <c r="W512" s="12" t="s">
        <v>613</v>
      </c>
      <c r="X512" s="12" t="s">
        <v>675</v>
      </c>
      <c r="Y512" s="12">
        <v>42420</v>
      </c>
      <c r="Z512" s="13">
        <v>42172</v>
      </c>
      <c r="AA512" s="14" t="str">
        <f>TEXT(Table1[[#This Row],[Order Date]],"mmmm")</f>
        <v>June</v>
      </c>
      <c r="AB512" s="8" t="str">
        <f>TEXT(Table1[[#This Row],[Order Date]],"yyyy")</f>
        <v>2015</v>
      </c>
      <c r="AC512" s="13">
        <v>42174</v>
      </c>
      <c r="AD512" s="12">
        <v>1107.4079999999999</v>
      </c>
      <c r="AE512" s="12">
        <v>12</v>
      </c>
      <c r="AF512" s="12">
        <v>31.73</v>
      </c>
      <c r="AG512" s="12">
        <v>86460</v>
      </c>
      <c r="AH512" s="7" t="str">
        <f>IF(COUNTIF(Returns!$A$2:$A$1635,Orders!AG512)&gt;0,"Returned","Not Returned")</f>
        <v>Not Returned</v>
      </c>
    </row>
    <row r="513" spans="5:34" ht="12.75" customHeight="1" thickTop="1" thickBot="1" x14ac:dyDescent="0.3">
      <c r="E513" s="9">
        <v>19480</v>
      </c>
      <c r="F513" s="2" t="s">
        <v>47</v>
      </c>
      <c r="G513" s="2">
        <v>0</v>
      </c>
      <c r="H513" s="2">
        <v>5.28</v>
      </c>
      <c r="I513" s="2">
        <v>5.61</v>
      </c>
      <c r="J513" s="2">
        <v>910</v>
      </c>
      <c r="K513" s="7" t="str">
        <f>IF(COUNTIF(Table1[Customer ID],Table1[[#This Row],[Customer ID]])&gt;1,"Repeat Customer","One-Time Customer")</f>
        <v>One-Time Customer</v>
      </c>
      <c r="L513" s="2" t="s">
        <v>1024</v>
      </c>
      <c r="M513" s="2" t="s">
        <v>49</v>
      </c>
      <c r="N513" s="2" t="s">
        <v>28</v>
      </c>
      <c r="O513" s="2" t="s">
        <v>29</v>
      </c>
      <c r="P513" s="2" t="s">
        <v>93</v>
      </c>
      <c r="Q513" s="2" t="s">
        <v>59</v>
      </c>
      <c r="R513" s="2" t="s">
        <v>836</v>
      </c>
      <c r="S513" s="2">
        <v>0.4</v>
      </c>
      <c r="T513" s="7">
        <f>Table1[[#This Row],[Profit]]/Table1[[#This Row],[Sales]]</f>
        <v>-1.7500821018062396</v>
      </c>
      <c r="U513" s="2" t="s">
        <v>33</v>
      </c>
      <c r="V513" s="2" t="s">
        <v>136</v>
      </c>
      <c r="W513" s="2" t="s">
        <v>958</v>
      </c>
      <c r="X513" s="2" t="s">
        <v>959</v>
      </c>
      <c r="Y513" s="2">
        <v>71854</v>
      </c>
      <c r="Z513" s="10">
        <v>42138</v>
      </c>
      <c r="AA513" s="14" t="str">
        <f>TEXT(Table1[[#This Row],[Order Date]],"mmmm")</f>
        <v>May</v>
      </c>
      <c r="AB513" s="8" t="str">
        <f>TEXT(Table1[[#This Row],[Order Date]],"yyyy")</f>
        <v>2015</v>
      </c>
      <c r="AC513" s="10">
        <v>42138</v>
      </c>
      <c r="AD513" s="2">
        <v>-149.21199999999999</v>
      </c>
      <c r="AE513" s="2">
        <v>15</v>
      </c>
      <c r="AF513" s="2">
        <v>85.26</v>
      </c>
      <c r="AG513" s="2">
        <v>90187</v>
      </c>
      <c r="AH513" s="7" t="str">
        <f>IF(COUNTIF(Returns!$A$2:$A$1635,Orders!AG513)&gt;0,"Returned","Not Returned")</f>
        <v>Not Returned</v>
      </c>
    </row>
    <row r="514" spans="5:34" ht="12.75" customHeight="1" thickTop="1" thickBot="1" x14ac:dyDescent="0.3">
      <c r="E514" s="11">
        <v>25356</v>
      </c>
      <c r="F514" s="12" t="s">
        <v>37</v>
      </c>
      <c r="G514" s="12">
        <v>0.05</v>
      </c>
      <c r="H514" s="12">
        <v>7.64</v>
      </c>
      <c r="I514" s="12">
        <v>5.83</v>
      </c>
      <c r="J514" s="12">
        <v>911</v>
      </c>
      <c r="K514" s="7" t="str">
        <f>IF(COUNTIF(Table1[Customer ID],Table1[[#This Row],[Customer ID]])&gt;1,"Repeat Customer","One-Time Customer")</f>
        <v>Repeat Customer</v>
      </c>
      <c r="L514" s="12" t="s">
        <v>1025</v>
      </c>
      <c r="M514" s="12" t="s">
        <v>49</v>
      </c>
      <c r="N514" s="12" t="s">
        <v>28</v>
      </c>
      <c r="O514" s="12" t="s">
        <v>29</v>
      </c>
      <c r="P514" s="12" t="s">
        <v>93</v>
      </c>
      <c r="Q514" s="12" t="s">
        <v>31</v>
      </c>
      <c r="R514" s="12" t="s">
        <v>1026</v>
      </c>
      <c r="S514" s="12">
        <v>0.36</v>
      </c>
      <c r="T514" s="7">
        <f>Table1[[#This Row],[Profit]]/Table1[[#This Row],[Sales]]</f>
        <v>-1.266144578313253</v>
      </c>
      <c r="U514" s="12" t="s">
        <v>33</v>
      </c>
      <c r="V514" s="12" t="s">
        <v>53</v>
      </c>
      <c r="W514" s="12" t="s">
        <v>648</v>
      </c>
      <c r="X514" s="12" t="s">
        <v>1027</v>
      </c>
      <c r="Y514" s="12">
        <v>26003</v>
      </c>
      <c r="Z514" s="13">
        <v>42035</v>
      </c>
      <c r="AA514" s="14" t="str">
        <f>TEXT(Table1[[#This Row],[Order Date]],"mmmm")</f>
        <v>January</v>
      </c>
      <c r="AB514" s="8" t="str">
        <f>TEXT(Table1[[#This Row],[Order Date]],"yyyy")</f>
        <v>2015</v>
      </c>
      <c r="AC514" s="13">
        <v>42037</v>
      </c>
      <c r="AD514" s="12">
        <v>-21.018000000000001</v>
      </c>
      <c r="AE514" s="12">
        <v>2</v>
      </c>
      <c r="AF514" s="12">
        <v>16.600000000000001</v>
      </c>
      <c r="AG514" s="12">
        <v>90185</v>
      </c>
      <c r="AH514" s="7" t="str">
        <f>IF(COUNTIF(Returns!$A$2:$A$1635,Orders!AG514)&gt;0,"Returned","Not Returned")</f>
        <v>Not Returned</v>
      </c>
    </row>
    <row r="515" spans="5:34" ht="12.75" customHeight="1" thickTop="1" thickBot="1" x14ac:dyDescent="0.3">
      <c r="E515" s="9">
        <v>25357</v>
      </c>
      <c r="F515" s="2" t="s">
        <v>37</v>
      </c>
      <c r="G515" s="2">
        <v>0.04</v>
      </c>
      <c r="H515" s="2">
        <v>218.75</v>
      </c>
      <c r="I515" s="2">
        <v>69.64</v>
      </c>
      <c r="J515" s="2">
        <v>911</v>
      </c>
      <c r="K515" s="7" t="str">
        <f>IF(COUNTIF(Table1[Customer ID],Table1[[#This Row],[Customer ID]])&gt;1,"Repeat Customer","One-Time Customer")</f>
        <v>Repeat Customer</v>
      </c>
      <c r="L515" s="2" t="s">
        <v>1025</v>
      </c>
      <c r="M515" s="2" t="s">
        <v>39</v>
      </c>
      <c r="N515" s="2" t="s">
        <v>28</v>
      </c>
      <c r="O515" s="2" t="s">
        <v>41</v>
      </c>
      <c r="P515" s="2" t="s">
        <v>152</v>
      </c>
      <c r="Q515" s="2" t="s">
        <v>121</v>
      </c>
      <c r="R515" s="2" t="s">
        <v>655</v>
      </c>
      <c r="S515" s="2">
        <v>0.72</v>
      </c>
      <c r="T515" s="7">
        <f>Table1[[#This Row],[Profit]]/Table1[[#This Row],[Sales]]</f>
        <v>-0.28683250488971351</v>
      </c>
      <c r="U515" s="2" t="s">
        <v>33</v>
      </c>
      <c r="V515" s="2" t="s">
        <v>53</v>
      </c>
      <c r="W515" s="2" t="s">
        <v>648</v>
      </c>
      <c r="X515" s="2" t="s">
        <v>1027</v>
      </c>
      <c r="Y515" s="2">
        <v>26003</v>
      </c>
      <c r="Z515" s="10">
        <v>42035</v>
      </c>
      <c r="AA515" s="14" t="str">
        <f>TEXT(Table1[[#This Row],[Order Date]],"mmmm")</f>
        <v>January</v>
      </c>
      <c r="AB515" s="8" t="str">
        <f>TEXT(Table1[[#This Row],[Order Date]],"yyyy")</f>
        <v>2015</v>
      </c>
      <c r="AC515" s="10">
        <v>42036</v>
      </c>
      <c r="AD515" s="2">
        <v>-655.52987500000006</v>
      </c>
      <c r="AE515" s="2">
        <v>10</v>
      </c>
      <c r="AF515" s="2">
        <v>2285.41</v>
      </c>
      <c r="AG515" s="2">
        <v>90185</v>
      </c>
      <c r="AH515" s="7" t="str">
        <f>IF(COUNTIF(Returns!$A$2:$A$1635,Orders!AG515)&gt;0,"Returned","Not Returned")</f>
        <v>Not Returned</v>
      </c>
    </row>
    <row r="516" spans="5:34" ht="12.75" customHeight="1" thickTop="1" thickBot="1" x14ac:dyDescent="0.3">
      <c r="E516" s="11">
        <v>24028</v>
      </c>
      <c r="F516" s="12" t="s">
        <v>25</v>
      </c>
      <c r="G516" s="12">
        <v>0.01</v>
      </c>
      <c r="H516" s="12">
        <v>59.76</v>
      </c>
      <c r="I516" s="12">
        <v>9.7100000000000009</v>
      </c>
      <c r="J516" s="12">
        <v>911</v>
      </c>
      <c r="K516" s="7" t="str">
        <f>IF(COUNTIF(Table1[Customer ID],Table1[[#This Row],[Customer ID]])&gt;1,"Repeat Customer","One-Time Customer")</f>
        <v>Repeat Customer</v>
      </c>
      <c r="L516" s="12" t="s">
        <v>1025</v>
      </c>
      <c r="M516" s="12" t="s">
        <v>49</v>
      </c>
      <c r="N516" s="12" t="s">
        <v>28</v>
      </c>
      <c r="O516" s="12" t="s">
        <v>29</v>
      </c>
      <c r="P516" s="12" t="s">
        <v>141</v>
      </c>
      <c r="Q516" s="12" t="s">
        <v>59</v>
      </c>
      <c r="R516" s="12" t="s">
        <v>1028</v>
      </c>
      <c r="S516" s="12">
        <v>0.56999999999999995</v>
      </c>
      <c r="T516" s="7">
        <f>Table1[[#This Row],[Profit]]/Table1[[#This Row],[Sales]]</f>
        <v>0.69</v>
      </c>
      <c r="U516" s="12" t="s">
        <v>33</v>
      </c>
      <c r="V516" s="12" t="s">
        <v>53</v>
      </c>
      <c r="W516" s="12" t="s">
        <v>648</v>
      </c>
      <c r="X516" s="12" t="s">
        <v>1027</v>
      </c>
      <c r="Y516" s="12">
        <v>26003</v>
      </c>
      <c r="Z516" s="13">
        <v>42098</v>
      </c>
      <c r="AA516" s="14" t="str">
        <f>TEXT(Table1[[#This Row],[Order Date]],"mmmm")</f>
        <v>April</v>
      </c>
      <c r="AB516" s="8" t="str">
        <f>TEXT(Table1[[#This Row],[Order Date]],"yyyy")</f>
        <v>2015</v>
      </c>
      <c r="AC516" s="13">
        <v>42100</v>
      </c>
      <c r="AD516" s="12">
        <v>354.32879999999994</v>
      </c>
      <c r="AE516" s="12">
        <v>8</v>
      </c>
      <c r="AF516" s="12">
        <v>513.52</v>
      </c>
      <c r="AG516" s="12">
        <v>90186</v>
      </c>
      <c r="AH516" s="7" t="str">
        <f>IF(COUNTIF(Returns!$A$2:$A$1635,Orders!AG516)&gt;0,"Returned","Not Returned")</f>
        <v>Not Returned</v>
      </c>
    </row>
    <row r="517" spans="5:34" ht="12.75" customHeight="1" thickTop="1" thickBot="1" x14ac:dyDescent="0.3">
      <c r="E517" s="9">
        <v>24953</v>
      </c>
      <c r="F517" s="2" t="s">
        <v>25</v>
      </c>
      <c r="G517" s="2">
        <v>0.06</v>
      </c>
      <c r="H517" s="2">
        <v>350.98</v>
      </c>
      <c r="I517" s="2">
        <v>30</v>
      </c>
      <c r="J517" s="2">
        <v>915</v>
      </c>
      <c r="K517" s="7" t="str">
        <f>IF(COUNTIF(Table1[Customer ID],Table1[[#This Row],[Customer ID]])&gt;1,"Repeat Customer","One-Time Customer")</f>
        <v>One-Time Customer</v>
      </c>
      <c r="L517" s="2" t="s">
        <v>1029</v>
      </c>
      <c r="M517" s="2" t="s">
        <v>39</v>
      </c>
      <c r="N517" s="2" t="s">
        <v>40</v>
      </c>
      <c r="O517" s="2" t="s">
        <v>41</v>
      </c>
      <c r="P517" s="2" t="s">
        <v>42</v>
      </c>
      <c r="Q517" s="2" t="s">
        <v>43</v>
      </c>
      <c r="R517" s="2" t="s">
        <v>862</v>
      </c>
      <c r="S517" s="2">
        <v>0.61</v>
      </c>
      <c r="T517" s="7">
        <f>Table1[[#This Row],[Profit]]/Table1[[#This Row],[Sales]]</f>
        <v>-1.4123733117857555</v>
      </c>
      <c r="U517" s="2" t="s">
        <v>33</v>
      </c>
      <c r="V517" s="2" t="s">
        <v>61</v>
      </c>
      <c r="W517" s="2" t="s">
        <v>130</v>
      </c>
      <c r="X517" s="2" t="s">
        <v>1030</v>
      </c>
      <c r="Y517" s="2">
        <v>77803</v>
      </c>
      <c r="Z517" s="10">
        <v>42008</v>
      </c>
      <c r="AA517" s="14" t="str">
        <f>TEXT(Table1[[#This Row],[Order Date]],"mmmm")</f>
        <v>January</v>
      </c>
      <c r="AB517" s="8" t="str">
        <f>TEXT(Table1[[#This Row],[Order Date]],"yyyy")</f>
        <v>2015</v>
      </c>
      <c r="AC517" s="10">
        <v>42009</v>
      </c>
      <c r="AD517" s="2">
        <v>-489.41559999999998</v>
      </c>
      <c r="AE517" s="2">
        <v>1</v>
      </c>
      <c r="AF517" s="2">
        <v>346.52</v>
      </c>
      <c r="AG517" s="2">
        <v>86356</v>
      </c>
      <c r="AH517" s="7" t="str">
        <f>IF(COUNTIF(Returns!$A$2:$A$1635,Orders!AG517)&gt;0,"Returned","Not Returned")</f>
        <v>Not Returned</v>
      </c>
    </row>
    <row r="518" spans="5:34" ht="12.75" customHeight="1" thickTop="1" thickBot="1" x14ac:dyDescent="0.3">
      <c r="E518" s="11">
        <v>25833</v>
      </c>
      <c r="F518" s="12" t="s">
        <v>106</v>
      </c>
      <c r="G518" s="12">
        <v>0.05</v>
      </c>
      <c r="H518" s="12">
        <v>161.55000000000001</v>
      </c>
      <c r="I518" s="12">
        <v>19.989999999999998</v>
      </c>
      <c r="J518" s="12">
        <v>916</v>
      </c>
      <c r="K518" s="7" t="str">
        <f>IF(COUNTIF(Table1[Customer ID],Table1[[#This Row],[Customer ID]])&gt;1,"Repeat Customer","One-Time Customer")</f>
        <v>One-Time Customer</v>
      </c>
      <c r="L518" s="12" t="s">
        <v>1031</v>
      </c>
      <c r="M518" s="12" t="s">
        <v>49</v>
      </c>
      <c r="N518" s="12" t="s">
        <v>28</v>
      </c>
      <c r="O518" s="12" t="s">
        <v>29</v>
      </c>
      <c r="P518" s="12" t="s">
        <v>141</v>
      </c>
      <c r="Q518" s="12" t="s">
        <v>59</v>
      </c>
      <c r="R518" s="12" t="s">
        <v>161</v>
      </c>
      <c r="S518" s="12">
        <v>0.66</v>
      </c>
      <c r="T518" s="7">
        <f>Table1[[#This Row],[Profit]]/Table1[[#This Row],[Sales]]</f>
        <v>7.0717590274578926E-2</v>
      </c>
      <c r="U518" s="12" t="s">
        <v>33</v>
      </c>
      <c r="V518" s="12" t="s">
        <v>61</v>
      </c>
      <c r="W518" s="12" t="s">
        <v>130</v>
      </c>
      <c r="X518" s="12" t="s">
        <v>1032</v>
      </c>
      <c r="Y518" s="12">
        <v>76028</v>
      </c>
      <c r="Z518" s="13">
        <v>42008</v>
      </c>
      <c r="AA518" s="14" t="str">
        <f>TEXT(Table1[[#This Row],[Order Date]],"mmmm")</f>
        <v>January</v>
      </c>
      <c r="AB518" s="8" t="str">
        <f>TEXT(Table1[[#This Row],[Order Date]],"yyyy")</f>
        <v>2015</v>
      </c>
      <c r="AC518" s="13">
        <v>42015</v>
      </c>
      <c r="AD518" s="12">
        <v>35.31</v>
      </c>
      <c r="AE518" s="12">
        <v>3</v>
      </c>
      <c r="AF518" s="12">
        <v>499.31</v>
      </c>
      <c r="AG518" s="12">
        <v>86357</v>
      </c>
      <c r="AH518" s="7" t="str">
        <f>IF(COUNTIF(Returns!$A$2:$A$1635,Orders!AG518)&gt;0,"Returned","Not Returned")</f>
        <v>Not Returned</v>
      </c>
    </row>
    <row r="519" spans="5:34" ht="12.75" customHeight="1" thickTop="1" thickBot="1" x14ac:dyDescent="0.3">
      <c r="E519" s="9">
        <v>25676</v>
      </c>
      <c r="F519" s="2" t="s">
        <v>25</v>
      </c>
      <c r="G519" s="2">
        <v>0.05</v>
      </c>
      <c r="H519" s="2">
        <v>35.51</v>
      </c>
      <c r="I519" s="2">
        <v>6.31</v>
      </c>
      <c r="J519" s="2">
        <v>918</v>
      </c>
      <c r="K519" s="7" t="str">
        <f>IF(COUNTIF(Table1[Customer ID],Table1[[#This Row],[Customer ID]])&gt;1,"Repeat Customer","One-Time Customer")</f>
        <v>Repeat Customer</v>
      </c>
      <c r="L519" s="2" t="s">
        <v>1033</v>
      </c>
      <c r="M519" s="2" t="s">
        <v>49</v>
      </c>
      <c r="N519" s="2" t="s">
        <v>114</v>
      </c>
      <c r="O519" s="2" t="s">
        <v>29</v>
      </c>
      <c r="P519" s="2" t="s">
        <v>141</v>
      </c>
      <c r="Q519" s="2" t="s">
        <v>59</v>
      </c>
      <c r="R519" s="2" t="s">
        <v>1034</v>
      </c>
      <c r="S519" s="2">
        <v>0.57999999999999996</v>
      </c>
      <c r="T519" s="7">
        <f>Table1[[#This Row],[Profit]]/Table1[[#This Row],[Sales]]</f>
        <v>8.358413132694939E-2</v>
      </c>
      <c r="U519" s="2" t="s">
        <v>33</v>
      </c>
      <c r="V519" s="2" t="s">
        <v>34</v>
      </c>
      <c r="W519" s="2" t="s">
        <v>45</v>
      </c>
      <c r="X519" s="2" t="s">
        <v>773</v>
      </c>
      <c r="Y519" s="2">
        <v>91730</v>
      </c>
      <c r="Z519" s="10">
        <v>42106</v>
      </c>
      <c r="AA519" s="14" t="str">
        <f>TEXT(Table1[[#This Row],[Order Date]],"mmmm")</f>
        <v>April</v>
      </c>
      <c r="AB519" s="8" t="str">
        <f>TEXT(Table1[[#This Row],[Order Date]],"yyyy")</f>
        <v>2015</v>
      </c>
      <c r="AC519" s="10">
        <v>42108</v>
      </c>
      <c r="AD519" s="2">
        <v>6.11</v>
      </c>
      <c r="AE519" s="2">
        <v>2</v>
      </c>
      <c r="AF519" s="2">
        <v>73.099999999999994</v>
      </c>
      <c r="AG519" s="2">
        <v>90492</v>
      </c>
      <c r="AH519" s="7" t="str">
        <f>IF(COUNTIF(Returns!$A$2:$A$1635,Orders!AG519)&gt;0,"Returned","Not Returned")</f>
        <v>Not Returned</v>
      </c>
    </row>
    <row r="520" spans="5:34" ht="12.75" customHeight="1" thickTop="1" thickBot="1" x14ac:dyDescent="0.3">
      <c r="E520" s="11">
        <v>19772</v>
      </c>
      <c r="F520" s="12" t="s">
        <v>47</v>
      </c>
      <c r="G520" s="12">
        <v>0.09</v>
      </c>
      <c r="H520" s="12">
        <v>58.14</v>
      </c>
      <c r="I520" s="12">
        <v>36.61</v>
      </c>
      <c r="J520" s="12">
        <v>918</v>
      </c>
      <c r="K520" s="7" t="str">
        <f>IF(COUNTIF(Table1[Customer ID],Table1[[#This Row],[Customer ID]])&gt;1,"Repeat Customer","One-Time Customer")</f>
        <v>Repeat Customer</v>
      </c>
      <c r="L520" s="12" t="s">
        <v>1033</v>
      </c>
      <c r="M520" s="12" t="s">
        <v>39</v>
      </c>
      <c r="N520" s="12" t="s">
        <v>28</v>
      </c>
      <c r="O520" s="12" t="s">
        <v>41</v>
      </c>
      <c r="P520" s="12" t="s">
        <v>191</v>
      </c>
      <c r="Q520" s="12" t="s">
        <v>121</v>
      </c>
      <c r="R520" s="12" t="s">
        <v>1035</v>
      </c>
      <c r="S520" s="12">
        <v>0.61</v>
      </c>
      <c r="T520" s="7">
        <f>Table1[[#This Row],[Profit]]/Table1[[#This Row],[Sales]]</f>
        <v>8.8608360992123283E-2</v>
      </c>
      <c r="U520" s="12" t="s">
        <v>33</v>
      </c>
      <c r="V520" s="12" t="s">
        <v>34</v>
      </c>
      <c r="W520" s="12" t="s">
        <v>45</v>
      </c>
      <c r="X520" s="12" t="s">
        <v>773</v>
      </c>
      <c r="Y520" s="12">
        <v>91730</v>
      </c>
      <c r="Z520" s="13">
        <v>42144</v>
      </c>
      <c r="AA520" s="14" t="str">
        <f>TEXT(Table1[[#This Row],[Order Date]],"mmmm")</f>
        <v>May</v>
      </c>
      <c r="AB520" s="8" t="str">
        <f>TEXT(Table1[[#This Row],[Order Date]],"yyyy")</f>
        <v>2015</v>
      </c>
      <c r="AC520" s="13">
        <v>42145</v>
      </c>
      <c r="AD520" s="12">
        <v>187.41200000000026</v>
      </c>
      <c r="AE520" s="12">
        <v>39</v>
      </c>
      <c r="AF520" s="12">
        <v>2115.06</v>
      </c>
      <c r="AG520" s="12">
        <v>90493</v>
      </c>
      <c r="AH520" s="7" t="str">
        <f>IF(COUNTIF(Returns!$A$2:$A$1635,Orders!AG520)&gt;0,"Returned","Not Returned")</f>
        <v>Not Returned</v>
      </c>
    </row>
    <row r="521" spans="5:34" ht="12.75" customHeight="1" thickTop="1" thickBot="1" x14ac:dyDescent="0.3">
      <c r="E521" s="9">
        <v>25677</v>
      </c>
      <c r="F521" s="2" t="s">
        <v>25</v>
      </c>
      <c r="G521" s="2">
        <v>0.1</v>
      </c>
      <c r="H521" s="2">
        <v>8.34</v>
      </c>
      <c r="I521" s="2">
        <v>2.64</v>
      </c>
      <c r="J521" s="2">
        <v>919</v>
      </c>
      <c r="K521" s="7" t="str">
        <f>IF(COUNTIF(Table1[Customer ID],Table1[[#This Row],[Customer ID]])&gt;1,"Repeat Customer","One-Time Customer")</f>
        <v>One-Time Customer</v>
      </c>
      <c r="L521" s="2" t="s">
        <v>1036</v>
      </c>
      <c r="M521" s="2" t="s">
        <v>49</v>
      </c>
      <c r="N521" s="2" t="s">
        <v>114</v>
      </c>
      <c r="O521" s="2" t="s">
        <v>29</v>
      </c>
      <c r="P521" s="2" t="s">
        <v>174</v>
      </c>
      <c r="Q521" s="2" t="s">
        <v>51</v>
      </c>
      <c r="R521" s="2" t="s">
        <v>358</v>
      </c>
      <c r="S521" s="2">
        <v>0.59</v>
      </c>
      <c r="T521" s="7">
        <f>Table1[[#This Row],[Profit]]/Table1[[#This Row],[Sales]]</f>
        <v>-0.1322210636079249</v>
      </c>
      <c r="U521" s="2" t="s">
        <v>33</v>
      </c>
      <c r="V521" s="2" t="s">
        <v>34</v>
      </c>
      <c r="W521" s="2" t="s">
        <v>45</v>
      </c>
      <c r="X521" s="2" t="s">
        <v>1037</v>
      </c>
      <c r="Y521" s="2">
        <v>96003</v>
      </c>
      <c r="Z521" s="10">
        <v>42106</v>
      </c>
      <c r="AA521" s="14" t="str">
        <f>TEXT(Table1[[#This Row],[Order Date]],"mmmm")</f>
        <v>April</v>
      </c>
      <c r="AB521" s="8" t="str">
        <f>TEXT(Table1[[#This Row],[Order Date]],"yyyy")</f>
        <v>2015</v>
      </c>
      <c r="AC521" s="10">
        <v>42106</v>
      </c>
      <c r="AD521" s="2">
        <v>-6.34</v>
      </c>
      <c r="AE521" s="2">
        <v>6</v>
      </c>
      <c r="AF521" s="2">
        <v>47.95</v>
      </c>
      <c r="AG521" s="2">
        <v>90492</v>
      </c>
      <c r="AH521" s="7" t="str">
        <f>IF(COUNTIF(Returns!$A$2:$A$1635,Orders!AG521)&gt;0,"Returned","Not Returned")</f>
        <v>Not Returned</v>
      </c>
    </row>
    <row r="522" spans="5:34" ht="12.75" customHeight="1" thickTop="1" thickBot="1" x14ac:dyDescent="0.3">
      <c r="E522" s="11">
        <v>21970</v>
      </c>
      <c r="F522" s="12" t="s">
        <v>106</v>
      </c>
      <c r="G522" s="12">
        <v>0.1</v>
      </c>
      <c r="H522" s="12">
        <v>15.98</v>
      </c>
      <c r="I522" s="12">
        <v>4</v>
      </c>
      <c r="J522" s="12">
        <v>920</v>
      </c>
      <c r="K522" s="7" t="str">
        <f>IF(COUNTIF(Table1[Customer ID],Table1[[#This Row],[Customer ID]])&gt;1,"Repeat Customer","One-Time Customer")</f>
        <v>Repeat Customer</v>
      </c>
      <c r="L522" s="12" t="s">
        <v>1038</v>
      </c>
      <c r="M522" s="12" t="s">
        <v>49</v>
      </c>
      <c r="N522" s="12" t="s">
        <v>28</v>
      </c>
      <c r="O522" s="12" t="s">
        <v>77</v>
      </c>
      <c r="P522" s="12" t="s">
        <v>180</v>
      </c>
      <c r="Q522" s="12" t="s">
        <v>59</v>
      </c>
      <c r="R522" s="12" t="s">
        <v>513</v>
      </c>
      <c r="S522" s="12">
        <v>0.37</v>
      </c>
      <c r="T522" s="7">
        <f>Table1[[#This Row],[Profit]]/Table1[[#This Row],[Sales]]</f>
        <v>0.69</v>
      </c>
      <c r="U522" s="12" t="s">
        <v>33</v>
      </c>
      <c r="V522" s="12" t="s">
        <v>34</v>
      </c>
      <c r="W522" s="12" t="s">
        <v>45</v>
      </c>
      <c r="X522" s="12" t="s">
        <v>1039</v>
      </c>
      <c r="Y522" s="12">
        <v>92374</v>
      </c>
      <c r="Z522" s="13">
        <v>42090</v>
      </c>
      <c r="AA522" s="14" t="str">
        <f>TEXT(Table1[[#This Row],[Order Date]],"mmmm")</f>
        <v>March</v>
      </c>
      <c r="AB522" s="8" t="str">
        <f>TEXT(Table1[[#This Row],[Order Date]],"yyyy")</f>
        <v>2015</v>
      </c>
      <c r="AC522" s="13">
        <v>42095</v>
      </c>
      <c r="AD522" s="12">
        <v>92.722199999999987</v>
      </c>
      <c r="AE522" s="12">
        <v>9</v>
      </c>
      <c r="AF522" s="12">
        <v>134.38</v>
      </c>
      <c r="AG522" s="12">
        <v>90491</v>
      </c>
      <c r="AH522" s="7" t="str">
        <f>IF(COUNTIF(Returns!$A$2:$A$1635,Orders!AG522)&gt;0,"Returned","Not Returned")</f>
        <v>Not Returned</v>
      </c>
    </row>
    <row r="523" spans="5:34" ht="12.75" customHeight="1" thickTop="1" thickBot="1" x14ac:dyDescent="0.3">
      <c r="E523" s="9">
        <v>25678</v>
      </c>
      <c r="F523" s="2" t="s">
        <v>25</v>
      </c>
      <c r="G523" s="2">
        <v>0.03</v>
      </c>
      <c r="H523" s="2">
        <v>8.0399999999999991</v>
      </c>
      <c r="I523" s="2">
        <v>8.94</v>
      </c>
      <c r="J523" s="2">
        <v>920</v>
      </c>
      <c r="K523" s="7" t="str">
        <f>IF(COUNTIF(Table1[Customer ID],Table1[[#This Row],[Customer ID]])&gt;1,"Repeat Customer","One-Time Customer")</f>
        <v>Repeat Customer</v>
      </c>
      <c r="L523" s="2" t="s">
        <v>1038</v>
      </c>
      <c r="M523" s="2" t="s">
        <v>49</v>
      </c>
      <c r="N523" s="2" t="s">
        <v>114</v>
      </c>
      <c r="O523" s="2" t="s">
        <v>29</v>
      </c>
      <c r="P523" s="2" t="s">
        <v>109</v>
      </c>
      <c r="Q523" s="2" t="s">
        <v>59</v>
      </c>
      <c r="R523" s="2" t="s">
        <v>1040</v>
      </c>
      <c r="S523" s="2">
        <v>0.4</v>
      </c>
      <c r="T523" s="7">
        <f>Table1[[#This Row],[Profit]]/Table1[[#This Row],[Sales]]</f>
        <v>-2.0877360948287094</v>
      </c>
      <c r="U523" s="2" t="s">
        <v>33</v>
      </c>
      <c r="V523" s="2" t="s">
        <v>34</v>
      </c>
      <c r="W523" s="2" t="s">
        <v>45</v>
      </c>
      <c r="X523" s="2" t="s">
        <v>1039</v>
      </c>
      <c r="Y523" s="2">
        <v>92374</v>
      </c>
      <c r="Z523" s="10">
        <v>42106</v>
      </c>
      <c r="AA523" s="14" t="str">
        <f>TEXT(Table1[[#This Row],[Order Date]],"mmmm")</f>
        <v>April</v>
      </c>
      <c r="AB523" s="8" t="str">
        <f>TEXT(Table1[[#This Row],[Order Date]],"yyyy")</f>
        <v>2015</v>
      </c>
      <c r="AC523" s="10">
        <v>42108</v>
      </c>
      <c r="AD523" s="2">
        <v>-160.27549999999999</v>
      </c>
      <c r="AE523" s="2">
        <v>9</v>
      </c>
      <c r="AF523" s="2">
        <v>76.77</v>
      </c>
      <c r="AG523" s="2">
        <v>90492</v>
      </c>
      <c r="AH523" s="7" t="str">
        <f>IF(COUNTIF(Returns!$A$2:$A$1635,Orders!AG523)&gt;0,"Returned","Not Returned")</f>
        <v>Not Returned</v>
      </c>
    </row>
    <row r="524" spans="5:34" ht="12.75" customHeight="1" thickTop="1" thickBot="1" x14ac:dyDescent="0.3">
      <c r="E524" s="11">
        <v>18395</v>
      </c>
      <c r="F524" s="12" t="s">
        <v>37</v>
      </c>
      <c r="G524" s="12">
        <v>0.01</v>
      </c>
      <c r="H524" s="12">
        <v>65.989999999999995</v>
      </c>
      <c r="I524" s="12">
        <v>8.99</v>
      </c>
      <c r="J524" s="12">
        <v>922</v>
      </c>
      <c r="K524" s="7" t="str">
        <f>IF(COUNTIF(Table1[Customer ID],Table1[[#This Row],[Customer ID]])&gt;1,"Repeat Customer","One-Time Customer")</f>
        <v>One-Time Customer</v>
      </c>
      <c r="L524" s="12" t="s">
        <v>1041</v>
      </c>
      <c r="M524" s="12" t="s">
        <v>27</v>
      </c>
      <c r="N524" s="12" t="s">
        <v>58</v>
      </c>
      <c r="O524" s="12" t="s">
        <v>77</v>
      </c>
      <c r="P524" s="12" t="s">
        <v>78</v>
      </c>
      <c r="Q524" s="12" t="s">
        <v>59</v>
      </c>
      <c r="R524" s="12" t="s">
        <v>1042</v>
      </c>
      <c r="S524" s="12">
        <v>0.56000000000000005</v>
      </c>
      <c r="T524" s="7">
        <f>Table1[[#This Row],[Profit]]/Table1[[#This Row],[Sales]]</f>
        <v>0.50763682864450121</v>
      </c>
      <c r="U524" s="12" t="s">
        <v>33</v>
      </c>
      <c r="V524" s="12" t="s">
        <v>34</v>
      </c>
      <c r="W524" s="12" t="s">
        <v>45</v>
      </c>
      <c r="X524" s="12" t="s">
        <v>773</v>
      </c>
      <c r="Y524" s="12">
        <v>91730</v>
      </c>
      <c r="Z524" s="13">
        <v>42144</v>
      </c>
      <c r="AA524" s="14" t="str">
        <f>TEXT(Table1[[#This Row],[Order Date]],"mmmm")</f>
        <v>May</v>
      </c>
      <c r="AB524" s="8" t="str">
        <f>TEXT(Table1[[#This Row],[Order Date]],"yyyy")</f>
        <v>2015</v>
      </c>
      <c r="AC524" s="13">
        <v>42145</v>
      </c>
      <c r="AD524" s="12">
        <v>396.97199999999998</v>
      </c>
      <c r="AE524" s="12">
        <v>14</v>
      </c>
      <c r="AF524" s="12">
        <v>782</v>
      </c>
      <c r="AG524" s="12">
        <v>87135</v>
      </c>
      <c r="AH524" s="7" t="str">
        <f>IF(COUNTIF(Returns!$A$2:$A$1635,Orders!AG524)&gt;0,"Returned","Not Returned")</f>
        <v>Not Returned</v>
      </c>
    </row>
    <row r="525" spans="5:34" ht="12.75" customHeight="1" thickTop="1" thickBot="1" x14ac:dyDescent="0.3">
      <c r="E525" s="9">
        <v>19973</v>
      </c>
      <c r="F525" s="2" t="s">
        <v>47</v>
      </c>
      <c r="G525" s="2">
        <v>0.03</v>
      </c>
      <c r="H525" s="2">
        <v>2.1800000000000002</v>
      </c>
      <c r="I525" s="2">
        <v>1.38</v>
      </c>
      <c r="J525" s="2">
        <v>925</v>
      </c>
      <c r="K525" s="7" t="str">
        <f>IF(COUNTIF(Table1[Customer ID],Table1[[#This Row],[Customer ID]])&gt;1,"Repeat Customer","One-Time Customer")</f>
        <v>One-Time Customer</v>
      </c>
      <c r="L525" s="2" t="s">
        <v>1043</v>
      </c>
      <c r="M525" s="2" t="s">
        <v>49</v>
      </c>
      <c r="N525" s="2" t="s">
        <v>58</v>
      </c>
      <c r="O525" s="2" t="s">
        <v>29</v>
      </c>
      <c r="P525" s="2" t="s">
        <v>66</v>
      </c>
      <c r="Q525" s="2" t="s">
        <v>31</v>
      </c>
      <c r="R525" s="2" t="s">
        <v>1044</v>
      </c>
      <c r="S525" s="2">
        <v>0.44</v>
      </c>
      <c r="T525" s="7">
        <f>Table1[[#This Row],[Profit]]/Table1[[#This Row],[Sales]]</f>
        <v>-0.44755244755244755</v>
      </c>
      <c r="U525" s="2" t="s">
        <v>33</v>
      </c>
      <c r="V525" s="2" t="s">
        <v>53</v>
      </c>
      <c r="W525" s="2" t="s">
        <v>188</v>
      </c>
      <c r="X525" s="2" t="s">
        <v>1045</v>
      </c>
      <c r="Y525" s="2">
        <v>4330</v>
      </c>
      <c r="Z525" s="10">
        <v>42100</v>
      </c>
      <c r="AA525" s="14" t="str">
        <f>TEXT(Table1[[#This Row],[Order Date]],"mmmm")</f>
        <v>April</v>
      </c>
      <c r="AB525" s="8" t="str">
        <f>TEXT(Table1[[#This Row],[Order Date]],"yyyy")</f>
        <v>2015</v>
      </c>
      <c r="AC525" s="10">
        <v>42100</v>
      </c>
      <c r="AD525" s="2">
        <v>-7.04</v>
      </c>
      <c r="AE525" s="2">
        <v>7</v>
      </c>
      <c r="AF525" s="2">
        <v>15.73</v>
      </c>
      <c r="AG525" s="2">
        <v>87134</v>
      </c>
      <c r="AH525" s="7" t="str">
        <f>IF(COUNTIF(Returns!$A$2:$A$1635,Orders!AG525)&gt;0,"Returned","Not Returned")</f>
        <v>Not Returned</v>
      </c>
    </row>
    <row r="526" spans="5:34" ht="12.75" customHeight="1" thickTop="1" thickBot="1" x14ac:dyDescent="0.3">
      <c r="E526" s="11">
        <v>19974</v>
      </c>
      <c r="F526" s="12" t="s">
        <v>47</v>
      </c>
      <c r="G526" s="12">
        <v>0.01</v>
      </c>
      <c r="H526" s="12">
        <v>170.98</v>
      </c>
      <c r="I526" s="12">
        <v>35.89</v>
      </c>
      <c r="J526" s="12">
        <v>929</v>
      </c>
      <c r="K526" s="7" t="str">
        <f>IF(COUNTIF(Table1[Customer ID],Table1[[#This Row],[Customer ID]])&gt;1,"Repeat Customer","One-Time Customer")</f>
        <v>One-Time Customer</v>
      </c>
      <c r="L526" s="12" t="s">
        <v>1046</v>
      </c>
      <c r="M526" s="12" t="s">
        <v>39</v>
      </c>
      <c r="N526" s="12" t="s">
        <v>58</v>
      </c>
      <c r="O526" s="12" t="s">
        <v>41</v>
      </c>
      <c r="P526" s="12" t="s">
        <v>191</v>
      </c>
      <c r="Q526" s="12" t="s">
        <v>121</v>
      </c>
      <c r="R526" s="12" t="s">
        <v>1047</v>
      </c>
      <c r="S526" s="12">
        <v>0.66</v>
      </c>
      <c r="T526" s="7">
        <f>Table1[[#This Row],[Profit]]/Table1[[#This Row],[Sales]]</f>
        <v>0.31326240350887397</v>
      </c>
      <c r="U526" s="12" t="s">
        <v>33</v>
      </c>
      <c r="V526" s="12" t="s">
        <v>53</v>
      </c>
      <c r="W526" s="12" t="s">
        <v>54</v>
      </c>
      <c r="X526" s="12" t="s">
        <v>1048</v>
      </c>
      <c r="Y526" s="12">
        <v>8857</v>
      </c>
      <c r="Z526" s="13">
        <v>42100</v>
      </c>
      <c r="AA526" s="14" t="str">
        <f>TEXT(Table1[[#This Row],[Order Date]],"mmmm")</f>
        <v>April</v>
      </c>
      <c r="AB526" s="8" t="str">
        <f>TEXT(Table1[[#This Row],[Order Date]],"yyyy")</f>
        <v>2015</v>
      </c>
      <c r="AC526" s="13">
        <v>42102</v>
      </c>
      <c r="AD526" s="12">
        <v>538.52</v>
      </c>
      <c r="AE526" s="12">
        <v>10</v>
      </c>
      <c r="AF526" s="12">
        <v>1719.07</v>
      </c>
      <c r="AG526" s="12">
        <v>87134</v>
      </c>
      <c r="AH526" s="7" t="str">
        <f>IF(COUNTIF(Returns!$A$2:$A$1635,Orders!AG526)&gt;0,"Returned","Not Returned")</f>
        <v>Not Returned</v>
      </c>
    </row>
    <row r="527" spans="5:34" ht="12.75" customHeight="1" thickTop="1" thickBot="1" x14ac:dyDescent="0.3">
      <c r="E527" s="9">
        <v>21077</v>
      </c>
      <c r="F527" s="2" t="s">
        <v>47</v>
      </c>
      <c r="G527" s="2">
        <v>0.05</v>
      </c>
      <c r="H527" s="2">
        <v>6.04</v>
      </c>
      <c r="I527" s="2">
        <v>2.14</v>
      </c>
      <c r="J527" s="2">
        <v>936</v>
      </c>
      <c r="K527" s="7" t="str">
        <f>IF(COUNTIF(Table1[Customer ID],Table1[[#This Row],[Customer ID]])&gt;1,"Repeat Customer","One-Time Customer")</f>
        <v>Repeat Customer</v>
      </c>
      <c r="L527" s="2" t="s">
        <v>1049</v>
      </c>
      <c r="M527" s="2" t="s">
        <v>27</v>
      </c>
      <c r="N527" s="2" t="s">
        <v>28</v>
      </c>
      <c r="O527" s="2" t="s">
        <v>29</v>
      </c>
      <c r="P527" s="2" t="s">
        <v>93</v>
      </c>
      <c r="Q527" s="2" t="s">
        <v>31</v>
      </c>
      <c r="R527" s="2" t="s">
        <v>1050</v>
      </c>
      <c r="S527" s="2">
        <v>0.38</v>
      </c>
      <c r="T527" s="7">
        <f>Table1[[#This Row],[Profit]]/Table1[[#This Row],[Sales]]</f>
        <v>-0.4922711058263971</v>
      </c>
      <c r="U527" s="2" t="s">
        <v>33</v>
      </c>
      <c r="V527" s="2" t="s">
        <v>34</v>
      </c>
      <c r="W527" s="2" t="s">
        <v>45</v>
      </c>
      <c r="X527" s="2" t="s">
        <v>1039</v>
      </c>
      <c r="Y527" s="2">
        <v>92374</v>
      </c>
      <c r="Z527" s="10">
        <v>42052</v>
      </c>
      <c r="AA527" s="14" t="str">
        <f>TEXT(Table1[[#This Row],[Order Date]],"mmmm")</f>
        <v>February</v>
      </c>
      <c r="AB527" s="8" t="str">
        <f>TEXT(Table1[[#This Row],[Order Date]],"yyyy")</f>
        <v>2015</v>
      </c>
      <c r="AC527" s="10">
        <v>42054</v>
      </c>
      <c r="AD527" s="2">
        <v>-4.1399999999999997</v>
      </c>
      <c r="AE527" s="2">
        <v>1</v>
      </c>
      <c r="AF527" s="2">
        <v>8.41</v>
      </c>
      <c r="AG527" s="2">
        <v>90588</v>
      </c>
      <c r="AH527" s="7" t="str">
        <f>IF(COUNTIF(Returns!$A$2:$A$1635,Orders!AG527)&gt;0,"Returned","Not Returned")</f>
        <v>Not Returned</v>
      </c>
    </row>
    <row r="528" spans="5:34" ht="12.75" customHeight="1" thickTop="1" thickBot="1" x14ac:dyDescent="0.3">
      <c r="E528" s="11">
        <v>23716</v>
      </c>
      <c r="F528" s="12" t="s">
        <v>37</v>
      </c>
      <c r="G528" s="12">
        <v>0.05</v>
      </c>
      <c r="H528" s="12">
        <v>5.98</v>
      </c>
      <c r="I528" s="12">
        <v>5.46</v>
      </c>
      <c r="J528" s="12">
        <v>936</v>
      </c>
      <c r="K528" s="7" t="str">
        <f>IF(COUNTIF(Table1[Customer ID],Table1[[#This Row],[Customer ID]])&gt;1,"Repeat Customer","One-Time Customer")</f>
        <v>Repeat Customer</v>
      </c>
      <c r="L528" s="12" t="s">
        <v>1049</v>
      </c>
      <c r="M528" s="12" t="s">
        <v>49</v>
      </c>
      <c r="N528" s="12" t="s">
        <v>28</v>
      </c>
      <c r="O528" s="12" t="s">
        <v>29</v>
      </c>
      <c r="P528" s="12" t="s">
        <v>93</v>
      </c>
      <c r="Q528" s="12" t="s">
        <v>59</v>
      </c>
      <c r="R528" s="12" t="s">
        <v>1051</v>
      </c>
      <c r="S528" s="12">
        <v>0.36</v>
      </c>
      <c r="T528" s="7">
        <f>Table1[[#This Row],[Profit]]/Table1[[#This Row],[Sales]]</f>
        <v>-0.30381133873272986</v>
      </c>
      <c r="U528" s="12" t="s">
        <v>33</v>
      </c>
      <c r="V528" s="12" t="s">
        <v>34</v>
      </c>
      <c r="W528" s="12" t="s">
        <v>45</v>
      </c>
      <c r="X528" s="12" t="s">
        <v>1039</v>
      </c>
      <c r="Y528" s="12">
        <v>92374</v>
      </c>
      <c r="Z528" s="13">
        <v>42182</v>
      </c>
      <c r="AA528" s="14" t="str">
        <f>TEXT(Table1[[#This Row],[Order Date]],"mmmm")</f>
        <v>June</v>
      </c>
      <c r="AB528" s="8" t="str">
        <f>TEXT(Table1[[#This Row],[Order Date]],"yyyy")</f>
        <v>2015</v>
      </c>
      <c r="AC528" s="13">
        <v>42182</v>
      </c>
      <c r="AD528" s="12">
        <v>-31.885000000000002</v>
      </c>
      <c r="AE528" s="12">
        <v>17</v>
      </c>
      <c r="AF528" s="12">
        <v>104.95</v>
      </c>
      <c r="AG528" s="12">
        <v>90589</v>
      </c>
      <c r="AH528" s="7" t="str">
        <f>IF(COUNTIF(Returns!$A$2:$A$1635,Orders!AG528)&gt;0,"Returned","Not Returned")</f>
        <v>Not Returned</v>
      </c>
    </row>
    <row r="529" spans="5:34" ht="12.75" customHeight="1" thickTop="1" thickBot="1" x14ac:dyDescent="0.3">
      <c r="E529" s="9">
        <v>23717</v>
      </c>
      <c r="F529" s="2" t="s">
        <v>37</v>
      </c>
      <c r="G529" s="2">
        <v>0.01</v>
      </c>
      <c r="H529" s="2">
        <v>65.989999999999995</v>
      </c>
      <c r="I529" s="2">
        <v>3.99</v>
      </c>
      <c r="J529" s="2">
        <v>937</v>
      </c>
      <c r="K529" s="7" t="str">
        <f>IF(COUNTIF(Table1[Customer ID],Table1[[#This Row],[Customer ID]])&gt;1,"Repeat Customer","One-Time Customer")</f>
        <v>One-Time Customer</v>
      </c>
      <c r="L529" s="2" t="s">
        <v>1052</v>
      </c>
      <c r="M529" s="2" t="s">
        <v>49</v>
      </c>
      <c r="N529" s="2" t="s">
        <v>28</v>
      </c>
      <c r="O529" s="2" t="s">
        <v>77</v>
      </c>
      <c r="P529" s="2" t="s">
        <v>78</v>
      </c>
      <c r="Q529" s="2" t="s">
        <v>59</v>
      </c>
      <c r="R529" s="2" t="s">
        <v>1053</v>
      </c>
      <c r="S529" s="2">
        <v>0.59</v>
      </c>
      <c r="T529" s="7">
        <f>Table1[[#This Row],[Profit]]/Table1[[#This Row],[Sales]]</f>
        <v>-0.57152590191488084</v>
      </c>
      <c r="U529" s="2" t="s">
        <v>33</v>
      </c>
      <c r="V529" s="2" t="s">
        <v>34</v>
      </c>
      <c r="W529" s="2" t="s">
        <v>45</v>
      </c>
      <c r="X529" s="2" t="s">
        <v>1054</v>
      </c>
      <c r="Y529" s="2">
        <v>90278</v>
      </c>
      <c r="Z529" s="10">
        <v>42182</v>
      </c>
      <c r="AA529" s="14" t="str">
        <f>TEXT(Table1[[#This Row],[Order Date]],"mmmm")</f>
        <v>June</v>
      </c>
      <c r="AB529" s="8" t="str">
        <f>TEXT(Table1[[#This Row],[Order Date]],"yyyy")</f>
        <v>2015</v>
      </c>
      <c r="AC529" s="10">
        <v>42183</v>
      </c>
      <c r="AD529" s="2">
        <v>-95.21050000000001</v>
      </c>
      <c r="AE529" s="2">
        <v>3</v>
      </c>
      <c r="AF529" s="2">
        <v>166.59</v>
      </c>
      <c r="AG529" s="2">
        <v>90589</v>
      </c>
      <c r="AH529" s="7" t="str">
        <f>IF(COUNTIF(Returns!$A$2:$A$1635,Orders!AG529)&gt;0,"Returned","Not Returned")</f>
        <v>Not Returned</v>
      </c>
    </row>
    <row r="530" spans="5:34" ht="12.75" customHeight="1" thickTop="1" thickBot="1" x14ac:dyDescent="0.3">
      <c r="E530" s="11">
        <v>22638</v>
      </c>
      <c r="F530" s="12" t="s">
        <v>106</v>
      </c>
      <c r="G530" s="12">
        <v>0.09</v>
      </c>
      <c r="H530" s="12">
        <v>100.98</v>
      </c>
      <c r="I530" s="12">
        <v>35.840000000000003</v>
      </c>
      <c r="J530" s="12">
        <v>940</v>
      </c>
      <c r="K530" s="7" t="str">
        <f>IF(COUNTIF(Table1[Customer ID],Table1[[#This Row],[Customer ID]])&gt;1,"Repeat Customer","One-Time Customer")</f>
        <v>One-Time Customer</v>
      </c>
      <c r="L530" s="12" t="s">
        <v>1055</v>
      </c>
      <c r="M530" s="12" t="s">
        <v>39</v>
      </c>
      <c r="N530" s="12" t="s">
        <v>40</v>
      </c>
      <c r="O530" s="12" t="s">
        <v>41</v>
      </c>
      <c r="P530" s="12" t="s">
        <v>191</v>
      </c>
      <c r="Q530" s="12" t="s">
        <v>121</v>
      </c>
      <c r="R530" s="12" t="s">
        <v>260</v>
      </c>
      <c r="S530" s="12">
        <v>0.62</v>
      </c>
      <c r="T530" s="7">
        <f>Table1[[#This Row],[Profit]]/Table1[[#This Row],[Sales]]</f>
        <v>-0.4886039526489816</v>
      </c>
      <c r="U530" s="12" t="s">
        <v>33</v>
      </c>
      <c r="V530" s="12" t="s">
        <v>53</v>
      </c>
      <c r="W530" s="12" t="s">
        <v>228</v>
      </c>
      <c r="X530" s="12" t="s">
        <v>1056</v>
      </c>
      <c r="Y530" s="12">
        <v>6776</v>
      </c>
      <c r="Z530" s="13">
        <v>42108</v>
      </c>
      <c r="AA530" s="14" t="str">
        <f>TEXT(Table1[[#This Row],[Order Date]],"mmmm")</f>
        <v>April</v>
      </c>
      <c r="AB530" s="8" t="str">
        <f>TEXT(Table1[[#This Row],[Order Date]],"yyyy")</f>
        <v>2015</v>
      </c>
      <c r="AC530" s="13">
        <v>42113</v>
      </c>
      <c r="AD530" s="12">
        <v>-193.58</v>
      </c>
      <c r="AE530" s="12">
        <v>4</v>
      </c>
      <c r="AF530" s="12">
        <v>396.19</v>
      </c>
      <c r="AG530" s="12">
        <v>90844</v>
      </c>
      <c r="AH530" s="7" t="str">
        <f>IF(COUNTIF(Returns!$A$2:$A$1635,Orders!AG530)&gt;0,"Returned","Not Returned")</f>
        <v>Not Returned</v>
      </c>
    </row>
    <row r="531" spans="5:34" ht="12.75" customHeight="1" thickTop="1" thickBot="1" x14ac:dyDescent="0.3">
      <c r="E531" s="9">
        <v>23479</v>
      </c>
      <c r="F531" s="2" t="s">
        <v>37</v>
      </c>
      <c r="G531" s="2">
        <v>0.03</v>
      </c>
      <c r="H531" s="2">
        <v>31.74</v>
      </c>
      <c r="I531" s="2">
        <v>12.62</v>
      </c>
      <c r="J531" s="2">
        <v>945</v>
      </c>
      <c r="K531" s="7" t="str">
        <f>IF(COUNTIF(Table1[Customer ID],Table1[[#This Row],[Customer ID]])&gt;1,"Repeat Customer","One-Time Customer")</f>
        <v>One-Time Customer</v>
      </c>
      <c r="L531" s="2" t="s">
        <v>1057</v>
      </c>
      <c r="M531" s="2" t="s">
        <v>49</v>
      </c>
      <c r="N531" s="2" t="s">
        <v>40</v>
      </c>
      <c r="O531" s="2" t="s">
        <v>29</v>
      </c>
      <c r="P531" s="2" t="s">
        <v>109</v>
      </c>
      <c r="Q531" s="2" t="s">
        <v>59</v>
      </c>
      <c r="R531" s="2" t="s">
        <v>1058</v>
      </c>
      <c r="S531" s="2">
        <v>0.37</v>
      </c>
      <c r="T531" s="7">
        <f>Table1[[#This Row],[Profit]]/Table1[[#This Row],[Sales]]</f>
        <v>-4.3576494427558198E-2</v>
      </c>
      <c r="U531" s="2" t="s">
        <v>33</v>
      </c>
      <c r="V531" s="2" t="s">
        <v>34</v>
      </c>
      <c r="W531" s="2" t="s">
        <v>45</v>
      </c>
      <c r="X531" s="2" t="s">
        <v>1059</v>
      </c>
      <c r="Y531" s="2">
        <v>95070</v>
      </c>
      <c r="Z531" s="10">
        <v>42069</v>
      </c>
      <c r="AA531" s="14" t="str">
        <f>TEXT(Table1[[#This Row],[Order Date]],"mmmm")</f>
        <v>March</v>
      </c>
      <c r="AB531" s="8" t="str">
        <f>TEXT(Table1[[#This Row],[Order Date]],"yyyy")</f>
        <v>2015</v>
      </c>
      <c r="AC531" s="10">
        <v>42069</v>
      </c>
      <c r="AD531" s="2">
        <v>-4.3009999999999939</v>
      </c>
      <c r="AE531" s="2">
        <v>3</v>
      </c>
      <c r="AF531" s="2">
        <v>98.7</v>
      </c>
      <c r="AG531" s="2">
        <v>86567</v>
      </c>
      <c r="AH531" s="7" t="str">
        <f>IF(COUNTIF(Returns!$A$2:$A$1635,Orders!AG531)&gt;0,"Returned","Not Returned")</f>
        <v>Not Returned</v>
      </c>
    </row>
    <row r="532" spans="5:34" ht="12.75" customHeight="1" thickTop="1" thickBot="1" x14ac:dyDescent="0.3">
      <c r="E532" s="11">
        <v>24459</v>
      </c>
      <c r="F532" s="12" t="s">
        <v>47</v>
      </c>
      <c r="G532" s="12">
        <v>0.09</v>
      </c>
      <c r="H532" s="12">
        <v>90.98</v>
      </c>
      <c r="I532" s="12">
        <v>56.2</v>
      </c>
      <c r="J532" s="12">
        <v>946</v>
      </c>
      <c r="K532" s="7" t="str">
        <f>IF(COUNTIF(Table1[Customer ID],Table1[[#This Row],[Customer ID]])&gt;1,"Repeat Customer","One-Time Customer")</f>
        <v>One-Time Customer</v>
      </c>
      <c r="L532" s="12" t="s">
        <v>1060</v>
      </c>
      <c r="M532" s="12" t="s">
        <v>27</v>
      </c>
      <c r="N532" s="12" t="s">
        <v>40</v>
      </c>
      <c r="O532" s="12" t="s">
        <v>41</v>
      </c>
      <c r="P532" s="12" t="s">
        <v>50</v>
      </c>
      <c r="Q532" s="12" t="s">
        <v>86</v>
      </c>
      <c r="R532" s="12" t="s">
        <v>1061</v>
      </c>
      <c r="S532" s="12">
        <v>0.74</v>
      </c>
      <c r="T532" s="7">
        <f>Table1[[#This Row],[Profit]]/Table1[[#This Row],[Sales]]</f>
        <v>-0.8809945916833104</v>
      </c>
      <c r="U532" s="12" t="s">
        <v>33</v>
      </c>
      <c r="V532" s="12" t="s">
        <v>53</v>
      </c>
      <c r="W532" s="12" t="s">
        <v>188</v>
      </c>
      <c r="X532" s="12" t="s">
        <v>511</v>
      </c>
      <c r="Y532" s="12">
        <v>4210</v>
      </c>
      <c r="Z532" s="13">
        <v>42064</v>
      </c>
      <c r="AA532" s="14" t="str">
        <f>TEXT(Table1[[#This Row],[Order Date]],"mmmm")</f>
        <v>March</v>
      </c>
      <c r="AB532" s="8" t="str">
        <f>TEXT(Table1[[#This Row],[Order Date]],"yyyy")</f>
        <v>2015</v>
      </c>
      <c r="AC532" s="13">
        <v>42065</v>
      </c>
      <c r="AD532" s="12">
        <v>-1570.32</v>
      </c>
      <c r="AE532" s="12">
        <v>20</v>
      </c>
      <c r="AF532" s="12">
        <v>1782.44</v>
      </c>
      <c r="AG532" s="12">
        <v>86566</v>
      </c>
      <c r="AH532" s="7" t="str">
        <f>IF(COUNTIF(Returns!$A$2:$A$1635,Orders!AG532)&gt;0,"Returned","Not Returned")</f>
        <v>Not Returned</v>
      </c>
    </row>
    <row r="533" spans="5:34" ht="12.75" customHeight="1" thickTop="1" thickBot="1" x14ac:dyDescent="0.3">
      <c r="E533" s="9">
        <v>24693</v>
      </c>
      <c r="F533" s="2" t="s">
        <v>47</v>
      </c>
      <c r="G533" s="2">
        <v>0.08</v>
      </c>
      <c r="H533" s="2">
        <v>14.2</v>
      </c>
      <c r="I533" s="2">
        <v>5.3</v>
      </c>
      <c r="J533" s="2">
        <v>947</v>
      </c>
      <c r="K533" s="7" t="str">
        <f>IF(COUNTIF(Table1[Customer ID],Table1[[#This Row],[Customer ID]])&gt;1,"Repeat Customer","One-Time Customer")</f>
        <v>One-Time Customer</v>
      </c>
      <c r="L533" s="2" t="s">
        <v>1062</v>
      </c>
      <c r="M533" s="2" t="s">
        <v>27</v>
      </c>
      <c r="N533" s="2" t="s">
        <v>40</v>
      </c>
      <c r="O533" s="2" t="s">
        <v>41</v>
      </c>
      <c r="P533" s="2" t="s">
        <v>50</v>
      </c>
      <c r="Q533" s="2" t="s">
        <v>31</v>
      </c>
      <c r="R533" s="2" t="s">
        <v>730</v>
      </c>
      <c r="S533" s="2">
        <v>0.46</v>
      </c>
      <c r="T533" s="7">
        <f>Table1[[#This Row],[Profit]]/Table1[[#This Row],[Sales]]</f>
        <v>0.37761752877548194</v>
      </c>
      <c r="U533" s="2" t="s">
        <v>33</v>
      </c>
      <c r="V533" s="2" t="s">
        <v>53</v>
      </c>
      <c r="W533" s="2" t="s">
        <v>54</v>
      </c>
      <c r="X533" s="2" t="s">
        <v>1063</v>
      </c>
      <c r="Y533" s="2">
        <v>7002</v>
      </c>
      <c r="Z533" s="10">
        <v>42015</v>
      </c>
      <c r="AA533" s="14" t="str">
        <f>TEXT(Table1[[#This Row],[Order Date]],"mmmm")</f>
        <v>January</v>
      </c>
      <c r="AB533" s="8" t="str">
        <f>TEXT(Table1[[#This Row],[Order Date]],"yyyy")</f>
        <v>2015</v>
      </c>
      <c r="AC533" s="10">
        <v>42017</v>
      </c>
      <c r="AD533" s="2">
        <v>27.23</v>
      </c>
      <c r="AE533" s="2">
        <v>5</v>
      </c>
      <c r="AF533" s="2">
        <v>72.11</v>
      </c>
      <c r="AG533" s="2">
        <v>86565</v>
      </c>
      <c r="AH533" s="7" t="str">
        <f>IF(COUNTIF(Returns!$A$2:$A$1635,Orders!AG533)&gt;0,"Returned","Not Returned")</f>
        <v>Not Returned</v>
      </c>
    </row>
    <row r="534" spans="5:34" ht="12.75" customHeight="1" thickTop="1" thickBot="1" x14ac:dyDescent="0.3">
      <c r="E534" s="11">
        <v>1279</v>
      </c>
      <c r="F534" s="12" t="s">
        <v>1064</v>
      </c>
      <c r="G534" s="12">
        <v>0.06</v>
      </c>
      <c r="H534" s="12">
        <v>40.98</v>
      </c>
      <c r="I534" s="12">
        <v>2.99</v>
      </c>
      <c r="J534" s="12">
        <v>949</v>
      </c>
      <c r="K534" s="7" t="str">
        <f>IF(COUNTIF(Table1[Customer ID],Table1[[#This Row],[Customer ID]])&gt;1,"Repeat Customer","One-Time Customer")</f>
        <v>Repeat Customer</v>
      </c>
      <c r="L534" s="12" t="s">
        <v>1065</v>
      </c>
      <c r="M534" s="12" t="s">
        <v>49</v>
      </c>
      <c r="N534" s="12" t="s">
        <v>114</v>
      </c>
      <c r="O534" s="12" t="s">
        <v>29</v>
      </c>
      <c r="P534" s="12" t="s">
        <v>109</v>
      </c>
      <c r="Q534" s="12" t="s">
        <v>59</v>
      </c>
      <c r="R534" s="12" t="s">
        <v>1066</v>
      </c>
      <c r="S534" s="12">
        <v>0.36</v>
      </c>
      <c r="T534" s="7">
        <f>Table1[[#This Row],[Profit]]/Table1[[#This Row],[Sales]]</f>
        <v>-0.15302619982373208</v>
      </c>
      <c r="U534" s="12" t="s">
        <v>33</v>
      </c>
      <c r="V534" s="12" t="s">
        <v>34</v>
      </c>
      <c r="W534" s="12" t="s">
        <v>45</v>
      </c>
      <c r="X534" s="12" t="s">
        <v>663</v>
      </c>
      <c r="Y534" s="12">
        <v>90049</v>
      </c>
      <c r="Z534" s="13">
        <v>42006</v>
      </c>
      <c r="AA534" s="14" t="str">
        <f>TEXT(Table1[[#This Row],[Order Date]],"mmmm")</f>
        <v>January</v>
      </c>
      <c r="AB534" s="8" t="str">
        <f>TEXT(Table1[[#This Row],[Order Date]],"yyyy")</f>
        <v>2015</v>
      </c>
      <c r="AC534" s="13">
        <v>42008</v>
      </c>
      <c r="AD534" s="12">
        <v>-19.099200000000003</v>
      </c>
      <c r="AE534" s="12">
        <v>3</v>
      </c>
      <c r="AF534" s="12">
        <v>124.81</v>
      </c>
      <c r="AG534" s="12">
        <v>9285</v>
      </c>
      <c r="AH534" s="7" t="str">
        <f>IF(COUNTIF(Returns!$A$2:$A$1635,Orders!AG534)&gt;0,"Returned","Not Returned")</f>
        <v>Not Returned</v>
      </c>
    </row>
    <row r="535" spans="5:34" ht="12.75" customHeight="1" thickTop="1" thickBot="1" x14ac:dyDescent="0.3">
      <c r="E535" s="9">
        <v>1128</v>
      </c>
      <c r="F535" s="2" t="s">
        <v>106</v>
      </c>
      <c r="G535" s="2">
        <v>0.02</v>
      </c>
      <c r="H535" s="2">
        <v>48.04</v>
      </c>
      <c r="I535" s="2">
        <v>5.09</v>
      </c>
      <c r="J535" s="2">
        <v>949</v>
      </c>
      <c r="K535" s="7" t="str">
        <f>IF(COUNTIF(Table1[Customer ID],Table1[[#This Row],[Customer ID]])&gt;1,"Repeat Customer","One-Time Customer")</f>
        <v>Repeat Customer</v>
      </c>
      <c r="L535" s="2" t="s">
        <v>1065</v>
      </c>
      <c r="M535" s="2" t="s">
        <v>49</v>
      </c>
      <c r="N535" s="2" t="s">
        <v>114</v>
      </c>
      <c r="O535" s="2" t="s">
        <v>29</v>
      </c>
      <c r="P535" s="2" t="s">
        <v>93</v>
      </c>
      <c r="Q535" s="2" t="s">
        <v>59</v>
      </c>
      <c r="R535" s="2" t="s">
        <v>621</v>
      </c>
      <c r="S535" s="2">
        <v>0.37</v>
      </c>
      <c r="T535" s="7">
        <f>Table1[[#This Row],[Profit]]/Table1[[#This Row],[Sales]]</f>
        <v>0.42398901647528708</v>
      </c>
      <c r="U535" s="2" t="s">
        <v>33</v>
      </c>
      <c r="V535" s="2" t="s">
        <v>34</v>
      </c>
      <c r="W535" s="2" t="s">
        <v>45</v>
      </c>
      <c r="X535" s="2" t="s">
        <v>663</v>
      </c>
      <c r="Y535" s="2">
        <v>90049</v>
      </c>
      <c r="Z535" s="10">
        <v>42085</v>
      </c>
      <c r="AA535" s="14" t="str">
        <f>TEXT(Table1[[#This Row],[Order Date]],"mmmm")</f>
        <v>March</v>
      </c>
      <c r="AB535" s="8" t="str">
        <f>TEXT(Table1[[#This Row],[Order Date]],"yyyy")</f>
        <v>2015</v>
      </c>
      <c r="AC535" s="10">
        <v>42089</v>
      </c>
      <c r="AD535" s="2">
        <v>373.67</v>
      </c>
      <c r="AE535" s="2">
        <v>18</v>
      </c>
      <c r="AF535" s="2">
        <v>881.32</v>
      </c>
      <c r="AG535" s="2">
        <v>8257</v>
      </c>
      <c r="AH535" s="7" t="str">
        <f>IF(COUNTIF(Returns!$A$2:$A$1635,Orders!AG535)&gt;0,"Returned","Not Returned")</f>
        <v>Not Returned</v>
      </c>
    </row>
    <row r="536" spans="5:34" ht="12.75" customHeight="1" thickTop="1" thickBot="1" x14ac:dyDescent="0.3">
      <c r="E536" s="11">
        <v>19279</v>
      </c>
      <c r="F536" s="12" t="s">
        <v>47</v>
      </c>
      <c r="G536" s="12">
        <v>0.06</v>
      </c>
      <c r="H536" s="12">
        <v>40.98</v>
      </c>
      <c r="I536" s="12">
        <v>2.99</v>
      </c>
      <c r="J536" s="12">
        <v>950</v>
      </c>
      <c r="K536" s="7" t="str">
        <f>IF(COUNTIF(Table1[Customer ID],Table1[[#This Row],[Customer ID]])&gt;1,"Repeat Customer","One-Time Customer")</f>
        <v>Repeat Customer</v>
      </c>
      <c r="L536" s="12" t="s">
        <v>1067</v>
      </c>
      <c r="M536" s="12" t="s">
        <v>49</v>
      </c>
      <c r="N536" s="12" t="s">
        <v>114</v>
      </c>
      <c r="O536" s="12" t="s">
        <v>29</v>
      </c>
      <c r="P536" s="12" t="s">
        <v>109</v>
      </c>
      <c r="Q536" s="12" t="s">
        <v>59</v>
      </c>
      <c r="R536" s="12" t="s">
        <v>1066</v>
      </c>
      <c r="S536" s="12">
        <v>0.36</v>
      </c>
      <c r="T536" s="7">
        <f>Table1[[#This Row],[Profit]]/Table1[[#This Row],[Sales]]</f>
        <v>-0.35581442307692307</v>
      </c>
      <c r="U536" s="12" t="s">
        <v>33</v>
      </c>
      <c r="V536" s="12" t="s">
        <v>61</v>
      </c>
      <c r="W536" s="12" t="s">
        <v>62</v>
      </c>
      <c r="X536" s="12" t="s">
        <v>63</v>
      </c>
      <c r="Y536" s="12">
        <v>55372</v>
      </c>
      <c r="Z536" s="13">
        <v>42006</v>
      </c>
      <c r="AA536" s="14" t="str">
        <f>TEXT(Table1[[#This Row],[Order Date]],"mmmm")</f>
        <v>January</v>
      </c>
      <c r="AB536" s="8" t="str">
        <f>TEXT(Table1[[#This Row],[Order Date]],"yyyy")</f>
        <v>2015</v>
      </c>
      <c r="AC536" s="13">
        <v>42008</v>
      </c>
      <c r="AD536" s="12">
        <v>-14.801880000000001</v>
      </c>
      <c r="AE536" s="12">
        <v>1</v>
      </c>
      <c r="AF536" s="12">
        <v>41.6</v>
      </c>
      <c r="AG536" s="12">
        <v>89083</v>
      </c>
      <c r="AH536" s="7" t="str">
        <f>IF(COUNTIF(Returns!$A$2:$A$1635,Orders!AG536)&gt;0,"Returned","Not Returned")</f>
        <v>Not Returned</v>
      </c>
    </row>
    <row r="537" spans="5:34" ht="12.75" customHeight="1" thickTop="1" thickBot="1" x14ac:dyDescent="0.3">
      <c r="E537" s="9">
        <v>19127</v>
      </c>
      <c r="F537" s="2" t="s">
        <v>106</v>
      </c>
      <c r="G537" s="2">
        <v>0.05</v>
      </c>
      <c r="H537" s="2">
        <v>1500.97</v>
      </c>
      <c r="I537" s="2">
        <v>29.7</v>
      </c>
      <c r="J537" s="2">
        <v>950</v>
      </c>
      <c r="K537" s="7" t="str">
        <f>IF(COUNTIF(Table1[Customer ID],Table1[[#This Row],[Customer ID]])&gt;1,"Repeat Customer","One-Time Customer")</f>
        <v>Repeat Customer</v>
      </c>
      <c r="L537" s="2" t="s">
        <v>1067</v>
      </c>
      <c r="M537" s="2" t="s">
        <v>39</v>
      </c>
      <c r="N537" s="2" t="s">
        <v>114</v>
      </c>
      <c r="O537" s="2" t="s">
        <v>77</v>
      </c>
      <c r="P537" s="2" t="s">
        <v>85</v>
      </c>
      <c r="Q537" s="2" t="s">
        <v>43</v>
      </c>
      <c r="R537" s="2" t="s">
        <v>1068</v>
      </c>
      <c r="S537" s="2">
        <v>0.56999999999999995</v>
      </c>
      <c r="T537" s="7">
        <f>Table1[[#This Row],[Profit]]/Table1[[#This Row],[Sales]]</f>
        <v>-1.7107195335354857</v>
      </c>
      <c r="U537" s="2" t="s">
        <v>33</v>
      </c>
      <c r="V537" s="2" t="s">
        <v>61</v>
      </c>
      <c r="W537" s="2" t="s">
        <v>62</v>
      </c>
      <c r="X537" s="2" t="s">
        <v>63</v>
      </c>
      <c r="Y537" s="2">
        <v>55372</v>
      </c>
      <c r="Z537" s="10">
        <v>42085</v>
      </c>
      <c r="AA537" s="14" t="str">
        <f>TEXT(Table1[[#This Row],[Order Date]],"mmmm")</f>
        <v>March</v>
      </c>
      <c r="AB537" s="8" t="str">
        <f>TEXT(Table1[[#This Row],[Order Date]],"yyyy")</f>
        <v>2015</v>
      </c>
      <c r="AC537" s="10">
        <v>42085</v>
      </c>
      <c r="AD537" s="2">
        <v>-2561.3235</v>
      </c>
      <c r="AE537" s="2">
        <v>1</v>
      </c>
      <c r="AF537" s="2">
        <v>1497.22</v>
      </c>
      <c r="AG537" s="2">
        <v>89084</v>
      </c>
      <c r="AH537" s="7" t="str">
        <f>IF(COUNTIF(Returns!$A$2:$A$1635,Orders!AG537)&gt;0,"Returned","Not Returned")</f>
        <v>Not Returned</v>
      </c>
    </row>
    <row r="538" spans="5:34" ht="12.75" customHeight="1" thickTop="1" thickBot="1" x14ac:dyDescent="0.3">
      <c r="E538" s="11">
        <v>19128</v>
      </c>
      <c r="F538" s="12" t="s">
        <v>106</v>
      </c>
      <c r="G538" s="12">
        <v>0.02</v>
      </c>
      <c r="H538" s="12">
        <v>48.04</v>
      </c>
      <c r="I538" s="12">
        <v>5.09</v>
      </c>
      <c r="J538" s="12">
        <v>950</v>
      </c>
      <c r="K538" s="7" t="str">
        <f>IF(COUNTIF(Table1[Customer ID],Table1[[#This Row],[Customer ID]])&gt;1,"Repeat Customer","One-Time Customer")</f>
        <v>Repeat Customer</v>
      </c>
      <c r="L538" s="12" t="s">
        <v>1067</v>
      </c>
      <c r="M538" s="12" t="s">
        <v>49</v>
      </c>
      <c r="N538" s="12" t="s">
        <v>114</v>
      </c>
      <c r="O538" s="12" t="s">
        <v>29</v>
      </c>
      <c r="P538" s="12" t="s">
        <v>93</v>
      </c>
      <c r="Q538" s="12" t="s">
        <v>59</v>
      </c>
      <c r="R538" s="12" t="s">
        <v>621</v>
      </c>
      <c r="S538" s="12">
        <v>0.37</v>
      </c>
      <c r="T538" s="7">
        <f>Table1[[#This Row],[Profit]]/Table1[[#This Row],[Sales]]</f>
        <v>0.69</v>
      </c>
      <c r="U538" s="12" t="s">
        <v>33</v>
      </c>
      <c r="V538" s="12" t="s">
        <v>61</v>
      </c>
      <c r="W538" s="12" t="s">
        <v>62</v>
      </c>
      <c r="X538" s="12" t="s">
        <v>63</v>
      </c>
      <c r="Y538" s="12">
        <v>55372</v>
      </c>
      <c r="Z538" s="13">
        <v>42085</v>
      </c>
      <c r="AA538" s="14" t="str">
        <f>TEXT(Table1[[#This Row],[Order Date]],"mmmm")</f>
        <v>March</v>
      </c>
      <c r="AB538" s="8" t="str">
        <f>TEXT(Table1[[#This Row],[Order Date]],"yyyy")</f>
        <v>2015</v>
      </c>
      <c r="AC538" s="13">
        <v>42089</v>
      </c>
      <c r="AD538" s="12">
        <v>168.91889999999998</v>
      </c>
      <c r="AE538" s="12">
        <v>5</v>
      </c>
      <c r="AF538" s="12">
        <v>244.81</v>
      </c>
      <c r="AG538" s="12">
        <v>89084</v>
      </c>
      <c r="AH538" s="7" t="str">
        <f>IF(COUNTIF(Returns!$A$2:$A$1635,Orders!AG538)&gt;0,"Returned","Not Returned")</f>
        <v>Not Returned</v>
      </c>
    </row>
    <row r="539" spans="5:34" ht="12.75" customHeight="1" thickTop="1" thickBot="1" x14ac:dyDescent="0.3">
      <c r="E539" s="9">
        <v>19129</v>
      </c>
      <c r="F539" s="2" t="s">
        <v>106</v>
      </c>
      <c r="G539" s="2">
        <v>0.03</v>
      </c>
      <c r="H539" s="2">
        <v>4.28</v>
      </c>
      <c r="I539" s="2">
        <v>1.6</v>
      </c>
      <c r="J539" s="2">
        <v>950</v>
      </c>
      <c r="K539" s="7" t="str">
        <f>IF(COUNTIF(Table1[Customer ID],Table1[[#This Row],[Customer ID]])&gt;1,"Repeat Customer","One-Time Customer")</f>
        <v>Repeat Customer</v>
      </c>
      <c r="L539" s="2" t="s">
        <v>1067</v>
      </c>
      <c r="M539" s="2" t="s">
        <v>49</v>
      </c>
      <c r="N539" s="2" t="s">
        <v>114</v>
      </c>
      <c r="O539" s="2" t="s">
        <v>29</v>
      </c>
      <c r="P539" s="2" t="s">
        <v>30</v>
      </c>
      <c r="Q539" s="2" t="s">
        <v>31</v>
      </c>
      <c r="R539" s="2" t="s">
        <v>1069</v>
      </c>
      <c r="S539" s="2">
        <v>0.57999999999999996</v>
      </c>
      <c r="T539" s="7">
        <f>Table1[[#This Row],[Profit]]/Table1[[#This Row],[Sales]]</f>
        <v>-1.3626373626373627</v>
      </c>
      <c r="U539" s="2" t="s">
        <v>33</v>
      </c>
      <c r="V539" s="2" t="s">
        <v>61</v>
      </c>
      <c r="W539" s="2" t="s">
        <v>62</v>
      </c>
      <c r="X539" s="2" t="s">
        <v>63</v>
      </c>
      <c r="Y539" s="2">
        <v>55372</v>
      </c>
      <c r="Z539" s="10">
        <v>42085</v>
      </c>
      <c r="AA539" s="14" t="str">
        <f>TEXT(Table1[[#This Row],[Order Date]],"mmmm")</f>
        <v>March</v>
      </c>
      <c r="AB539" s="8" t="str">
        <f>TEXT(Table1[[#This Row],[Order Date]],"yyyy")</f>
        <v>2015</v>
      </c>
      <c r="AC539" s="10">
        <v>42092</v>
      </c>
      <c r="AD539" s="2">
        <v>-6.2</v>
      </c>
      <c r="AE539" s="2">
        <v>1</v>
      </c>
      <c r="AF539" s="2">
        <v>4.55</v>
      </c>
      <c r="AG539" s="2">
        <v>89084</v>
      </c>
      <c r="AH539" s="7" t="str">
        <f>IF(COUNTIF(Returns!$A$2:$A$1635,Orders!AG539)&gt;0,"Returned","Not Returned")</f>
        <v>Not Returned</v>
      </c>
    </row>
    <row r="540" spans="5:34" ht="12.75" customHeight="1" thickTop="1" thickBot="1" x14ac:dyDescent="0.3">
      <c r="E540" s="11">
        <v>20073</v>
      </c>
      <c r="F540" s="12" t="s">
        <v>106</v>
      </c>
      <c r="G540" s="12">
        <v>0.1</v>
      </c>
      <c r="H540" s="12">
        <v>7.31</v>
      </c>
      <c r="I540" s="12">
        <v>0.49</v>
      </c>
      <c r="J540" s="12">
        <v>954</v>
      </c>
      <c r="K540" s="7" t="str">
        <f>IF(COUNTIF(Table1[Customer ID],Table1[[#This Row],[Customer ID]])&gt;1,"Repeat Customer","One-Time Customer")</f>
        <v>Repeat Customer</v>
      </c>
      <c r="L540" s="12" t="s">
        <v>1070</v>
      </c>
      <c r="M540" s="12" t="s">
        <v>49</v>
      </c>
      <c r="N540" s="12" t="s">
        <v>58</v>
      </c>
      <c r="O540" s="12" t="s">
        <v>29</v>
      </c>
      <c r="P540" s="12" t="s">
        <v>134</v>
      </c>
      <c r="Q540" s="12" t="s">
        <v>59</v>
      </c>
      <c r="R540" s="12" t="s">
        <v>1071</v>
      </c>
      <c r="S540" s="12">
        <v>0.38</v>
      </c>
      <c r="T540" s="7">
        <f>Table1[[#This Row],[Profit]]/Table1[[#This Row],[Sales]]</f>
        <v>0.69</v>
      </c>
      <c r="U540" s="12" t="s">
        <v>33</v>
      </c>
      <c r="V540" s="12" t="s">
        <v>61</v>
      </c>
      <c r="W540" s="12" t="s">
        <v>130</v>
      </c>
      <c r="X540" s="12" t="s">
        <v>1072</v>
      </c>
      <c r="Y540" s="12">
        <v>75067</v>
      </c>
      <c r="Z540" s="13">
        <v>42047</v>
      </c>
      <c r="AA540" s="14" t="str">
        <f>TEXT(Table1[[#This Row],[Order Date]],"mmmm")</f>
        <v>February</v>
      </c>
      <c r="AB540" s="8" t="str">
        <f>TEXT(Table1[[#This Row],[Order Date]],"yyyy")</f>
        <v>2015</v>
      </c>
      <c r="AC540" s="13">
        <v>42056</v>
      </c>
      <c r="AD540" s="12">
        <v>19.064699999999998</v>
      </c>
      <c r="AE540" s="12">
        <v>4</v>
      </c>
      <c r="AF540" s="12">
        <v>27.63</v>
      </c>
      <c r="AG540" s="12">
        <v>90771</v>
      </c>
      <c r="AH540" s="7" t="str">
        <f>IF(COUNTIF(Returns!$A$2:$A$1635,Orders!AG540)&gt;0,"Returned","Not Returned")</f>
        <v>Not Returned</v>
      </c>
    </row>
    <row r="541" spans="5:34" ht="12.75" customHeight="1" thickTop="1" thickBot="1" x14ac:dyDescent="0.3">
      <c r="E541" s="9">
        <v>20074</v>
      </c>
      <c r="F541" s="2" t="s">
        <v>106</v>
      </c>
      <c r="G541" s="2">
        <v>0.08</v>
      </c>
      <c r="H541" s="2">
        <v>6.7</v>
      </c>
      <c r="I541" s="2">
        <v>1.56</v>
      </c>
      <c r="J541" s="2">
        <v>954</v>
      </c>
      <c r="K541" s="7" t="str">
        <f>IF(COUNTIF(Table1[Customer ID],Table1[[#This Row],[Customer ID]])&gt;1,"Repeat Customer","One-Time Customer")</f>
        <v>Repeat Customer</v>
      </c>
      <c r="L541" s="2" t="s">
        <v>1070</v>
      </c>
      <c r="M541" s="2" t="s">
        <v>49</v>
      </c>
      <c r="N541" s="2" t="s">
        <v>58</v>
      </c>
      <c r="O541" s="2" t="s">
        <v>29</v>
      </c>
      <c r="P541" s="2" t="s">
        <v>30</v>
      </c>
      <c r="Q541" s="2" t="s">
        <v>31</v>
      </c>
      <c r="R541" s="2" t="s">
        <v>1073</v>
      </c>
      <c r="S541" s="2">
        <v>0.52</v>
      </c>
      <c r="T541" s="7">
        <f>Table1[[#This Row],[Profit]]/Table1[[#This Row],[Sales]]</f>
        <v>0.33835309195770585</v>
      </c>
      <c r="U541" s="2" t="s">
        <v>33</v>
      </c>
      <c r="V541" s="2" t="s">
        <v>61</v>
      </c>
      <c r="W541" s="2" t="s">
        <v>130</v>
      </c>
      <c r="X541" s="2" t="s">
        <v>1072</v>
      </c>
      <c r="Y541" s="2">
        <v>75067</v>
      </c>
      <c r="Z541" s="10">
        <v>42047</v>
      </c>
      <c r="AA541" s="14" t="str">
        <f>TEXT(Table1[[#This Row],[Order Date]],"mmmm")</f>
        <v>February</v>
      </c>
      <c r="AB541" s="8" t="str">
        <f>TEXT(Table1[[#This Row],[Order Date]],"yyyy")</f>
        <v>2015</v>
      </c>
      <c r="AC541" s="10">
        <v>42047</v>
      </c>
      <c r="AD541" s="2">
        <v>10.56</v>
      </c>
      <c r="AE541" s="2">
        <v>5</v>
      </c>
      <c r="AF541" s="2">
        <v>31.21</v>
      </c>
      <c r="AG541" s="2">
        <v>90771</v>
      </c>
      <c r="AH541" s="7" t="str">
        <f>IF(COUNTIF(Returns!$A$2:$A$1635,Orders!AG541)&gt;0,"Returned","Not Returned")</f>
        <v>Not Returned</v>
      </c>
    </row>
    <row r="542" spans="5:34" ht="12.75" customHeight="1" thickTop="1" thickBot="1" x14ac:dyDescent="0.3">
      <c r="E542" s="11">
        <v>25795</v>
      </c>
      <c r="F542" s="12" t="s">
        <v>37</v>
      </c>
      <c r="G542" s="12">
        <v>0.01</v>
      </c>
      <c r="H542" s="12">
        <v>145.44999999999999</v>
      </c>
      <c r="I542" s="12">
        <v>17.850000000000001</v>
      </c>
      <c r="J542" s="12">
        <v>959</v>
      </c>
      <c r="K542" s="7" t="str">
        <f>IF(COUNTIF(Table1[Customer ID],Table1[[#This Row],[Customer ID]])&gt;1,"Repeat Customer","One-Time Customer")</f>
        <v>One-Time Customer</v>
      </c>
      <c r="L542" s="12" t="s">
        <v>1074</v>
      </c>
      <c r="M542" s="12" t="s">
        <v>39</v>
      </c>
      <c r="N542" s="12" t="s">
        <v>28</v>
      </c>
      <c r="O542" s="12" t="s">
        <v>77</v>
      </c>
      <c r="P542" s="12" t="s">
        <v>85</v>
      </c>
      <c r="Q542" s="12" t="s">
        <v>43</v>
      </c>
      <c r="R542" s="12" t="s">
        <v>1075</v>
      </c>
      <c r="S542" s="12">
        <v>0.56000000000000005</v>
      </c>
      <c r="T542" s="7">
        <f>Table1[[#This Row],[Profit]]/Table1[[#This Row],[Sales]]</f>
        <v>0.69</v>
      </c>
      <c r="U542" s="12" t="s">
        <v>33</v>
      </c>
      <c r="V542" s="12" t="s">
        <v>61</v>
      </c>
      <c r="W542" s="12" t="s">
        <v>130</v>
      </c>
      <c r="X542" s="12" t="s">
        <v>1032</v>
      </c>
      <c r="Y542" s="12">
        <v>76028</v>
      </c>
      <c r="Z542" s="13">
        <v>42085</v>
      </c>
      <c r="AA542" s="14" t="str">
        <f>TEXT(Table1[[#This Row],[Order Date]],"mmmm")</f>
        <v>March</v>
      </c>
      <c r="AB542" s="8" t="str">
        <f>TEXT(Table1[[#This Row],[Order Date]],"yyyy")</f>
        <v>2015</v>
      </c>
      <c r="AC542" s="13">
        <v>42086</v>
      </c>
      <c r="AD542" s="12">
        <v>837.68069999999989</v>
      </c>
      <c r="AE542" s="12">
        <v>8</v>
      </c>
      <c r="AF542" s="12">
        <v>1214.03</v>
      </c>
      <c r="AG542" s="12">
        <v>91581</v>
      </c>
      <c r="AH542" s="7" t="str">
        <f>IF(COUNTIF(Returns!$A$2:$A$1635,Orders!AG542)&gt;0,"Returned","Not Returned")</f>
        <v>Not Returned</v>
      </c>
    </row>
    <row r="543" spans="5:34" ht="12.75" customHeight="1" thickTop="1" thickBot="1" x14ac:dyDescent="0.3">
      <c r="E543" s="9">
        <v>20428</v>
      </c>
      <c r="F543" s="2" t="s">
        <v>106</v>
      </c>
      <c r="G543" s="2">
        <v>0.03</v>
      </c>
      <c r="H543" s="2">
        <v>2.94</v>
      </c>
      <c r="I543" s="2">
        <v>0.96</v>
      </c>
      <c r="J543" s="2">
        <v>960</v>
      </c>
      <c r="K543" s="7" t="str">
        <f>IF(COUNTIF(Table1[Customer ID],Table1[[#This Row],[Customer ID]])&gt;1,"Repeat Customer","One-Time Customer")</f>
        <v>One-Time Customer</v>
      </c>
      <c r="L543" s="2" t="s">
        <v>1076</v>
      </c>
      <c r="M543" s="2" t="s">
        <v>49</v>
      </c>
      <c r="N543" s="2" t="s">
        <v>40</v>
      </c>
      <c r="O543" s="2" t="s">
        <v>29</v>
      </c>
      <c r="P543" s="2" t="s">
        <v>30</v>
      </c>
      <c r="Q543" s="2" t="s">
        <v>31</v>
      </c>
      <c r="R543" s="2" t="s">
        <v>599</v>
      </c>
      <c r="S543" s="2">
        <v>0.57999999999999996</v>
      </c>
      <c r="T543" s="7">
        <f>Table1[[#This Row],[Profit]]/Table1[[#This Row],[Sales]]</f>
        <v>-1.1965811965811968</v>
      </c>
      <c r="U543" s="2" t="s">
        <v>33</v>
      </c>
      <c r="V543" s="2" t="s">
        <v>34</v>
      </c>
      <c r="W543" s="2" t="s">
        <v>45</v>
      </c>
      <c r="X543" s="2" t="s">
        <v>1054</v>
      </c>
      <c r="Y543" s="2">
        <v>90278</v>
      </c>
      <c r="Z543" s="10">
        <v>42039</v>
      </c>
      <c r="AA543" s="14" t="str">
        <f>TEXT(Table1[[#This Row],[Order Date]],"mmmm")</f>
        <v>February</v>
      </c>
      <c r="AB543" s="8" t="str">
        <f>TEXT(Table1[[#This Row],[Order Date]],"yyyy")</f>
        <v>2015</v>
      </c>
      <c r="AC543" s="10">
        <v>42043</v>
      </c>
      <c r="AD543" s="2">
        <v>-4.2</v>
      </c>
      <c r="AE543" s="2">
        <v>1</v>
      </c>
      <c r="AF543" s="2">
        <v>3.51</v>
      </c>
      <c r="AG543" s="2">
        <v>89401</v>
      </c>
      <c r="AH543" s="7" t="str">
        <f>IF(COUNTIF(Returns!$A$2:$A$1635,Orders!AG543)&gt;0,"Returned","Not Returned")</f>
        <v>Not Returned</v>
      </c>
    </row>
    <row r="544" spans="5:34" ht="12.75" customHeight="1" thickTop="1" thickBot="1" x14ac:dyDescent="0.3">
      <c r="E544" s="11">
        <v>20685</v>
      </c>
      <c r="F544" s="12" t="s">
        <v>37</v>
      </c>
      <c r="G544" s="12">
        <v>0.05</v>
      </c>
      <c r="H544" s="12">
        <v>124.49</v>
      </c>
      <c r="I544" s="12">
        <v>51.94</v>
      </c>
      <c r="J544" s="12">
        <v>961</v>
      </c>
      <c r="K544" s="7" t="str">
        <f>IF(COUNTIF(Table1[Customer ID],Table1[[#This Row],[Customer ID]])&gt;1,"Repeat Customer","One-Time Customer")</f>
        <v>One-Time Customer</v>
      </c>
      <c r="L544" s="12" t="s">
        <v>1077</v>
      </c>
      <c r="M544" s="12" t="s">
        <v>39</v>
      </c>
      <c r="N544" s="12" t="s">
        <v>40</v>
      </c>
      <c r="O544" s="12" t="s">
        <v>41</v>
      </c>
      <c r="P544" s="12" t="s">
        <v>152</v>
      </c>
      <c r="Q544" s="12" t="s">
        <v>121</v>
      </c>
      <c r="R544" s="12" t="s">
        <v>462</v>
      </c>
      <c r="S544" s="12">
        <v>0.63</v>
      </c>
      <c r="T544" s="7">
        <f>Table1[[#This Row],[Profit]]/Table1[[#This Row],[Sales]]</f>
        <v>-0.36766233766233769</v>
      </c>
      <c r="U544" s="12" t="s">
        <v>33</v>
      </c>
      <c r="V544" s="12" t="s">
        <v>34</v>
      </c>
      <c r="W544" s="12" t="s">
        <v>45</v>
      </c>
      <c r="X544" s="12" t="s">
        <v>1078</v>
      </c>
      <c r="Y544" s="12">
        <v>94061</v>
      </c>
      <c r="Z544" s="13">
        <v>42059</v>
      </c>
      <c r="AA544" s="14" t="str">
        <f>TEXT(Table1[[#This Row],[Order Date]],"mmmm")</f>
        <v>February</v>
      </c>
      <c r="AB544" s="8" t="str">
        <f>TEXT(Table1[[#This Row],[Order Date]],"yyyy")</f>
        <v>2015</v>
      </c>
      <c r="AC544" s="13">
        <v>42059</v>
      </c>
      <c r="AD544" s="12">
        <v>-44.163600000000002</v>
      </c>
      <c r="AE544" s="12">
        <v>1</v>
      </c>
      <c r="AF544" s="12">
        <v>120.12</v>
      </c>
      <c r="AG544" s="12">
        <v>89402</v>
      </c>
      <c r="AH544" s="7" t="str">
        <f>IF(COUNTIF(Returns!$A$2:$A$1635,Orders!AG544)&gt;0,"Returned","Not Returned")</f>
        <v>Not Returned</v>
      </c>
    </row>
    <row r="545" spans="5:34" ht="12.75" customHeight="1" thickTop="1" thickBot="1" x14ac:dyDescent="0.3">
      <c r="E545" s="9">
        <v>2428</v>
      </c>
      <c r="F545" s="2" t="s">
        <v>106</v>
      </c>
      <c r="G545" s="2">
        <v>0.03</v>
      </c>
      <c r="H545" s="2">
        <v>2.94</v>
      </c>
      <c r="I545" s="2">
        <v>0.96</v>
      </c>
      <c r="J545" s="2">
        <v>962</v>
      </c>
      <c r="K545" s="7" t="str">
        <f>IF(COUNTIF(Table1[Customer ID],Table1[[#This Row],[Customer ID]])&gt;1,"Repeat Customer","One-Time Customer")</f>
        <v>One-Time Customer</v>
      </c>
      <c r="L545" s="2" t="s">
        <v>1079</v>
      </c>
      <c r="M545" s="2" t="s">
        <v>49</v>
      </c>
      <c r="N545" s="2" t="s">
        <v>40</v>
      </c>
      <c r="O545" s="2" t="s">
        <v>29</v>
      </c>
      <c r="P545" s="2" t="s">
        <v>30</v>
      </c>
      <c r="Q545" s="2" t="s">
        <v>31</v>
      </c>
      <c r="R545" s="2" t="s">
        <v>599</v>
      </c>
      <c r="S545" s="2">
        <v>0.57999999999999996</v>
      </c>
      <c r="T545" s="7">
        <f>Table1[[#This Row],[Profit]]/Table1[[#This Row],[Sales]]</f>
        <v>-0.59914407988587737</v>
      </c>
      <c r="U545" s="2" t="s">
        <v>33</v>
      </c>
      <c r="V545" s="2" t="s">
        <v>61</v>
      </c>
      <c r="W545" s="2" t="s">
        <v>178</v>
      </c>
      <c r="X545" s="2" t="s">
        <v>179</v>
      </c>
      <c r="Y545" s="2">
        <v>60610</v>
      </c>
      <c r="Z545" s="10">
        <v>42039</v>
      </c>
      <c r="AA545" s="14" t="str">
        <f>TEXT(Table1[[#This Row],[Order Date]],"mmmm")</f>
        <v>February</v>
      </c>
      <c r="AB545" s="8" t="str">
        <f>TEXT(Table1[[#This Row],[Order Date]],"yyyy")</f>
        <v>2015</v>
      </c>
      <c r="AC545" s="10">
        <v>42043</v>
      </c>
      <c r="AD545" s="2">
        <v>-4.2</v>
      </c>
      <c r="AE545" s="2">
        <v>2</v>
      </c>
      <c r="AF545" s="2">
        <v>7.01</v>
      </c>
      <c r="AG545" s="2">
        <v>17636</v>
      </c>
      <c r="AH545" s="7" t="str">
        <f>IF(COUNTIF(Returns!$A$2:$A$1635,Orders!AG545)&gt;0,"Returned","Not Returned")</f>
        <v>Not Returned</v>
      </c>
    </row>
    <row r="546" spans="5:34" ht="12.75" customHeight="1" thickTop="1" thickBot="1" x14ac:dyDescent="0.3">
      <c r="E546" s="11">
        <v>25093</v>
      </c>
      <c r="F546" s="12" t="s">
        <v>56</v>
      </c>
      <c r="G546" s="12">
        <v>0</v>
      </c>
      <c r="H546" s="12">
        <v>170.98</v>
      </c>
      <c r="I546" s="12">
        <v>35.89</v>
      </c>
      <c r="J546" s="12">
        <v>970</v>
      </c>
      <c r="K546" s="7" t="str">
        <f>IF(COUNTIF(Table1[Customer ID],Table1[[#This Row],[Customer ID]])&gt;1,"Repeat Customer","One-Time Customer")</f>
        <v>One-Time Customer</v>
      </c>
      <c r="L546" s="12" t="s">
        <v>1080</v>
      </c>
      <c r="M546" s="12" t="s">
        <v>39</v>
      </c>
      <c r="N546" s="12" t="s">
        <v>114</v>
      </c>
      <c r="O546" s="12" t="s">
        <v>41</v>
      </c>
      <c r="P546" s="12" t="s">
        <v>191</v>
      </c>
      <c r="Q546" s="12" t="s">
        <v>121</v>
      </c>
      <c r="R546" s="12" t="s">
        <v>1047</v>
      </c>
      <c r="S546" s="12">
        <v>0.66</v>
      </c>
      <c r="T546" s="7">
        <f>Table1[[#This Row],[Profit]]/Table1[[#This Row],[Sales]]</f>
        <v>-7.0695092894820205E-2</v>
      </c>
      <c r="U546" s="12" t="s">
        <v>33</v>
      </c>
      <c r="V546" s="12" t="s">
        <v>136</v>
      </c>
      <c r="W546" s="12" t="s">
        <v>137</v>
      </c>
      <c r="X546" s="12" t="s">
        <v>799</v>
      </c>
      <c r="Y546" s="12">
        <v>24281</v>
      </c>
      <c r="Z546" s="13">
        <v>42114</v>
      </c>
      <c r="AA546" s="14" t="str">
        <f>TEXT(Table1[[#This Row],[Order Date]],"mmmm")</f>
        <v>April</v>
      </c>
      <c r="AB546" s="8" t="str">
        <f>TEXT(Table1[[#This Row],[Order Date]],"yyyy")</f>
        <v>2015</v>
      </c>
      <c r="AC546" s="13">
        <v>42115</v>
      </c>
      <c r="AD546" s="12">
        <v>-102.66200000000001</v>
      </c>
      <c r="AE546" s="12">
        <v>8</v>
      </c>
      <c r="AF546" s="12">
        <v>1452.18</v>
      </c>
      <c r="AG546" s="12">
        <v>86173</v>
      </c>
      <c r="AH546" s="7" t="str">
        <f>IF(COUNTIF(Returns!$A$2:$A$1635,Orders!AG546)&gt;0,"Returned","Not Returned")</f>
        <v>Not Returned</v>
      </c>
    </row>
    <row r="547" spans="5:34" ht="12.75" customHeight="1" thickTop="1" thickBot="1" x14ac:dyDescent="0.3">
      <c r="E547" s="9">
        <v>20536</v>
      </c>
      <c r="F547" s="2" t="s">
        <v>106</v>
      </c>
      <c r="G547" s="2">
        <v>0.03</v>
      </c>
      <c r="H547" s="2">
        <v>284.98</v>
      </c>
      <c r="I547" s="2">
        <v>69.55</v>
      </c>
      <c r="J547" s="2">
        <v>972</v>
      </c>
      <c r="K547" s="7" t="str">
        <f>IF(COUNTIF(Table1[Customer ID],Table1[[#This Row],[Customer ID]])&gt;1,"Repeat Customer","One-Time Customer")</f>
        <v>Repeat Customer</v>
      </c>
      <c r="L547" s="2" t="s">
        <v>1081</v>
      </c>
      <c r="M547" s="2" t="s">
        <v>39</v>
      </c>
      <c r="N547" s="2" t="s">
        <v>28</v>
      </c>
      <c r="O547" s="2" t="s">
        <v>41</v>
      </c>
      <c r="P547" s="2" t="s">
        <v>42</v>
      </c>
      <c r="Q547" s="2" t="s">
        <v>43</v>
      </c>
      <c r="R547" s="2" t="s">
        <v>1082</v>
      </c>
      <c r="S547" s="2">
        <v>0.6</v>
      </c>
      <c r="T547" s="7">
        <f>Table1[[#This Row],[Profit]]/Table1[[#This Row],[Sales]]</f>
        <v>-0.18822693661403339</v>
      </c>
      <c r="U547" s="2" t="s">
        <v>33</v>
      </c>
      <c r="V547" s="2" t="s">
        <v>34</v>
      </c>
      <c r="W547" s="2" t="s">
        <v>45</v>
      </c>
      <c r="X547" s="2" t="s">
        <v>1083</v>
      </c>
      <c r="Y547" s="2">
        <v>92503</v>
      </c>
      <c r="Z547" s="10">
        <v>42063</v>
      </c>
      <c r="AA547" s="14" t="str">
        <f>TEXT(Table1[[#This Row],[Order Date]],"mmmm")</f>
        <v>February</v>
      </c>
      <c r="AB547" s="8" t="str">
        <f>TEXT(Table1[[#This Row],[Order Date]],"yyyy")</f>
        <v>2015</v>
      </c>
      <c r="AC547" s="10">
        <v>42068</v>
      </c>
      <c r="AD547" s="2">
        <v>-116.584</v>
      </c>
      <c r="AE547" s="2">
        <v>2</v>
      </c>
      <c r="AF547" s="2">
        <v>619.38</v>
      </c>
      <c r="AG547" s="2">
        <v>87259</v>
      </c>
      <c r="AH547" s="7" t="str">
        <f>IF(COUNTIF(Returns!$A$2:$A$1635,Orders!AG547)&gt;0,"Returned","Not Returned")</f>
        <v>Not Returned</v>
      </c>
    </row>
    <row r="548" spans="5:34" ht="12.75" customHeight="1" thickTop="1" thickBot="1" x14ac:dyDescent="0.3">
      <c r="E548" s="11">
        <v>20537</v>
      </c>
      <c r="F548" s="12" t="s">
        <v>106</v>
      </c>
      <c r="G548" s="12">
        <v>0</v>
      </c>
      <c r="H548" s="12">
        <v>12.99</v>
      </c>
      <c r="I548" s="12">
        <v>14.37</v>
      </c>
      <c r="J548" s="12">
        <v>972</v>
      </c>
      <c r="K548" s="7" t="str">
        <f>IF(COUNTIF(Table1[Customer ID],Table1[[#This Row],[Customer ID]])&gt;1,"Repeat Customer","One-Time Customer")</f>
        <v>Repeat Customer</v>
      </c>
      <c r="L548" s="12" t="s">
        <v>1081</v>
      </c>
      <c r="M548" s="12" t="s">
        <v>49</v>
      </c>
      <c r="N548" s="12" t="s">
        <v>28</v>
      </c>
      <c r="O548" s="12" t="s">
        <v>41</v>
      </c>
      <c r="P548" s="12" t="s">
        <v>50</v>
      </c>
      <c r="Q548" s="12" t="s">
        <v>236</v>
      </c>
      <c r="R548" s="12" t="s">
        <v>568</v>
      </c>
      <c r="S548" s="12">
        <v>0.73</v>
      </c>
      <c r="T548" s="7">
        <f>Table1[[#This Row],[Profit]]/Table1[[#This Row],[Sales]]</f>
        <v>0.69</v>
      </c>
      <c r="U548" s="12" t="s">
        <v>33</v>
      </c>
      <c r="V548" s="12" t="s">
        <v>34</v>
      </c>
      <c r="W548" s="12" t="s">
        <v>45</v>
      </c>
      <c r="X548" s="12" t="s">
        <v>1083</v>
      </c>
      <c r="Y548" s="12">
        <v>92503</v>
      </c>
      <c r="Z548" s="13">
        <v>42063</v>
      </c>
      <c r="AA548" s="14" t="str">
        <f>TEXT(Table1[[#This Row],[Order Date]],"mmmm")</f>
        <v>February</v>
      </c>
      <c r="AB548" s="8" t="str">
        <f>TEXT(Table1[[#This Row],[Order Date]],"yyyy")</f>
        <v>2015</v>
      </c>
      <c r="AC548" s="13">
        <v>42063</v>
      </c>
      <c r="AD548" s="12">
        <v>12.896100000000001</v>
      </c>
      <c r="AE548" s="12">
        <v>1</v>
      </c>
      <c r="AF548" s="12">
        <v>18.690000000000001</v>
      </c>
      <c r="AG548" s="12">
        <v>87259</v>
      </c>
      <c r="AH548" s="7" t="str">
        <f>IF(COUNTIF(Returns!$A$2:$A$1635,Orders!AG548)&gt;0,"Returned","Not Returned")</f>
        <v>Not Returned</v>
      </c>
    </row>
    <row r="549" spans="5:34" ht="12.75" customHeight="1" thickTop="1" thickBot="1" x14ac:dyDescent="0.3">
      <c r="E549" s="9">
        <v>24298</v>
      </c>
      <c r="F549" s="2" t="s">
        <v>106</v>
      </c>
      <c r="G549" s="2">
        <v>0.1</v>
      </c>
      <c r="H549" s="2">
        <v>2.2200000000000002</v>
      </c>
      <c r="I549" s="2">
        <v>5</v>
      </c>
      <c r="J549" s="2">
        <v>975</v>
      </c>
      <c r="K549" s="7" t="str">
        <f>IF(COUNTIF(Table1[Customer ID],Table1[[#This Row],[Customer ID]])&gt;1,"Repeat Customer","One-Time Customer")</f>
        <v>One-Time Customer</v>
      </c>
      <c r="L549" s="2" t="s">
        <v>1084</v>
      </c>
      <c r="M549" s="2" t="s">
        <v>49</v>
      </c>
      <c r="N549" s="2" t="s">
        <v>28</v>
      </c>
      <c r="O549" s="2" t="s">
        <v>29</v>
      </c>
      <c r="P549" s="2" t="s">
        <v>257</v>
      </c>
      <c r="Q549" s="2" t="s">
        <v>59</v>
      </c>
      <c r="R549" s="2" t="s">
        <v>1085</v>
      </c>
      <c r="S549" s="2">
        <v>0.55000000000000004</v>
      </c>
      <c r="T549" s="7">
        <f>Table1[[#This Row],[Profit]]/Table1[[#This Row],[Sales]]</f>
        <v>-2.4226363636363635</v>
      </c>
      <c r="U549" s="2" t="s">
        <v>33</v>
      </c>
      <c r="V549" s="2" t="s">
        <v>53</v>
      </c>
      <c r="W549" s="2" t="s">
        <v>193</v>
      </c>
      <c r="X549" s="2" t="s">
        <v>194</v>
      </c>
      <c r="Y549" s="2">
        <v>2108</v>
      </c>
      <c r="Z549" s="10">
        <v>42098</v>
      </c>
      <c r="AA549" s="14" t="str">
        <f>TEXT(Table1[[#This Row],[Order Date]],"mmmm")</f>
        <v>April</v>
      </c>
      <c r="AB549" s="8" t="str">
        <f>TEXT(Table1[[#This Row],[Order Date]],"yyyy")</f>
        <v>2015</v>
      </c>
      <c r="AC549" s="10">
        <v>42103</v>
      </c>
      <c r="AD549" s="2">
        <v>-21.319199999999999</v>
      </c>
      <c r="AE549" s="2">
        <v>3</v>
      </c>
      <c r="AF549" s="2">
        <v>8.8000000000000007</v>
      </c>
      <c r="AG549" s="2">
        <v>87260</v>
      </c>
      <c r="AH549" s="7" t="str">
        <f>IF(COUNTIF(Returns!$A$2:$A$1635,Orders!AG549)&gt;0,"Returned","Not Returned")</f>
        <v>Not Returned</v>
      </c>
    </row>
    <row r="550" spans="5:34" ht="12.75" customHeight="1" thickTop="1" thickBot="1" x14ac:dyDescent="0.3">
      <c r="E550" s="11">
        <v>22646</v>
      </c>
      <c r="F550" s="12" t="s">
        <v>56</v>
      </c>
      <c r="G550" s="12">
        <v>0</v>
      </c>
      <c r="H550" s="12">
        <v>37.76</v>
      </c>
      <c r="I550" s="12">
        <v>12.9</v>
      </c>
      <c r="J550" s="12">
        <v>980</v>
      </c>
      <c r="K550" s="7" t="str">
        <f>IF(COUNTIF(Table1[Customer ID],Table1[[#This Row],[Customer ID]])&gt;1,"Repeat Customer","One-Time Customer")</f>
        <v>One-Time Customer</v>
      </c>
      <c r="L550" s="12" t="s">
        <v>1086</v>
      </c>
      <c r="M550" s="12" t="s">
        <v>49</v>
      </c>
      <c r="N550" s="12" t="s">
        <v>28</v>
      </c>
      <c r="O550" s="12" t="s">
        <v>29</v>
      </c>
      <c r="P550" s="12" t="s">
        <v>141</v>
      </c>
      <c r="Q550" s="12" t="s">
        <v>59</v>
      </c>
      <c r="R550" s="12" t="s">
        <v>1087</v>
      </c>
      <c r="S550" s="12">
        <v>0.56999999999999995</v>
      </c>
      <c r="T550" s="7">
        <f>Table1[[#This Row],[Profit]]/Table1[[#This Row],[Sales]]</f>
        <v>0.19666135792120704</v>
      </c>
      <c r="U550" s="12" t="s">
        <v>33</v>
      </c>
      <c r="V550" s="12" t="s">
        <v>53</v>
      </c>
      <c r="W550" s="12" t="s">
        <v>149</v>
      </c>
      <c r="X550" s="12" t="s">
        <v>778</v>
      </c>
      <c r="Y550" s="12">
        <v>5403</v>
      </c>
      <c r="Z550" s="13">
        <v>42040</v>
      </c>
      <c r="AA550" s="14" t="str">
        <f>TEXT(Table1[[#This Row],[Order Date]],"mmmm")</f>
        <v>February</v>
      </c>
      <c r="AB550" s="8" t="str">
        <f>TEXT(Table1[[#This Row],[Order Date]],"yyyy")</f>
        <v>2015</v>
      </c>
      <c r="AC550" s="13">
        <v>42041</v>
      </c>
      <c r="AD550" s="12">
        <v>93.846800000000002</v>
      </c>
      <c r="AE550" s="12">
        <v>12</v>
      </c>
      <c r="AF550" s="12">
        <v>477.2</v>
      </c>
      <c r="AG550" s="12">
        <v>87258</v>
      </c>
      <c r="AH550" s="7" t="str">
        <f>IF(COUNTIF(Returns!$A$2:$A$1635,Orders!AG550)&gt;0,"Returned","Not Returned")</f>
        <v>Not Returned</v>
      </c>
    </row>
    <row r="551" spans="5:34" ht="12.75" customHeight="1" thickTop="1" thickBot="1" x14ac:dyDescent="0.3">
      <c r="E551" s="9">
        <v>20010</v>
      </c>
      <c r="F551" s="2" t="s">
        <v>106</v>
      </c>
      <c r="G551" s="2">
        <v>0.09</v>
      </c>
      <c r="H551" s="2">
        <v>300.97000000000003</v>
      </c>
      <c r="I551" s="2">
        <v>7.18</v>
      </c>
      <c r="J551" s="2">
        <v>983</v>
      </c>
      <c r="K551" s="7" t="str">
        <f>IF(COUNTIF(Table1[Customer ID],Table1[[#This Row],[Customer ID]])&gt;1,"Repeat Customer","One-Time Customer")</f>
        <v>One-Time Customer</v>
      </c>
      <c r="L551" s="2" t="s">
        <v>1088</v>
      </c>
      <c r="M551" s="2" t="s">
        <v>49</v>
      </c>
      <c r="N551" s="2" t="s">
        <v>28</v>
      </c>
      <c r="O551" s="2" t="s">
        <v>77</v>
      </c>
      <c r="P551" s="2" t="s">
        <v>180</v>
      </c>
      <c r="Q551" s="2" t="s">
        <v>59</v>
      </c>
      <c r="R551" s="2" t="s">
        <v>1089</v>
      </c>
      <c r="S551" s="2">
        <v>0.48</v>
      </c>
      <c r="T551" s="7">
        <f>Table1[[#This Row],[Profit]]/Table1[[#This Row],[Sales]]</f>
        <v>6.2393360436458611E-3</v>
      </c>
      <c r="U551" s="2" t="s">
        <v>33</v>
      </c>
      <c r="V551" s="2" t="s">
        <v>136</v>
      </c>
      <c r="W551" s="2" t="s">
        <v>958</v>
      </c>
      <c r="X551" s="2" t="s">
        <v>1090</v>
      </c>
      <c r="Y551" s="2">
        <v>72143</v>
      </c>
      <c r="Z551" s="10">
        <v>42121</v>
      </c>
      <c r="AA551" s="14" t="str">
        <f>TEXT(Table1[[#This Row],[Order Date]],"mmmm")</f>
        <v>April</v>
      </c>
      <c r="AB551" s="8" t="str">
        <f>TEXT(Table1[[#This Row],[Order Date]],"yyyy")</f>
        <v>2015</v>
      </c>
      <c r="AC551" s="10">
        <v>42121</v>
      </c>
      <c r="AD551" s="2">
        <v>17.771999999999998</v>
      </c>
      <c r="AE551" s="2">
        <v>10</v>
      </c>
      <c r="AF551" s="2">
        <v>2848.38</v>
      </c>
      <c r="AG551" s="2">
        <v>90201</v>
      </c>
      <c r="AH551" s="7" t="str">
        <f>IF(COUNTIF(Returns!$A$2:$A$1635,Orders!AG551)&gt;0,"Returned","Not Returned")</f>
        <v>Not Returned</v>
      </c>
    </row>
    <row r="552" spans="5:34" ht="12.75" customHeight="1" thickTop="1" thickBot="1" x14ac:dyDescent="0.3">
      <c r="E552" s="11">
        <v>25895</v>
      </c>
      <c r="F552" s="12" t="s">
        <v>25</v>
      </c>
      <c r="G552" s="12">
        <v>0.05</v>
      </c>
      <c r="H552" s="12">
        <v>4.28</v>
      </c>
      <c r="I552" s="12">
        <v>5.17</v>
      </c>
      <c r="J552" s="12">
        <v>993</v>
      </c>
      <c r="K552" s="7" t="str">
        <f>IF(COUNTIF(Table1[Customer ID],Table1[[#This Row],[Customer ID]])&gt;1,"Repeat Customer","One-Time Customer")</f>
        <v>One-Time Customer</v>
      </c>
      <c r="L552" s="12" t="s">
        <v>1091</v>
      </c>
      <c r="M552" s="12" t="s">
        <v>49</v>
      </c>
      <c r="N552" s="12" t="s">
        <v>58</v>
      </c>
      <c r="O552" s="12" t="s">
        <v>29</v>
      </c>
      <c r="P552" s="12" t="s">
        <v>93</v>
      </c>
      <c r="Q552" s="12" t="s">
        <v>59</v>
      </c>
      <c r="R552" s="12" t="s">
        <v>481</v>
      </c>
      <c r="S552" s="12">
        <v>0.4</v>
      </c>
      <c r="T552" s="7">
        <f>Table1[[#This Row],[Profit]]/Table1[[#This Row],[Sales]]</f>
        <v>-2.7104717470191808</v>
      </c>
      <c r="U552" s="12" t="s">
        <v>33</v>
      </c>
      <c r="V552" s="12" t="s">
        <v>34</v>
      </c>
      <c r="W552" s="12" t="s">
        <v>45</v>
      </c>
      <c r="X552" s="12" t="s">
        <v>1092</v>
      </c>
      <c r="Y552" s="12">
        <v>93030</v>
      </c>
      <c r="Z552" s="13">
        <v>42054</v>
      </c>
      <c r="AA552" s="14" t="str">
        <f>TEXT(Table1[[#This Row],[Order Date]],"mmmm")</f>
        <v>February</v>
      </c>
      <c r="AB552" s="8" t="str">
        <f>TEXT(Table1[[#This Row],[Order Date]],"yyyy")</f>
        <v>2015</v>
      </c>
      <c r="AC552" s="13">
        <v>42054</v>
      </c>
      <c r="AD552" s="12">
        <v>-104.57</v>
      </c>
      <c r="AE552" s="12">
        <v>9</v>
      </c>
      <c r="AF552" s="12">
        <v>38.58</v>
      </c>
      <c r="AG552" s="12">
        <v>89432</v>
      </c>
      <c r="AH552" s="7" t="str">
        <f>IF(COUNTIF(Returns!$A$2:$A$1635,Orders!AG552)&gt;0,"Returned","Not Returned")</f>
        <v>Not Returned</v>
      </c>
    </row>
    <row r="553" spans="5:34" ht="12.75" customHeight="1" thickTop="1" thickBot="1" x14ac:dyDescent="0.3">
      <c r="E553" s="9">
        <v>19004</v>
      </c>
      <c r="F553" s="2" t="s">
        <v>25</v>
      </c>
      <c r="G553" s="2">
        <v>0.1</v>
      </c>
      <c r="H553" s="2">
        <v>400.98</v>
      </c>
      <c r="I553" s="2">
        <v>76.37</v>
      </c>
      <c r="J553" s="2">
        <v>994</v>
      </c>
      <c r="K553" s="7" t="str">
        <f>IF(COUNTIF(Table1[Customer ID],Table1[[#This Row],[Customer ID]])&gt;1,"Repeat Customer","One-Time Customer")</f>
        <v>One-Time Customer</v>
      </c>
      <c r="L553" s="2" t="s">
        <v>1093</v>
      </c>
      <c r="M553" s="2" t="s">
        <v>39</v>
      </c>
      <c r="N553" s="2" t="s">
        <v>58</v>
      </c>
      <c r="O553" s="2" t="s">
        <v>41</v>
      </c>
      <c r="P553" s="2" t="s">
        <v>152</v>
      </c>
      <c r="Q553" s="2" t="s">
        <v>121</v>
      </c>
      <c r="R553" s="2" t="s">
        <v>1094</v>
      </c>
      <c r="S553" s="2">
        <v>0.6</v>
      </c>
      <c r="T553" s="7">
        <f>Table1[[#This Row],[Profit]]/Table1[[#This Row],[Sales]]</f>
        <v>-1.1956622280898739</v>
      </c>
      <c r="U553" s="2" t="s">
        <v>33</v>
      </c>
      <c r="V553" s="2" t="s">
        <v>53</v>
      </c>
      <c r="W553" s="2" t="s">
        <v>188</v>
      </c>
      <c r="X553" s="2" t="s">
        <v>433</v>
      </c>
      <c r="Y553" s="2">
        <v>4073</v>
      </c>
      <c r="Z553" s="10">
        <v>42077</v>
      </c>
      <c r="AA553" s="14" t="str">
        <f>TEXT(Table1[[#This Row],[Order Date]],"mmmm")</f>
        <v>March</v>
      </c>
      <c r="AB553" s="8" t="str">
        <f>TEXT(Table1[[#This Row],[Order Date]],"yyyy")</f>
        <v>2015</v>
      </c>
      <c r="AC553" s="10">
        <v>42078</v>
      </c>
      <c r="AD553" s="2">
        <v>-969.0483660000001</v>
      </c>
      <c r="AE553" s="2">
        <v>2</v>
      </c>
      <c r="AF553" s="2">
        <v>810.47</v>
      </c>
      <c r="AG553" s="2">
        <v>89433</v>
      </c>
      <c r="AH553" s="7" t="str">
        <f>IF(COUNTIF(Returns!$A$2:$A$1635,Orders!AG553)&gt;0,"Returned","Not Returned")</f>
        <v>Not Returned</v>
      </c>
    </row>
    <row r="554" spans="5:34" ht="12.75" customHeight="1" thickTop="1" thickBot="1" x14ac:dyDescent="0.3">
      <c r="E554" s="11">
        <v>23840</v>
      </c>
      <c r="F554" s="12" t="s">
        <v>106</v>
      </c>
      <c r="G554" s="12">
        <v>0.09</v>
      </c>
      <c r="H554" s="12">
        <v>7.64</v>
      </c>
      <c r="I554" s="12">
        <v>5.83</v>
      </c>
      <c r="J554" s="12">
        <v>995</v>
      </c>
      <c r="K554" s="7" t="str">
        <f>IF(COUNTIF(Table1[Customer ID],Table1[[#This Row],[Customer ID]])&gt;1,"Repeat Customer","One-Time Customer")</f>
        <v>One-Time Customer</v>
      </c>
      <c r="L554" s="12" t="s">
        <v>1095</v>
      </c>
      <c r="M554" s="12" t="s">
        <v>49</v>
      </c>
      <c r="N554" s="12" t="s">
        <v>58</v>
      </c>
      <c r="O554" s="12" t="s">
        <v>29</v>
      </c>
      <c r="P554" s="12" t="s">
        <v>93</v>
      </c>
      <c r="Q554" s="12" t="s">
        <v>31</v>
      </c>
      <c r="R554" s="12" t="s">
        <v>1026</v>
      </c>
      <c r="S554" s="12">
        <v>0.36</v>
      </c>
      <c r="T554" s="7">
        <f>Table1[[#This Row],[Profit]]/Table1[[#This Row],[Sales]]</f>
        <v>5.5361801455444233E-2</v>
      </c>
      <c r="U554" s="12" t="s">
        <v>33</v>
      </c>
      <c r="V554" s="12" t="s">
        <v>53</v>
      </c>
      <c r="W554" s="12" t="s">
        <v>188</v>
      </c>
      <c r="X554" s="12" t="s">
        <v>1096</v>
      </c>
      <c r="Y554" s="12">
        <v>4070</v>
      </c>
      <c r="Z554" s="13">
        <v>42134</v>
      </c>
      <c r="AA554" s="14" t="str">
        <f>TEXT(Table1[[#This Row],[Order Date]],"mmmm")</f>
        <v>May</v>
      </c>
      <c r="AB554" s="8" t="str">
        <f>TEXT(Table1[[#This Row],[Order Date]],"yyyy")</f>
        <v>2015</v>
      </c>
      <c r="AC554" s="13">
        <v>42139</v>
      </c>
      <c r="AD554" s="12">
        <v>4.0320000000000036</v>
      </c>
      <c r="AE554" s="12">
        <v>9</v>
      </c>
      <c r="AF554" s="12">
        <v>72.83</v>
      </c>
      <c r="AG554" s="12">
        <v>89434</v>
      </c>
      <c r="AH554" s="7" t="str">
        <f>IF(COUNTIF(Returns!$A$2:$A$1635,Orders!AG554)&gt;0,"Returned","Not Returned")</f>
        <v>Not Returned</v>
      </c>
    </row>
    <row r="555" spans="5:34" ht="12.75" customHeight="1" thickTop="1" thickBot="1" x14ac:dyDescent="0.3">
      <c r="E555" s="9">
        <v>22639</v>
      </c>
      <c r="F555" s="2" t="s">
        <v>106</v>
      </c>
      <c r="G555" s="2">
        <v>0.08</v>
      </c>
      <c r="H555" s="2">
        <v>67.84</v>
      </c>
      <c r="I555" s="2">
        <v>0.99</v>
      </c>
      <c r="J555" s="2">
        <v>997</v>
      </c>
      <c r="K555" s="7" t="str">
        <f>IF(COUNTIF(Table1[Customer ID],Table1[[#This Row],[Customer ID]])&gt;1,"Repeat Customer","One-Time Customer")</f>
        <v>One-Time Customer</v>
      </c>
      <c r="L555" s="2" t="s">
        <v>1097</v>
      </c>
      <c r="M555" s="2" t="s">
        <v>49</v>
      </c>
      <c r="N555" s="2" t="s">
        <v>58</v>
      </c>
      <c r="O555" s="2" t="s">
        <v>29</v>
      </c>
      <c r="P555" s="2" t="s">
        <v>257</v>
      </c>
      <c r="Q555" s="2" t="s">
        <v>59</v>
      </c>
      <c r="R555" s="2" t="s">
        <v>1098</v>
      </c>
      <c r="S555" s="2">
        <v>0.57999999999999996</v>
      </c>
      <c r="T555" s="7">
        <f>Table1[[#This Row],[Profit]]/Table1[[#This Row],[Sales]]</f>
        <v>-0.37125981778196671</v>
      </c>
      <c r="U555" s="2" t="s">
        <v>33</v>
      </c>
      <c r="V555" s="2" t="s">
        <v>53</v>
      </c>
      <c r="W555" s="2" t="s">
        <v>54</v>
      </c>
      <c r="X555" s="2" t="s">
        <v>1063</v>
      </c>
      <c r="Y555" s="2">
        <v>7002</v>
      </c>
      <c r="Z555" s="10">
        <v>42028</v>
      </c>
      <c r="AA555" s="14" t="str">
        <f>TEXT(Table1[[#This Row],[Order Date]],"mmmm")</f>
        <v>January</v>
      </c>
      <c r="AB555" s="8" t="str">
        <f>TEXT(Table1[[#This Row],[Order Date]],"yyyy")</f>
        <v>2015</v>
      </c>
      <c r="AC555" s="10">
        <v>42033</v>
      </c>
      <c r="AD555" s="2">
        <v>-23.634399999999999</v>
      </c>
      <c r="AE555" s="2">
        <v>1</v>
      </c>
      <c r="AF555" s="2">
        <v>63.66</v>
      </c>
      <c r="AG555" s="2">
        <v>89431</v>
      </c>
      <c r="AH555" s="7" t="str">
        <f>IF(COUNTIF(Returns!$A$2:$A$1635,Orders!AG555)&gt;0,"Returned","Not Returned")</f>
        <v>Not Returned</v>
      </c>
    </row>
    <row r="556" spans="5:34" ht="12.75" customHeight="1" thickTop="1" thickBot="1" x14ac:dyDescent="0.3">
      <c r="E556" s="11">
        <v>19003</v>
      </c>
      <c r="F556" s="12" t="s">
        <v>25</v>
      </c>
      <c r="G556" s="12">
        <v>0.08</v>
      </c>
      <c r="H556" s="12">
        <v>45.19</v>
      </c>
      <c r="I556" s="12">
        <v>1.99</v>
      </c>
      <c r="J556" s="12">
        <v>999</v>
      </c>
      <c r="K556" s="7" t="str">
        <f>IF(COUNTIF(Table1[Customer ID],Table1[[#This Row],[Customer ID]])&gt;1,"Repeat Customer","One-Time Customer")</f>
        <v>One-Time Customer</v>
      </c>
      <c r="L556" s="12" t="s">
        <v>1099</v>
      </c>
      <c r="M556" s="12" t="s">
        <v>49</v>
      </c>
      <c r="N556" s="12" t="s">
        <v>58</v>
      </c>
      <c r="O556" s="12" t="s">
        <v>77</v>
      </c>
      <c r="P556" s="12" t="s">
        <v>180</v>
      </c>
      <c r="Q556" s="12" t="s">
        <v>51</v>
      </c>
      <c r="R556" s="12" t="s">
        <v>1100</v>
      </c>
      <c r="S556" s="12">
        <v>0.55000000000000004</v>
      </c>
      <c r="T556" s="7">
        <f>Table1[[#This Row],[Profit]]/Table1[[#This Row],[Sales]]</f>
        <v>-0.56461248231410155</v>
      </c>
      <c r="U556" s="12" t="s">
        <v>33</v>
      </c>
      <c r="V556" s="12" t="s">
        <v>53</v>
      </c>
      <c r="W556" s="12" t="s">
        <v>54</v>
      </c>
      <c r="X556" s="12" t="s">
        <v>1101</v>
      </c>
      <c r="Y556" s="12">
        <v>7450</v>
      </c>
      <c r="Z556" s="13">
        <v>42077</v>
      </c>
      <c r="AA556" s="14" t="str">
        <f>TEXT(Table1[[#This Row],[Order Date]],"mmmm")</f>
        <v>March</v>
      </c>
      <c r="AB556" s="8" t="str">
        <f>TEXT(Table1[[#This Row],[Order Date]],"yyyy")</f>
        <v>2015</v>
      </c>
      <c r="AC556" s="13">
        <v>42078</v>
      </c>
      <c r="AD556" s="12">
        <v>-71.83</v>
      </c>
      <c r="AE556" s="12">
        <v>3</v>
      </c>
      <c r="AF556" s="12">
        <v>127.22</v>
      </c>
      <c r="AG556" s="12">
        <v>89433</v>
      </c>
      <c r="AH556" s="7" t="str">
        <f>IF(COUNTIF(Returns!$A$2:$A$1635,Orders!AG556)&gt;0,"Returned","Not Returned")</f>
        <v>Not Returned</v>
      </c>
    </row>
    <row r="557" spans="5:34" ht="12.75" customHeight="1" thickTop="1" thickBot="1" x14ac:dyDescent="0.3">
      <c r="E557" s="9">
        <v>19002</v>
      </c>
      <c r="F557" s="2" t="s">
        <v>25</v>
      </c>
      <c r="G557" s="2">
        <v>0.03</v>
      </c>
      <c r="H557" s="2">
        <v>33.979999999999997</v>
      </c>
      <c r="I557" s="2">
        <v>19.989999999999998</v>
      </c>
      <c r="J557" s="2">
        <v>1000</v>
      </c>
      <c r="K557" s="7" t="str">
        <f>IF(COUNTIF(Table1[Customer ID],Table1[[#This Row],[Customer ID]])&gt;1,"Repeat Customer","One-Time Customer")</f>
        <v>One-Time Customer</v>
      </c>
      <c r="L557" s="2" t="s">
        <v>1102</v>
      </c>
      <c r="M557" s="2" t="s">
        <v>49</v>
      </c>
      <c r="N557" s="2" t="s">
        <v>58</v>
      </c>
      <c r="O557" s="2" t="s">
        <v>41</v>
      </c>
      <c r="P557" s="2" t="s">
        <v>50</v>
      </c>
      <c r="Q557" s="2" t="s">
        <v>59</v>
      </c>
      <c r="R557" s="2" t="s">
        <v>1103</v>
      </c>
      <c r="S557" s="2">
        <v>0.55000000000000004</v>
      </c>
      <c r="T557" s="7">
        <f>Table1[[#This Row],[Profit]]/Table1[[#This Row],[Sales]]</f>
        <v>-1.7112200536490822E-3</v>
      </c>
      <c r="U557" s="2" t="s">
        <v>33</v>
      </c>
      <c r="V557" s="2" t="s">
        <v>53</v>
      </c>
      <c r="W557" s="2" t="s">
        <v>149</v>
      </c>
      <c r="X557" s="2" t="s">
        <v>1104</v>
      </c>
      <c r="Y557" s="2">
        <v>5201</v>
      </c>
      <c r="Z557" s="10">
        <v>42077</v>
      </c>
      <c r="AA557" s="14" t="str">
        <f>TEXT(Table1[[#This Row],[Order Date]],"mmmm")</f>
        <v>March</v>
      </c>
      <c r="AB557" s="8" t="str">
        <f>TEXT(Table1[[#This Row],[Order Date]],"yyyy")</f>
        <v>2015</v>
      </c>
      <c r="AC557" s="10">
        <v>42078</v>
      </c>
      <c r="AD557" s="2">
        <v>-0.74000000000000909</v>
      </c>
      <c r="AE557" s="2">
        <v>12</v>
      </c>
      <c r="AF557" s="2">
        <v>432.44</v>
      </c>
      <c r="AG557" s="2">
        <v>89433</v>
      </c>
      <c r="AH557" s="7" t="str">
        <f>IF(COUNTIF(Returns!$A$2:$A$1635,Orders!AG557)&gt;0,"Returned","Not Returned")</f>
        <v>Not Returned</v>
      </c>
    </row>
    <row r="558" spans="5:34" ht="12.75" customHeight="1" thickTop="1" thickBot="1" x14ac:dyDescent="0.3">
      <c r="E558" s="11">
        <v>19380</v>
      </c>
      <c r="F558" s="12" t="s">
        <v>106</v>
      </c>
      <c r="G558" s="12">
        <v>0.06</v>
      </c>
      <c r="H558" s="12">
        <v>10.14</v>
      </c>
      <c r="I558" s="12">
        <v>2.27</v>
      </c>
      <c r="J558" s="12">
        <v>1005</v>
      </c>
      <c r="K558" s="7" t="str">
        <f>IF(COUNTIF(Table1[Customer ID],Table1[[#This Row],[Customer ID]])&gt;1,"Repeat Customer","One-Time Customer")</f>
        <v>Repeat Customer</v>
      </c>
      <c r="L558" s="12" t="s">
        <v>1105</v>
      </c>
      <c r="M558" s="12" t="s">
        <v>49</v>
      </c>
      <c r="N558" s="12" t="s">
        <v>58</v>
      </c>
      <c r="O558" s="12" t="s">
        <v>29</v>
      </c>
      <c r="P558" s="12" t="s">
        <v>93</v>
      </c>
      <c r="Q558" s="12" t="s">
        <v>31</v>
      </c>
      <c r="R558" s="12" t="s">
        <v>270</v>
      </c>
      <c r="S558" s="12">
        <v>0.36</v>
      </c>
      <c r="T558" s="7">
        <f>Table1[[#This Row],[Profit]]/Table1[[#This Row],[Sales]]</f>
        <v>-0.31855500821018062</v>
      </c>
      <c r="U558" s="12" t="s">
        <v>33</v>
      </c>
      <c r="V558" s="12" t="s">
        <v>61</v>
      </c>
      <c r="W558" s="12" t="s">
        <v>178</v>
      </c>
      <c r="X558" s="12" t="s">
        <v>766</v>
      </c>
      <c r="Y558" s="12">
        <v>60089</v>
      </c>
      <c r="Z558" s="13">
        <v>42067</v>
      </c>
      <c r="AA558" s="14" t="str">
        <f>TEXT(Table1[[#This Row],[Order Date]],"mmmm")</f>
        <v>March</v>
      </c>
      <c r="AB558" s="8" t="str">
        <f>TEXT(Table1[[#This Row],[Order Date]],"yyyy")</f>
        <v>2015</v>
      </c>
      <c r="AC558" s="13">
        <v>42067</v>
      </c>
      <c r="AD558" s="12">
        <v>-3.88</v>
      </c>
      <c r="AE558" s="12">
        <v>1</v>
      </c>
      <c r="AF558" s="12">
        <v>12.18</v>
      </c>
      <c r="AG558" s="12">
        <v>90043</v>
      </c>
      <c r="AH558" s="7" t="str">
        <f>IF(COUNTIF(Returns!$A$2:$A$1635,Orders!AG558)&gt;0,"Returned","Not Returned")</f>
        <v>Not Returned</v>
      </c>
    </row>
    <row r="559" spans="5:34" ht="12.75" customHeight="1" thickTop="1" thickBot="1" x14ac:dyDescent="0.3">
      <c r="E559" s="9">
        <v>20167</v>
      </c>
      <c r="F559" s="2" t="s">
        <v>25</v>
      </c>
      <c r="G559" s="2">
        <v>0.02</v>
      </c>
      <c r="H559" s="2">
        <v>40.99</v>
      </c>
      <c r="I559" s="2">
        <v>17.48</v>
      </c>
      <c r="J559" s="2">
        <v>1005</v>
      </c>
      <c r="K559" s="7" t="str">
        <f>IF(COUNTIF(Table1[Customer ID],Table1[[#This Row],[Customer ID]])&gt;1,"Repeat Customer","One-Time Customer")</f>
        <v>Repeat Customer</v>
      </c>
      <c r="L559" s="2" t="s">
        <v>1105</v>
      </c>
      <c r="M559" s="2" t="s">
        <v>49</v>
      </c>
      <c r="N559" s="2" t="s">
        <v>58</v>
      </c>
      <c r="O559" s="2" t="s">
        <v>29</v>
      </c>
      <c r="P559" s="2" t="s">
        <v>93</v>
      </c>
      <c r="Q559" s="2" t="s">
        <v>59</v>
      </c>
      <c r="R559" s="2" t="s">
        <v>1106</v>
      </c>
      <c r="S559" s="2">
        <v>0.36</v>
      </c>
      <c r="T559" s="7">
        <f>Table1[[#This Row],[Profit]]/Table1[[#This Row],[Sales]]</f>
        <v>0.57983523247372248</v>
      </c>
      <c r="U559" s="2" t="s">
        <v>33</v>
      </c>
      <c r="V559" s="2" t="s">
        <v>61</v>
      </c>
      <c r="W559" s="2" t="s">
        <v>178</v>
      </c>
      <c r="X559" s="2" t="s">
        <v>766</v>
      </c>
      <c r="Y559" s="2">
        <v>60089</v>
      </c>
      <c r="Z559" s="10">
        <v>42062</v>
      </c>
      <c r="AA559" s="14" t="str">
        <f>TEXT(Table1[[#This Row],[Order Date]],"mmmm")</f>
        <v>February</v>
      </c>
      <c r="AB559" s="8" t="str">
        <f>TEXT(Table1[[#This Row],[Order Date]],"yyyy")</f>
        <v>2015</v>
      </c>
      <c r="AC559" s="10">
        <v>42063</v>
      </c>
      <c r="AD559" s="2">
        <v>551.09280000000001</v>
      </c>
      <c r="AE559" s="2">
        <v>23</v>
      </c>
      <c r="AF559" s="2">
        <v>950.43</v>
      </c>
      <c r="AG559" s="2">
        <v>90044</v>
      </c>
      <c r="AH559" s="7" t="str">
        <f>IF(COUNTIF(Returns!$A$2:$A$1635,Orders!AG559)&gt;0,"Returned","Not Returned")</f>
        <v>Not Returned</v>
      </c>
    </row>
    <row r="560" spans="5:34" ht="12.75" customHeight="1" thickTop="1" thickBot="1" x14ac:dyDescent="0.3">
      <c r="E560" s="11">
        <v>18529</v>
      </c>
      <c r="F560" s="12" t="s">
        <v>25</v>
      </c>
      <c r="G560" s="12">
        <v>0.01</v>
      </c>
      <c r="H560" s="12">
        <v>3.15</v>
      </c>
      <c r="I560" s="12">
        <v>0.49</v>
      </c>
      <c r="J560" s="12">
        <v>1008</v>
      </c>
      <c r="K560" s="7" t="str">
        <f>IF(COUNTIF(Table1[Customer ID],Table1[[#This Row],[Customer ID]])&gt;1,"Repeat Customer","One-Time Customer")</f>
        <v>One-Time Customer</v>
      </c>
      <c r="L560" s="12" t="s">
        <v>1107</v>
      </c>
      <c r="M560" s="12" t="s">
        <v>49</v>
      </c>
      <c r="N560" s="12" t="s">
        <v>40</v>
      </c>
      <c r="O560" s="12" t="s">
        <v>29</v>
      </c>
      <c r="P560" s="12" t="s">
        <v>134</v>
      </c>
      <c r="Q560" s="12" t="s">
        <v>59</v>
      </c>
      <c r="R560" s="12" t="s">
        <v>1108</v>
      </c>
      <c r="S560" s="12">
        <v>0.37</v>
      </c>
      <c r="T560" s="7">
        <f>Table1[[#This Row],[Profit]]/Table1[[#This Row],[Sales]]</f>
        <v>0.69</v>
      </c>
      <c r="U560" s="12" t="s">
        <v>33</v>
      </c>
      <c r="V560" s="12" t="s">
        <v>53</v>
      </c>
      <c r="W560" s="12" t="s">
        <v>188</v>
      </c>
      <c r="X560" s="12" t="s">
        <v>1109</v>
      </c>
      <c r="Y560" s="12">
        <v>4038</v>
      </c>
      <c r="Z560" s="13">
        <v>42149</v>
      </c>
      <c r="AA560" s="14" t="str">
        <f>TEXT(Table1[[#This Row],[Order Date]],"mmmm")</f>
        <v>May</v>
      </c>
      <c r="AB560" s="8" t="str">
        <f>TEXT(Table1[[#This Row],[Order Date]],"yyyy")</f>
        <v>2015</v>
      </c>
      <c r="AC560" s="13">
        <v>42151</v>
      </c>
      <c r="AD560" s="12">
        <v>17.505299999999998</v>
      </c>
      <c r="AE560" s="12">
        <v>8</v>
      </c>
      <c r="AF560" s="12">
        <v>25.37</v>
      </c>
      <c r="AG560" s="12">
        <v>88371</v>
      </c>
      <c r="AH560" s="7" t="str">
        <f>IF(COUNTIF(Returns!$A$2:$A$1635,Orders!AG560)&gt;0,"Returned","Not Returned")</f>
        <v>Not Returned</v>
      </c>
    </row>
    <row r="561" spans="5:34" ht="12.75" customHeight="1" thickTop="1" thickBot="1" x14ac:dyDescent="0.3">
      <c r="E561" s="9">
        <v>18886</v>
      </c>
      <c r="F561" s="2" t="s">
        <v>25</v>
      </c>
      <c r="G561" s="2">
        <v>0.1</v>
      </c>
      <c r="H561" s="2">
        <v>550.98</v>
      </c>
      <c r="I561" s="2">
        <v>45.7</v>
      </c>
      <c r="J561" s="2">
        <v>1009</v>
      </c>
      <c r="K561" s="7" t="str">
        <f>IF(COUNTIF(Table1[Customer ID],Table1[[#This Row],[Customer ID]])&gt;1,"Repeat Customer","One-Time Customer")</f>
        <v>One-Time Customer</v>
      </c>
      <c r="L561" s="2" t="s">
        <v>1110</v>
      </c>
      <c r="M561" s="2" t="s">
        <v>39</v>
      </c>
      <c r="N561" s="2" t="s">
        <v>28</v>
      </c>
      <c r="O561" s="2" t="s">
        <v>41</v>
      </c>
      <c r="P561" s="2" t="s">
        <v>152</v>
      </c>
      <c r="Q561" s="2" t="s">
        <v>121</v>
      </c>
      <c r="R561" s="2" t="s">
        <v>1111</v>
      </c>
      <c r="S561" s="2">
        <v>0.71</v>
      </c>
      <c r="T561" s="7">
        <f>Table1[[#This Row],[Profit]]/Table1[[#This Row],[Sales]]</f>
        <v>0.11754522758832626</v>
      </c>
      <c r="U561" s="2" t="s">
        <v>33</v>
      </c>
      <c r="V561" s="2" t="s">
        <v>53</v>
      </c>
      <c r="W561" s="2" t="s">
        <v>188</v>
      </c>
      <c r="X561" s="2" t="s">
        <v>1112</v>
      </c>
      <c r="Y561" s="2">
        <v>4072</v>
      </c>
      <c r="Z561" s="10">
        <v>42174</v>
      </c>
      <c r="AA561" s="14" t="str">
        <f>TEXT(Table1[[#This Row],[Order Date]],"mmmm")</f>
        <v>June</v>
      </c>
      <c r="AB561" s="8" t="str">
        <f>TEXT(Table1[[#This Row],[Order Date]],"yyyy")</f>
        <v>2015</v>
      </c>
      <c r="AC561" s="10">
        <v>42176</v>
      </c>
      <c r="AD561" s="2">
        <v>818.54617499999995</v>
      </c>
      <c r="AE561" s="2">
        <v>14</v>
      </c>
      <c r="AF561" s="2">
        <v>6963.67</v>
      </c>
      <c r="AG561" s="2">
        <v>88372</v>
      </c>
      <c r="AH561" s="7" t="str">
        <f>IF(COUNTIF(Returns!$A$2:$A$1635,Orders!AG561)&gt;0,"Returned","Not Returned")</f>
        <v>Not Returned</v>
      </c>
    </row>
    <row r="562" spans="5:34" ht="12.75" customHeight="1" thickTop="1" thickBot="1" x14ac:dyDescent="0.3">
      <c r="E562" s="11">
        <v>21184</v>
      </c>
      <c r="F562" s="12" t="s">
        <v>47</v>
      </c>
      <c r="G562" s="12">
        <v>0.09</v>
      </c>
      <c r="H562" s="12">
        <v>28.48</v>
      </c>
      <c r="I562" s="12">
        <v>1.99</v>
      </c>
      <c r="J562" s="12">
        <v>1014</v>
      </c>
      <c r="K562" s="7" t="str">
        <f>IF(COUNTIF(Table1[Customer ID],Table1[[#This Row],[Customer ID]])&gt;1,"Repeat Customer","One-Time Customer")</f>
        <v>Repeat Customer</v>
      </c>
      <c r="L562" s="12" t="s">
        <v>1113</v>
      </c>
      <c r="M562" s="12" t="s">
        <v>49</v>
      </c>
      <c r="N562" s="12" t="s">
        <v>40</v>
      </c>
      <c r="O562" s="12" t="s">
        <v>77</v>
      </c>
      <c r="P562" s="12" t="s">
        <v>180</v>
      </c>
      <c r="Q562" s="12" t="s">
        <v>51</v>
      </c>
      <c r="R562" s="12" t="s">
        <v>407</v>
      </c>
      <c r="S562" s="12">
        <v>0.4</v>
      </c>
      <c r="T562" s="7">
        <f>Table1[[#This Row],[Profit]]/Table1[[#This Row],[Sales]]</f>
        <v>-0.1070737341574577</v>
      </c>
      <c r="U562" s="12" t="s">
        <v>33</v>
      </c>
      <c r="V562" s="12" t="s">
        <v>136</v>
      </c>
      <c r="W562" s="12" t="s">
        <v>958</v>
      </c>
      <c r="X562" s="12" t="s">
        <v>1114</v>
      </c>
      <c r="Y562" s="12">
        <v>72022</v>
      </c>
      <c r="Z562" s="13">
        <v>42064</v>
      </c>
      <c r="AA562" s="14" t="str">
        <f>TEXT(Table1[[#This Row],[Order Date]],"mmmm")</f>
        <v>March</v>
      </c>
      <c r="AB562" s="8" t="str">
        <f>TEXT(Table1[[#This Row],[Order Date]],"yyyy")</f>
        <v>2015</v>
      </c>
      <c r="AC562" s="13">
        <v>42065</v>
      </c>
      <c r="AD562" s="12">
        <v>-17.149999999999999</v>
      </c>
      <c r="AE562" s="12">
        <v>6</v>
      </c>
      <c r="AF562" s="12">
        <v>160.16999999999999</v>
      </c>
      <c r="AG562" s="12">
        <v>88387</v>
      </c>
      <c r="AH562" s="7" t="str">
        <f>IF(COUNTIF(Returns!$A$2:$A$1635,Orders!AG562)&gt;0,"Returned","Not Returned")</f>
        <v>Not Returned</v>
      </c>
    </row>
    <row r="563" spans="5:34" ht="12.75" customHeight="1" thickTop="1" thickBot="1" x14ac:dyDescent="0.3">
      <c r="E563" s="9">
        <v>21185</v>
      </c>
      <c r="F563" s="2" t="s">
        <v>47</v>
      </c>
      <c r="G563" s="2">
        <v>0</v>
      </c>
      <c r="H563" s="2">
        <v>2.08</v>
      </c>
      <c r="I563" s="2">
        <v>5.33</v>
      </c>
      <c r="J563" s="2">
        <v>1014</v>
      </c>
      <c r="K563" s="7" t="str">
        <f>IF(COUNTIF(Table1[Customer ID],Table1[[#This Row],[Customer ID]])&gt;1,"Repeat Customer","One-Time Customer")</f>
        <v>Repeat Customer</v>
      </c>
      <c r="L563" s="2" t="s">
        <v>1113</v>
      </c>
      <c r="M563" s="2" t="s">
        <v>49</v>
      </c>
      <c r="N563" s="2" t="s">
        <v>40</v>
      </c>
      <c r="O563" s="2" t="s">
        <v>41</v>
      </c>
      <c r="P563" s="2" t="s">
        <v>50</v>
      </c>
      <c r="Q563" s="2" t="s">
        <v>59</v>
      </c>
      <c r="R563" s="2" t="s">
        <v>744</v>
      </c>
      <c r="S563" s="2">
        <v>0.43</v>
      </c>
      <c r="T563" s="7">
        <f>Table1[[#This Row],[Profit]]/Table1[[#This Row],[Sales]]</f>
        <v>-3.954484605087015</v>
      </c>
      <c r="U563" s="2" t="s">
        <v>33</v>
      </c>
      <c r="V563" s="2" t="s">
        <v>136</v>
      </c>
      <c r="W563" s="2" t="s">
        <v>958</v>
      </c>
      <c r="X563" s="2" t="s">
        <v>1114</v>
      </c>
      <c r="Y563" s="2">
        <v>72022</v>
      </c>
      <c r="Z563" s="10">
        <v>42064</v>
      </c>
      <c r="AA563" s="14" t="str">
        <f>TEXT(Table1[[#This Row],[Order Date]],"mmmm")</f>
        <v>March</v>
      </c>
      <c r="AB563" s="8" t="str">
        <f>TEXT(Table1[[#This Row],[Order Date]],"yyyy")</f>
        <v>2015</v>
      </c>
      <c r="AC563" s="10">
        <v>42066</v>
      </c>
      <c r="AD563" s="2">
        <v>-29.540000000000003</v>
      </c>
      <c r="AE563" s="2">
        <v>3</v>
      </c>
      <c r="AF563" s="2">
        <v>7.47</v>
      </c>
      <c r="AG563" s="2">
        <v>88387</v>
      </c>
      <c r="AH563" s="7" t="str">
        <f>IF(COUNTIF(Returns!$A$2:$A$1635,Orders!AG563)&gt;0,"Returned","Not Returned")</f>
        <v>Not Returned</v>
      </c>
    </row>
    <row r="564" spans="5:34" ht="12.75" customHeight="1" thickTop="1" thickBot="1" x14ac:dyDescent="0.3">
      <c r="E564" s="11">
        <v>21186</v>
      </c>
      <c r="F564" s="12" t="s">
        <v>47</v>
      </c>
      <c r="G564" s="12">
        <v>0.06</v>
      </c>
      <c r="H564" s="12">
        <v>45.99</v>
      </c>
      <c r="I564" s="12">
        <v>4.99</v>
      </c>
      <c r="J564" s="12">
        <v>1014</v>
      </c>
      <c r="K564" s="7" t="str">
        <f>IF(COUNTIF(Table1[Customer ID],Table1[[#This Row],[Customer ID]])&gt;1,"Repeat Customer","One-Time Customer")</f>
        <v>Repeat Customer</v>
      </c>
      <c r="L564" s="12" t="s">
        <v>1113</v>
      </c>
      <c r="M564" s="12" t="s">
        <v>27</v>
      </c>
      <c r="N564" s="12" t="s">
        <v>40</v>
      </c>
      <c r="O564" s="12" t="s">
        <v>77</v>
      </c>
      <c r="P564" s="12" t="s">
        <v>78</v>
      </c>
      <c r="Q564" s="12" t="s">
        <v>59</v>
      </c>
      <c r="R564" s="12" t="s">
        <v>1115</v>
      </c>
      <c r="S564" s="12">
        <v>0.56000000000000005</v>
      </c>
      <c r="T564" s="7">
        <f>Table1[[#This Row],[Profit]]/Table1[[#This Row],[Sales]]</f>
        <v>-0.88936112834065961</v>
      </c>
      <c r="U564" s="12" t="s">
        <v>33</v>
      </c>
      <c r="V564" s="12" t="s">
        <v>136</v>
      </c>
      <c r="W564" s="12" t="s">
        <v>958</v>
      </c>
      <c r="X564" s="12" t="s">
        <v>1114</v>
      </c>
      <c r="Y564" s="12">
        <v>72022</v>
      </c>
      <c r="Z564" s="13">
        <v>42064</v>
      </c>
      <c r="AA564" s="14" t="str">
        <f>TEXT(Table1[[#This Row],[Order Date]],"mmmm")</f>
        <v>March</v>
      </c>
      <c r="AB564" s="8" t="str">
        <f>TEXT(Table1[[#This Row],[Order Date]],"yyyy")</f>
        <v>2015</v>
      </c>
      <c r="AC564" s="13">
        <v>42065</v>
      </c>
      <c r="AD564" s="12">
        <v>-329.78399999999999</v>
      </c>
      <c r="AE564" s="12">
        <v>10</v>
      </c>
      <c r="AF564" s="12">
        <v>370.81</v>
      </c>
      <c r="AG564" s="12">
        <v>88387</v>
      </c>
      <c r="AH564" s="7" t="str">
        <f>IF(COUNTIF(Returns!$A$2:$A$1635,Orders!AG564)&gt;0,"Returned","Not Returned")</f>
        <v>Not Returned</v>
      </c>
    </row>
    <row r="565" spans="5:34" ht="12.75" customHeight="1" thickTop="1" thickBot="1" x14ac:dyDescent="0.3">
      <c r="E565" s="9">
        <v>20880</v>
      </c>
      <c r="F565" s="2" t="s">
        <v>37</v>
      </c>
      <c r="G565" s="2">
        <v>0.08</v>
      </c>
      <c r="H565" s="2">
        <v>10.91</v>
      </c>
      <c r="I565" s="2">
        <v>2.99</v>
      </c>
      <c r="J565" s="2">
        <v>1014</v>
      </c>
      <c r="K565" s="7" t="str">
        <f>IF(COUNTIF(Table1[Customer ID],Table1[[#This Row],[Customer ID]])&gt;1,"Repeat Customer","One-Time Customer")</f>
        <v>Repeat Customer</v>
      </c>
      <c r="L565" s="2" t="s">
        <v>1113</v>
      </c>
      <c r="M565" s="2" t="s">
        <v>49</v>
      </c>
      <c r="N565" s="2" t="s">
        <v>40</v>
      </c>
      <c r="O565" s="2" t="s">
        <v>29</v>
      </c>
      <c r="P565" s="2" t="s">
        <v>109</v>
      </c>
      <c r="Q565" s="2" t="s">
        <v>59</v>
      </c>
      <c r="R565" s="2" t="s">
        <v>1116</v>
      </c>
      <c r="S565" s="2">
        <v>0.38</v>
      </c>
      <c r="T565" s="7">
        <f>Table1[[#This Row],[Profit]]/Table1[[#This Row],[Sales]]</f>
        <v>-1.7501458454871242E-2</v>
      </c>
      <c r="U565" s="2" t="s">
        <v>33</v>
      </c>
      <c r="V565" s="2" t="s">
        <v>136</v>
      </c>
      <c r="W565" s="2" t="s">
        <v>958</v>
      </c>
      <c r="X565" s="2" t="s">
        <v>1114</v>
      </c>
      <c r="Y565" s="2">
        <v>72022</v>
      </c>
      <c r="Z565" s="10">
        <v>42068</v>
      </c>
      <c r="AA565" s="14" t="str">
        <f>TEXT(Table1[[#This Row],[Order Date]],"mmmm")</f>
        <v>March</v>
      </c>
      <c r="AB565" s="8" t="str">
        <f>TEXT(Table1[[#This Row],[Order Date]],"yyyy")</f>
        <v>2015</v>
      </c>
      <c r="AC565" s="10">
        <v>42069</v>
      </c>
      <c r="AD565" s="2">
        <v>-2.1</v>
      </c>
      <c r="AE565" s="2">
        <v>11</v>
      </c>
      <c r="AF565" s="2">
        <v>119.99</v>
      </c>
      <c r="AG565" s="2">
        <v>88388</v>
      </c>
      <c r="AH565" s="7" t="str">
        <f>IF(COUNTIF(Returns!$A$2:$A$1635,Orders!AG565)&gt;0,"Returned","Not Returned")</f>
        <v>Not Returned</v>
      </c>
    </row>
    <row r="566" spans="5:34" ht="12.75" customHeight="1" thickTop="1" thickBot="1" x14ac:dyDescent="0.3">
      <c r="E566" s="11">
        <v>20531</v>
      </c>
      <c r="F566" s="12" t="s">
        <v>56</v>
      </c>
      <c r="G566" s="12">
        <v>0</v>
      </c>
      <c r="H566" s="12">
        <v>43.98</v>
      </c>
      <c r="I566" s="12">
        <v>8.99</v>
      </c>
      <c r="J566" s="12">
        <v>1015</v>
      </c>
      <c r="K566" s="7" t="str">
        <f>IF(COUNTIF(Table1[Customer ID],Table1[[#This Row],[Customer ID]])&gt;1,"Repeat Customer","One-Time Customer")</f>
        <v>One-Time Customer</v>
      </c>
      <c r="L566" s="12" t="s">
        <v>1117</v>
      </c>
      <c r="M566" s="12" t="s">
        <v>49</v>
      </c>
      <c r="N566" s="12" t="s">
        <v>40</v>
      </c>
      <c r="O566" s="12" t="s">
        <v>29</v>
      </c>
      <c r="P566" s="12" t="s">
        <v>30</v>
      </c>
      <c r="Q566" s="12" t="s">
        <v>51</v>
      </c>
      <c r="R566" s="12" t="s">
        <v>1118</v>
      </c>
      <c r="S566" s="12">
        <v>0.57999999999999996</v>
      </c>
      <c r="T566" s="7">
        <f>Table1[[#This Row],[Profit]]/Table1[[#This Row],[Sales]]</f>
        <v>1.2747302904564315</v>
      </c>
      <c r="U566" s="12" t="s">
        <v>33</v>
      </c>
      <c r="V566" s="12" t="s">
        <v>136</v>
      </c>
      <c r="W566" s="12" t="s">
        <v>322</v>
      </c>
      <c r="X566" s="12" t="s">
        <v>1119</v>
      </c>
      <c r="Y566" s="12">
        <v>27502</v>
      </c>
      <c r="Z566" s="13">
        <v>42081</v>
      </c>
      <c r="AA566" s="14" t="str">
        <f>TEXT(Table1[[#This Row],[Order Date]],"mmmm")</f>
        <v>March</v>
      </c>
      <c r="AB566" s="8" t="str">
        <f>TEXT(Table1[[#This Row],[Order Date]],"yyyy")</f>
        <v>2015</v>
      </c>
      <c r="AC566" s="13">
        <v>42081</v>
      </c>
      <c r="AD566" s="12">
        <v>829.46699999999998</v>
      </c>
      <c r="AE566" s="12">
        <v>14</v>
      </c>
      <c r="AF566" s="12">
        <v>650.70000000000005</v>
      </c>
      <c r="AG566" s="12">
        <v>88390</v>
      </c>
      <c r="AH566" s="7" t="str">
        <f>IF(COUNTIF(Returns!$A$2:$A$1635,Orders!AG566)&gt;0,"Returned","Not Returned")</f>
        <v>Not Returned</v>
      </c>
    </row>
    <row r="567" spans="5:34" ht="12.75" customHeight="1" thickTop="1" thickBot="1" x14ac:dyDescent="0.3">
      <c r="E567" s="9">
        <v>24752</v>
      </c>
      <c r="F567" s="2" t="s">
        <v>25</v>
      </c>
      <c r="G567" s="2">
        <v>0.02</v>
      </c>
      <c r="H567" s="2">
        <v>6.48</v>
      </c>
      <c r="I567" s="2">
        <v>7.86</v>
      </c>
      <c r="J567" s="2">
        <v>1016</v>
      </c>
      <c r="K567" s="7" t="str">
        <f>IF(COUNTIF(Table1[Customer ID],Table1[[#This Row],[Customer ID]])&gt;1,"Repeat Customer","One-Time Customer")</f>
        <v>One-Time Customer</v>
      </c>
      <c r="L567" s="2" t="s">
        <v>1120</v>
      </c>
      <c r="M567" s="2" t="s">
        <v>27</v>
      </c>
      <c r="N567" s="2" t="s">
        <v>40</v>
      </c>
      <c r="O567" s="2" t="s">
        <v>29</v>
      </c>
      <c r="P567" s="2" t="s">
        <v>93</v>
      </c>
      <c r="Q567" s="2" t="s">
        <v>59</v>
      </c>
      <c r="R567" s="2" t="s">
        <v>1121</v>
      </c>
      <c r="S567" s="2">
        <v>0.37</v>
      </c>
      <c r="T567" s="7">
        <f>Table1[[#This Row],[Profit]]/Table1[[#This Row],[Sales]]</f>
        <v>9.7477651183172647</v>
      </c>
      <c r="U567" s="2" t="s">
        <v>33</v>
      </c>
      <c r="V567" s="2" t="s">
        <v>136</v>
      </c>
      <c r="W567" s="2" t="s">
        <v>322</v>
      </c>
      <c r="X567" s="2" t="s">
        <v>1122</v>
      </c>
      <c r="Y567" s="2">
        <v>28806</v>
      </c>
      <c r="Z567" s="10">
        <v>42167</v>
      </c>
      <c r="AA567" s="14" t="str">
        <f>TEXT(Table1[[#This Row],[Order Date]],"mmmm")</f>
        <v>June</v>
      </c>
      <c r="AB567" s="8" t="str">
        <f>TEXT(Table1[[#This Row],[Order Date]],"yyyy")</f>
        <v>2015</v>
      </c>
      <c r="AC567" s="10">
        <v>42168</v>
      </c>
      <c r="AD567" s="2">
        <v>111.22199999999999</v>
      </c>
      <c r="AE567" s="2">
        <v>1</v>
      </c>
      <c r="AF567" s="2">
        <v>11.41</v>
      </c>
      <c r="AG567" s="2">
        <v>88389</v>
      </c>
      <c r="AH567" s="7" t="str">
        <f>IF(COUNTIF(Returns!$A$2:$A$1635,Orders!AG567)&gt;0,"Returned","Not Returned")</f>
        <v>Not Returned</v>
      </c>
    </row>
    <row r="568" spans="5:34" ht="12.75" customHeight="1" thickTop="1" thickBot="1" x14ac:dyDescent="0.3">
      <c r="E568" s="11">
        <v>25027</v>
      </c>
      <c r="F568" s="12" t="s">
        <v>56</v>
      </c>
      <c r="G568" s="12">
        <v>0.05</v>
      </c>
      <c r="H568" s="12">
        <v>35.89</v>
      </c>
      <c r="I568" s="12">
        <v>14.72</v>
      </c>
      <c r="J568" s="12">
        <v>1018</v>
      </c>
      <c r="K568" s="7" t="str">
        <f>IF(COUNTIF(Table1[Customer ID],Table1[[#This Row],[Customer ID]])&gt;1,"Repeat Customer","One-Time Customer")</f>
        <v>Repeat Customer</v>
      </c>
      <c r="L568" s="12" t="s">
        <v>1123</v>
      </c>
      <c r="M568" s="12" t="s">
        <v>49</v>
      </c>
      <c r="N568" s="12" t="s">
        <v>40</v>
      </c>
      <c r="O568" s="12" t="s">
        <v>29</v>
      </c>
      <c r="P568" s="12" t="s">
        <v>69</v>
      </c>
      <c r="Q568" s="12" t="s">
        <v>59</v>
      </c>
      <c r="R568" s="12" t="s">
        <v>1124</v>
      </c>
      <c r="S568" s="12">
        <v>0.4</v>
      </c>
      <c r="T568" s="7">
        <f>Table1[[#This Row],[Profit]]/Table1[[#This Row],[Sales]]</f>
        <v>3.3607195872955214E-2</v>
      </c>
      <c r="U568" s="12" t="s">
        <v>33</v>
      </c>
      <c r="V568" s="12" t="s">
        <v>136</v>
      </c>
      <c r="W568" s="12" t="s">
        <v>322</v>
      </c>
      <c r="X568" s="12" t="s">
        <v>1125</v>
      </c>
      <c r="Y568" s="12">
        <v>27511</v>
      </c>
      <c r="Z568" s="13">
        <v>42102</v>
      </c>
      <c r="AA568" s="14" t="str">
        <f>TEXT(Table1[[#This Row],[Order Date]],"mmmm")</f>
        <v>April</v>
      </c>
      <c r="AB568" s="8" t="str">
        <f>TEXT(Table1[[#This Row],[Order Date]],"yyyy")</f>
        <v>2015</v>
      </c>
      <c r="AC568" s="13">
        <v>42103</v>
      </c>
      <c r="AD568" s="12">
        <v>22.866</v>
      </c>
      <c r="AE568" s="12">
        <v>19</v>
      </c>
      <c r="AF568" s="12">
        <v>680.39</v>
      </c>
      <c r="AG568" s="12">
        <v>88391</v>
      </c>
      <c r="AH568" s="7" t="str">
        <f>IF(COUNTIF(Returns!$A$2:$A$1635,Orders!AG568)&gt;0,"Returned","Not Returned")</f>
        <v>Not Returned</v>
      </c>
    </row>
    <row r="569" spans="5:34" ht="12.75" customHeight="1" thickTop="1" thickBot="1" x14ac:dyDescent="0.3">
      <c r="E569" s="9">
        <v>25028</v>
      </c>
      <c r="F569" s="2" t="s">
        <v>56</v>
      </c>
      <c r="G569" s="2">
        <v>0</v>
      </c>
      <c r="H569" s="2">
        <v>11.48</v>
      </c>
      <c r="I569" s="2">
        <v>5.43</v>
      </c>
      <c r="J569" s="2">
        <v>1018</v>
      </c>
      <c r="K569" s="7" t="str">
        <f>IF(COUNTIF(Table1[Customer ID],Table1[[#This Row],[Customer ID]])&gt;1,"Repeat Customer","One-Time Customer")</f>
        <v>Repeat Customer</v>
      </c>
      <c r="L569" s="2" t="s">
        <v>1123</v>
      </c>
      <c r="M569" s="2" t="s">
        <v>49</v>
      </c>
      <c r="N569" s="2" t="s">
        <v>40</v>
      </c>
      <c r="O569" s="2" t="s">
        <v>29</v>
      </c>
      <c r="P569" s="2" t="s">
        <v>93</v>
      </c>
      <c r="Q569" s="2" t="s">
        <v>59</v>
      </c>
      <c r="R569" s="2" t="s">
        <v>1126</v>
      </c>
      <c r="S569" s="2">
        <v>0.36</v>
      </c>
      <c r="T569" s="7">
        <f>Table1[[#This Row],[Profit]]/Table1[[#This Row],[Sales]]</f>
        <v>1.5324152542372882</v>
      </c>
      <c r="U569" s="2" t="s">
        <v>33</v>
      </c>
      <c r="V569" s="2" t="s">
        <v>136</v>
      </c>
      <c r="W569" s="2" t="s">
        <v>322</v>
      </c>
      <c r="X569" s="2" t="s">
        <v>1125</v>
      </c>
      <c r="Y569" s="2">
        <v>27511</v>
      </c>
      <c r="Z569" s="10">
        <v>42102</v>
      </c>
      <c r="AA569" s="14" t="str">
        <f>TEXT(Table1[[#This Row],[Order Date]],"mmmm")</f>
        <v>April</v>
      </c>
      <c r="AB569" s="8" t="str">
        <f>TEXT(Table1[[#This Row],[Order Date]],"yyyy")</f>
        <v>2015</v>
      </c>
      <c r="AC569" s="10">
        <v>42102</v>
      </c>
      <c r="AD569" s="2">
        <v>115.72799999999999</v>
      </c>
      <c r="AE569" s="2">
        <v>6</v>
      </c>
      <c r="AF569" s="2">
        <v>75.52</v>
      </c>
      <c r="AG569" s="2">
        <v>88391</v>
      </c>
      <c r="AH569" s="7" t="str">
        <f>IF(COUNTIF(Returns!$A$2:$A$1635,Orders!AG569)&gt;0,"Returned","Not Returned")</f>
        <v>Not Returned</v>
      </c>
    </row>
    <row r="570" spans="5:34" ht="12.75" customHeight="1" thickTop="1" thickBot="1" x14ac:dyDescent="0.3">
      <c r="E570" s="11">
        <v>24926</v>
      </c>
      <c r="F570" s="12" t="s">
        <v>47</v>
      </c>
      <c r="G570" s="12">
        <v>0.09</v>
      </c>
      <c r="H570" s="12">
        <v>517.48</v>
      </c>
      <c r="I570" s="12">
        <v>16.63</v>
      </c>
      <c r="J570" s="12">
        <v>1020</v>
      </c>
      <c r="K570" s="7" t="str">
        <f>IF(COUNTIF(Table1[Customer ID],Table1[[#This Row],[Customer ID]])&gt;1,"Repeat Customer","One-Time Customer")</f>
        <v>Repeat Customer</v>
      </c>
      <c r="L570" s="12" t="s">
        <v>1127</v>
      </c>
      <c r="M570" s="12" t="s">
        <v>39</v>
      </c>
      <c r="N570" s="12" t="s">
        <v>58</v>
      </c>
      <c r="O570" s="12" t="s">
        <v>77</v>
      </c>
      <c r="P570" s="12" t="s">
        <v>85</v>
      </c>
      <c r="Q570" s="12" t="s">
        <v>121</v>
      </c>
      <c r="R570" s="12" t="s">
        <v>1128</v>
      </c>
      <c r="S570" s="12">
        <v>0.59</v>
      </c>
      <c r="T570" s="7">
        <f>Table1[[#This Row],[Profit]]/Table1[[#This Row],[Sales]]</f>
        <v>0.38621556652254796</v>
      </c>
      <c r="U570" s="12" t="s">
        <v>33</v>
      </c>
      <c r="V570" s="12" t="s">
        <v>61</v>
      </c>
      <c r="W570" s="12" t="s">
        <v>183</v>
      </c>
      <c r="X570" s="12" t="s">
        <v>1129</v>
      </c>
      <c r="Y570" s="12">
        <v>66762</v>
      </c>
      <c r="Z570" s="13">
        <v>42070</v>
      </c>
      <c r="AA570" s="14" t="str">
        <f>TEXT(Table1[[#This Row],[Order Date]],"mmmm")</f>
        <v>March</v>
      </c>
      <c r="AB570" s="8" t="str">
        <f>TEXT(Table1[[#This Row],[Order Date]],"yyyy")</f>
        <v>2015</v>
      </c>
      <c r="AC570" s="13">
        <v>42070</v>
      </c>
      <c r="AD570" s="12">
        <v>909.36</v>
      </c>
      <c r="AE570" s="12">
        <v>5</v>
      </c>
      <c r="AF570" s="12">
        <v>2354.54</v>
      </c>
      <c r="AG570" s="12">
        <v>88632</v>
      </c>
      <c r="AH570" s="7" t="str">
        <f>IF(COUNTIF(Returns!$A$2:$A$1635,Orders!AG570)&gt;0,"Returned","Not Returned")</f>
        <v>Not Returned</v>
      </c>
    </row>
    <row r="571" spans="5:34" ht="12.75" customHeight="1" thickTop="1" thickBot="1" x14ac:dyDescent="0.3">
      <c r="E571" s="9">
        <v>23562</v>
      </c>
      <c r="F571" s="2" t="s">
        <v>47</v>
      </c>
      <c r="G571" s="2">
        <v>7.0000000000000007E-2</v>
      </c>
      <c r="H571" s="2">
        <v>4.13</v>
      </c>
      <c r="I571" s="2">
        <v>5.04</v>
      </c>
      <c r="J571" s="2">
        <v>1020</v>
      </c>
      <c r="K571" s="7" t="str">
        <f>IF(COUNTIF(Table1[Customer ID],Table1[[#This Row],[Customer ID]])&gt;1,"Repeat Customer","One-Time Customer")</f>
        <v>Repeat Customer</v>
      </c>
      <c r="L571" s="2" t="s">
        <v>1127</v>
      </c>
      <c r="M571" s="2" t="s">
        <v>49</v>
      </c>
      <c r="N571" s="2" t="s">
        <v>58</v>
      </c>
      <c r="O571" s="2" t="s">
        <v>29</v>
      </c>
      <c r="P571" s="2" t="s">
        <v>109</v>
      </c>
      <c r="Q571" s="2" t="s">
        <v>59</v>
      </c>
      <c r="R571" s="2" t="s">
        <v>677</v>
      </c>
      <c r="S571" s="2">
        <v>0.38</v>
      </c>
      <c r="T571" s="7">
        <f>Table1[[#This Row],[Profit]]/Table1[[#This Row],[Sales]]</f>
        <v>-0.96666329370098658</v>
      </c>
      <c r="U571" s="2" t="s">
        <v>33</v>
      </c>
      <c r="V571" s="2" t="s">
        <v>61</v>
      </c>
      <c r="W571" s="2" t="s">
        <v>183</v>
      </c>
      <c r="X571" s="2" t="s">
        <v>1129</v>
      </c>
      <c r="Y571" s="2">
        <v>66762</v>
      </c>
      <c r="Z571" s="10">
        <v>42041</v>
      </c>
      <c r="AA571" s="14" t="str">
        <f>TEXT(Table1[[#This Row],[Order Date]],"mmmm")</f>
        <v>February</v>
      </c>
      <c r="AB571" s="8" t="str">
        <f>TEXT(Table1[[#This Row],[Order Date]],"yyyy")</f>
        <v>2015</v>
      </c>
      <c r="AC571" s="10">
        <v>42042</v>
      </c>
      <c r="AD571" s="2">
        <v>-76.424400000000006</v>
      </c>
      <c r="AE571" s="2">
        <v>20</v>
      </c>
      <c r="AF571" s="2">
        <v>79.06</v>
      </c>
      <c r="AG571" s="2">
        <v>88634</v>
      </c>
      <c r="AH571" s="7" t="str">
        <f>IF(COUNTIF(Returns!$A$2:$A$1635,Orders!AG571)&gt;0,"Returned","Not Returned")</f>
        <v>Not Returned</v>
      </c>
    </row>
    <row r="572" spans="5:34" ht="12.75" customHeight="1" thickTop="1" thickBot="1" x14ac:dyDescent="0.3">
      <c r="E572" s="11">
        <v>23563</v>
      </c>
      <c r="F572" s="12" t="s">
        <v>47</v>
      </c>
      <c r="G572" s="12">
        <v>0</v>
      </c>
      <c r="H572" s="12">
        <v>4.4800000000000004</v>
      </c>
      <c r="I572" s="12">
        <v>2.5</v>
      </c>
      <c r="J572" s="12">
        <v>1020</v>
      </c>
      <c r="K572" s="7" t="str">
        <f>IF(COUNTIF(Table1[Customer ID],Table1[[#This Row],[Customer ID]])&gt;1,"Repeat Customer","One-Time Customer")</f>
        <v>Repeat Customer</v>
      </c>
      <c r="L572" s="12" t="s">
        <v>1127</v>
      </c>
      <c r="M572" s="12" t="s">
        <v>49</v>
      </c>
      <c r="N572" s="12" t="s">
        <v>58</v>
      </c>
      <c r="O572" s="12" t="s">
        <v>29</v>
      </c>
      <c r="P572" s="12" t="s">
        <v>69</v>
      </c>
      <c r="Q572" s="12" t="s">
        <v>59</v>
      </c>
      <c r="R572" s="12" t="s">
        <v>1130</v>
      </c>
      <c r="S572" s="12">
        <v>0.37</v>
      </c>
      <c r="T572" s="7">
        <f>Table1[[#This Row],[Profit]]/Table1[[#This Row],[Sales]]</f>
        <v>0.13404973902364137</v>
      </c>
      <c r="U572" s="12" t="s">
        <v>33</v>
      </c>
      <c r="V572" s="12" t="s">
        <v>61</v>
      </c>
      <c r="W572" s="12" t="s">
        <v>183</v>
      </c>
      <c r="X572" s="12" t="s">
        <v>1129</v>
      </c>
      <c r="Y572" s="12">
        <v>66762</v>
      </c>
      <c r="Z572" s="13">
        <v>42041</v>
      </c>
      <c r="AA572" s="14" t="str">
        <f>TEXT(Table1[[#This Row],[Order Date]],"mmmm")</f>
        <v>February</v>
      </c>
      <c r="AB572" s="8" t="str">
        <f>TEXT(Table1[[#This Row],[Order Date]],"yyyy")</f>
        <v>2015</v>
      </c>
      <c r="AC572" s="13">
        <v>42043</v>
      </c>
      <c r="AD572" s="12">
        <v>8.7319999999999993</v>
      </c>
      <c r="AE572" s="12">
        <v>14</v>
      </c>
      <c r="AF572" s="12">
        <v>65.14</v>
      </c>
      <c r="AG572" s="12">
        <v>88634</v>
      </c>
      <c r="AH572" s="7" t="str">
        <f>IF(COUNTIF(Returns!$A$2:$A$1635,Orders!AG572)&gt;0,"Returned","Not Returned")</f>
        <v>Not Returned</v>
      </c>
    </row>
    <row r="573" spans="5:34" ht="12.75" customHeight="1" thickTop="1" thickBot="1" x14ac:dyDescent="0.3">
      <c r="E573" s="9">
        <v>18921</v>
      </c>
      <c r="F573" s="2" t="s">
        <v>47</v>
      </c>
      <c r="G573" s="2">
        <v>0.02</v>
      </c>
      <c r="H573" s="2">
        <v>39.06</v>
      </c>
      <c r="I573" s="2">
        <v>10.55</v>
      </c>
      <c r="J573" s="2">
        <v>1023</v>
      </c>
      <c r="K573" s="7" t="str">
        <f>IF(COUNTIF(Table1[Customer ID],Table1[[#This Row],[Customer ID]])&gt;1,"Repeat Customer","One-Time Customer")</f>
        <v>Repeat Customer</v>
      </c>
      <c r="L573" s="2" t="s">
        <v>1131</v>
      </c>
      <c r="M573" s="2" t="s">
        <v>49</v>
      </c>
      <c r="N573" s="2" t="s">
        <v>58</v>
      </c>
      <c r="O573" s="2" t="s">
        <v>29</v>
      </c>
      <c r="P573" s="2" t="s">
        <v>109</v>
      </c>
      <c r="Q573" s="2" t="s">
        <v>59</v>
      </c>
      <c r="R573" s="2" t="s">
        <v>1132</v>
      </c>
      <c r="S573" s="2">
        <v>0.37</v>
      </c>
      <c r="T573" s="7">
        <f>Table1[[#This Row],[Profit]]/Table1[[#This Row],[Sales]]</f>
        <v>0.69</v>
      </c>
      <c r="U573" s="2" t="s">
        <v>33</v>
      </c>
      <c r="V573" s="2" t="s">
        <v>53</v>
      </c>
      <c r="W573" s="2" t="s">
        <v>234</v>
      </c>
      <c r="X573" s="2" t="s">
        <v>1133</v>
      </c>
      <c r="Y573" s="2">
        <v>15221</v>
      </c>
      <c r="Z573" s="10">
        <v>42139</v>
      </c>
      <c r="AA573" s="14" t="str">
        <f>TEXT(Table1[[#This Row],[Order Date]],"mmmm")</f>
        <v>May</v>
      </c>
      <c r="AB573" s="8" t="str">
        <f>TEXT(Table1[[#This Row],[Order Date]],"yyyy")</f>
        <v>2015</v>
      </c>
      <c r="AC573" s="10">
        <v>42139</v>
      </c>
      <c r="AD573" s="2">
        <v>442.0899</v>
      </c>
      <c r="AE573" s="2">
        <v>16</v>
      </c>
      <c r="AF573" s="2">
        <v>640.71</v>
      </c>
      <c r="AG573" s="2">
        <v>88633</v>
      </c>
      <c r="AH573" s="7" t="str">
        <f>IF(COUNTIF(Returns!$A$2:$A$1635,Orders!AG573)&gt;0,"Returned","Not Returned")</f>
        <v>Not Returned</v>
      </c>
    </row>
    <row r="574" spans="5:34" ht="12.75" customHeight="1" thickTop="1" thickBot="1" x14ac:dyDescent="0.3">
      <c r="E574" s="11">
        <v>18922</v>
      </c>
      <c r="F574" s="12" t="s">
        <v>47</v>
      </c>
      <c r="G574" s="12">
        <v>0.1</v>
      </c>
      <c r="H574" s="12">
        <v>37.700000000000003</v>
      </c>
      <c r="I574" s="12">
        <v>2.99</v>
      </c>
      <c r="J574" s="12">
        <v>1023</v>
      </c>
      <c r="K574" s="7" t="str">
        <f>IF(COUNTIF(Table1[Customer ID],Table1[[#This Row],[Customer ID]])&gt;1,"Repeat Customer","One-Time Customer")</f>
        <v>Repeat Customer</v>
      </c>
      <c r="L574" s="12" t="s">
        <v>1131</v>
      </c>
      <c r="M574" s="12" t="s">
        <v>49</v>
      </c>
      <c r="N574" s="12" t="s">
        <v>58</v>
      </c>
      <c r="O574" s="12" t="s">
        <v>29</v>
      </c>
      <c r="P574" s="12" t="s">
        <v>109</v>
      </c>
      <c r="Q574" s="12" t="s">
        <v>59</v>
      </c>
      <c r="R574" s="12" t="s">
        <v>552</v>
      </c>
      <c r="S574" s="12">
        <v>0.35</v>
      </c>
      <c r="T574" s="7">
        <f>Table1[[#This Row],[Profit]]/Table1[[#This Row],[Sales]]</f>
        <v>0.69</v>
      </c>
      <c r="U574" s="12" t="s">
        <v>33</v>
      </c>
      <c r="V574" s="12" t="s">
        <v>53</v>
      </c>
      <c r="W574" s="12" t="s">
        <v>234</v>
      </c>
      <c r="X574" s="12" t="s">
        <v>1133</v>
      </c>
      <c r="Y574" s="12">
        <v>15221</v>
      </c>
      <c r="Z574" s="13">
        <v>42139</v>
      </c>
      <c r="AA574" s="14" t="str">
        <f>TEXT(Table1[[#This Row],[Order Date]],"mmmm")</f>
        <v>May</v>
      </c>
      <c r="AB574" s="8" t="str">
        <f>TEXT(Table1[[#This Row],[Order Date]],"yyyy")</f>
        <v>2015</v>
      </c>
      <c r="AC574" s="13">
        <v>42140</v>
      </c>
      <c r="AD574" s="12">
        <v>455.12399999999997</v>
      </c>
      <c r="AE574" s="12">
        <v>18</v>
      </c>
      <c r="AF574" s="12">
        <v>659.6</v>
      </c>
      <c r="AG574" s="12">
        <v>88633</v>
      </c>
      <c r="AH574" s="7" t="str">
        <f>IF(COUNTIF(Returns!$A$2:$A$1635,Orders!AG574)&gt;0,"Returned","Not Returned")</f>
        <v>Not Returned</v>
      </c>
    </row>
    <row r="575" spans="5:34" ht="12.75" customHeight="1" thickTop="1" thickBot="1" x14ac:dyDescent="0.3">
      <c r="E575" s="9">
        <v>21402</v>
      </c>
      <c r="F575" s="2" t="s">
        <v>37</v>
      </c>
      <c r="G575" s="2">
        <v>0.08</v>
      </c>
      <c r="H575" s="2">
        <v>65.989999999999995</v>
      </c>
      <c r="I575" s="2">
        <v>5.92</v>
      </c>
      <c r="J575" s="2">
        <v>1026</v>
      </c>
      <c r="K575" s="7" t="str">
        <f>IF(COUNTIF(Table1[Customer ID],Table1[[#This Row],[Customer ID]])&gt;1,"Repeat Customer","One-Time Customer")</f>
        <v>Repeat Customer</v>
      </c>
      <c r="L575" s="2" t="s">
        <v>1134</v>
      </c>
      <c r="M575" s="2" t="s">
        <v>49</v>
      </c>
      <c r="N575" s="2" t="s">
        <v>58</v>
      </c>
      <c r="O575" s="2" t="s">
        <v>77</v>
      </c>
      <c r="P575" s="2" t="s">
        <v>78</v>
      </c>
      <c r="Q575" s="2" t="s">
        <v>59</v>
      </c>
      <c r="R575" s="2" t="s">
        <v>1135</v>
      </c>
      <c r="S575" s="2">
        <v>0.57999999999999996</v>
      </c>
      <c r="T575" s="7">
        <f>Table1[[#This Row],[Profit]]/Table1[[#This Row],[Sales]]</f>
        <v>0.54887626582278481</v>
      </c>
      <c r="U575" s="2" t="s">
        <v>33</v>
      </c>
      <c r="V575" s="2" t="s">
        <v>53</v>
      </c>
      <c r="W575" s="2" t="s">
        <v>71</v>
      </c>
      <c r="X575" s="2" t="s">
        <v>1136</v>
      </c>
      <c r="Y575" s="2">
        <v>11722</v>
      </c>
      <c r="Z575" s="10">
        <v>42042</v>
      </c>
      <c r="AA575" s="14" t="str">
        <f>TEXT(Table1[[#This Row],[Order Date]],"mmmm")</f>
        <v>February</v>
      </c>
      <c r="AB575" s="8" t="str">
        <f>TEXT(Table1[[#This Row],[Order Date]],"yyyy")</f>
        <v>2015</v>
      </c>
      <c r="AC575" s="10">
        <v>42042</v>
      </c>
      <c r="AD575" s="2">
        <v>624.40163999999993</v>
      </c>
      <c r="AE575" s="2">
        <v>22</v>
      </c>
      <c r="AF575" s="2">
        <v>1137.5999999999999</v>
      </c>
      <c r="AG575" s="2">
        <v>89005</v>
      </c>
      <c r="AH575" s="7" t="str">
        <f>IF(COUNTIF(Returns!$A$2:$A$1635,Orders!AG575)&gt;0,"Returned","Not Returned")</f>
        <v>Not Returned</v>
      </c>
    </row>
    <row r="576" spans="5:34" ht="12.75" customHeight="1" thickTop="1" thickBot="1" x14ac:dyDescent="0.3">
      <c r="E576" s="11">
        <v>20872</v>
      </c>
      <c r="F576" s="12" t="s">
        <v>25</v>
      </c>
      <c r="G576" s="12">
        <v>0.1</v>
      </c>
      <c r="H576" s="12">
        <v>5.98</v>
      </c>
      <c r="I576" s="12">
        <v>3.85</v>
      </c>
      <c r="J576" s="12">
        <v>1026</v>
      </c>
      <c r="K576" s="7" t="str">
        <f>IF(COUNTIF(Table1[Customer ID],Table1[[#This Row],[Customer ID]])&gt;1,"Repeat Customer","One-Time Customer")</f>
        <v>Repeat Customer</v>
      </c>
      <c r="L576" s="12" t="s">
        <v>1134</v>
      </c>
      <c r="M576" s="12" t="s">
        <v>49</v>
      </c>
      <c r="N576" s="12" t="s">
        <v>58</v>
      </c>
      <c r="O576" s="12" t="s">
        <v>77</v>
      </c>
      <c r="P576" s="12" t="s">
        <v>180</v>
      </c>
      <c r="Q576" s="12" t="s">
        <v>51</v>
      </c>
      <c r="R576" s="12" t="s">
        <v>1137</v>
      </c>
      <c r="S576" s="12">
        <v>0.68</v>
      </c>
      <c r="T576" s="7">
        <f>Table1[[#This Row],[Profit]]/Table1[[#This Row],[Sales]]</f>
        <v>0.12485648300890802</v>
      </c>
      <c r="U576" s="12" t="s">
        <v>33</v>
      </c>
      <c r="V576" s="12" t="s">
        <v>53</v>
      </c>
      <c r="W576" s="12" t="s">
        <v>71</v>
      </c>
      <c r="X576" s="12" t="s">
        <v>1136</v>
      </c>
      <c r="Y576" s="12">
        <v>11722</v>
      </c>
      <c r="Z576" s="13">
        <v>42153</v>
      </c>
      <c r="AA576" s="14" t="str">
        <f>TEXT(Table1[[#This Row],[Order Date]],"mmmm")</f>
        <v>May</v>
      </c>
      <c r="AB576" s="8" t="str">
        <f>TEXT(Table1[[#This Row],[Order Date]],"yyyy")</f>
        <v>2015</v>
      </c>
      <c r="AC576" s="13">
        <v>42154</v>
      </c>
      <c r="AD576" s="12">
        <v>18.922000000000011</v>
      </c>
      <c r="AE576" s="12">
        <v>26</v>
      </c>
      <c r="AF576" s="12">
        <v>151.55000000000001</v>
      </c>
      <c r="AG576" s="12">
        <v>89008</v>
      </c>
      <c r="AH576" s="7" t="str">
        <f>IF(COUNTIF(Returns!$A$2:$A$1635,Orders!AG576)&gt;0,"Returned","Not Returned")</f>
        <v>Not Returned</v>
      </c>
    </row>
    <row r="577" spans="5:34" ht="12.75" customHeight="1" thickTop="1" thickBot="1" x14ac:dyDescent="0.3">
      <c r="E577" s="9">
        <v>20873</v>
      </c>
      <c r="F577" s="2" t="s">
        <v>25</v>
      </c>
      <c r="G577" s="2">
        <v>7.0000000000000007E-2</v>
      </c>
      <c r="H577" s="2">
        <v>2.61</v>
      </c>
      <c r="I577" s="2">
        <v>0.5</v>
      </c>
      <c r="J577" s="2">
        <v>1026</v>
      </c>
      <c r="K577" s="7" t="str">
        <f>IF(COUNTIF(Table1[Customer ID],Table1[[#This Row],[Customer ID]])&gt;1,"Repeat Customer","One-Time Customer")</f>
        <v>Repeat Customer</v>
      </c>
      <c r="L577" s="2" t="s">
        <v>1134</v>
      </c>
      <c r="M577" s="2" t="s">
        <v>49</v>
      </c>
      <c r="N577" s="2" t="s">
        <v>58</v>
      </c>
      <c r="O577" s="2" t="s">
        <v>29</v>
      </c>
      <c r="P577" s="2" t="s">
        <v>134</v>
      </c>
      <c r="Q577" s="2" t="s">
        <v>59</v>
      </c>
      <c r="R577" s="2" t="s">
        <v>1138</v>
      </c>
      <c r="S577" s="2">
        <v>0.39</v>
      </c>
      <c r="T577" s="7">
        <f>Table1[[#This Row],[Profit]]/Table1[[#This Row],[Sales]]</f>
        <v>0.69</v>
      </c>
      <c r="U577" s="2" t="s">
        <v>33</v>
      </c>
      <c r="V577" s="2" t="s">
        <v>53</v>
      </c>
      <c r="W577" s="2" t="s">
        <v>71</v>
      </c>
      <c r="X577" s="2" t="s">
        <v>1136</v>
      </c>
      <c r="Y577" s="2">
        <v>11722</v>
      </c>
      <c r="Z577" s="10">
        <v>42153</v>
      </c>
      <c r="AA577" s="14" t="str">
        <f>TEXT(Table1[[#This Row],[Order Date]],"mmmm")</f>
        <v>May</v>
      </c>
      <c r="AB577" s="8" t="str">
        <f>TEXT(Table1[[#This Row],[Order Date]],"yyyy")</f>
        <v>2015</v>
      </c>
      <c r="AC577" s="10">
        <v>42156</v>
      </c>
      <c r="AD577" s="2">
        <v>39.350699999999996</v>
      </c>
      <c r="AE577" s="2">
        <v>22</v>
      </c>
      <c r="AF577" s="2">
        <v>57.03</v>
      </c>
      <c r="AG577" s="2">
        <v>89008</v>
      </c>
      <c r="AH577" s="7" t="str">
        <f>IF(COUNTIF(Returns!$A$2:$A$1635,Orders!AG577)&gt;0,"Returned","Not Returned")</f>
        <v>Not Returned</v>
      </c>
    </row>
    <row r="578" spans="5:34" ht="12.75" customHeight="1" thickTop="1" thickBot="1" x14ac:dyDescent="0.3">
      <c r="E578" s="11">
        <v>22662</v>
      </c>
      <c r="F578" s="12" t="s">
        <v>25</v>
      </c>
      <c r="G578" s="12">
        <v>0.1</v>
      </c>
      <c r="H578" s="12">
        <v>73.98</v>
      </c>
      <c r="I578" s="12">
        <v>4</v>
      </c>
      <c r="J578" s="12">
        <v>1027</v>
      </c>
      <c r="K578" s="7" t="str">
        <f>IF(COUNTIF(Table1[Customer ID],Table1[[#This Row],[Customer ID]])&gt;1,"Repeat Customer","One-Time Customer")</f>
        <v>Repeat Customer</v>
      </c>
      <c r="L578" s="12" t="s">
        <v>1139</v>
      </c>
      <c r="M578" s="12" t="s">
        <v>49</v>
      </c>
      <c r="N578" s="12" t="s">
        <v>58</v>
      </c>
      <c r="O578" s="12" t="s">
        <v>77</v>
      </c>
      <c r="P578" s="12" t="s">
        <v>180</v>
      </c>
      <c r="Q578" s="12" t="s">
        <v>59</v>
      </c>
      <c r="R578" s="12" t="s">
        <v>1140</v>
      </c>
      <c r="S578" s="12">
        <v>0.79</v>
      </c>
      <c r="T578" s="7">
        <f>Table1[[#This Row],[Profit]]/Table1[[#This Row],[Sales]]</f>
        <v>-0.66201077095873051</v>
      </c>
      <c r="U578" s="12" t="s">
        <v>33</v>
      </c>
      <c r="V578" s="12" t="s">
        <v>53</v>
      </c>
      <c r="W578" s="12" t="s">
        <v>71</v>
      </c>
      <c r="X578" s="12" t="s">
        <v>1141</v>
      </c>
      <c r="Y578" s="12">
        <v>14225</v>
      </c>
      <c r="Z578" s="13">
        <v>42075</v>
      </c>
      <c r="AA578" s="14" t="str">
        <f>TEXT(Table1[[#This Row],[Order Date]],"mmmm")</f>
        <v>March</v>
      </c>
      <c r="AB578" s="8" t="str">
        <f>TEXT(Table1[[#This Row],[Order Date]],"yyyy")</f>
        <v>2015</v>
      </c>
      <c r="AC578" s="13">
        <v>42076</v>
      </c>
      <c r="AD578" s="12">
        <v>-229.87</v>
      </c>
      <c r="AE578" s="12">
        <v>5</v>
      </c>
      <c r="AF578" s="12">
        <v>347.23</v>
      </c>
      <c r="AG578" s="12">
        <v>89004</v>
      </c>
      <c r="AH578" s="7" t="str">
        <f>IF(COUNTIF(Returns!$A$2:$A$1635,Orders!AG578)&gt;0,"Returned","Not Returned")</f>
        <v>Not Returned</v>
      </c>
    </row>
    <row r="579" spans="5:34" ht="12.75" customHeight="1" thickTop="1" thickBot="1" x14ac:dyDescent="0.3">
      <c r="E579" s="9">
        <v>22663</v>
      </c>
      <c r="F579" s="2" t="s">
        <v>25</v>
      </c>
      <c r="G579" s="2">
        <v>0.05</v>
      </c>
      <c r="H579" s="2">
        <v>51.98</v>
      </c>
      <c r="I579" s="2">
        <v>10.17</v>
      </c>
      <c r="J579" s="2">
        <v>1027</v>
      </c>
      <c r="K579" s="7" t="str">
        <f>IF(COUNTIF(Table1[Customer ID],Table1[[#This Row],[Customer ID]])&gt;1,"Repeat Customer","One-Time Customer")</f>
        <v>Repeat Customer</v>
      </c>
      <c r="L579" s="2" t="s">
        <v>1139</v>
      </c>
      <c r="M579" s="2" t="s">
        <v>49</v>
      </c>
      <c r="N579" s="2" t="s">
        <v>58</v>
      </c>
      <c r="O579" s="2" t="s">
        <v>77</v>
      </c>
      <c r="P579" s="2" t="s">
        <v>85</v>
      </c>
      <c r="Q579" s="2" t="s">
        <v>86</v>
      </c>
      <c r="R579" s="2" t="s">
        <v>1142</v>
      </c>
      <c r="S579" s="2">
        <v>0.37</v>
      </c>
      <c r="T579" s="7">
        <f>Table1[[#This Row],[Profit]]/Table1[[#This Row],[Sales]]</f>
        <v>0.69</v>
      </c>
      <c r="U579" s="2" t="s">
        <v>33</v>
      </c>
      <c r="V579" s="2" t="s">
        <v>53</v>
      </c>
      <c r="W579" s="2" t="s">
        <v>71</v>
      </c>
      <c r="X579" s="2" t="s">
        <v>1141</v>
      </c>
      <c r="Y579" s="2">
        <v>14225</v>
      </c>
      <c r="Z579" s="10">
        <v>42075</v>
      </c>
      <c r="AA579" s="14" t="str">
        <f>TEXT(Table1[[#This Row],[Order Date]],"mmmm")</f>
        <v>March</v>
      </c>
      <c r="AB579" s="8" t="str">
        <f>TEXT(Table1[[#This Row],[Order Date]],"yyyy")</f>
        <v>2015</v>
      </c>
      <c r="AC579" s="10">
        <v>42076</v>
      </c>
      <c r="AD579" s="2">
        <v>329.9787</v>
      </c>
      <c r="AE579" s="2">
        <v>9</v>
      </c>
      <c r="AF579" s="2">
        <v>478.23</v>
      </c>
      <c r="AG579" s="2">
        <v>89004</v>
      </c>
      <c r="AH579" s="7" t="str">
        <f>IF(COUNTIF(Returns!$A$2:$A$1635,Orders!AG579)&gt;0,"Returned","Not Returned")</f>
        <v>Not Returned</v>
      </c>
    </row>
    <row r="580" spans="5:34" ht="12.75" customHeight="1" thickTop="1" thickBot="1" x14ac:dyDescent="0.3">
      <c r="E580" s="11">
        <v>24325</v>
      </c>
      <c r="F580" s="12" t="s">
        <v>56</v>
      </c>
      <c r="G580" s="12">
        <v>7.0000000000000007E-2</v>
      </c>
      <c r="H580" s="12">
        <v>7.08</v>
      </c>
      <c r="I580" s="12">
        <v>2.35</v>
      </c>
      <c r="J580" s="12">
        <v>1028</v>
      </c>
      <c r="K580" s="7" t="str">
        <f>IF(COUNTIF(Table1[Customer ID],Table1[[#This Row],[Customer ID]])&gt;1,"Repeat Customer","One-Time Customer")</f>
        <v>Repeat Customer</v>
      </c>
      <c r="L580" s="12" t="s">
        <v>1143</v>
      </c>
      <c r="M580" s="12" t="s">
        <v>27</v>
      </c>
      <c r="N580" s="12" t="s">
        <v>58</v>
      </c>
      <c r="O580" s="12" t="s">
        <v>29</v>
      </c>
      <c r="P580" s="12" t="s">
        <v>30</v>
      </c>
      <c r="Q580" s="12" t="s">
        <v>31</v>
      </c>
      <c r="R580" s="12" t="s">
        <v>1144</v>
      </c>
      <c r="S580" s="12">
        <v>0.47</v>
      </c>
      <c r="T580" s="7">
        <f>Table1[[#This Row],[Profit]]/Table1[[#This Row],[Sales]]</f>
        <v>0.32498401193775317</v>
      </c>
      <c r="U580" s="12" t="s">
        <v>33</v>
      </c>
      <c r="V580" s="12" t="s">
        <v>53</v>
      </c>
      <c r="W580" s="12" t="s">
        <v>71</v>
      </c>
      <c r="X580" s="12" t="s">
        <v>1145</v>
      </c>
      <c r="Y580" s="12">
        <v>11725</v>
      </c>
      <c r="Z580" s="13">
        <v>42092</v>
      </c>
      <c r="AA580" s="14" t="str">
        <f>TEXT(Table1[[#This Row],[Order Date]],"mmmm")</f>
        <v>March</v>
      </c>
      <c r="AB580" s="8" t="str">
        <f>TEXT(Table1[[#This Row],[Order Date]],"yyyy")</f>
        <v>2015</v>
      </c>
      <c r="AC580" s="13">
        <v>42093</v>
      </c>
      <c r="AD580" s="12">
        <v>30.49</v>
      </c>
      <c r="AE580" s="12">
        <v>13</v>
      </c>
      <c r="AF580" s="12">
        <v>93.82</v>
      </c>
      <c r="AG580" s="12">
        <v>89006</v>
      </c>
      <c r="AH580" s="7" t="str">
        <f>IF(COUNTIF(Returns!$A$2:$A$1635,Orders!AG580)&gt;0,"Returned","Not Returned")</f>
        <v>Not Returned</v>
      </c>
    </row>
    <row r="581" spans="5:34" ht="12.75" customHeight="1" thickTop="1" thickBot="1" x14ac:dyDescent="0.3">
      <c r="E581" s="9">
        <v>23398</v>
      </c>
      <c r="F581" s="2" t="s">
        <v>37</v>
      </c>
      <c r="G581" s="2">
        <v>0.05</v>
      </c>
      <c r="H581" s="2">
        <v>83.1</v>
      </c>
      <c r="I581" s="2">
        <v>6.13</v>
      </c>
      <c r="J581" s="2">
        <v>1028</v>
      </c>
      <c r="K581" s="7" t="str">
        <f>IF(COUNTIF(Table1[Customer ID],Table1[[#This Row],[Customer ID]])&gt;1,"Repeat Customer","One-Time Customer")</f>
        <v>Repeat Customer</v>
      </c>
      <c r="L581" s="2" t="s">
        <v>1143</v>
      </c>
      <c r="M581" s="2" t="s">
        <v>27</v>
      </c>
      <c r="N581" s="2" t="s">
        <v>58</v>
      </c>
      <c r="O581" s="2" t="s">
        <v>77</v>
      </c>
      <c r="P581" s="2" t="s">
        <v>180</v>
      </c>
      <c r="Q581" s="2" t="s">
        <v>59</v>
      </c>
      <c r="R581" s="2" t="s">
        <v>1146</v>
      </c>
      <c r="S581" s="2">
        <v>0.45</v>
      </c>
      <c r="T581" s="7">
        <f>Table1[[#This Row],[Profit]]/Table1[[#This Row],[Sales]]</f>
        <v>0.69</v>
      </c>
      <c r="U581" s="2" t="s">
        <v>33</v>
      </c>
      <c r="V581" s="2" t="s">
        <v>53</v>
      </c>
      <c r="W581" s="2" t="s">
        <v>71</v>
      </c>
      <c r="X581" s="2" t="s">
        <v>1145</v>
      </c>
      <c r="Y581" s="2">
        <v>11725</v>
      </c>
      <c r="Z581" s="10">
        <v>42132</v>
      </c>
      <c r="AA581" s="14" t="str">
        <f>TEXT(Table1[[#This Row],[Order Date]],"mmmm")</f>
        <v>May</v>
      </c>
      <c r="AB581" s="8" t="str">
        <f>TEXT(Table1[[#This Row],[Order Date]],"yyyy")</f>
        <v>2015</v>
      </c>
      <c r="AC581" s="10">
        <v>42133</v>
      </c>
      <c r="AD581" s="2">
        <v>1152.5276999999999</v>
      </c>
      <c r="AE581" s="2">
        <v>20</v>
      </c>
      <c r="AF581" s="2">
        <v>1670.33</v>
      </c>
      <c r="AG581" s="2">
        <v>89007</v>
      </c>
      <c r="AH581" s="7" t="str">
        <f>IF(COUNTIF(Returns!$A$2:$A$1635,Orders!AG581)&gt;0,"Returned","Not Returned")</f>
        <v>Not Returned</v>
      </c>
    </row>
    <row r="582" spans="5:34" ht="12.75" customHeight="1" thickTop="1" thickBot="1" x14ac:dyDescent="0.3">
      <c r="E582" s="11">
        <v>21959</v>
      </c>
      <c r="F582" s="12" t="s">
        <v>47</v>
      </c>
      <c r="G582" s="12">
        <v>7.0000000000000007E-2</v>
      </c>
      <c r="H582" s="12">
        <v>125.99</v>
      </c>
      <c r="I582" s="12">
        <v>2.5</v>
      </c>
      <c r="J582" s="12">
        <v>1035</v>
      </c>
      <c r="K582" s="7" t="str">
        <f>IF(COUNTIF(Table1[Customer ID],Table1[[#This Row],[Customer ID]])&gt;1,"Repeat Customer","One-Time Customer")</f>
        <v>One-Time Customer</v>
      </c>
      <c r="L582" s="12" t="s">
        <v>1147</v>
      </c>
      <c r="M582" s="12" t="s">
        <v>49</v>
      </c>
      <c r="N582" s="12" t="s">
        <v>40</v>
      </c>
      <c r="O582" s="12" t="s">
        <v>77</v>
      </c>
      <c r="P582" s="12" t="s">
        <v>78</v>
      </c>
      <c r="Q582" s="12" t="s">
        <v>59</v>
      </c>
      <c r="R582" s="12" t="s">
        <v>1148</v>
      </c>
      <c r="S582" s="12">
        <v>0.6</v>
      </c>
      <c r="T582" s="7">
        <f>Table1[[#This Row],[Profit]]/Table1[[#This Row],[Sales]]</f>
        <v>-6.00860920568645</v>
      </c>
      <c r="U582" s="12" t="s">
        <v>33</v>
      </c>
      <c r="V582" s="12" t="s">
        <v>53</v>
      </c>
      <c r="W582" s="12" t="s">
        <v>154</v>
      </c>
      <c r="X582" s="12" t="s">
        <v>1149</v>
      </c>
      <c r="Y582" s="12">
        <v>43015</v>
      </c>
      <c r="Z582" s="13">
        <v>42076</v>
      </c>
      <c r="AA582" s="14" t="str">
        <f>TEXT(Table1[[#This Row],[Order Date]],"mmmm")</f>
        <v>March</v>
      </c>
      <c r="AB582" s="8" t="str">
        <f>TEXT(Table1[[#This Row],[Order Date]],"yyyy")</f>
        <v>2015</v>
      </c>
      <c r="AC582" s="13">
        <v>42076</v>
      </c>
      <c r="AD582" s="12">
        <v>-604.40600000000006</v>
      </c>
      <c r="AE582" s="12">
        <v>1</v>
      </c>
      <c r="AF582" s="12">
        <v>100.59</v>
      </c>
      <c r="AG582" s="12">
        <v>90710</v>
      </c>
      <c r="AH582" s="7" t="str">
        <f>IF(COUNTIF(Returns!$A$2:$A$1635,Orders!AG582)&gt;0,"Returned","Not Returned")</f>
        <v>Not Returned</v>
      </c>
    </row>
    <row r="583" spans="5:34" ht="12.75" customHeight="1" thickTop="1" thickBot="1" x14ac:dyDescent="0.3">
      <c r="E583" s="9">
        <v>21960</v>
      </c>
      <c r="F583" s="2" t="s">
        <v>47</v>
      </c>
      <c r="G583" s="2">
        <v>0.03</v>
      </c>
      <c r="H583" s="2">
        <v>99.99</v>
      </c>
      <c r="I583" s="2">
        <v>19.989999999999998</v>
      </c>
      <c r="J583" s="2">
        <v>1036</v>
      </c>
      <c r="K583" s="7" t="str">
        <f>IF(COUNTIF(Table1[Customer ID],Table1[[#This Row],[Customer ID]])&gt;1,"Repeat Customer","One-Time Customer")</f>
        <v>One-Time Customer</v>
      </c>
      <c r="L583" s="2" t="s">
        <v>1150</v>
      </c>
      <c r="M583" s="2" t="s">
        <v>49</v>
      </c>
      <c r="N583" s="2" t="s">
        <v>40</v>
      </c>
      <c r="O583" s="2" t="s">
        <v>77</v>
      </c>
      <c r="P583" s="2" t="s">
        <v>180</v>
      </c>
      <c r="Q583" s="2" t="s">
        <v>59</v>
      </c>
      <c r="R583" s="2" t="s">
        <v>1151</v>
      </c>
      <c r="S583" s="2">
        <v>0.52</v>
      </c>
      <c r="T583" s="7">
        <f>Table1[[#This Row],[Profit]]/Table1[[#This Row],[Sales]]</f>
        <v>0.49075838096193058</v>
      </c>
      <c r="U583" s="2" t="s">
        <v>33</v>
      </c>
      <c r="V583" s="2" t="s">
        <v>53</v>
      </c>
      <c r="W583" s="2" t="s">
        <v>154</v>
      </c>
      <c r="X583" s="2" t="s">
        <v>1152</v>
      </c>
      <c r="Y583" s="2">
        <v>43017</v>
      </c>
      <c r="Z583" s="10">
        <v>42076</v>
      </c>
      <c r="AA583" s="14" t="str">
        <f>TEXT(Table1[[#This Row],[Order Date]],"mmmm")</f>
        <v>March</v>
      </c>
      <c r="AB583" s="8" t="str">
        <f>TEXT(Table1[[#This Row],[Order Date]],"yyyy")</f>
        <v>2015</v>
      </c>
      <c r="AC583" s="10">
        <v>42077</v>
      </c>
      <c r="AD583" s="2">
        <v>293.66000000000003</v>
      </c>
      <c r="AE583" s="2">
        <v>6</v>
      </c>
      <c r="AF583" s="2">
        <v>598.38</v>
      </c>
      <c r="AG583" s="2">
        <v>90710</v>
      </c>
      <c r="AH583" s="7" t="str">
        <f>IF(COUNTIF(Returns!$A$2:$A$1635,Orders!AG583)&gt;0,"Returned","Not Returned")</f>
        <v>Not Returned</v>
      </c>
    </row>
    <row r="584" spans="5:34" ht="12.75" customHeight="1" thickTop="1" thickBot="1" x14ac:dyDescent="0.3">
      <c r="E584" s="11">
        <v>20669</v>
      </c>
      <c r="F584" s="12" t="s">
        <v>47</v>
      </c>
      <c r="G584" s="12">
        <v>0.1</v>
      </c>
      <c r="H584" s="12">
        <v>7.64</v>
      </c>
      <c r="I584" s="12">
        <v>5.83</v>
      </c>
      <c r="J584" s="12">
        <v>1038</v>
      </c>
      <c r="K584" s="7" t="str">
        <f>IF(COUNTIF(Table1[Customer ID],Table1[[#This Row],[Customer ID]])&gt;1,"Repeat Customer","One-Time Customer")</f>
        <v>One-Time Customer</v>
      </c>
      <c r="L584" s="12" t="s">
        <v>1153</v>
      </c>
      <c r="M584" s="12" t="s">
        <v>49</v>
      </c>
      <c r="N584" s="12" t="s">
        <v>28</v>
      </c>
      <c r="O584" s="12" t="s">
        <v>29</v>
      </c>
      <c r="P584" s="12" t="s">
        <v>93</v>
      </c>
      <c r="Q584" s="12" t="s">
        <v>31</v>
      </c>
      <c r="R584" s="12" t="s">
        <v>1026</v>
      </c>
      <c r="S584" s="12">
        <v>0.36</v>
      </c>
      <c r="T584" s="7">
        <f>Table1[[#This Row],[Profit]]/Table1[[#This Row],[Sales]]</f>
        <v>-10.243582317073169</v>
      </c>
      <c r="U584" s="12" t="s">
        <v>33</v>
      </c>
      <c r="V584" s="12" t="s">
        <v>136</v>
      </c>
      <c r="W584" s="12" t="s">
        <v>362</v>
      </c>
      <c r="X584" s="12" t="s">
        <v>1154</v>
      </c>
      <c r="Y584" s="12">
        <v>33430</v>
      </c>
      <c r="Z584" s="13">
        <v>42171</v>
      </c>
      <c r="AA584" s="14" t="str">
        <f>TEXT(Table1[[#This Row],[Order Date]],"mmmm")</f>
        <v>June</v>
      </c>
      <c r="AB584" s="8" t="str">
        <f>TEXT(Table1[[#This Row],[Order Date]],"yyyy")</f>
        <v>2015</v>
      </c>
      <c r="AC584" s="13">
        <v>42172</v>
      </c>
      <c r="AD584" s="12">
        <v>-403.18739999999997</v>
      </c>
      <c r="AE584" s="12">
        <v>5</v>
      </c>
      <c r="AF584" s="12">
        <v>39.36</v>
      </c>
      <c r="AG584" s="12">
        <v>90641</v>
      </c>
      <c r="AH584" s="7" t="str">
        <f>IF(COUNTIF(Returns!$A$2:$A$1635,Orders!AG584)&gt;0,"Returned","Not Returned")</f>
        <v>Not Returned</v>
      </c>
    </row>
    <row r="585" spans="5:34" ht="12.75" customHeight="1" thickTop="1" thickBot="1" x14ac:dyDescent="0.3">
      <c r="E585" s="9">
        <v>18404</v>
      </c>
      <c r="F585" s="2" t="s">
        <v>47</v>
      </c>
      <c r="G585" s="2">
        <v>0.06</v>
      </c>
      <c r="H585" s="2">
        <v>55.94</v>
      </c>
      <c r="I585" s="2">
        <v>4</v>
      </c>
      <c r="J585" s="2">
        <v>1041</v>
      </c>
      <c r="K585" s="7" t="str">
        <f>IF(COUNTIF(Table1[Customer ID],Table1[[#This Row],[Customer ID]])&gt;1,"Repeat Customer","One-Time Customer")</f>
        <v>Repeat Customer</v>
      </c>
      <c r="L585" s="2" t="s">
        <v>1155</v>
      </c>
      <c r="M585" s="2" t="s">
        <v>49</v>
      </c>
      <c r="N585" s="2" t="s">
        <v>58</v>
      </c>
      <c r="O585" s="2" t="s">
        <v>77</v>
      </c>
      <c r="P585" s="2" t="s">
        <v>180</v>
      </c>
      <c r="Q585" s="2" t="s">
        <v>59</v>
      </c>
      <c r="R585" s="2" t="s">
        <v>1156</v>
      </c>
      <c r="S585" s="2">
        <v>0.74</v>
      </c>
      <c r="T585" s="7">
        <f>Table1[[#This Row],[Profit]]/Table1[[#This Row],[Sales]]</f>
        <v>-4.266195743098801E-2</v>
      </c>
      <c r="U585" s="2" t="s">
        <v>33</v>
      </c>
      <c r="V585" s="2" t="s">
        <v>34</v>
      </c>
      <c r="W585" s="2" t="s">
        <v>45</v>
      </c>
      <c r="X585" s="2" t="s">
        <v>1157</v>
      </c>
      <c r="Y585" s="2">
        <v>95695</v>
      </c>
      <c r="Z585" s="10">
        <v>42111</v>
      </c>
      <c r="AA585" s="14" t="str">
        <f>TEXT(Table1[[#This Row],[Order Date]],"mmmm")</f>
        <v>April</v>
      </c>
      <c r="AB585" s="8" t="str">
        <f>TEXT(Table1[[#This Row],[Order Date]],"yyyy")</f>
        <v>2015</v>
      </c>
      <c r="AC585" s="10">
        <v>42112</v>
      </c>
      <c r="AD585" s="2">
        <v>-13.77</v>
      </c>
      <c r="AE585" s="2">
        <v>6</v>
      </c>
      <c r="AF585" s="2">
        <v>322.77</v>
      </c>
      <c r="AG585" s="2">
        <v>87846</v>
      </c>
      <c r="AH585" s="7" t="str">
        <f>IF(COUNTIF(Returns!$A$2:$A$1635,Orders!AG585)&gt;0,"Returned","Not Returned")</f>
        <v>Not Returned</v>
      </c>
    </row>
    <row r="586" spans="5:34" ht="12.75" customHeight="1" thickTop="1" thickBot="1" x14ac:dyDescent="0.3">
      <c r="E586" s="11">
        <v>18405</v>
      </c>
      <c r="F586" s="12" t="s">
        <v>47</v>
      </c>
      <c r="G586" s="12">
        <v>7.0000000000000007E-2</v>
      </c>
      <c r="H586" s="12">
        <v>6.3</v>
      </c>
      <c r="I586" s="12">
        <v>0.5</v>
      </c>
      <c r="J586" s="12">
        <v>1041</v>
      </c>
      <c r="K586" s="7" t="str">
        <f>IF(COUNTIF(Table1[Customer ID],Table1[[#This Row],[Customer ID]])&gt;1,"Repeat Customer","One-Time Customer")</f>
        <v>Repeat Customer</v>
      </c>
      <c r="L586" s="12" t="s">
        <v>1155</v>
      </c>
      <c r="M586" s="12" t="s">
        <v>49</v>
      </c>
      <c r="N586" s="12" t="s">
        <v>58</v>
      </c>
      <c r="O586" s="12" t="s">
        <v>29</v>
      </c>
      <c r="P586" s="12" t="s">
        <v>134</v>
      </c>
      <c r="Q586" s="12" t="s">
        <v>59</v>
      </c>
      <c r="R586" s="12" t="s">
        <v>1158</v>
      </c>
      <c r="S586" s="12">
        <v>0.39</v>
      </c>
      <c r="T586" s="7">
        <f>Table1[[#This Row],[Profit]]/Table1[[#This Row],[Sales]]</f>
        <v>0.69</v>
      </c>
      <c r="U586" s="12" t="s">
        <v>33</v>
      </c>
      <c r="V586" s="12" t="s">
        <v>34</v>
      </c>
      <c r="W586" s="12" t="s">
        <v>45</v>
      </c>
      <c r="X586" s="12" t="s">
        <v>1157</v>
      </c>
      <c r="Y586" s="12">
        <v>95695</v>
      </c>
      <c r="Z586" s="13">
        <v>42111</v>
      </c>
      <c r="AA586" s="14" t="str">
        <f>TEXT(Table1[[#This Row],[Order Date]],"mmmm")</f>
        <v>April</v>
      </c>
      <c r="AB586" s="8" t="str">
        <f>TEXT(Table1[[#This Row],[Order Date]],"yyyy")</f>
        <v>2015</v>
      </c>
      <c r="AC586" s="13">
        <v>42111</v>
      </c>
      <c r="AD586" s="12">
        <v>44.912100000000002</v>
      </c>
      <c r="AE586" s="12">
        <v>11</v>
      </c>
      <c r="AF586" s="12">
        <v>65.09</v>
      </c>
      <c r="AG586" s="12">
        <v>87846</v>
      </c>
      <c r="AH586" s="7" t="str">
        <f>IF(COUNTIF(Returns!$A$2:$A$1635,Orders!AG586)&gt;0,"Returned","Not Returned")</f>
        <v>Not Returned</v>
      </c>
    </row>
    <row r="587" spans="5:34" ht="12.75" customHeight="1" thickTop="1" thickBot="1" x14ac:dyDescent="0.3">
      <c r="E587" s="9">
        <v>20937</v>
      </c>
      <c r="F587" s="2" t="s">
        <v>47</v>
      </c>
      <c r="G587" s="2">
        <v>0</v>
      </c>
      <c r="H587" s="2">
        <v>14.42</v>
      </c>
      <c r="I587" s="2">
        <v>6.75</v>
      </c>
      <c r="J587" s="2">
        <v>1042</v>
      </c>
      <c r="K587" s="7" t="str">
        <f>IF(COUNTIF(Table1[Customer ID],Table1[[#This Row],[Customer ID]])&gt;1,"Repeat Customer","One-Time Customer")</f>
        <v>One-Time Customer</v>
      </c>
      <c r="L587" s="2" t="s">
        <v>1159</v>
      </c>
      <c r="M587" s="2" t="s">
        <v>27</v>
      </c>
      <c r="N587" s="2" t="s">
        <v>58</v>
      </c>
      <c r="O587" s="2" t="s">
        <v>29</v>
      </c>
      <c r="P587" s="2" t="s">
        <v>257</v>
      </c>
      <c r="Q587" s="2" t="s">
        <v>86</v>
      </c>
      <c r="R587" s="2" t="s">
        <v>571</v>
      </c>
      <c r="S587" s="2">
        <v>0.52</v>
      </c>
      <c r="T587" s="7">
        <f>Table1[[#This Row],[Profit]]/Table1[[#This Row],[Sales]]</f>
        <v>9.4280517380759904E-2</v>
      </c>
      <c r="U587" s="2" t="s">
        <v>33</v>
      </c>
      <c r="V587" s="2" t="s">
        <v>34</v>
      </c>
      <c r="W587" s="2" t="s">
        <v>45</v>
      </c>
      <c r="X587" s="2" t="s">
        <v>1160</v>
      </c>
      <c r="Y587" s="2">
        <v>95991</v>
      </c>
      <c r="Z587" s="10">
        <v>42140</v>
      </c>
      <c r="AA587" s="14" t="str">
        <f>TEXT(Table1[[#This Row],[Order Date]],"mmmm")</f>
        <v>May</v>
      </c>
      <c r="AB587" s="8" t="str">
        <f>TEXT(Table1[[#This Row],[Order Date]],"yyyy")</f>
        <v>2015</v>
      </c>
      <c r="AC587" s="10">
        <v>42141</v>
      </c>
      <c r="AD587" s="2">
        <v>9.33</v>
      </c>
      <c r="AE587" s="2">
        <v>6</v>
      </c>
      <c r="AF587" s="2">
        <v>98.96</v>
      </c>
      <c r="AG587" s="2">
        <v>87847</v>
      </c>
      <c r="AH587" s="7" t="str">
        <f>IF(COUNTIF(Returns!$A$2:$A$1635,Orders!AG587)&gt;0,"Returned","Not Returned")</f>
        <v>Not Returned</v>
      </c>
    </row>
    <row r="588" spans="5:34" ht="12.75" customHeight="1" thickTop="1" thickBot="1" x14ac:dyDescent="0.3">
      <c r="E588" s="11">
        <v>3926</v>
      </c>
      <c r="F588" s="12" t="s">
        <v>47</v>
      </c>
      <c r="G588" s="12">
        <v>0.02</v>
      </c>
      <c r="H588" s="12">
        <v>209.84</v>
      </c>
      <c r="I588" s="12">
        <v>21.21</v>
      </c>
      <c r="J588" s="12">
        <v>1044</v>
      </c>
      <c r="K588" s="7" t="str">
        <f>IF(COUNTIF(Table1[Customer ID],Table1[[#This Row],[Customer ID]])&gt;1,"Repeat Customer","One-Time Customer")</f>
        <v>Repeat Customer</v>
      </c>
      <c r="L588" s="12" t="s">
        <v>1161</v>
      </c>
      <c r="M588" s="12" t="s">
        <v>49</v>
      </c>
      <c r="N588" s="12" t="s">
        <v>40</v>
      </c>
      <c r="O588" s="12" t="s">
        <v>41</v>
      </c>
      <c r="P588" s="12" t="s">
        <v>50</v>
      </c>
      <c r="Q588" s="12" t="s">
        <v>236</v>
      </c>
      <c r="R588" s="12" t="s">
        <v>1162</v>
      </c>
      <c r="S588" s="12">
        <v>0.59</v>
      </c>
      <c r="T588" s="7">
        <f>Table1[[#This Row],[Profit]]/Table1[[#This Row],[Sales]]</f>
        <v>0.19141887393020118</v>
      </c>
      <c r="U588" s="12" t="s">
        <v>33</v>
      </c>
      <c r="V588" s="12" t="s">
        <v>34</v>
      </c>
      <c r="W588" s="12" t="s">
        <v>45</v>
      </c>
      <c r="X588" s="12" t="s">
        <v>663</v>
      </c>
      <c r="Y588" s="12">
        <v>90004</v>
      </c>
      <c r="Z588" s="13">
        <v>42169</v>
      </c>
      <c r="AA588" s="14" t="str">
        <f>TEXT(Table1[[#This Row],[Order Date]],"mmmm")</f>
        <v>June</v>
      </c>
      <c r="AB588" s="8" t="str">
        <f>TEXT(Table1[[#This Row],[Order Date]],"yyyy")</f>
        <v>2015</v>
      </c>
      <c r="AC588" s="13">
        <v>42169</v>
      </c>
      <c r="AD588" s="12">
        <v>2593.14</v>
      </c>
      <c r="AE588" s="12">
        <v>62</v>
      </c>
      <c r="AF588" s="12">
        <v>13546.94</v>
      </c>
      <c r="AG588" s="12">
        <v>28001</v>
      </c>
      <c r="AH588" s="7" t="str">
        <f>IF(COUNTIF(Returns!$A$2:$A$1635,Orders!AG588)&gt;0,"Returned","Not Returned")</f>
        <v>Not Returned</v>
      </c>
    </row>
    <row r="589" spans="5:34" ht="12.75" customHeight="1" thickTop="1" thickBot="1" x14ac:dyDescent="0.3">
      <c r="E589" s="9">
        <v>3927</v>
      </c>
      <c r="F589" s="2" t="s">
        <v>47</v>
      </c>
      <c r="G589" s="2">
        <v>0.01</v>
      </c>
      <c r="H589" s="2">
        <v>194.3</v>
      </c>
      <c r="I589" s="2">
        <v>11.54</v>
      </c>
      <c r="J589" s="2">
        <v>1044</v>
      </c>
      <c r="K589" s="7" t="str">
        <f>IF(COUNTIF(Table1[Customer ID],Table1[[#This Row],[Customer ID]])&gt;1,"Repeat Customer","One-Time Customer")</f>
        <v>Repeat Customer</v>
      </c>
      <c r="L589" s="2" t="s">
        <v>1161</v>
      </c>
      <c r="M589" s="2" t="s">
        <v>49</v>
      </c>
      <c r="N589" s="2" t="s">
        <v>40</v>
      </c>
      <c r="O589" s="2" t="s">
        <v>41</v>
      </c>
      <c r="P589" s="2" t="s">
        <v>50</v>
      </c>
      <c r="Q589" s="2" t="s">
        <v>236</v>
      </c>
      <c r="R589" s="2" t="s">
        <v>1163</v>
      </c>
      <c r="S589" s="2">
        <v>0.59</v>
      </c>
      <c r="T589" s="7">
        <f>Table1[[#This Row],[Profit]]/Table1[[#This Row],[Sales]]</f>
        <v>0.18163442237548133</v>
      </c>
      <c r="U589" s="2" t="s">
        <v>33</v>
      </c>
      <c r="V589" s="2" t="s">
        <v>34</v>
      </c>
      <c r="W589" s="2" t="s">
        <v>45</v>
      </c>
      <c r="X589" s="2" t="s">
        <v>663</v>
      </c>
      <c r="Y589" s="2">
        <v>90004</v>
      </c>
      <c r="Z589" s="10">
        <v>42169</v>
      </c>
      <c r="AA589" s="14" t="str">
        <f>TEXT(Table1[[#This Row],[Order Date]],"mmmm")</f>
        <v>June</v>
      </c>
      <c r="AB589" s="8" t="str">
        <f>TEXT(Table1[[#This Row],[Order Date]],"yyyy")</f>
        <v>2015</v>
      </c>
      <c r="AC589" s="10">
        <v>42171</v>
      </c>
      <c r="AD589" s="2">
        <v>1162.76</v>
      </c>
      <c r="AE589" s="2">
        <v>32</v>
      </c>
      <c r="AF589" s="2">
        <v>6401.65</v>
      </c>
      <c r="AG589" s="2">
        <v>28001</v>
      </c>
      <c r="AH589" s="7" t="str">
        <f>IF(COUNTIF(Returns!$A$2:$A$1635,Orders!AG589)&gt;0,"Returned","Not Returned")</f>
        <v>Not Returned</v>
      </c>
    </row>
    <row r="590" spans="5:34" ht="12.75" customHeight="1" thickTop="1" thickBot="1" x14ac:dyDescent="0.3">
      <c r="E590" s="11">
        <v>6711</v>
      </c>
      <c r="F590" s="12" t="s">
        <v>25</v>
      </c>
      <c r="G590" s="12">
        <v>0</v>
      </c>
      <c r="H590" s="12">
        <v>6.68</v>
      </c>
      <c r="I590" s="12">
        <v>5.66</v>
      </c>
      <c r="J590" s="12">
        <v>1044</v>
      </c>
      <c r="K590" s="7" t="str">
        <f>IF(COUNTIF(Table1[Customer ID],Table1[[#This Row],[Customer ID]])&gt;1,"Repeat Customer","One-Time Customer")</f>
        <v>Repeat Customer</v>
      </c>
      <c r="L590" s="12" t="s">
        <v>1161</v>
      </c>
      <c r="M590" s="12" t="s">
        <v>49</v>
      </c>
      <c r="N590" s="12" t="s">
        <v>40</v>
      </c>
      <c r="O590" s="12" t="s">
        <v>29</v>
      </c>
      <c r="P590" s="12" t="s">
        <v>93</v>
      </c>
      <c r="Q590" s="12" t="s">
        <v>59</v>
      </c>
      <c r="R590" s="12" t="s">
        <v>1164</v>
      </c>
      <c r="S590" s="12">
        <v>0.37</v>
      </c>
      <c r="T590" s="7">
        <f>Table1[[#This Row],[Profit]]/Table1[[#This Row],[Sales]]</f>
        <v>-0.12461937155814706</v>
      </c>
      <c r="U590" s="12" t="s">
        <v>33</v>
      </c>
      <c r="V590" s="12" t="s">
        <v>34</v>
      </c>
      <c r="W590" s="12" t="s">
        <v>45</v>
      </c>
      <c r="X590" s="12" t="s">
        <v>663</v>
      </c>
      <c r="Y590" s="12">
        <v>90004</v>
      </c>
      <c r="Z590" s="13">
        <v>42062</v>
      </c>
      <c r="AA590" s="14" t="str">
        <f>TEXT(Table1[[#This Row],[Order Date]],"mmmm")</f>
        <v>February</v>
      </c>
      <c r="AB590" s="8" t="str">
        <f>TEXT(Table1[[#This Row],[Order Date]],"yyyy")</f>
        <v>2015</v>
      </c>
      <c r="AC590" s="13">
        <v>42063</v>
      </c>
      <c r="AD590" s="12">
        <v>-76.94</v>
      </c>
      <c r="AE590" s="12">
        <v>90</v>
      </c>
      <c r="AF590" s="12">
        <v>617.4</v>
      </c>
      <c r="AG590" s="12">
        <v>47813</v>
      </c>
      <c r="AH590" s="7" t="str">
        <f>IF(COUNTIF(Returns!$A$2:$A$1635,Orders!AG590)&gt;0,"Returned","Not Returned")</f>
        <v>Returned</v>
      </c>
    </row>
    <row r="591" spans="5:34" ht="12.75" customHeight="1" thickTop="1" thickBot="1" x14ac:dyDescent="0.3">
      <c r="E591" s="9">
        <v>24711</v>
      </c>
      <c r="F591" s="2" t="s">
        <v>25</v>
      </c>
      <c r="G591" s="2">
        <v>0</v>
      </c>
      <c r="H591" s="2">
        <v>6.68</v>
      </c>
      <c r="I591" s="2">
        <v>5.66</v>
      </c>
      <c r="J591" s="2">
        <v>1047</v>
      </c>
      <c r="K591" s="7" t="str">
        <f>IF(COUNTIF(Table1[Customer ID],Table1[[#This Row],[Customer ID]])&gt;1,"Repeat Customer","One-Time Customer")</f>
        <v>One-Time Customer</v>
      </c>
      <c r="L591" s="2" t="s">
        <v>1165</v>
      </c>
      <c r="M591" s="2" t="s">
        <v>49</v>
      </c>
      <c r="N591" s="2" t="s">
        <v>40</v>
      </c>
      <c r="O591" s="2" t="s">
        <v>29</v>
      </c>
      <c r="P591" s="2" t="s">
        <v>93</v>
      </c>
      <c r="Q591" s="2" t="s">
        <v>59</v>
      </c>
      <c r="R591" s="2" t="s">
        <v>1164</v>
      </c>
      <c r="S591" s="2">
        <v>0.37</v>
      </c>
      <c r="T591" s="7">
        <f>Table1[[#This Row],[Profit]]/Table1[[#This Row],[Sales]]</f>
        <v>-0.25357332995309928</v>
      </c>
      <c r="U591" s="2" t="s">
        <v>33</v>
      </c>
      <c r="V591" s="2" t="s">
        <v>53</v>
      </c>
      <c r="W591" s="2" t="s">
        <v>193</v>
      </c>
      <c r="X591" s="2" t="s">
        <v>194</v>
      </c>
      <c r="Y591" s="2">
        <v>2109</v>
      </c>
      <c r="Z591" s="10">
        <v>42062</v>
      </c>
      <c r="AA591" s="14" t="str">
        <f>TEXT(Table1[[#This Row],[Order Date]],"mmmm")</f>
        <v>February</v>
      </c>
      <c r="AB591" s="8" t="str">
        <f>TEXT(Table1[[#This Row],[Order Date]],"yyyy")</f>
        <v>2015</v>
      </c>
      <c r="AC591" s="10">
        <v>42063</v>
      </c>
      <c r="AD591" s="2">
        <v>-40.008800000000001</v>
      </c>
      <c r="AE591" s="2">
        <v>23</v>
      </c>
      <c r="AF591" s="2">
        <v>157.78</v>
      </c>
      <c r="AG591" s="2">
        <v>89389</v>
      </c>
      <c r="AH591" s="7" t="str">
        <f>IF(COUNTIF(Returns!$A$2:$A$1635,Orders!AG591)&gt;0,"Returned","Not Returned")</f>
        <v>Not Returned</v>
      </c>
    </row>
    <row r="592" spans="5:34" ht="13.8" thickTop="1" thickBot="1" x14ac:dyDescent="0.3">
      <c r="E592" s="11">
        <v>26259</v>
      </c>
      <c r="F592" s="12" t="s">
        <v>37</v>
      </c>
      <c r="G592" s="12">
        <v>0.03</v>
      </c>
      <c r="H592" s="12">
        <v>5.44</v>
      </c>
      <c r="I592" s="12">
        <v>7.46</v>
      </c>
      <c r="J592" s="12">
        <v>1054</v>
      </c>
      <c r="K592" s="7" t="str">
        <f>IF(COUNTIF(Table1[Customer ID],Table1[[#This Row],[Customer ID]])&gt;1,"Repeat Customer","One-Time Customer")</f>
        <v>Repeat Customer</v>
      </c>
      <c r="L592" s="12" t="s">
        <v>1166</v>
      </c>
      <c r="M592" s="12" t="s">
        <v>27</v>
      </c>
      <c r="N592" s="12" t="s">
        <v>28</v>
      </c>
      <c r="O592" s="12" t="s">
        <v>29</v>
      </c>
      <c r="P592" s="12" t="s">
        <v>109</v>
      </c>
      <c r="Q592" s="12" t="s">
        <v>59</v>
      </c>
      <c r="R592" s="12" t="s">
        <v>1167</v>
      </c>
      <c r="S592" s="12">
        <v>0.36</v>
      </c>
      <c r="T592" s="7">
        <f>Table1[[#This Row],[Profit]]/Table1[[#This Row],[Sales]]</f>
        <v>-1.9651843405549223</v>
      </c>
      <c r="U592" s="12" t="s">
        <v>33</v>
      </c>
      <c r="V592" s="12" t="s">
        <v>34</v>
      </c>
      <c r="W592" s="12" t="s">
        <v>378</v>
      </c>
      <c r="X592" s="12" t="s">
        <v>1168</v>
      </c>
      <c r="Y592" s="12">
        <v>85374</v>
      </c>
      <c r="Z592" s="13">
        <v>42149</v>
      </c>
      <c r="AA592" s="14" t="str">
        <f>TEXT(Table1[[#This Row],[Order Date]],"mmmm")</f>
        <v>May</v>
      </c>
      <c r="AB592" s="8" t="str">
        <f>TEXT(Table1[[#This Row],[Order Date]],"yyyy")</f>
        <v>2015</v>
      </c>
      <c r="AC592" s="13">
        <v>42151</v>
      </c>
      <c r="AD592" s="12">
        <v>-51.704000000000001</v>
      </c>
      <c r="AE592" s="12">
        <v>4</v>
      </c>
      <c r="AF592" s="12">
        <v>26.31</v>
      </c>
      <c r="AG592" s="12">
        <v>90069</v>
      </c>
      <c r="AH592" s="7" t="str">
        <f>IF(COUNTIF(Returns!$A$2:$A$1635,Orders!AG592)&gt;0,"Returned","Not Returned")</f>
        <v>Not Returned</v>
      </c>
    </row>
    <row r="593" spans="5:34" ht="13.8" thickTop="1" thickBot="1" x14ac:dyDescent="0.3">
      <c r="E593" s="9">
        <v>26260</v>
      </c>
      <c r="F593" s="2" t="s">
        <v>37</v>
      </c>
      <c r="G593" s="2">
        <v>0.08</v>
      </c>
      <c r="H593" s="2">
        <v>26.38</v>
      </c>
      <c r="I593" s="2">
        <v>5.58</v>
      </c>
      <c r="J593" s="2">
        <v>1054</v>
      </c>
      <c r="K593" s="7" t="str">
        <f>IF(COUNTIF(Table1[Customer ID],Table1[[#This Row],[Customer ID]])&gt;1,"Repeat Customer","One-Time Customer")</f>
        <v>Repeat Customer</v>
      </c>
      <c r="L593" s="2" t="s">
        <v>1166</v>
      </c>
      <c r="M593" s="2" t="s">
        <v>49</v>
      </c>
      <c r="N593" s="2" t="s">
        <v>28</v>
      </c>
      <c r="O593" s="2" t="s">
        <v>29</v>
      </c>
      <c r="P593" s="2" t="s">
        <v>93</v>
      </c>
      <c r="Q593" s="2" t="s">
        <v>59</v>
      </c>
      <c r="R593" s="2" t="s">
        <v>1169</v>
      </c>
      <c r="S593" s="2">
        <v>0.39</v>
      </c>
      <c r="T593" s="7">
        <f>Table1[[#This Row],[Profit]]/Table1[[#This Row],[Sales]]</f>
        <v>0.69</v>
      </c>
      <c r="U593" s="2" t="s">
        <v>33</v>
      </c>
      <c r="V593" s="2" t="s">
        <v>34</v>
      </c>
      <c r="W593" s="2" t="s">
        <v>378</v>
      </c>
      <c r="X593" s="2" t="s">
        <v>1168</v>
      </c>
      <c r="Y593" s="2">
        <v>85374</v>
      </c>
      <c r="Z593" s="10">
        <v>42149</v>
      </c>
      <c r="AA593" s="14" t="str">
        <f>TEXT(Table1[[#This Row],[Order Date]],"mmmm")</f>
        <v>May</v>
      </c>
      <c r="AB593" s="8" t="str">
        <f>TEXT(Table1[[#This Row],[Order Date]],"yyyy")</f>
        <v>2015</v>
      </c>
      <c r="AC593" s="10">
        <v>42150</v>
      </c>
      <c r="AD593" s="2">
        <v>144.7482</v>
      </c>
      <c r="AE593" s="2">
        <v>8</v>
      </c>
      <c r="AF593" s="2">
        <v>209.78</v>
      </c>
      <c r="AG593" s="2">
        <v>90069</v>
      </c>
      <c r="AH593" s="7" t="str">
        <f>IF(COUNTIF(Returns!$A$2:$A$1635,Orders!AG593)&gt;0,"Returned","Not Returned")</f>
        <v>Not Returned</v>
      </c>
    </row>
    <row r="594" spans="5:34" ht="13.8" thickTop="1" thickBot="1" x14ac:dyDescent="0.3">
      <c r="E594" s="11">
        <v>26261</v>
      </c>
      <c r="F594" s="12" t="s">
        <v>37</v>
      </c>
      <c r="G594" s="12">
        <v>0.06</v>
      </c>
      <c r="H594" s="12">
        <v>20.99</v>
      </c>
      <c r="I594" s="12">
        <v>2.5</v>
      </c>
      <c r="J594" s="12">
        <v>1054</v>
      </c>
      <c r="K594" s="7" t="str">
        <f>IF(COUNTIF(Table1[Customer ID],Table1[[#This Row],[Customer ID]])&gt;1,"Repeat Customer","One-Time Customer")</f>
        <v>Repeat Customer</v>
      </c>
      <c r="L594" s="12" t="s">
        <v>1166</v>
      </c>
      <c r="M594" s="12" t="s">
        <v>49</v>
      </c>
      <c r="N594" s="12" t="s">
        <v>28</v>
      </c>
      <c r="O594" s="12" t="s">
        <v>77</v>
      </c>
      <c r="P594" s="12" t="s">
        <v>78</v>
      </c>
      <c r="Q594" s="12" t="s">
        <v>31</v>
      </c>
      <c r="R594" s="12" t="s">
        <v>1170</v>
      </c>
      <c r="S594" s="12">
        <v>0.81</v>
      </c>
      <c r="T594" s="7">
        <f>Table1[[#This Row],[Profit]]/Table1[[#This Row],[Sales]]</f>
        <v>-6.2921480650588899</v>
      </c>
      <c r="U594" s="12" t="s">
        <v>33</v>
      </c>
      <c r="V594" s="12" t="s">
        <v>34</v>
      </c>
      <c r="W594" s="12" t="s">
        <v>378</v>
      </c>
      <c r="X594" s="12" t="s">
        <v>1168</v>
      </c>
      <c r="Y594" s="12">
        <v>85374</v>
      </c>
      <c r="Z594" s="13">
        <v>42149</v>
      </c>
      <c r="AA594" s="14" t="str">
        <f>TEXT(Table1[[#This Row],[Order Date]],"mmmm")</f>
        <v>May</v>
      </c>
      <c r="AB594" s="8" t="str">
        <f>TEXT(Table1[[#This Row],[Order Date]],"yyyy")</f>
        <v>2015</v>
      </c>
      <c r="AC594" s="13">
        <v>42151</v>
      </c>
      <c r="AD594" s="12">
        <v>-112.18899999999999</v>
      </c>
      <c r="AE594" s="12">
        <v>1</v>
      </c>
      <c r="AF594" s="12">
        <v>17.829999999999998</v>
      </c>
      <c r="AG594" s="12">
        <v>90069</v>
      </c>
      <c r="AH594" s="7" t="str">
        <f>IF(COUNTIF(Returns!$A$2:$A$1635,Orders!AG594)&gt;0,"Returned","Not Returned")</f>
        <v>Not Returned</v>
      </c>
    </row>
    <row r="595" spans="5:34" ht="12.75" customHeight="1" thickTop="1" thickBot="1" x14ac:dyDescent="0.3">
      <c r="E595" s="9">
        <v>8200</v>
      </c>
      <c r="F595" s="2" t="s">
        <v>56</v>
      </c>
      <c r="G595" s="2">
        <v>0.09</v>
      </c>
      <c r="H595" s="2">
        <v>138.75</v>
      </c>
      <c r="I595" s="2">
        <v>52.42</v>
      </c>
      <c r="J595" s="2">
        <v>1060</v>
      </c>
      <c r="K595" s="7" t="str">
        <f>IF(COUNTIF(Table1[Customer ID],Table1[[#This Row],[Customer ID]])&gt;1,"Repeat Customer","One-Time Customer")</f>
        <v>Repeat Customer</v>
      </c>
      <c r="L595" s="2" t="s">
        <v>1171</v>
      </c>
      <c r="M595" s="2" t="s">
        <v>39</v>
      </c>
      <c r="N595" s="2" t="s">
        <v>58</v>
      </c>
      <c r="O595" s="2" t="s">
        <v>41</v>
      </c>
      <c r="P595" s="2" t="s">
        <v>152</v>
      </c>
      <c r="Q595" s="2" t="s">
        <v>121</v>
      </c>
      <c r="R595" s="2" t="s">
        <v>1172</v>
      </c>
      <c r="S595" s="2">
        <v>0.74</v>
      </c>
      <c r="T595" s="7">
        <f>Table1[[#This Row],[Profit]]/Table1[[#This Row],[Sales]]</f>
        <v>-0.17642754194375326</v>
      </c>
      <c r="U595" s="2" t="s">
        <v>33</v>
      </c>
      <c r="V595" s="2" t="s">
        <v>136</v>
      </c>
      <c r="W595" s="2" t="s">
        <v>387</v>
      </c>
      <c r="X595" s="2" t="s">
        <v>580</v>
      </c>
      <c r="Y595" s="2">
        <v>30318</v>
      </c>
      <c r="Z595" s="10">
        <v>42087</v>
      </c>
      <c r="AA595" s="14" t="str">
        <f>TEXT(Table1[[#This Row],[Order Date]],"mmmm")</f>
        <v>March</v>
      </c>
      <c r="AB595" s="8" t="str">
        <f>TEXT(Table1[[#This Row],[Order Date]],"yyyy")</f>
        <v>2015</v>
      </c>
      <c r="AC595" s="10">
        <v>42088</v>
      </c>
      <c r="AD595" s="2">
        <v>-445.97177625000006</v>
      </c>
      <c r="AE595" s="2">
        <v>23</v>
      </c>
      <c r="AF595" s="2">
        <v>2527.79</v>
      </c>
      <c r="AG595" s="2">
        <v>58628</v>
      </c>
      <c r="AH595" s="7" t="str">
        <f>IF(COUNTIF(Returns!$A$2:$A$1635,Orders!AG595)&gt;0,"Returned","Not Returned")</f>
        <v>Not Returned</v>
      </c>
    </row>
    <row r="596" spans="5:34" ht="12.75" customHeight="1" thickTop="1" thickBot="1" x14ac:dyDescent="0.3">
      <c r="E596" s="11">
        <v>7980</v>
      </c>
      <c r="F596" s="12" t="s">
        <v>106</v>
      </c>
      <c r="G596" s="12">
        <v>7.0000000000000007E-2</v>
      </c>
      <c r="H596" s="12">
        <v>6.3</v>
      </c>
      <c r="I596" s="12">
        <v>0.5</v>
      </c>
      <c r="J596" s="12">
        <v>1060</v>
      </c>
      <c r="K596" s="7" t="str">
        <f>IF(COUNTIF(Table1[Customer ID],Table1[[#This Row],[Customer ID]])&gt;1,"Repeat Customer","One-Time Customer")</f>
        <v>Repeat Customer</v>
      </c>
      <c r="L596" s="12" t="s">
        <v>1171</v>
      </c>
      <c r="M596" s="12" t="s">
        <v>49</v>
      </c>
      <c r="N596" s="12" t="s">
        <v>58</v>
      </c>
      <c r="O596" s="12" t="s">
        <v>29</v>
      </c>
      <c r="P596" s="12" t="s">
        <v>134</v>
      </c>
      <c r="Q596" s="12" t="s">
        <v>59</v>
      </c>
      <c r="R596" s="12" t="s">
        <v>211</v>
      </c>
      <c r="S596" s="12">
        <v>0.39</v>
      </c>
      <c r="T596" s="7">
        <f>Table1[[#This Row],[Profit]]/Table1[[#This Row],[Sales]]</f>
        <v>3.4195454172478865E-2</v>
      </c>
      <c r="U596" s="12" t="s">
        <v>33</v>
      </c>
      <c r="V596" s="12" t="s">
        <v>136</v>
      </c>
      <c r="W596" s="12" t="s">
        <v>387</v>
      </c>
      <c r="X596" s="12" t="s">
        <v>580</v>
      </c>
      <c r="Y596" s="12">
        <v>30318</v>
      </c>
      <c r="Z596" s="13">
        <v>42154</v>
      </c>
      <c r="AA596" s="14" t="str">
        <f>TEXT(Table1[[#This Row],[Order Date]],"mmmm")</f>
        <v>May</v>
      </c>
      <c r="AB596" s="8" t="str">
        <f>TEXT(Table1[[#This Row],[Order Date]],"yyyy")</f>
        <v>2015</v>
      </c>
      <c r="AC596" s="13">
        <v>42154</v>
      </c>
      <c r="AD596" s="12">
        <v>4.1673999999999998</v>
      </c>
      <c r="AE596" s="12">
        <v>20</v>
      </c>
      <c r="AF596" s="12">
        <v>121.87</v>
      </c>
      <c r="AG596" s="12">
        <v>57061</v>
      </c>
      <c r="AH596" s="7" t="str">
        <f>IF(COUNTIF(Returns!$A$2:$A$1635,Orders!AG596)&gt;0,"Returned","Not Returned")</f>
        <v>Not Returned</v>
      </c>
    </row>
    <row r="597" spans="5:34" ht="12.75" customHeight="1" thickTop="1" thickBot="1" x14ac:dyDescent="0.3">
      <c r="E597" s="9">
        <v>26200</v>
      </c>
      <c r="F597" s="2" t="s">
        <v>56</v>
      </c>
      <c r="G597" s="2">
        <v>0.09</v>
      </c>
      <c r="H597" s="2">
        <v>138.75</v>
      </c>
      <c r="I597" s="2">
        <v>52.42</v>
      </c>
      <c r="J597" s="2">
        <v>1062</v>
      </c>
      <c r="K597" s="7" t="str">
        <f>IF(COUNTIF(Table1[Customer ID],Table1[[#This Row],[Customer ID]])&gt;1,"Repeat Customer","One-Time Customer")</f>
        <v>Repeat Customer</v>
      </c>
      <c r="L597" s="2" t="s">
        <v>1173</v>
      </c>
      <c r="M597" s="2" t="s">
        <v>39</v>
      </c>
      <c r="N597" s="2" t="s">
        <v>58</v>
      </c>
      <c r="O597" s="2" t="s">
        <v>41</v>
      </c>
      <c r="P597" s="2" t="s">
        <v>152</v>
      </c>
      <c r="Q597" s="2" t="s">
        <v>121</v>
      </c>
      <c r="R597" s="2" t="s">
        <v>1172</v>
      </c>
      <c r="S597" s="2">
        <v>0.74</v>
      </c>
      <c r="T597" s="7">
        <f>Table1[[#This Row],[Profit]]/Table1[[#This Row],[Sales]]</f>
        <v>-0.50850311637499634</v>
      </c>
      <c r="U597" s="2" t="s">
        <v>33</v>
      </c>
      <c r="V597" s="2" t="s">
        <v>53</v>
      </c>
      <c r="W597" s="2" t="s">
        <v>71</v>
      </c>
      <c r="X597" s="2" t="s">
        <v>1174</v>
      </c>
      <c r="Y597" s="2">
        <v>11727</v>
      </c>
      <c r="Z597" s="10">
        <v>42087</v>
      </c>
      <c r="AA597" s="14" t="str">
        <f>TEXT(Table1[[#This Row],[Order Date]],"mmmm")</f>
        <v>March</v>
      </c>
      <c r="AB597" s="8" t="str">
        <f>TEXT(Table1[[#This Row],[Order Date]],"yyyy")</f>
        <v>2015</v>
      </c>
      <c r="AC597" s="10">
        <v>42088</v>
      </c>
      <c r="AD597" s="2">
        <v>-335.31712500000003</v>
      </c>
      <c r="AE597" s="2">
        <v>6</v>
      </c>
      <c r="AF597" s="2">
        <v>659.42</v>
      </c>
      <c r="AG597" s="2">
        <v>91354</v>
      </c>
      <c r="AH597" s="7" t="str">
        <f>IF(COUNTIF(Returns!$A$2:$A$1635,Orders!AG597)&gt;0,"Returned","Not Returned")</f>
        <v>Not Returned</v>
      </c>
    </row>
    <row r="598" spans="5:34" ht="12.75" customHeight="1" thickTop="1" thickBot="1" x14ac:dyDescent="0.3">
      <c r="E598" s="11">
        <v>25979</v>
      </c>
      <c r="F598" s="12" t="s">
        <v>106</v>
      </c>
      <c r="G598" s="12">
        <v>0.04</v>
      </c>
      <c r="H598" s="12">
        <v>22.38</v>
      </c>
      <c r="I598" s="12">
        <v>15.1</v>
      </c>
      <c r="J598" s="12">
        <v>1062</v>
      </c>
      <c r="K598" s="7" t="str">
        <f>IF(COUNTIF(Table1[Customer ID],Table1[[#This Row],[Customer ID]])&gt;1,"Repeat Customer","One-Time Customer")</f>
        <v>Repeat Customer</v>
      </c>
      <c r="L598" s="12" t="s">
        <v>1173</v>
      </c>
      <c r="M598" s="12" t="s">
        <v>49</v>
      </c>
      <c r="N598" s="12" t="s">
        <v>58</v>
      </c>
      <c r="O598" s="12" t="s">
        <v>29</v>
      </c>
      <c r="P598" s="12" t="s">
        <v>109</v>
      </c>
      <c r="Q598" s="12" t="s">
        <v>59</v>
      </c>
      <c r="R598" s="12" t="s">
        <v>1175</v>
      </c>
      <c r="S598" s="12">
        <v>0.38</v>
      </c>
      <c r="T598" s="7">
        <f>Table1[[#This Row],[Profit]]/Table1[[#This Row],[Sales]]</f>
        <v>3.9704111218496804E-2</v>
      </c>
      <c r="U598" s="12" t="s">
        <v>33</v>
      </c>
      <c r="V598" s="12" t="s">
        <v>53</v>
      </c>
      <c r="W598" s="12" t="s">
        <v>71</v>
      </c>
      <c r="X598" s="12" t="s">
        <v>1174</v>
      </c>
      <c r="Y598" s="12">
        <v>11727</v>
      </c>
      <c r="Z598" s="13">
        <v>42154</v>
      </c>
      <c r="AA598" s="14" t="str">
        <f>TEXT(Table1[[#This Row],[Order Date]],"mmmm")</f>
        <v>May</v>
      </c>
      <c r="AB598" s="8" t="str">
        <f>TEXT(Table1[[#This Row],[Order Date]],"yyyy")</f>
        <v>2015</v>
      </c>
      <c r="AC598" s="13">
        <v>42162</v>
      </c>
      <c r="AD598" s="12">
        <v>16.021800000000013</v>
      </c>
      <c r="AE598" s="12">
        <v>18</v>
      </c>
      <c r="AF598" s="12">
        <v>403.53</v>
      </c>
      <c r="AG598" s="12">
        <v>91355</v>
      </c>
      <c r="AH598" s="7" t="str">
        <f>IF(COUNTIF(Returns!$A$2:$A$1635,Orders!AG598)&gt;0,"Returned","Not Returned")</f>
        <v>Not Returned</v>
      </c>
    </row>
    <row r="599" spans="5:34" ht="12.75" customHeight="1" thickTop="1" thickBot="1" x14ac:dyDescent="0.3">
      <c r="E599" s="9">
        <v>25981</v>
      </c>
      <c r="F599" s="2" t="s">
        <v>106</v>
      </c>
      <c r="G599" s="2">
        <v>0.06</v>
      </c>
      <c r="H599" s="2">
        <v>17.78</v>
      </c>
      <c r="I599" s="2">
        <v>5.03</v>
      </c>
      <c r="J599" s="2">
        <v>1062</v>
      </c>
      <c r="K599" s="7" t="str">
        <f>IF(COUNTIF(Table1[Customer ID],Table1[[#This Row],[Customer ID]])&gt;1,"Repeat Customer","One-Time Customer")</f>
        <v>Repeat Customer</v>
      </c>
      <c r="L599" s="2" t="s">
        <v>1173</v>
      </c>
      <c r="M599" s="2" t="s">
        <v>49</v>
      </c>
      <c r="N599" s="2" t="s">
        <v>58</v>
      </c>
      <c r="O599" s="2" t="s">
        <v>41</v>
      </c>
      <c r="P599" s="2" t="s">
        <v>50</v>
      </c>
      <c r="Q599" s="2" t="s">
        <v>59</v>
      </c>
      <c r="R599" s="2" t="s">
        <v>1176</v>
      </c>
      <c r="S599" s="2">
        <v>0.54</v>
      </c>
      <c r="T599" s="7">
        <f>Table1[[#This Row],[Profit]]/Table1[[#This Row],[Sales]]</f>
        <v>0.69</v>
      </c>
      <c r="U599" s="2" t="s">
        <v>33</v>
      </c>
      <c r="V599" s="2" t="s">
        <v>53</v>
      </c>
      <c r="W599" s="2" t="s">
        <v>71</v>
      </c>
      <c r="X599" s="2" t="s">
        <v>1174</v>
      </c>
      <c r="Y599" s="2">
        <v>11727</v>
      </c>
      <c r="Z599" s="10">
        <v>42154</v>
      </c>
      <c r="AA599" s="14" t="str">
        <f>TEXT(Table1[[#This Row],[Order Date]],"mmmm")</f>
        <v>May</v>
      </c>
      <c r="AB599" s="8" t="str">
        <f>TEXT(Table1[[#This Row],[Order Date]],"yyyy")</f>
        <v>2015</v>
      </c>
      <c r="AC599" s="10">
        <v>42157</v>
      </c>
      <c r="AD599" s="2">
        <v>38.067299999999996</v>
      </c>
      <c r="AE599" s="2">
        <v>3</v>
      </c>
      <c r="AF599" s="2">
        <v>55.17</v>
      </c>
      <c r="AG599" s="2">
        <v>91355</v>
      </c>
      <c r="AH599" s="7" t="str">
        <f>IF(COUNTIF(Returns!$A$2:$A$1635,Orders!AG599)&gt;0,"Returned","Not Returned")</f>
        <v>Not Returned</v>
      </c>
    </row>
    <row r="600" spans="5:34" ht="12.75" customHeight="1" thickTop="1" thickBot="1" x14ac:dyDescent="0.3">
      <c r="E600" s="11">
        <v>19445</v>
      </c>
      <c r="F600" s="12" t="s">
        <v>47</v>
      </c>
      <c r="G600" s="12">
        <v>0.01</v>
      </c>
      <c r="H600" s="12">
        <v>15.99</v>
      </c>
      <c r="I600" s="12">
        <v>13.18</v>
      </c>
      <c r="J600" s="12">
        <v>1065</v>
      </c>
      <c r="K600" s="7" t="str">
        <f>IF(COUNTIF(Table1[Customer ID],Table1[[#This Row],[Customer ID]])&gt;1,"Repeat Customer","One-Time Customer")</f>
        <v>One-Time Customer</v>
      </c>
      <c r="L600" s="12" t="s">
        <v>1177</v>
      </c>
      <c r="M600" s="12" t="s">
        <v>49</v>
      </c>
      <c r="N600" s="12" t="s">
        <v>28</v>
      </c>
      <c r="O600" s="12" t="s">
        <v>29</v>
      </c>
      <c r="P600" s="12" t="s">
        <v>109</v>
      </c>
      <c r="Q600" s="12" t="s">
        <v>59</v>
      </c>
      <c r="R600" s="12" t="s">
        <v>638</v>
      </c>
      <c r="S600" s="12">
        <v>0.37</v>
      </c>
      <c r="T600" s="7">
        <f>Table1[[#This Row],[Profit]]/Table1[[#This Row],[Sales]]</f>
        <v>-0.26344701144552779</v>
      </c>
      <c r="U600" s="12" t="s">
        <v>33</v>
      </c>
      <c r="V600" s="12" t="s">
        <v>61</v>
      </c>
      <c r="W600" s="12" t="s">
        <v>178</v>
      </c>
      <c r="X600" s="12" t="s">
        <v>1178</v>
      </c>
      <c r="Y600" s="12">
        <v>60459</v>
      </c>
      <c r="Z600" s="13">
        <v>42053</v>
      </c>
      <c r="AA600" s="14" t="str">
        <f>TEXT(Table1[[#This Row],[Order Date]],"mmmm")</f>
        <v>February</v>
      </c>
      <c r="AB600" s="8" t="str">
        <f>TEXT(Table1[[#This Row],[Order Date]],"yyyy")</f>
        <v>2015</v>
      </c>
      <c r="AC600" s="13">
        <v>42055</v>
      </c>
      <c r="AD600" s="12">
        <v>-99.435440000000014</v>
      </c>
      <c r="AE600" s="12">
        <v>23</v>
      </c>
      <c r="AF600" s="12">
        <v>377.44</v>
      </c>
      <c r="AG600" s="12">
        <v>88899</v>
      </c>
      <c r="AH600" s="7" t="str">
        <f>IF(COUNTIF(Returns!$A$2:$A$1635,Orders!AG600)&gt;0,"Returned","Not Returned")</f>
        <v>Not Returned</v>
      </c>
    </row>
    <row r="601" spans="5:34" ht="12.75" customHeight="1" thickTop="1" thickBot="1" x14ac:dyDescent="0.3">
      <c r="E601" s="9">
        <v>20445</v>
      </c>
      <c r="F601" s="2" t="s">
        <v>106</v>
      </c>
      <c r="G601" s="2">
        <v>0.04</v>
      </c>
      <c r="H601" s="2">
        <v>22.84</v>
      </c>
      <c r="I601" s="2">
        <v>16.87</v>
      </c>
      <c r="J601" s="2">
        <v>1068</v>
      </c>
      <c r="K601" s="7" t="str">
        <f>IF(COUNTIF(Table1[Customer ID],Table1[[#This Row],[Customer ID]])&gt;1,"Repeat Customer","One-Time Customer")</f>
        <v>One-Time Customer</v>
      </c>
      <c r="L601" s="2" t="s">
        <v>1179</v>
      </c>
      <c r="M601" s="2" t="s">
        <v>49</v>
      </c>
      <c r="N601" s="2" t="s">
        <v>40</v>
      </c>
      <c r="O601" s="2" t="s">
        <v>29</v>
      </c>
      <c r="P601" s="2" t="s">
        <v>93</v>
      </c>
      <c r="Q601" s="2" t="s">
        <v>59</v>
      </c>
      <c r="R601" s="2" t="s">
        <v>1180</v>
      </c>
      <c r="S601" s="2">
        <v>0.39</v>
      </c>
      <c r="T601" s="7">
        <f>Table1[[#This Row],[Profit]]/Table1[[#This Row],[Sales]]</f>
        <v>-0.33966480446927377</v>
      </c>
      <c r="U601" s="2" t="s">
        <v>33</v>
      </c>
      <c r="V601" s="2" t="s">
        <v>61</v>
      </c>
      <c r="W601" s="2" t="s">
        <v>178</v>
      </c>
      <c r="X601" s="2" t="s">
        <v>1181</v>
      </c>
      <c r="Y601" s="2">
        <v>60409</v>
      </c>
      <c r="Z601" s="10">
        <v>42079</v>
      </c>
      <c r="AA601" s="14" t="str">
        <f>TEXT(Table1[[#This Row],[Order Date]],"mmmm")</f>
        <v>March</v>
      </c>
      <c r="AB601" s="8" t="str">
        <f>TEXT(Table1[[#This Row],[Order Date]],"yyyy")</f>
        <v>2015</v>
      </c>
      <c r="AC601" s="10">
        <v>42079</v>
      </c>
      <c r="AD601" s="2">
        <v>-97.28</v>
      </c>
      <c r="AE601" s="2">
        <v>12</v>
      </c>
      <c r="AF601" s="2">
        <v>286.39999999999998</v>
      </c>
      <c r="AG601" s="2">
        <v>87109</v>
      </c>
      <c r="AH601" s="7" t="str">
        <f>IF(COUNTIF(Returns!$A$2:$A$1635,Orders!AG601)&gt;0,"Returned","Not Returned")</f>
        <v>Not Returned</v>
      </c>
    </row>
    <row r="602" spans="5:34" ht="12.75" customHeight="1" thickTop="1" thickBot="1" x14ac:dyDescent="0.3">
      <c r="E602" s="11">
        <v>24737</v>
      </c>
      <c r="F602" s="12" t="s">
        <v>56</v>
      </c>
      <c r="G602" s="12">
        <v>0.02</v>
      </c>
      <c r="H602" s="12">
        <v>15.94</v>
      </c>
      <c r="I602" s="12">
        <v>5.45</v>
      </c>
      <c r="J602" s="12">
        <v>1069</v>
      </c>
      <c r="K602" s="7" t="str">
        <f>IF(COUNTIF(Table1[Customer ID],Table1[[#This Row],[Customer ID]])&gt;1,"Repeat Customer","One-Time Customer")</f>
        <v>One-Time Customer</v>
      </c>
      <c r="L602" s="12" t="s">
        <v>1182</v>
      </c>
      <c r="M602" s="12" t="s">
        <v>49</v>
      </c>
      <c r="N602" s="12" t="s">
        <v>40</v>
      </c>
      <c r="O602" s="12" t="s">
        <v>29</v>
      </c>
      <c r="P602" s="12" t="s">
        <v>30</v>
      </c>
      <c r="Q602" s="12" t="s">
        <v>51</v>
      </c>
      <c r="R602" s="12" t="s">
        <v>1183</v>
      </c>
      <c r="S602" s="12">
        <v>0.55000000000000004</v>
      </c>
      <c r="T602" s="7">
        <f>Table1[[#This Row],[Profit]]/Table1[[#This Row],[Sales]]</f>
        <v>0.21015142848541413</v>
      </c>
      <c r="U602" s="12" t="s">
        <v>33</v>
      </c>
      <c r="V602" s="12" t="s">
        <v>61</v>
      </c>
      <c r="W602" s="12" t="s">
        <v>178</v>
      </c>
      <c r="X602" s="12" t="s">
        <v>1184</v>
      </c>
      <c r="Y602" s="12">
        <v>62901</v>
      </c>
      <c r="Z602" s="13">
        <v>42138</v>
      </c>
      <c r="AA602" s="14" t="str">
        <f>TEXT(Table1[[#This Row],[Order Date]],"mmmm")</f>
        <v>May</v>
      </c>
      <c r="AB602" s="8" t="str">
        <f>TEXT(Table1[[#This Row],[Order Date]],"yyyy")</f>
        <v>2015</v>
      </c>
      <c r="AC602" s="13">
        <v>42139</v>
      </c>
      <c r="AD602" s="12">
        <v>139.61200000000002</v>
      </c>
      <c r="AE602" s="12">
        <v>41</v>
      </c>
      <c r="AF602" s="12">
        <v>664.34</v>
      </c>
      <c r="AG602" s="12">
        <v>87110</v>
      </c>
      <c r="AH602" s="7" t="str">
        <f>IF(COUNTIF(Returns!$A$2:$A$1635,Orders!AG602)&gt;0,"Returned","Not Returned")</f>
        <v>Not Returned</v>
      </c>
    </row>
    <row r="603" spans="5:34" ht="12.75" customHeight="1" thickTop="1" thickBot="1" x14ac:dyDescent="0.3">
      <c r="E603" s="9">
        <v>22685</v>
      </c>
      <c r="F603" s="2" t="s">
        <v>37</v>
      </c>
      <c r="G603" s="2">
        <v>0.01</v>
      </c>
      <c r="H603" s="2">
        <v>150.88999999999999</v>
      </c>
      <c r="I603" s="2">
        <v>60.2</v>
      </c>
      <c r="J603" s="2">
        <v>1072</v>
      </c>
      <c r="K603" s="7" t="str">
        <f>IF(COUNTIF(Table1[Customer ID],Table1[[#This Row],[Customer ID]])&gt;1,"Repeat Customer","One-Time Customer")</f>
        <v>One-Time Customer</v>
      </c>
      <c r="L603" s="2" t="s">
        <v>1185</v>
      </c>
      <c r="M603" s="2" t="s">
        <v>39</v>
      </c>
      <c r="N603" s="2" t="s">
        <v>28</v>
      </c>
      <c r="O603" s="2" t="s">
        <v>41</v>
      </c>
      <c r="P603" s="2" t="s">
        <v>42</v>
      </c>
      <c r="Q603" s="2" t="s">
        <v>43</v>
      </c>
      <c r="R603" s="2" t="s">
        <v>1186</v>
      </c>
      <c r="S603" s="2">
        <v>0.77</v>
      </c>
      <c r="T603" s="7">
        <f>Table1[[#This Row],[Profit]]/Table1[[#This Row],[Sales]]</f>
        <v>-1.0680632694866219</v>
      </c>
      <c r="U603" s="2" t="s">
        <v>33</v>
      </c>
      <c r="V603" s="2" t="s">
        <v>53</v>
      </c>
      <c r="W603" s="2" t="s">
        <v>234</v>
      </c>
      <c r="X603" s="2" t="s">
        <v>1187</v>
      </c>
      <c r="Y603" s="2">
        <v>18018</v>
      </c>
      <c r="Z603" s="10">
        <v>42090</v>
      </c>
      <c r="AA603" s="14" t="str">
        <f>TEXT(Table1[[#This Row],[Order Date]],"mmmm")</f>
        <v>March</v>
      </c>
      <c r="AB603" s="8" t="str">
        <f>TEXT(Table1[[#This Row],[Order Date]],"yyyy")</f>
        <v>2015</v>
      </c>
      <c r="AC603" s="10">
        <v>42093</v>
      </c>
      <c r="AD603" s="2">
        <v>-505.76</v>
      </c>
      <c r="AE603" s="2">
        <v>3</v>
      </c>
      <c r="AF603" s="2">
        <v>473.53</v>
      </c>
      <c r="AG603" s="2">
        <v>89631</v>
      </c>
      <c r="AH603" s="7" t="str">
        <f>IF(COUNTIF(Returns!$A$2:$A$1635,Orders!AG603)&gt;0,"Returned","Not Returned")</f>
        <v>Not Returned</v>
      </c>
    </row>
    <row r="604" spans="5:34" ht="12.75" customHeight="1" thickTop="1" thickBot="1" x14ac:dyDescent="0.3">
      <c r="E604" s="11">
        <v>26176</v>
      </c>
      <c r="F604" s="12" t="s">
        <v>25</v>
      </c>
      <c r="G604" s="12">
        <v>0.04</v>
      </c>
      <c r="H604" s="12">
        <v>19.23</v>
      </c>
      <c r="I604" s="12">
        <v>6.15</v>
      </c>
      <c r="J604" s="12">
        <v>1075</v>
      </c>
      <c r="K604" s="7" t="str">
        <f>IF(COUNTIF(Table1[Customer ID],Table1[[#This Row],[Customer ID]])&gt;1,"Repeat Customer","One-Time Customer")</f>
        <v>One-Time Customer</v>
      </c>
      <c r="L604" s="12" t="s">
        <v>1188</v>
      </c>
      <c r="M604" s="12" t="s">
        <v>49</v>
      </c>
      <c r="N604" s="12" t="s">
        <v>40</v>
      </c>
      <c r="O604" s="12" t="s">
        <v>41</v>
      </c>
      <c r="P604" s="12" t="s">
        <v>50</v>
      </c>
      <c r="Q604" s="12" t="s">
        <v>51</v>
      </c>
      <c r="R604" s="12" t="s">
        <v>472</v>
      </c>
      <c r="S604" s="12">
        <v>0.44</v>
      </c>
      <c r="T604" s="7">
        <f>Table1[[#This Row],[Profit]]/Table1[[#This Row],[Sales]]</f>
        <v>0.68999999999999984</v>
      </c>
      <c r="U604" s="12" t="s">
        <v>33</v>
      </c>
      <c r="V604" s="12" t="s">
        <v>61</v>
      </c>
      <c r="W604" s="12" t="s">
        <v>178</v>
      </c>
      <c r="X604" s="12" t="s">
        <v>1189</v>
      </c>
      <c r="Y604" s="12">
        <v>60441</v>
      </c>
      <c r="Z604" s="13">
        <v>42072</v>
      </c>
      <c r="AA604" s="14" t="str">
        <f>TEXT(Table1[[#This Row],[Order Date]],"mmmm")</f>
        <v>March</v>
      </c>
      <c r="AB604" s="8" t="str">
        <f>TEXT(Table1[[#This Row],[Order Date]],"yyyy")</f>
        <v>2015</v>
      </c>
      <c r="AC604" s="13">
        <v>42073</v>
      </c>
      <c r="AD604" s="12">
        <v>152.43479999999997</v>
      </c>
      <c r="AE604" s="12">
        <v>11</v>
      </c>
      <c r="AF604" s="12">
        <v>220.92</v>
      </c>
      <c r="AG604" s="12">
        <v>86422</v>
      </c>
      <c r="AH604" s="7" t="str">
        <f>IF(COUNTIF(Returns!$A$2:$A$1635,Orders!AG604)&gt;0,"Returned","Not Returned")</f>
        <v>Not Returned</v>
      </c>
    </row>
    <row r="605" spans="5:34" ht="12.75" customHeight="1" thickTop="1" thickBot="1" x14ac:dyDescent="0.3">
      <c r="E605" s="9">
        <v>23312</v>
      </c>
      <c r="F605" s="2" t="s">
        <v>37</v>
      </c>
      <c r="G605" s="2">
        <v>0.08</v>
      </c>
      <c r="H605" s="2">
        <v>13.9</v>
      </c>
      <c r="I605" s="2">
        <v>7.59</v>
      </c>
      <c r="J605" s="2">
        <v>1080</v>
      </c>
      <c r="K605" s="7" t="str">
        <f>IF(COUNTIF(Table1[Customer ID],Table1[[#This Row],[Customer ID]])&gt;1,"Repeat Customer","One-Time Customer")</f>
        <v>One-Time Customer</v>
      </c>
      <c r="L605" s="2" t="s">
        <v>1190</v>
      </c>
      <c r="M605" s="2" t="s">
        <v>49</v>
      </c>
      <c r="N605" s="2" t="s">
        <v>28</v>
      </c>
      <c r="O605" s="2" t="s">
        <v>29</v>
      </c>
      <c r="P605" s="2" t="s">
        <v>174</v>
      </c>
      <c r="Q605" s="2" t="s">
        <v>51</v>
      </c>
      <c r="R605" s="2" t="s">
        <v>694</v>
      </c>
      <c r="S605" s="2">
        <v>0.56000000000000005</v>
      </c>
      <c r="T605" s="7">
        <f>Table1[[#This Row],[Profit]]/Table1[[#This Row],[Sales]]</f>
        <v>5.021129270403752E-2</v>
      </c>
      <c r="U605" s="2" t="s">
        <v>33</v>
      </c>
      <c r="V605" s="2" t="s">
        <v>61</v>
      </c>
      <c r="W605" s="2" t="s">
        <v>178</v>
      </c>
      <c r="X605" s="2" t="s">
        <v>1191</v>
      </c>
      <c r="Y605" s="2">
        <v>60174</v>
      </c>
      <c r="Z605" s="10">
        <v>42132</v>
      </c>
      <c r="AA605" s="14" t="str">
        <f>TEXT(Table1[[#This Row],[Order Date]],"mmmm")</f>
        <v>May</v>
      </c>
      <c r="AB605" s="8" t="str">
        <f>TEXT(Table1[[#This Row],[Order Date]],"yyyy")</f>
        <v>2015</v>
      </c>
      <c r="AC605" s="10">
        <v>42133</v>
      </c>
      <c r="AD605" s="2">
        <v>9.862000000000009</v>
      </c>
      <c r="AE605" s="2">
        <v>14</v>
      </c>
      <c r="AF605" s="2">
        <v>196.41</v>
      </c>
      <c r="AG605" s="2">
        <v>88461</v>
      </c>
      <c r="AH605" s="7" t="str">
        <f>IF(COUNTIF(Returns!$A$2:$A$1635,Orders!AG605)&gt;0,"Returned","Not Returned")</f>
        <v>Not Returned</v>
      </c>
    </row>
    <row r="606" spans="5:34" ht="12.75" customHeight="1" thickTop="1" thickBot="1" x14ac:dyDescent="0.3">
      <c r="E606" s="11">
        <v>24324</v>
      </c>
      <c r="F606" s="12" t="s">
        <v>37</v>
      </c>
      <c r="G606" s="12">
        <v>7.0000000000000007E-2</v>
      </c>
      <c r="H606" s="12">
        <v>55.99</v>
      </c>
      <c r="I606" s="12">
        <v>5</v>
      </c>
      <c r="J606" s="12">
        <v>1083</v>
      </c>
      <c r="K606" s="7" t="str">
        <f>IF(COUNTIF(Table1[Customer ID],Table1[[#This Row],[Customer ID]])&gt;1,"Repeat Customer","One-Time Customer")</f>
        <v>One-Time Customer</v>
      </c>
      <c r="L606" s="12" t="s">
        <v>1192</v>
      </c>
      <c r="M606" s="12" t="s">
        <v>27</v>
      </c>
      <c r="N606" s="12" t="s">
        <v>28</v>
      </c>
      <c r="O606" s="12" t="s">
        <v>77</v>
      </c>
      <c r="P606" s="12" t="s">
        <v>78</v>
      </c>
      <c r="Q606" s="12" t="s">
        <v>51</v>
      </c>
      <c r="R606" s="12" t="s">
        <v>398</v>
      </c>
      <c r="S606" s="12">
        <v>0.83</v>
      </c>
      <c r="T606" s="7">
        <f>Table1[[#This Row],[Profit]]/Table1[[#This Row],[Sales]]</f>
        <v>-4.3082655325443788</v>
      </c>
      <c r="U606" s="12" t="s">
        <v>33</v>
      </c>
      <c r="V606" s="12" t="s">
        <v>61</v>
      </c>
      <c r="W606" s="12" t="s">
        <v>178</v>
      </c>
      <c r="X606" s="12" t="s">
        <v>1193</v>
      </c>
      <c r="Y606" s="12">
        <v>62701</v>
      </c>
      <c r="Z606" s="13">
        <v>42094</v>
      </c>
      <c r="AA606" s="14" t="str">
        <f>TEXT(Table1[[#This Row],[Order Date]],"mmmm")</f>
        <v>March</v>
      </c>
      <c r="AB606" s="8" t="str">
        <f>TEXT(Table1[[#This Row],[Order Date]],"yyyy")</f>
        <v>2015</v>
      </c>
      <c r="AC606" s="13">
        <v>42096</v>
      </c>
      <c r="AD606" s="12">
        <v>-232.99100000000001</v>
      </c>
      <c r="AE606" s="12">
        <v>1</v>
      </c>
      <c r="AF606" s="12">
        <v>54.08</v>
      </c>
      <c r="AG606" s="12">
        <v>88460</v>
      </c>
      <c r="AH606" s="7" t="str">
        <f>IF(COUNTIF(Returns!$A$2:$A$1635,Orders!AG606)&gt;0,"Returned","Not Returned")</f>
        <v>Not Returned</v>
      </c>
    </row>
    <row r="607" spans="5:34" ht="12.75" customHeight="1" thickTop="1" thickBot="1" x14ac:dyDescent="0.3">
      <c r="E607" s="9">
        <v>18047</v>
      </c>
      <c r="F607" s="2" t="s">
        <v>37</v>
      </c>
      <c r="G607" s="2">
        <v>0.05</v>
      </c>
      <c r="H607" s="2">
        <v>7.64</v>
      </c>
      <c r="I607" s="2">
        <v>5.83</v>
      </c>
      <c r="J607" s="2">
        <v>1085</v>
      </c>
      <c r="K607" s="7" t="str">
        <f>IF(COUNTIF(Table1[Customer ID],Table1[[#This Row],[Customer ID]])&gt;1,"Repeat Customer","One-Time Customer")</f>
        <v>Repeat Customer</v>
      </c>
      <c r="L607" s="2" t="s">
        <v>1194</v>
      </c>
      <c r="M607" s="2" t="s">
        <v>49</v>
      </c>
      <c r="N607" s="2" t="s">
        <v>40</v>
      </c>
      <c r="O607" s="2" t="s">
        <v>29</v>
      </c>
      <c r="P607" s="2" t="s">
        <v>93</v>
      </c>
      <c r="Q607" s="2" t="s">
        <v>31</v>
      </c>
      <c r="R607" s="2" t="s">
        <v>1026</v>
      </c>
      <c r="S607" s="2">
        <v>0.36</v>
      </c>
      <c r="T607" s="7">
        <f>Table1[[#This Row],[Profit]]/Table1[[#This Row],[Sales]]</f>
        <v>-0.85364985163204743</v>
      </c>
      <c r="U607" s="2" t="s">
        <v>33</v>
      </c>
      <c r="V607" s="2" t="s">
        <v>53</v>
      </c>
      <c r="W607" s="2" t="s">
        <v>71</v>
      </c>
      <c r="X607" s="2" t="s">
        <v>1195</v>
      </c>
      <c r="Y607" s="2">
        <v>11729</v>
      </c>
      <c r="Z607" s="10">
        <v>42009</v>
      </c>
      <c r="AA607" s="14" t="str">
        <f>TEXT(Table1[[#This Row],[Order Date]],"mmmm")</f>
        <v>January</v>
      </c>
      <c r="AB607" s="8" t="str">
        <f>TEXT(Table1[[#This Row],[Order Date]],"yyyy")</f>
        <v>2015</v>
      </c>
      <c r="AC607" s="10">
        <v>42010</v>
      </c>
      <c r="AD607" s="2">
        <v>-40.275199999999998</v>
      </c>
      <c r="AE607" s="2">
        <v>6</v>
      </c>
      <c r="AF607" s="2">
        <v>47.18</v>
      </c>
      <c r="AG607" s="2">
        <v>86122</v>
      </c>
      <c r="AH607" s="7" t="str">
        <f>IF(COUNTIF(Returns!$A$2:$A$1635,Orders!AG607)&gt;0,"Returned","Not Returned")</f>
        <v>Not Returned</v>
      </c>
    </row>
    <row r="608" spans="5:34" ht="12.75" customHeight="1" thickTop="1" thickBot="1" x14ac:dyDescent="0.3">
      <c r="E608" s="11">
        <v>25279</v>
      </c>
      <c r="F608" s="12" t="s">
        <v>25</v>
      </c>
      <c r="G608" s="12">
        <v>0.04</v>
      </c>
      <c r="H608" s="12">
        <v>9.06</v>
      </c>
      <c r="I608" s="12">
        <v>9.86</v>
      </c>
      <c r="J608" s="12">
        <v>1085</v>
      </c>
      <c r="K608" s="7" t="str">
        <f>IF(COUNTIF(Table1[Customer ID],Table1[[#This Row],[Customer ID]])&gt;1,"Repeat Customer","One-Time Customer")</f>
        <v>Repeat Customer</v>
      </c>
      <c r="L608" s="12" t="s">
        <v>1194</v>
      </c>
      <c r="M608" s="12" t="s">
        <v>49</v>
      </c>
      <c r="N608" s="12" t="s">
        <v>40</v>
      </c>
      <c r="O608" s="12" t="s">
        <v>29</v>
      </c>
      <c r="P608" s="12" t="s">
        <v>93</v>
      </c>
      <c r="Q608" s="12" t="s">
        <v>59</v>
      </c>
      <c r="R608" s="12" t="s">
        <v>601</v>
      </c>
      <c r="S608" s="12">
        <v>0.4</v>
      </c>
      <c r="T608" s="7">
        <f>Table1[[#This Row],[Profit]]/Table1[[#This Row],[Sales]]</f>
        <v>-1.7249757045675413</v>
      </c>
      <c r="U608" s="12" t="s">
        <v>33</v>
      </c>
      <c r="V608" s="12" t="s">
        <v>53</v>
      </c>
      <c r="W608" s="12" t="s">
        <v>71</v>
      </c>
      <c r="X608" s="12" t="s">
        <v>1195</v>
      </c>
      <c r="Y608" s="12">
        <v>11729</v>
      </c>
      <c r="Z608" s="13">
        <v>42118</v>
      </c>
      <c r="AA608" s="14" t="str">
        <f>TEXT(Table1[[#This Row],[Order Date]],"mmmm")</f>
        <v>April</v>
      </c>
      <c r="AB608" s="8" t="str">
        <f>TEXT(Table1[[#This Row],[Order Date]],"yyyy")</f>
        <v>2015</v>
      </c>
      <c r="AC608" s="13">
        <v>42119</v>
      </c>
      <c r="AD608" s="12">
        <v>-53.25</v>
      </c>
      <c r="AE608" s="12">
        <v>3</v>
      </c>
      <c r="AF608" s="12">
        <v>30.87</v>
      </c>
      <c r="AG608" s="12">
        <v>86123</v>
      </c>
      <c r="AH608" s="7" t="str">
        <f>IF(COUNTIF(Returns!$A$2:$A$1635,Orders!AG608)&gt;0,"Returned","Not Returned")</f>
        <v>Not Returned</v>
      </c>
    </row>
    <row r="609" spans="5:34" ht="12.75" customHeight="1" thickTop="1" thickBot="1" x14ac:dyDescent="0.3">
      <c r="E609" s="9">
        <v>23104</v>
      </c>
      <c r="F609" s="2" t="s">
        <v>37</v>
      </c>
      <c r="G609" s="2">
        <v>0.06</v>
      </c>
      <c r="H609" s="2">
        <v>30.42</v>
      </c>
      <c r="I609" s="2">
        <v>8.65</v>
      </c>
      <c r="J609" s="2">
        <v>1085</v>
      </c>
      <c r="K609" s="7" t="str">
        <f>IF(COUNTIF(Table1[Customer ID],Table1[[#This Row],[Customer ID]])&gt;1,"Repeat Customer","One-Time Customer")</f>
        <v>Repeat Customer</v>
      </c>
      <c r="L609" s="2" t="s">
        <v>1194</v>
      </c>
      <c r="M609" s="2" t="s">
        <v>49</v>
      </c>
      <c r="N609" s="2" t="s">
        <v>28</v>
      </c>
      <c r="O609" s="2" t="s">
        <v>77</v>
      </c>
      <c r="P609" s="2" t="s">
        <v>180</v>
      </c>
      <c r="Q609" s="2" t="s">
        <v>59</v>
      </c>
      <c r="R609" s="2" t="s">
        <v>1196</v>
      </c>
      <c r="S609" s="2">
        <v>0.74</v>
      </c>
      <c r="T609" s="7">
        <f>Table1[[#This Row],[Profit]]/Table1[[#This Row],[Sales]]</f>
        <v>-0.51528878822197055</v>
      </c>
      <c r="U609" s="2" t="s">
        <v>33</v>
      </c>
      <c r="V609" s="2" t="s">
        <v>53</v>
      </c>
      <c r="W609" s="2" t="s">
        <v>71</v>
      </c>
      <c r="X609" s="2" t="s">
        <v>1195</v>
      </c>
      <c r="Y609" s="2">
        <v>11729</v>
      </c>
      <c r="Z609" s="10">
        <v>42137</v>
      </c>
      <c r="AA609" s="14" t="str">
        <f>TEXT(Table1[[#This Row],[Order Date]],"mmmm")</f>
        <v>May</v>
      </c>
      <c r="AB609" s="8" t="str">
        <f>TEXT(Table1[[#This Row],[Order Date]],"yyyy")</f>
        <v>2015</v>
      </c>
      <c r="AC609" s="10">
        <v>42139</v>
      </c>
      <c r="AD609" s="2">
        <v>-159.25</v>
      </c>
      <c r="AE609" s="2">
        <v>10</v>
      </c>
      <c r="AF609" s="2">
        <v>309.05</v>
      </c>
      <c r="AG609" s="2">
        <v>86124</v>
      </c>
      <c r="AH609" s="7" t="str">
        <f>IF(COUNTIF(Returns!$A$2:$A$1635,Orders!AG609)&gt;0,"Returned","Not Returned")</f>
        <v>Not Returned</v>
      </c>
    </row>
    <row r="610" spans="5:34" ht="12.75" customHeight="1" thickTop="1" thickBot="1" x14ac:dyDescent="0.3">
      <c r="E610" s="11">
        <v>23105</v>
      </c>
      <c r="F610" s="12" t="s">
        <v>37</v>
      </c>
      <c r="G610" s="12">
        <v>0.02</v>
      </c>
      <c r="H610" s="12">
        <v>37.94</v>
      </c>
      <c r="I610" s="12">
        <v>5.08</v>
      </c>
      <c r="J610" s="12">
        <v>1085</v>
      </c>
      <c r="K610" s="7" t="str">
        <f>IF(COUNTIF(Table1[Customer ID],Table1[[#This Row],[Customer ID]])&gt;1,"Repeat Customer","One-Time Customer")</f>
        <v>Repeat Customer</v>
      </c>
      <c r="L610" s="12" t="s">
        <v>1194</v>
      </c>
      <c r="M610" s="12" t="s">
        <v>49</v>
      </c>
      <c r="N610" s="12" t="s">
        <v>28</v>
      </c>
      <c r="O610" s="12" t="s">
        <v>29</v>
      </c>
      <c r="P610" s="12" t="s">
        <v>93</v>
      </c>
      <c r="Q610" s="12" t="s">
        <v>31</v>
      </c>
      <c r="R610" s="12" t="s">
        <v>892</v>
      </c>
      <c r="S610" s="12">
        <v>0.38</v>
      </c>
      <c r="T610" s="7">
        <f>Table1[[#This Row],[Profit]]/Table1[[#This Row],[Sales]]</f>
        <v>0.69</v>
      </c>
      <c r="U610" s="12" t="s">
        <v>33</v>
      </c>
      <c r="V610" s="12" t="s">
        <v>53</v>
      </c>
      <c r="W610" s="12" t="s">
        <v>71</v>
      </c>
      <c r="X610" s="12" t="s">
        <v>1195</v>
      </c>
      <c r="Y610" s="12">
        <v>11729</v>
      </c>
      <c r="Z610" s="13">
        <v>42137</v>
      </c>
      <c r="AA610" s="14" t="str">
        <f>TEXT(Table1[[#This Row],[Order Date]],"mmmm")</f>
        <v>May</v>
      </c>
      <c r="AB610" s="8" t="str">
        <f>TEXT(Table1[[#This Row],[Order Date]],"yyyy")</f>
        <v>2015</v>
      </c>
      <c r="AC610" s="13">
        <v>42138</v>
      </c>
      <c r="AD610" s="12">
        <v>206.517</v>
      </c>
      <c r="AE610" s="12">
        <v>8</v>
      </c>
      <c r="AF610" s="12">
        <v>299.3</v>
      </c>
      <c r="AG610" s="12">
        <v>86124</v>
      </c>
      <c r="AH610" s="7" t="str">
        <f>IF(COUNTIF(Returns!$A$2:$A$1635,Orders!AG610)&gt;0,"Returned","Not Returned")</f>
        <v>Not Returned</v>
      </c>
    </row>
    <row r="611" spans="5:34" ht="12.75" customHeight="1" thickTop="1" thickBot="1" x14ac:dyDescent="0.3">
      <c r="E611" s="9">
        <v>25280</v>
      </c>
      <c r="F611" s="2" t="s">
        <v>25</v>
      </c>
      <c r="G611" s="2">
        <v>0.04</v>
      </c>
      <c r="H611" s="2">
        <v>14.27</v>
      </c>
      <c r="I611" s="2">
        <v>7.27</v>
      </c>
      <c r="J611" s="2">
        <v>1086</v>
      </c>
      <c r="K611" s="7" t="str">
        <f>IF(COUNTIF(Table1[Customer ID],Table1[[#This Row],[Customer ID]])&gt;1,"Repeat Customer","One-Time Customer")</f>
        <v>One-Time Customer</v>
      </c>
      <c r="L611" s="2" t="s">
        <v>1197</v>
      </c>
      <c r="M611" s="2" t="s">
        <v>49</v>
      </c>
      <c r="N611" s="2" t="s">
        <v>40</v>
      </c>
      <c r="O611" s="2" t="s">
        <v>29</v>
      </c>
      <c r="P611" s="2" t="s">
        <v>109</v>
      </c>
      <c r="Q611" s="2" t="s">
        <v>59</v>
      </c>
      <c r="R611" s="2" t="s">
        <v>1198</v>
      </c>
      <c r="S611" s="2">
        <v>0.38</v>
      </c>
      <c r="T611" s="7">
        <f>Table1[[#This Row],[Profit]]/Table1[[#This Row],[Sales]]</f>
        <v>4.6971706454465072E-2</v>
      </c>
      <c r="U611" s="2" t="s">
        <v>33</v>
      </c>
      <c r="V611" s="2" t="s">
        <v>53</v>
      </c>
      <c r="W611" s="2" t="s">
        <v>71</v>
      </c>
      <c r="X611" s="2" t="s">
        <v>1199</v>
      </c>
      <c r="Y611" s="2">
        <v>11746</v>
      </c>
      <c r="Z611" s="10">
        <v>42118</v>
      </c>
      <c r="AA611" s="14" t="str">
        <f>TEXT(Table1[[#This Row],[Order Date]],"mmmm")</f>
        <v>April</v>
      </c>
      <c r="AB611" s="8" t="str">
        <f>TEXT(Table1[[#This Row],[Order Date]],"yyyy")</f>
        <v>2015</v>
      </c>
      <c r="AC611" s="10">
        <v>42119</v>
      </c>
      <c r="AD611" s="2">
        <v>2.125</v>
      </c>
      <c r="AE611" s="2">
        <v>3</v>
      </c>
      <c r="AF611" s="2">
        <v>45.24</v>
      </c>
      <c r="AG611" s="2">
        <v>86123</v>
      </c>
      <c r="AH611" s="7" t="str">
        <f>IF(COUNTIF(Returns!$A$2:$A$1635,Orders!AG611)&gt;0,"Returned","Not Returned")</f>
        <v>Not Returned</v>
      </c>
    </row>
    <row r="612" spans="5:34" ht="12.75" customHeight="1" thickTop="1" thickBot="1" x14ac:dyDescent="0.3">
      <c r="E612" s="11">
        <v>22537</v>
      </c>
      <c r="F612" s="12" t="s">
        <v>56</v>
      </c>
      <c r="G612" s="12">
        <v>0.02</v>
      </c>
      <c r="H612" s="12">
        <v>15.14</v>
      </c>
      <c r="I612" s="12">
        <v>4.53</v>
      </c>
      <c r="J612" s="12">
        <v>1101</v>
      </c>
      <c r="K612" s="7" t="str">
        <f>IF(COUNTIF(Table1[Customer ID],Table1[[#This Row],[Customer ID]])&gt;1,"Repeat Customer","One-Time Customer")</f>
        <v>One-Time Customer</v>
      </c>
      <c r="L612" s="12" t="s">
        <v>1200</v>
      </c>
      <c r="M612" s="12" t="s">
        <v>49</v>
      </c>
      <c r="N612" s="12" t="s">
        <v>58</v>
      </c>
      <c r="O612" s="12" t="s">
        <v>29</v>
      </c>
      <c r="P612" s="12" t="s">
        <v>141</v>
      </c>
      <c r="Q612" s="12" t="s">
        <v>59</v>
      </c>
      <c r="R612" s="12" t="s">
        <v>1201</v>
      </c>
      <c r="S612" s="12">
        <v>0.81</v>
      </c>
      <c r="T612" s="7">
        <f>Table1[[#This Row],[Profit]]/Table1[[#This Row],[Sales]]</f>
        <v>0.11532732261858109</v>
      </c>
      <c r="U612" s="12" t="s">
        <v>33</v>
      </c>
      <c r="V612" s="12" t="s">
        <v>34</v>
      </c>
      <c r="W612" s="12" t="s">
        <v>45</v>
      </c>
      <c r="X612" s="12" t="s">
        <v>1092</v>
      </c>
      <c r="Y612" s="12">
        <v>93030</v>
      </c>
      <c r="Z612" s="13">
        <v>42129</v>
      </c>
      <c r="AA612" s="14" t="str">
        <f>TEXT(Table1[[#This Row],[Order Date]],"mmmm")</f>
        <v>May</v>
      </c>
      <c r="AB612" s="8" t="str">
        <f>TEXT(Table1[[#This Row],[Order Date]],"yyyy")</f>
        <v>2015</v>
      </c>
      <c r="AC612" s="13">
        <v>42130</v>
      </c>
      <c r="AD612" s="12">
        <v>5.8840000000000074</v>
      </c>
      <c r="AE612" s="12">
        <v>3</v>
      </c>
      <c r="AF612" s="12">
        <v>51.02</v>
      </c>
      <c r="AG612" s="12">
        <v>91488</v>
      </c>
      <c r="AH612" s="7" t="str">
        <f>IF(COUNTIF(Returns!$A$2:$A$1635,Orders!AG612)&gt;0,"Returned","Not Returned")</f>
        <v>Not Returned</v>
      </c>
    </row>
    <row r="613" spans="5:34" ht="12.75" customHeight="1" thickTop="1" thickBot="1" x14ac:dyDescent="0.3">
      <c r="E613" s="9">
        <v>21847</v>
      </c>
      <c r="F613" s="2" t="s">
        <v>37</v>
      </c>
      <c r="G613" s="2">
        <v>0.05</v>
      </c>
      <c r="H613" s="2">
        <v>328.14</v>
      </c>
      <c r="I613" s="2">
        <v>91.05</v>
      </c>
      <c r="J613" s="2">
        <v>1103</v>
      </c>
      <c r="K613" s="7" t="str">
        <f>IF(COUNTIF(Table1[Customer ID],Table1[[#This Row],[Customer ID]])&gt;1,"Repeat Customer","One-Time Customer")</f>
        <v>One-Time Customer</v>
      </c>
      <c r="L613" s="2" t="s">
        <v>1202</v>
      </c>
      <c r="M613" s="2" t="s">
        <v>39</v>
      </c>
      <c r="N613" s="2" t="s">
        <v>40</v>
      </c>
      <c r="O613" s="2" t="s">
        <v>29</v>
      </c>
      <c r="P613" s="2" t="s">
        <v>257</v>
      </c>
      <c r="Q613" s="2" t="s">
        <v>43</v>
      </c>
      <c r="R613" s="2" t="s">
        <v>468</v>
      </c>
      <c r="S613" s="2">
        <v>0.56999999999999995</v>
      </c>
      <c r="T613" s="7">
        <f>Table1[[#This Row],[Profit]]/Table1[[#This Row],[Sales]]</f>
        <v>0.33693085856183363</v>
      </c>
      <c r="U613" s="2" t="s">
        <v>33</v>
      </c>
      <c r="V613" s="2" t="s">
        <v>61</v>
      </c>
      <c r="W613" s="2" t="s">
        <v>496</v>
      </c>
      <c r="X613" s="2" t="s">
        <v>1203</v>
      </c>
      <c r="Y613" s="2">
        <v>68046</v>
      </c>
      <c r="Z613" s="10">
        <v>42104</v>
      </c>
      <c r="AA613" s="14" t="str">
        <f>TEXT(Table1[[#This Row],[Order Date]],"mmmm")</f>
        <v>April</v>
      </c>
      <c r="AB613" s="8" t="str">
        <f>TEXT(Table1[[#This Row],[Order Date]],"yyyy")</f>
        <v>2015</v>
      </c>
      <c r="AC613" s="10">
        <v>42105</v>
      </c>
      <c r="AD613" s="2">
        <v>772.04</v>
      </c>
      <c r="AE613" s="2">
        <v>7</v>
      </c>
      <c r="AF613" s="2">
        <v>2291.39</v>
      </c>
      <c r="AG613" s="2">
        <v>90977</v>
      </c>
      <c r="AH613" s="7" t="str">
        <f>IF(COUNTIF(Returns!$A$2:$A$1635,Orders!AG613)&gt;0,"Returned","Not Returned")</f>
        <v>Not Returned</v>
      </c>
    </row>
    <row r="614" spans="5:34" ht="12.75" customHeight="1" thickTop="1" thickBot="1" x14ac:dyDescent="0.3">
      <c r="E614" s="11">
        <v>3847</v>
      </c>
      <c r="F614" s="12" t="s">
        <v>37</v>
      </c>
      <c r="G614" s="12">
        <v>0.05</v>
      </c>
      <c r="H614" s="12">
        <v>328.14</v>
      </c>
      <c r="I614" s="12">
        <v>91.05</v>
      </c>
      <c r="J614" s="12">
        <v>1104</v>
      </c>
      <c r="K614" s="7" t="str">
        <f>IF(COUNTIF(Table1[Customer ID],Table1[[#This Row],[Customer ID]])&gt;1,"Repeat Customer","One-Time Customer")</f>
        <v>One-Time Customer</v>
      </c>
      <c r="L614" s="12" t="s">
        <v>1204</v>
      </c>
      <c r="M614" s="12" t="s">
        <v>39</v>
      </c>
      <c r="N614" s="12" t="s">
        <v>40</v>
      </c>
      <c r="O614" s="12" t="s">
        <v>29</v>
      </c>
      <c r="P614" s="12" t="s">
        <v>257</v>
      </c>
      <c r="Q614" s="12" t="s">
        <v>43</v>
      </c>
      <c r="R614" s="12" t="s">
        <v>468</v>
      </c>
      <c r="S614" s="12">
        <v>0.56999999999999995</v>
      </c>
      <c r="T614" s="7">
        <f>Table1[[#This Row],[Profit]]/Table1[[#This Row],[Sales]]</f>
        <v>8.1327979167632292E-2</v>
      </c>
      <c r="U614" s="12" t="s">
        <v>33</v>
      </c>
      <c r="V614" s="12" t="s">
        <v>53</v>
      </c>
      <c r="W614" s="12" t="s">
        <v>71</v>
      </c>
      <c r="X614" s="12" t="s">
        <v>90</v>
      </c>
      <c r="Y614" s="12">
        <v>10282</v>
      </c>
      <c r="Z614" s="13">
        <v>42104</v>
      </c>
      <c r="AA614" s="14" t="str">
        <f>TEXT(Table1[[#This Row],[Order Date]],"mmmm")</f>
        <v>April</v>
      </c>
      <c r="AB614" s="8" t="str">
        <f>TEXT(Table1[[#This Row],[Order Date]],"yyyy")</f>
        <v>2015</v>
      </c>
      <c r="AC614" s="13">
        <v>42105</v>
      </c>
      <c r="AD614" s="12">
        <v>772.04</v>
      </c>
      <c r="AE614" s="12">
        <v>29</v>
      </c>
      <c r="AF614" s="12">
        <v>9492.92</v>
      </c>
      <c r="AG614" s="12">
        <v>27456</v>
      </c>
      <c r="AH614" s="7" t="str">
        <f>IF(COUNTIF(Returns!$A$2:$A$1635,Orders!AG614)&gt;0,"Returned","Not Returned")</f>
        <v>Not Returned</v>
      </c>
    </row>
    <row r="615" spans="5:34" ht="12.75" customHeight="1" thickTop="1" thickBot="1" x14ac:dyDescent="0.3">
      <c r="E615" s="9">
        <v>2808</v>
      </c>
      <c r="F615" s="2" t="s">
        <v>56</v>
      </c>
      <c r="G615" s="2">
        <v>0.04</v>
      </c>
      <c r="H615" s="2">
        <v>6.35</v>
      </c>
      <c r="I615" s="2">
        <v>1.02</v>
      </c>
      <c r="J615" s="2">
        <v>1106</v>
      </c>
      <c r="K615" s="7" t="str">
        <f>IF(COUNTIF(Table1[Customer ID],Table1[[#This Row],[Customer ID]])&gt;1,"Repeat Customer","One-Time Customer")</f>
        <v>Repeat Customer</v>
      </c>
      <c r="L615" s="2" t="s">
        <v>1205</v>
      </c>
      <c r="M615" s="2" t="s">
        <v>49</v>
      </c>
      <c r="N615" s="2" t="s">
        <v>58</v>
      </c>
      <c r="O615" s="2" t="s">
        <v>29</v>
      </c>
      <c r="P615" s="2" t="s">
        <v>93</v>
      </c>
      <c r="Q615" s="2" t="s">
        <v>31</v>
      </c>
      <c r="R615" s="2" t="s">
        <v>887</v>
      </c>
      <c r="S615" s="2">
        <v>0.39</v>
      </c>
      <c r="T615" s="7">
        <f>Table1[[#This Row],[Profit]]/Table1[[#This Row],[Sales]]</f>
        <v>0.25719848023361697</v>
      </c>
      <c r="U615" s="2" t="s">
        <v>33</v>
      </c>
      <c r="V615" s="2" t="s">
        <v>61</v>
      </c>
      <c r="W615" s="2" t="s">
        <v>130</v>
      </c>
      <c r="X615" s="2" t="s">
        <v>787</v>
      </c>
      <c r="Y615" s="2">
        <v>75220</v>
      </c>
      <c r="Z615" s="10">
        <v>42144</v>
      </c>
      <c r="AA615" s="14" t="str">
        <f>TEXT(Table1[[#This Row],[Order Date]],"mmmm")</f>
        <v>May</v>
      </c>
      <c r="AB615" s="8" t="str">
        <f>TEXT(Table1[[#This Row],[Order Date]],"yyyy")</f>
        <v>2015</v>
      </c>
      <c r="AC615" s="10">
        <v>42147</v>
      </c>
      <c r="AD615" s="2">
        <v>81.91</v>
      </c>
      <c r="AE615" s="2">
        <v>52</v>
      </c>
      <c r="AF615" s="2">
        <v>318.47000000000003</v>
      </c>
      <c r="AG615" s="2">
        <v>20261</v>
      </c>
      <c r="AH615" s="7" t="str">
        <f>IF(COUNTIF(Returns!$A$2:$A$1635,Orders!AG615)&gt;0,"Returned","Not Returned")</f>
        <v>Not Returned</v>
      </c>
    </row>
    <row r="616" spans="5:34" ht="12.75" customHeight="1" thickTop="1" thickBot="1" x14ac:dyDescent="0.3">
      <c r="E616" s="11">
        <v>106</v>
      </c>
      <c r="F616" s="12" t="s">
        <v>25</v>
      </c>
      <c r="G616" s="12">
        <v>0.01</v>
      </c>
      <c r="H616" s="12">
        <v>9.31</v>
      </c>
      <c r="I616" s="12">
        <v>3.98</v>
      </c>
      <c r="J616" s="12">
        <v>1106</v>
      </c>
      <c r="K616" s="7" t="str">
        <f>IF(COUNTIF(Table1[Customer ID],Table1[[#This Row],[Customer ID]])&gt;1,"Repeat Customer","One-Time Customer")</f>
        <v>Repeat Customer</v>
      </c>
      <c r="L616" s="12" t="s">
        <v>1205</v>
      </c>
      <c r="M616" s="12" t="s">
        <v>49</v>
      </c>
      <c r="N616" s="12" t="s">
        <v>58</v>
      </c>
      <c r="O616" s="12" t="s">
        <v>29</v>
      </c>
      <c r="P616" s="12" t="s">
        <v>174</v>
      </c>
      <c r="Q616" s="12" t="s">
        <v>51</v>
      </c>
      <c r="R616" s="12" t="s">
        <v>1206</v>
      </c>
      <c r="S616" s="12">
        <v>0.56000000000000005</v>
      </c>
      <c r="T616" s="7">
        <f>Table1[[#This Row],[Profit]]/Table1[[#This Row],[Sales]]</f>
        <v>-1.8570260324383261E-2</v>
      </c>
      <c r="U616" s="12" t="s">
        <v>33</v>
      </c>
      <c r="V616" s="12" t="s">
        <v>61</v>
      </c>
      <c r="W616" s="12" t="s">
        <v>130</v>
      </c>
      <c r="X616" s="12" t="s">
        <v>787</v>
      </c>
      <c r="Y616" s="12">
        <v>75220</v>
      </c>
      <c r="Z616" s="13">
        <v>42145</v>
      </c>
      <c r="AA616" s="14" t="str">
        <f>TEXT(Table1[[#This Row],[Order Date]],"mmmm")</f>
        <v>May</v>
      </c>
      <c r="AB616" s="8" t="str">
        <f>TEXT(Table1[[#This Row],[Order Date]],"yyyy")</f>
        <v>2015</v>
      </c>
      <c r="AC616" s="13">
        <v>42146</v>
      </c>
      <c r="AD616" s="12">
        <v>-10.9</v>
      </c>
      <c r="AE616" s="12">
        <v>61</v>
      </c>
      <c r="AF616" s="12">
        <v>586.96</v>
      </c>
      <c r="AG616" s="12">
        <v>646</v>
      </c>
      <c r="AH616" s="7" t="str">
        <f>IF(COUNTIF(Returns!$A$2:$A$1635,Orders!AG616)&gt;0,"Returned","Not Returned")</f>
        <v>Not Returned</v>
      </c>
    </row>
    <row r="617" spans="5:34" ht="12.75" customHeight="1" thickTop="1" thickBot="1" x14ac:dyDescent="0.3">
      <c r="E617" s="9">
        <v>6443</v>
      </c>
      <c r="F617" s="2" t="s">
        <v>37</v>
      </c>
      <c r="G617" s="2">
        <v>0.08</v>
      </c>
      <c r="H617" s="2">
        <v>140.81</v>
      </c>
      <c r="I617" s="2">
        <v>24.49</v>
      </c>
      <c r="J617" s="2">
        <v>1106</v>
      </c>
      <c r="K617" s="7" t="str">
        <f>IF(COUNTIF(Table1[Customer ID],Table1[[#This Row],[Customer ID]])&gt;1,"Repeat Customer","One-Time Customer")</f>
        <v>Repeat Customer</v>
      </c>
      <c r="L617" s="2" t="s">
        <v>1205</v>
      </c>
      <c r="M617" s="2" t="s">
        <v>49</v>
      </c>
      <c r="N617" s="2" t="s">
        <v>114</v>
      </c>
      <c r="O617" s="2" t="s">
        <v>41</v>
      </c>
      <c r="P617" s="2" t="s">
        <v>42</v>
      </c>
      <c r="Q617" s="2" t="s">
        <v>236</v>
      </c>
      <c r="R617" s="2" t="s">
        <v>1207</v>
      </c>
      <c r="S617" s="2">
        <v>0.56999999999999995</v>
      </c>
      <c r="T617" s="7">
        <f>Table1[[#This Row],[Profit]]/Table1[[#This Row],[Sales]]</f>
        <v>0.10935998871617179</v>
      </c>
      <c r="U617" s="2" t="s">
        <v>33</v>
      </c>
      <c r="V617" s="2" t="s">
        <v>61</v>
      </c>
      <c r="W617" s="2" t="s">
        <v>130</v>
      </c>
      <c r="X617" s="2" t="s">
        <v>787</v>
      </c>
      <c r="Y617" s="2">
        <v>75220</v>
      </c>
      <c r="Z617" s="10">
        <v>42161</v>
      </c>
      <c r="AA617" s="14" t="str">
        <f>TEXT(Table1[[#This Row],[Order Date]],"mmmm")</f>
        <v>June</v>
      </c>
      <c r="AB617" s="8" t="str">
        <f>TEXT(Table1[[#This Row],[Order Date]],"yyyy")</f>
        <v>2015</v>
      </c>
      <c r="AC617" s="10">
        <v>42163</v>
      </c>
      <c r="AD617" s="2">
        <v>1232.79</v>
      </c>
      <c r="AE617" s="2">
        <v>81</v>
      </c>
      <c r="AF617" s="2">
        <v>11272.77</v>
      </c>
      <c r="AG617" s="2">
        <v>45824</v>
      </c>
      <c r="AH617" s="7" t="str">
        <f>IF(COUNTIF(Returns!$A$2:$A$1635,Orders!AG617)&gt;0,"Returned","Not Returned")</f>
        <v>Not Returned</v>
      </c>
    </row>
    <row r="618" spans="5:34" ht="12.75" customHeight="1" thickTop="1" thickBot="1" x14ac:dyDescent="0.3">
      <c r="E618" s="11">
        <v>18106</v>
      </c>
      <c r="F618" s="12" t="s">
        <v>25</v>
      </c>
      <c r="G618" s="12">
        <v>0.01</v>
      </c>
      <c r="H618" s="12">
        <v>9.31</v>
      </c>
      <c r="I618" s="12">
        <v>3.98</v>
      </c>
      <c r="J618" s="12">
        <v>1107</v>
      </c>
      <c r="K618" s="7" t="str">
        <f>IF(COUNTIF(Table1[Customer ID],Table1[[#This Row],[Customer ID]])&gt;1,"Repeat Customer","One-Time Customer")</f>
        <v>One-Time Customer</v>
      </c>
      <c r="L618" s="12" t="s">
        <v>1208</v>
      </c>
      <c r="M618" s="12" t="s">
        <v>49</v>
      </c>
      <c r="N618" s="12" t="s">
        <v>58</v>
      </c>
      <c r="O618" s="12" t="s">
        <v>29</v>
      </c>
      <c r="P618" s="12" t="s">
        <v>174</v>
      </c>
      <c r="Q618" s="12" t="s">
        <v>51</v>
      </c>
      <c r="R618" s="12" t="s">
        <v>1206</v>
      </c>
      <c r="S618" s="12">
        <v>0.56000000000000005</v>
      </c>
      <c r="T618" s="7">
        <f>Table1[[#This Row],[Profit]]/Table1[[#This Row],[Sales]]</f>
        <v>1.510427492551792E-2</v>
      </c>
      <c r="U618" s="12" t="s">
        <v>33</v>
      </c>
      <c r="V618" s="12" t="s">
        <v>61</v>
      </c>
      <c r="W618" s="12" t="s">
        <v>130</v>
      </c>
      <c r="X618" s="12" t="s">
        <v>1209</v>
      </c>
      <c r="Y618" s="12">
        <v>77566</v>
      </c>
      <c r="Z618" s="13">
        <v>42145</v>
      </c>
      <c r="AA618" s="14" t="str">
        <f>TEXT(Table1[[#This Row],[Order Date]],"mmmm")</f>
        <v>May</v>
      </c>
      <c r="AB618" s="8" t="str">
        <f>TEXT(Table1[[#This Row],[Order Date]],"yyyy")</f>
        <v>2015</v>
      </c>
      <c r="AC618" s="13">
        <v>42146</v>
      </c>
      <c r="AD618" s="12">
        <v>2.1800000000000015</v>
      </c>
      <c r="AE618" s="12">
        <v>15</v>
      </c>
      <c r="AF618" s="12">
        <v>144.33000000000001</v>
      </c>
      <c r="AG618" s="12">
        <v>86411</v>
      </c>
      <c r="AH618" s="7" t="str">
        <f>IF(COUNTIF(Returns!$A$2:$A$1635,Orders!AG618)&gt;0,"Returned","Not Returned")</f>
        <v>Not Returned</v>
      </c>
    </row>
    <row r="619" spans="5:34" ht="12.75" customHeight="1" thickTop="1" thickBot="1" x14ac:dyDescent="0.3">
      <c r="E619" s="9">
        <v>20807</v>
      </c>
      <c r="F619" s="2" t="s">
        <v>56</v>
      </c>
      <c r="G619" s="2">
        <v>0.09</v>
      </c>
      <c r="H619" s="2">
        <v>31.74</v>
      </c>
      <c r="I619" s="2">
        <v>12.62</v>
      </c>
      <c r="J619" s="2">
        <v>1108</v>
      </c>
      <c r="K619" s="7" t="str">
        <f>IF(COUNTIF(Table1[Customer ID],Table1[[#This Row],[Customer ID]])&gt;1,"Repeat Customer","One-Time Customer")</f>
        <v>Repeat Customer</v>
      </c>
      <c r="L619" s="2" t="s">
        <v>1210</v>
      </c>
      <c r="M619" s="2" t="s">
        <v>27</v>
      </c>
      <c r="N619" s="2" t="s">
        <v>58</v>
      </c>
      <c r="O619" s="2" t="s">
        <v>29</v>
      </c>
      <c r="P619" s="2" t="s">
        <v>109</v>
      </c>
      <c r="Q619" s="2" t="s">
        <v>59</v>
      </c>
      <c r="R619" s="2" t="s">
        <v>1058</v>
      </c>
      <c r="S619" s="2">
        <v>0.37</v>
      </c>
      <c r="T619" s="7">
        <f>Table1[[#This Row],[Profit]]/Table1[[#This Row],[Sales]]</f>
        <v>0.24804102753649973</v>
      </c>
      <c r="U619" s="2" t="s">
        <v>33</v>
      </c>
      <c r="V619" s="2" t="s">
        <v>61</v>
      </c>
      <c r="W619" s="2" t="s">
        <v>130</v>
      </c>
      <c r="X619" s="2" t="s">
        <v>1211</v>
      </c>
      <c r="Y619" s="2">
        <v>75146</v>
      </c>
      <c r="Z619" s="10">
        <v>42144</v>
      </c>
      <c r="AA619" s="14" t="str">
        <f>TEXT(Table1[[#This Row],[Order Date]],"mmmm")</f>
        <v>May</v>
      </c>
      <c r="AB619" s="8" t="str">
        <f>TEXT(Table1[[#This Row],[Order Date]],"yyyy")</f>
        <v>2015</v>
      </c>
      <c r="AC619" s="10">
        <v>42144</v>
      </c>
      <c r="AD619" s="2">
        <v>67.107500000000002</v>
      </c>
      <c r="AE619" s="2">
        <v>9</v>
      </c>
      <c r="AF619" s="2">
        <v>270.55</v>
      </c>
      <c r="AG619" s="2">
        <v>86409</v>
      </c>
      <c r="AH619" s="7" t="str">
        <f>IF(COUNTIF(Returns!$A$2:$A$1635,Orders!AG619)&gt;0,"Returned","Not Returned")</f>
        <v>Not Returned</v>
      </c>
    </row>
    <row r="620" spans="5:34" ht="12.75" customHeight="1" thickTop="1" thickBot="1" x14ac:dyDescent="0.3">
      <c r="E620" s="11">
        <v>20808</v>
      </c>
      <c r="F620" s="12" t="s">
        <v>56</v>
      </c>
      <c r="G620" s="12">
        <v>0.04</v>
      </c>
      <c r="H620" s="12">
        <v>6.35</v>
      </c>
      <c r="I620" s="12">
        <v>1.02</v>
      </c>
      <c r="J620" s="12">
        <v>1108</v>
      </c>
      <c r="K620" s="7" t="str">
        <f>IF(COUNTIF(Table1[Customer ID],Table1[[#This Row],[Customer ID]])&gt;1,"Repeat Customer","One-Time Customer")</f>
        <v>Repeat Customer</v>
      </c>
      <c r="L620" s="12" t="s">
        <v>1210</v>
      </c>
      <c r="M620" s="12" t="s">
        <v>49</v>
      </c>
      <c r="N620" s="12" t="s">
        <v>58</v>
      </c>
      <c r="O620" s="12" t="s">
        <v>29</v>
      </c>
      <c r="P620" s="12" t="s">
        <v>93</v>
      </c>
      <c r="Q620" s="12" t="s">
        <v>31</v>
      </c>
      <c r="R620" s="12" t="s">
        <v>887</v>
      </c>
      <c r="S620" s="12">
        <v>0.39</v>
      </c>
      <c r="T620" s="7">
        <f>Table1[[#This Row],[Profit]]/Table1[[#This Row],[Sales]]</f>
        <v>0.69</v>
      </c>
      <c r="U620" s="12" t="s">
        <v>33</v>
      </c>
      <c r="V620" s="12" t="s">
        <v>61</v>
      </c>
      <c r="W620" s="12" t="s">
        <v>130</v>
      </c>
      <c r="X620" s="12" t="s">
        <v>1211</v>
      </c>
      <c r="Y620" s="12">
        <v>75146</v>
      </c>
      <c r="Z620" s="13">
        <v>42144</v>
      </c>
      <c r="AA620" s="14" t="str">
        <f>TEXT(Table1[[#This Row],[Order Date]],"mmmm")</f>
        <v>May</v>
      </c>
      <c r="AB620" s="8" t="str">
        <f>TEXT(Table1[[#This Row],[Order Date]],"yyyy")</f>
        <v>2015</v>
      </c>
      <c r="AC620" s="13">
        <v>42147</v>
      </c>
      <c r="AD620" s="12">
        <v>54.937799999999996</v>
      </c>
      <c r="AE620" s="12">
        <v>13</v>
      </c>
      <c r="AF620" s="12">
        <v>79.62</v>
      </c>
      <c r="AG620" s="12">
        <v>86409</v>
      </c>
      <c r="AH620" s="7" t="str">
        <f>IF(COUNTIF(Returns!$A$2:$A$1635,Orders!AG620)&gt;0,"Returned","Not Returned")</f>
        <v>Not Returned</v>
      </c>
    </row>
    <row r="621" spans="5:34" ht="12.75" customHeight="1" thickTop="1" thickBot="1" x14ac:dyDescent="0.3">
      <c r="E621" s="9">
        <v>20809</v>
      </c>
      <c r="F621" s="2" t="s">
        <v>56</v>
      </c>
      <c r="G621" s="2">
        <v>0.02</v>
      </c>
      <c r="H621" s="2">
        <v>65.989999999999995</v>
      </c>
      <c r="I621" s="2">
        <v>8.99</v>
      </c>
      <c r="J621" s="2">
        <v>1108</v>
      </c>
      <c r="K621" s="7" t="str">
        <f>IF(COUNTIF(Table1[Customer ID],Table1[[#This Row],[Customer ID]])&gt;1,"Repeat Customer","One-Time Customer")</f>
        <v>Repeat Customer</v>
      </c>
      <c r="L621" s="2" t="s">
        <v>1210</v>
      </c>
      <c r="M621" s="2" t="s">
        <v>27</v>
      </c>
      <c r="N621" s="2" t="s">
        <v>58</v>
      </c>
      <c r="O621" s="2" t="s">
        <v>77</v>
      </c>
      <c r="P621" s="2" t="s">
        <v>78</v>
      </c>
      <c r="Q621" s="2" t="s">
        <v>59</v>
      </c>
      <c r="R621" s="2" t="s">
        <v>615</v>
      </c>
      <c r="S621" s="2">
        <v>0.56000000000000005</v>
      </c>
      <c r="T621" s="7">
        <f>Table1[[#This Row],[Profit]]/Table1[[#This Row],[Sales]]</f>
        <v>0.35064715813168257</v>
      </c>
      <c r="U621" s="2" t="s">
        <v>33</v>
      </c>
      <c r="V621" s="2" t="s">
        <v>61</v>
      </c>
      <c r="W621" s="2" t="s">
        <v>130</v>
      </c>
      <c r="X621" s="2" t="s">
        <v>1211</v>
      </c>
      <c r="Y621" s="2">
        <v>75146</v>
      </c>
      <c r="Z621" s="10">
        <v>42144</v>
      </c>
      <c r="AA621" s="14" t="str">
        <f>TEXT(Table1[[#This Row],[Order Date]],"mmmm")</f>
        <v>May</v>
      </c>
      <c r="AB621" s="8" t="str">
        <f>TEXT(Table1[[#This Row],[Order Date]],"yyyy")</f>
        <v>2015</v>
      </c>
      <c r="AC621" s="10">
        <v>42145</v>
      </c>
      <c r="AD621" s="2">
        <v>168.23699999999999</v>
      </c>
      <c r="AE621" s="2">
        <v>8</v>
      </c>
      <c r="AF621" s="2">
        <v>479.79</v>
      </c>
      <c r="AG621" s="2">
        <v>86409</v>
      </c>
      <c r="AH621" s="7" t="str">
        <f>IF(COUNTIF(Returns!$A$2:$A$1635,Orders!AG621)&gt;0,"Returned","Not Returned")</f>
        <v>Not Returned</v>
      </c>
    </row>
    <row r="622" spans="5:34" ht="12.75" customHeight="1" thickTop="1" thickBot="1" x14ac:dyDescent="0.3">
      <c r="E622" s="11">
        <v>22480</v>
      </c>
      <c r="F622" s="12" t="s">
        <v>56</v>
      </c>
      <c r="G622" s="12">
        <v>0.08</v>
      </c>
      <c r="H622" s="12">
        <v>8.3699999999999992</v>
      </c>
      <c r="I622" s="12">
        <v>10.16</v>
      </c>
      <c r="J622" s="12">
        <v>1109</v>
      </c>
      <c r="K622" s="7" t="str">
        <f>IF(COUNTIF(Table1[Customer ID],Table1[[#This Row],[Customer ID]])&gt;1,"Repeat Customer","One-Time Customer")</f>
        <v>One-Time Customer</v>
      </c>
      <c r="L622" s="12" t="s">
        <v>1212</v>
      </c>
      <c r="M622" s="12" t="s">
        <v>49</v>
      </c>
      <c r="N622" s="12" t="s">
        <v>114</v>
      </c>
      <c r="O622" s="12" t="s">
        <v>41</v>
      </c>
      <c r="P622" s="12" t="s">
        <v>50</v>
      </c>
      <c r="Q622" s="12" t="s">
        <v>236</v>
      </c>
      <c r="R622" s="12" t="s">
        <v>1213</v>
      </c>
      <c r="S622" s="12">
        <v>0.59</v>
      </c>
      <c r="T622" s="7">
        <f>Table1[[#This Row],[Profit]]/Table1[[#This Row],[Sales]]</f>
        <v>-1.5527296082209379</v>
      </c>
      <c r="U622" s="12" t="s">
        <v>33</v>
      </c>
      <c r="V622" s="12" t="s">
        <v>61</v>
      </c>
      <c r="W622" s="12" t="s">
        <v>130</v>
      </c>
      <c r="X622" s="12" t="s">
        <v>1214</v>
      </c>
      <c r="Y622" s="12">
        <v>78041</v>
      </c>
      <c r="Z622" s="13">
        <v>42184</v>
      </c>
      <c r="AA622" s="14" t="str">
        <f>TEXT(Table1[[#This Row],[Order Date]],"mmmm")</f>
        <v>June</v>
      </c>
      <c r="AB622" s="8" t="str">
        <f>TEXT(Table1[[#This Row],[Order Date]],"yyyy")</f>
        <v>2015</v>
      </c>
      <c r="AC622" s="13">
        <v>42184</v>
      </c>
      <c r="AD622" s="12">
        <v>-169.232</v>
      </c>
      <c r="AE622" s="12">
        <v>13</v>
      </c>
      <c r="AF622" s="12">
        <v>108.99</v>
      </c>
      <c r="AG622" s="12">
        <v>86410</v>
      </c>
      <c r="AH622" s="7" t="str">
        <f>IF(COUNTIF(Returns!$A$2:$A$1635,Orders!AG622)&gt;0,"Returned","Not Returned")</f>
        <v>Not Returned</v>
      </c>
    </row>
    <row r="623" spans="5:34" ht="12.75" customHeight="1" thickTop="1" thickBot="1" x14ac:dyDescent="0.3">
      <c r="E623" s="9">
        <v>20176</v>
      </c>
      <c r="F623" s="2" t="s">
        <v>37</v>
      </c>
      <c r="G623" s="2">
        <v>0.03</v>
      </c>
      <c r="H623" s="2">
        <v>300.98</v>
      </c>
      <c r="I623" s="2">
        <v>54.92</v>
      </c>
      <c r="J623" s="2">
        <v>1112</v>
      </c>
      <c r="K623" s="7" t="str">
        <f>IF(COUNTIF(Table1[Customer ID],Table1[[#This Row],[Customer ID]])&gt;1,"Repeat Customer","One-Time Customer")</f>
        <v>Repeat Customer</v>
      </c>
      <c r="L623" s="2" t="s">
        <v>1215</v>
      </c>
      <c r="M623" s="2" t="s">
        <v>39</v>
      </c>
      <c r="N623" s="2" t="s">
        <v>28</v>
      </c>
      <c r="O623" s="2" t="s">
        <v>41</v>
      </c>
      <c r="P623" s="2" t="s">
        <v>191</v>
      </c>
      <c r="Q623" s="2" t="s">
        <v>121</v>
      </c>
      <c r="R623" s="2" t="s">
        <v>192</v>
      </c>
      <c r="S623" s="2">
        <v>0.55000000000000004</v>
      </c>
      <c r="T623" s="7">
        <f>Table1[[#This Row],[Profit]]/Table1[[#This Row],[Sales]]</f>
        <v>0.36072724798884293</v>
      </c>
      <c r="U623" s="2" t="s">
        <v>33</v>
      </c>
      <c r="V623" s="2" t="s">
        <v>34</v>
      </c>
      <c r="W623" s="2" t="s">
        <v>45</v>
      </c>
      <c r="X623" s="2" t="s">
        <v>1216</v>
      </c>
      <c r="Y623" s="2">
        <v>92399</v>
      </c>
      <c r="Z623" s="10">
        <v>42096</v>
      </c>
      <c r="AA623" s="14" t="str">
        <f>TEXT(Table1[[#This Row],[Order Date]],"mmmm")</f>
        <v>April</v>
      </c>
      <c r="AB623" s="8" t="str">
        <f>TEXT(Table1[[#This Row],[Order Date]],"yyyy")</f>
        <v>2015</v>
      </c>
      <c r="AC623" s="10">
        <v>42098</v>
      </c>
      <c r="AD623" s="2">
        <v>1272.5808</v>
      </c>
      <c r="AE623" s="2">
        <v>12</v>
      </c>
      <c r="AF623" s="2">
        <v>3527.82</v>
      </c>
      <c r="AG623" s="2">
        <v>90832</v>
      </c>
      <c r="AH623" s="7" t="str">
        <f>IF(COUNTIF(Returns!$A$2:$A$1635,Orders!AG623)&gt;0,"Returned","Not Returned")</f>
        <v>Not Returned</v>
      </c>
    </row>
    <row r="624" spans="5:34" ht="12.75" customHeight="1" thickTop="1" thickBot="1" x14ac:dyDescent="0.3">
      <c r="E624" s="11">
        <v>20177</v>
      </c>
      <c r="F624" s="12" t="s">
        <v>37</v>
      </c>
      <c r="G624" s="12">
        <v>0.02</v>
      </c>
      <c r="H624" s="12">
        <v>2550.14</v>
      </c>
      <c r="I624" s="12">
        <v>29.7</v>
      </c>
      <c r="J624" s="12">
        <v>1112</v>
      </c>
      <c r="K624" s="7" t="str">
        <f>IF(COUNTIF(Table1[Customer ID],Table1[[#This Row],[Customer ID]])&gt;1,"Repeat Customer","One-Time Customer")</f>
        <v>Repeat Customer</v>
      </c>
      <c r="L624" s="12" t="s">
        <v>1215</v>
      </c>
      <c r="M624" s="12" t="s">
        <v>39</v>
      </c>
      <c r="N624" s="12" t="s">
        <v>28</v>
      </c>
      <c r="O624" s="12" t="s">
        <v>77</v>
      </c>
      <c r="P624" s="12" t="s">
        <v>85</v>
      </c>
      <c r="Q624" s="12" t="s">
        <v>43</v>
      </c>
      <c r="R624" s="12" t="s">
        <v>1217</v>
      </c>
      <c r="S624" s="12">
        <v>0.56999999999999995</v>
      </c>
      <c r="T624" s="7">
        <f>Table1[[#This Row],[Profit]]/Table1[[#This Row],[Sales]]</f>
        <v>-1.1474027112453467</v>
      </c>
      <c r="U624" s="12" t="s">
        <v>33</v>
      </c>
      <c r="V624" s="12" t="s">
        <v>34</v>
      </c>
      <c r="W624" s="12" t="s">
        <v>45</v>
      </c>
      <c r="X624" s="12" t="s">
        <v>1216</v>
      </c>
      <c r="Y624" s="12">
        <v>92399</v>
      </c>
      <c r="Z624" s="13">
        <v>42096</v>
      </c>
      <c r="AA624" s="14" t="str">
        <f>TEXT(Table1[[#This Row],[Order Date]],"mmmm")</f>
        <v>April</v>
      </c>
      <c r="AB624" s="8" t="str">
        <f>TEXT(Table1[[#This Row],[Order Date]],"yyyy")</f>
        <v>2015</v>
      </c>
      <c r="AC624" s="13">
        <v>42098</v>
      </c>
      <c r="AD624" s="12">
        <v>-5390.7388920000003</v>
      </c>
      <c r="AE624" s="12">
        <v>2</v>
      </c>
      <c r="AF624" s="12">
        <v>4698.21</v>
      </c>
      <c r="AG624" s="12">
        <v>90832</v>
      </c>
      <c r="AH624" s="7" t="str">
        <f>IF(COUNTIF(Returns!$A$2:$A$1635,Orders!AG624)&gt;0,"Returned","Not Returned")</f>
        <v>Not Returned</v>
      </c>
    </row>
    <row r="625" spans="5:34" ht="12.75" customHeight="1" thickTop="1" thickBot="1" x14ac:dyDescent="0.3">
      <c r="E625" s="9">
        <v>26060</v>
      </c>
      <c r="F625" s="2" t="s">
        <v>47</v>
      </c>
      <c r="G625" s="2">
        <v>0.01</v>
      </c>
      <c r="H625" s="2">
        <v>2.89</v>
      </c>
      <c r="I625" s="2">
        <v>0.5</v>
      </c>
      <c r="J625" s="2">
        <v>1113</v>
      </c>
      <c r="K625" s="7" t="str">
        <f>IF(COUNTIF(Table1[Customer ID],Table1[[#This Row],[Customer ID]])&gt;1,"Repeat Customer","One-Time Customer")</f>
        <v>Repeat Customer</v>
      </c>
      <c r="L625" s="2" t="s">
        <v>1218</v>
      </c>
      <c r="M625" s="2" t="s">
        <v>49</v>
      </c>
      <c r="N625" s="2" t="s">
        <v>28</v>
      </c>
      <c r="O625" s="2" t="s">
        <v>29</v>
      </c>
      <c r="P625" s="2" t="s">
        <v>134</v>
      </c>
      <c r="Q625" s="2" t="s">
        <v>59</v>
      </c>
      <c r="R625" s="2" t="s">
        <v>789</v>
      </c>
      <c r="S625" s="2">
        <v>0.38</v>
      </c>
      <c r="T625" s="7">
        <f>Table1[[#This Row],[Profit]]/Table1[[#This Row],[Sales]]</f>
        <v>0.69</v>
      </c>
      <c r="U625" s="2" t="s">
        <v>33</v>
      </c>
      <c r="V625" s="2" t="s">
        <v>34</v>
      </c>
      <c r="W625" s="2" t="s">
        <v>255</v>
      </c>
      <c r="X625" s="2" t="s">
        <v>1219</v>
      </c>
      <c r="Y625" s="2">
        <v>80004</v>
      </c>
      <c r="Z625" s="10">
        <v>42100</v>
      </c>
      <c r="AA625" s="14" t="str">
        <f>TEXT(Table1[[#This Row],[Order Date]],"mmmm")</f>
        <v>April</v>
      </c>
      <c r="AB625" s="8" t="str">
        <f>TEXT(Table1[[#This Row],[Order Date]],"yyyy")</f>
        <v>2015</v>
      </c>
      <c r="AC625" s="10">
        <v>42101</v>
      </c>
      <c r="AD625" s="2">
        <v>29.725199999999997</v>
      </c>
      <c r="AE625" s="2">
        <v>14</v>
      </c>
      <c r="AF625" s="2">
        <v>43.08</v>
      </c>
      <c r="AG625" s="2">
        <v>90833</v>
      </c>
      <c r="AH625" s="7" t="str">
        <f>IF(COUNTIF(Returns!$A$2:$A$1635,Orders!AG625)&gt;0,"Returned","Not Returned")</f>
        <v>Not Returned</v>
      </c>
    </row>
    <row r="626" spans="5:34" ht="12.75" customHeight="1" thickTop="1" thickBot="1" x14ac:dyDescent="0.3">
      <c r="E626" s="11">
        <v>26061</v>
      </c>
      <c r="F626" s="12" t="s">
        <v>47</v>
      </c>
      <c r="G626" s="12">
        <v>0</v>
      </c>
      <c r="H626" s="12">
        <v>55.99</v>
      </c>
      <c r="I626" s="12">
        <v>5</v>
      </c>
      <c r="J626" s="12">
        <v>1113</v>
      </c>
      <c r="K626" s="7" t="str">
        <f>IF(COUNTIF(Table1[Customer ID],Table1[[#This Row],[Customer ID]])&gt;1,"Repeat Customer","One-Time Customer")</f>
        <v>Repeat Customer</v>
      </c>
      <c r="L626" s="12" t="s">
        <v>1218</v>
      </c>
      <c r="M626" s="12" t="s">
        <v>49</v>
      </c>
      <c r="N626" s="12" t="s">
        <v>28</v>
      </c>
      <c r="O626" s="12" t="s">
        <v>77</v>
      </c>
      <c r="P626" s="12" t="s">
        <v>78</v>
      </c>
      <c r="Q626" s="12" t="s">
        <v>51</v>
      </c>
      <c r="R626" s="12" t="s">
        <v>689</v>
      </c>
      <c r="S626" s="12">
        <v>0.8</v>
      </c>
      <c r="T626" s="7">
        <f>Table1[[#This Row],[Profit]]/Table1[[#This Row],[Sales]]</f>
        <v>-0.72262773722627738</v>
      </c>
      <c r="U626" s="12" t="s">
        <v>33</v>
      </c>
      <c r="V626" s="12" t="s">
        <v>34</v>
      </c>
      <c r="W626" s="12" t="s">
        <v>255</v>
      </c>
      <c r="X626" s="12" t="s">
        <v>1219</v>
      </c>
      <c r="Y626" s="12">
        <v>80004</v>
      </c>
      <c r="Z626" s="13">
        <v>42100</v>
      </c>
      <c r="AA626" s="14" t="str">
        <f>TEXT(Table1[[#This Row],[Order Date]],"mmmm")</f>
        <v>April</v>
      </c>
      <c r="AB626" s="8" t="str">
        <f>TEXT(Table1[[#This Row],[Order Date]],"yyyy")</f>
        <v>2015</v>
      </c>
      <c r="AC626" s="13">
        <v>42102</v>
      </c>
      <c r="AD626" s="12">
        <v>-187.11</v>
      </c>
      <c r="AE626" s="12">
        <v>5</v>
      </c>
      <c r="AF626" s="12">
        <v>258.93</v>
      </c>
      <c r="AG626" s="12">
        <v>90833</v>
      </c>
      <c r="AH626" s="7" t="str">
        <f>IF(COUNTIF(Returns!$A$2:$A$1635,Orders!AG626)&gt;0,"Returned","Not Returned")</f>
        <v>Not Returned</v>
      </c>
    </row>
    <row r="627" spans="5:34" ht="13.8" thickTop="1" thickBot="1" x14ac:dyDescent="0.3">
      <c r="E627" s="9">
        <v>21579</v>
      </c>
      <c r="F627" s="2" t="s">
        <v>37</v>
      </c>
      <c r="G627" s="2">
        <v>0.06</v>
      </c>
      <c r="H627" s="2">
        <v>64.650000000000006</v>
      </c>
      <c r="I627" s="2">
        <v>35</v>
      </c>
      <c r="J627" s="2">
        <v>1117</v>
      </c>
      <c r="K627" s="7" t="str">
        <f>IF(COUNTIF(Table1[Customer ID],Table1[[#This Row],[Customer ID]])&gt;1,"Repeat Customer","One-Time Customer")</f>
        <v>One-Time Customer</v>
      </c>
      <c r="L627" s="2" t="s">
        <v>1220</v>
      </c>
      <c r="M627" s="2" t="s">
        <v>49</v>
      </c>
      <c r="N627" s="2" t="s">
        <v>40</v>
      </c>
      <c r="O627" s="2" t="s">
        <v>29</v>
      </c>
      <c r="P627" s="2" t="s">
        <v>141</v>
      </c>
      <c r="Q627" s="2" t="s">
        <v>236</v>
      </c>
      <c r="R627" s="2" t="s">
        <v>928</v>
      </c>
      <c r="S627" s="2">
        <v>0.8</v>
      </c>
      <c r="T627" s="7">
        <f>Table1[[#This Row],[Profit]]/Table1[[#This Row],[Sales]]</f>
        <v>-0.50175504322766573</v>
      </c>
      <c r="U627" s="2" t="s">
        <v>33</v>
      </c>
      <c r="V627" s="2" t="s">
        <v>34</v>
      </c>
      <c r="W627" s="2" t="s">
        <v>378</v>
      </c>
      <c r="X627" s="2" t="s">
        <v>1221</v>
      </c>
      <c r="Y627" s="2">
        <v>85705</v>
      </c>
      <c r="Z627" s="10">
        <v>42040</v>
      </c>
      <c r="AA627" s="14" t="str">
        <f>TEXT(Table1[[#This Row],[Order Date]],"mmmm")</f>
        <v>February</v>
      </c>
      <c r="AB627" s="8" t="str">
        <f>TEXT(Table1[[#This Row],[Order Date]],"yyyy")</f>
        <v>2015</v>
      </c>
      <c r="AC627" s="10">
        <v>42041</v>
      </c>
      <c r="AD627" s="2">
        <v>-139.28720000000001</v>
      </c>
      <c r="AE627" s="2">
        <v>4</v>
      </c>
      <c r="AF627" s="2">
        <v>277.60000000000002</v>
      </c>
      <c r="AG627" s="2">
        <v>86768</v>
      </c>
      <c r="AH627" s="7" t="str">
        <f>IF(COUNTIF(Returns!$A$2:$A$1635,Orders!AG627)&gt;0,"Returned","Not Returned")</f>
        <v>Not Returned</v>
      </c>
    </row>
    <row r="628" spans="5:34" ht="12.75" customHeight="1" thickTop="1" thickBot="1" x14ac:dyDescent="0.3">
      <c r="E628" s="11">
        <v>21329</v>
      </c>
      <c r="F628" s="12" t="s">
        <v>106</v>
      </c>
      <c r="G628" s="12">
        <v>0.04</v>
      </c>
      <c r="H628" s="12">
        <v>19.98</v>
      </c>
      <c r="I628" s="12">
        <v>8.68</v>
      </c>
      <c r="J628" s="12">
        <v>1121</v>
      </c>
      <c r="K628" s="7" t="str">
        <f>IF(COUNTIF(Table1[Customer ID],Table1[[#This Row],[Customer ID]])&gt;1,"Repeat Customer","One-Time Customer")</f>
        <v>Repeat Customer</v>
      </c>
      <c r="L628" s="12" t="s">
        <v>1222</v>
      </c>
      <c r="M628" s="12" t="s">
        <v>49</v>
      </c>
      <c r="N628" s="12" t="s">
        <v>114</v>
      </c>
      <c r="O628" s="12" t="s">
        <v>29</v>
      </c>
      <c r="P628" s="12" t="s">
        <v>93</v>
      </c>
      <c r="Q628" s="12" t="s">
        <v>59</v>
      </c>
      <c r="R628" s="12" t="s">
        <v>1223</v>
      </c>
      <c r="S628" s="12">
        <v>0.37</v>
      </c>
      <c r="T628" s="7">
        <f>Table1[[#This Row],[Profit]]/Table1[[#This Row],[Sales]]</f>
        <v>0.64270411806712691</v>
      </c>
      <c r="U628" s="12" t="s">
        <v>33</v>
      </c>
      <c r="V628" s="12" t="s">
        <v>34</v>
      </c>
      <c r="W628" s="12" t="s">
        <v>45</v>
      </c>
      <c r="X628" s="12" t="s">
        <v>1224</v>
      </c>
      <c r="Y628" s="12">
        <v>92592</v>
      </c>
      <c r="Z628" s="13">
        <v>42042</v>
      </c>
      <c r="AA628" s="14" t="str">
        <f>TEXT(Table1[[#This Row],[Order Date]],"mmmm")</f>
        <v>February</v>
      </c>
      <c r="AB628" s="8" t="str">
        <f>TEXT(Table1[[#This Row],[Order Date]],"yyyy")</f>
        <v>2015</v>
      </c>
      <c r="AC628" s="13">
        <v>42049</v>
      </c>
      <c r="AD628" s="12">
        <v>108</v>
      </c>
      <c r="AE628" s="12">
        <v>8</v>
      </c>
      <c r="AF628" s="12">
        <v>168.04</v>
      </c>
      <c r="AG628" s="12">
        <v>86767</v>
      </c>
      <c r="AH628" s="7" t="str">
        <f>IF(COUNTIF(Returns!$A$2:$A$1635,Orders!AG628)&gt;0,"Returned","Not Returned")</f>
        <v>Not Returned</v>
      </c>
    </row>
    <row r="629" spans="5:34" ht="12.75" customHeight="1" thickTop="1" thickBot="1" x14ac:dyDescent="0.3">
      <c r="E629" s="9">
        <v>21330</v>
      </c>
      <c r="F629" s="2" t="s">
        <v>106</v>
      </c>
      <c r="G629" s="2">
        <v>0.08</v>
      </c>
      <c r="H629" s="2">
        <v>125.99</v>
      </c>
      <c r="I629" s="2">
        <v>7.69</v>
      </c>
      <c r="J629" s="2">
        <v>1121</v>
      </c>
      <c r="K629" s="7" t="str">
        <f>IF(COUNTIF(Table1[Customer ID],Table1[[#This Row],[Customer ID]])&gt;1,"Repeat Customer","One-Time Customer")</f>
        <v>Repeat Customer</v>
      </c>
      <c r="L629" s="2" t="s">
        <v>1222</v>
      </c>
      <c r="M629" s="2" t="s">
        <v>49</v>
      </c>
      <c r="N629" s="2" t="s">
        <v>114</v>
      </c>
      <c r="O629" s="2" t="s">
        <v>77</v>
      </c>
      <c r="P629" s="2" t="s">
        <v>78</v>
      </c>
      <c r="Q629" s="2" t="s">
        <v>59</v>
      </c>
      <c r="R629" s="2" t="s">
        <v>1225</v>
      </c>
      <c r="S629" s="2">
        <v>0.57999999999999996</v>
      </c>
      <c r="T629" s="7">
        <f>Table1[[#This Row],[Profit]]/Table1[[#This Row],[Sales]]</f>
        <v>0.53614135842833988</v>
      </c>
      <c r="U629" s="2" t="s">
        <v>33</v>
      </c>
      <c r="V629" s="2" t="s">
        <v>34</v>
      </c>
      <c r="W629" s="2" t="s">
        <v>45</v>
      </c>
      <c r="X629" s="2" t="s">
        <v>1224</v>
      </c>
      <c r="Y629" s="2">
        <v>92592</v>
      </c>
      <c r="Z629" s="10">
        <v>42042</v>
      </c>
      <c r="AA629" s="14" t="str">
        <f>TEXT(Table1[[#This Row],[Order Date]],"mmmm")</f>
        <v>February</v>
      </c>
      <c r="AB629" s="8" t="str">
        <f>TEXT(Table1[[#This Row],[Order Date]],"yyyy")</f>
        <v>2015</v>
      </c>
      <c r="AC629" s="10">
        <v>42044</v>
      </c>
      <c r="AD629" s="2">
        <v>377.154</v>
      </c>
      <c r="AE629" s="2">
        <v>7</v>
      </c>
      <c r="AF629" s="2">
        <v>703.46</v>
      </c>
      <c r="AG629" s="2">
        <v>86767</v>
      </c>
      <c r="AH629" s="7" t="str">
        <f>IF(COUNTIF(Returns!$A$2:$A$1635,Orders!AG629)&gt;0,"Returned","Not Returned")</f>
        <v>Not Returned</v>
      </c>
    </row>
    <row r="630" spans="5:34" ht="12.75" customHeight="1" thickTop="1" thickBot="1" x14ac:dyDescent="0.3">
      <c r="E630" s="11">
        <v>20612</v>
      </c>
      <c r="F630" s="12" t="s">
        <v>25</v>
      </c>
      <c r="G630" s="12">
        <v>0.03</v>
      </c>
      <c r="H630" s="12">
        <v>7.3</v>
      </c>
      <c r="I630" s="12">
        <v>7.72</v>
      </c>
      <c r="J630" s="12">
        <v>1123</v>
      </c>
      <c r="K630" s="7" t="str">
        <f>IF(COUNTIF(Table1[Customer ID],Table1[[#This Row],[Customer ID]])&gt;1,"Repeat Customer","One-Time Customer")</f>
        <v>Repeat Customer</v>
      </c>
      <c r="L630" s="12" t="s">
        <v>1226</v>
      </c>
      <c r="M630" s="12" t="s">
        <v>49</v>
      </c>
      <c r="N630" s="12" t="s">
        <v>58</v>
      </c>
      <c r="O630" s="12" t="s">
        <v>29</v>
      </c>
      <c r="P630" s="12" t="s">
        <v>109</v>
      </c>
      <c r="Q630" s="12" t="s">
        <v>59</v>
      </c>
      <c r="R630" s="12" t="s">
        <v>1227</v>
      </c>
      <c r="S630" s="12">
        <v>0.38</v>
      </c>
      <c r="T630" s="7">
        <f>Table1[[#This Row],[Profit]]/Table1[[#This Row],[Sales]]</f>
        <v>-1.2262522922497829</v>
      </c>
      <c r="U630" s="12" t="s">
        <v>33</v>
      </c>
      <c r="V630" s="12" t="s">
        <v>34</v>
      </c>
      <c r="W630" s="12" t="s">
        <v>45</v>
      </c>
      <c r="X630" s="12" t="s">
        <v>547</v>
      </c>
      <c r="Y630" s="12">
        <v>95661</v>
      </c>
      <c r="Z630" s="13">
        <v>42078</v>
      </c>
      <c r="AA630" s="14" t="str">
        <f>TEXT(Table1[[#This Row],[Order Date]],"mmmm")</f>
        <v>March</v>
      </c>
      <c r="AB630" s="8" t="str">
        <f>TEXT(Table1[[#This Row],[Order Date]],"yyyy")</f>
        <v>2015</v>
      </c>
      <c r="AC630" s="13">
        <v>42081</v>
      </c>
      <c r="AD630" s="12">
        <v>-127.05200000000001</v>
      </c>
      <c r="AE630" s="12">
        <v>14</v>
      </c>
      <c r="AF630" s="12">
        <v>103.61</v>
      </c>
      <c r="AG630" s="12">
        <v>87015</v>
      </c>
      <c r="AH630" s="7" t="str">
        <f>IF(COUNTIF(Returns!$A$2:$A$1635,Orders!AG630)&gt;0,"Returned","Not Returned")</f>
        <v>Not Returned</v>
      </c>
    </row>
    <row r="631" spans="5:34" ht="12.75" customHeight="1" thickTop="1" thickBot="1" x14ac:dyDescent="0.3">
      <c r="E631" s="9">
        <v>18212</v>
      </c>
      <c r="F631" s="2" t="s">
        <v>25</v>
      </c>
      <c r="G631" s="2">
        <v>0.09</v>
      </c>
      <c r="H631" s="2">
        <v>175.99</v>
      </c>
      <c r="I631" s="2">
        <v>4.99</v>
      </c>
      <c r="J631" s="2">
        <v>1123</v>
      </c>
      <c r="K631" s="7" t="str">
        <f>IF(COUNTIF(Table1[Customer ID],Table1[[#This Row],[Customer ID]])&gt;1,"Repeat Customer","One-Time Customer")</f>
        <v>Repeat Customer</v>
      </c>
      <c r="L631" s="2" t="s">
        <v>1226</v>
      </c>
      <c r="M631" s="2" t="s">
        <v>49</v>
      </c>
      <c r="N631" s="2" t="s">
        <v>58</v>
      </c>
      <c r="O631" s="2" t="s">
        <v>77</v>
      </c>
      <c r="P631" s="2" t="s">
        <v>78</v>
      </c>
      <c r="Q631" s="2" t="s">
        <v>59</v>
      </c>
      <c r="R631" s="2" t="s">
        <v>139</v>
      </c>
      <c r="S631" s="2">
        <v>0.59</v>
      </c>
      <c r="T631" s="7">
        <f>Table1[[#This Row],[Profit]]/Table1[[#This Row],[Sales]]</f>
        <v>0.69000000000000006</v>
      </c>
      <c r="U631" s="2" t="s">
        <v>33</v>
      </c>
      <c r="V631" s="2" t="s">
        <v>34</v>
      </c>
      <c r="W631" s="2" t="s">
        <v>45</v>
      </c>
      <c r="X631" s="2" t="s">
        <v>547</v>
      </c>
      <c r="Y631" s="2">
        <v>95661</v>
      </c>
      <c r="Z631" s="10">
        <v>42175</v>
      </c>
      <c r="AA631" s="14" t="str">
        <f>TEXT(Table1[[#This Row],[Order Date]],"mmmm")</f>
        <v>June</v>
      </c>
      <c r="AB631" s="8" t="str">
        <f>TEXT(Table1[[#This Row],[Order Date]],"yyyy")</f>
        <v>2015</v>
      </c>
      <c r="AC631" s="10">
        <v>42177</v>
      </c>
      <c r="AD631" s="2">
        <v>2169.7464</v>
      </c>
      <c r="AE631" s="2">
        <v>22</v>
      </c>
      <c r="AF631" s="2">
        <v>3144.56</v>
      </c>
      <c r="AG631" s="2">
        <v>87016</v>
      </c>
      <c r="AH631" s="7" t="str">
        <f>IF(COUNTIF(Returns!$A$2:$A$1635,Orders!AG631)&gt;0,"Returned","Not Returned")</f>
        <v>Not Returned</v>
      </c>
    </row>
    <row r="632" spans="5:34" ht="12.75" customHeight="1" thickTop="1" thickBot="1" x14ac:dyDescent="0.3">
      <c r="E632" s="11">
        <v>18211</v>
      </c>
      <c r="F632" s="12" t="s">
        <v>25</v>
      </c>
      <c r="G632" s="12">
        <v>0.09</v>
      </c>
      <c r="H632" s="12">
        <v>160.97999999999999</v>
      </c>
      <c r="I632" s="12">
        <v>35.020000000000003</v>
      </c>
      <c r="J632" s="12">
        <v>1124</v>
      </c>
      <c r="K632" s="7" t="str">
        <f>IF(COUNTIF(Table1[Customer ID],Table1[[#This Row],[Customer ID]])&gt;1,"Repeat Customer","One-Time Customer")</f>
        <v>One-Time Customer</v>
      </c>
      <c r="L632" s="12" t="s">
        <v>1228</v>
      </c>
      <c r="M632" s="12" t="s">
        <v>39</v>
      </c>
      <c r="N632" s="12" t="s">
        <v>58</v>
      </c>
      <c r="O632" s="12" t="s">
        <v>41</v>
      </c>
      <c r="P632" s="12" t="s">
        <v>191</v>
      </c>
      <c r="Q632" s="12" t="s">
        <v>121</v>
      </c>
      <c r="R632" s="12" t="s">
        <v>748</v>
      </c>
      <c r="S632" s="12">
        <v>0.72</v>
      </c>
      <c r="T632" s="7">
        <f>Table1[[#This Row],[Profit]]/Table1[[#This Row],[Sales]]</f>
        <v>-8.6667269752960782E-2</v>
      </c>
      <c r="U632" s="12" t="s">
        <v>33</v>
      </c>
      <c r="V632" s="12" t="s">
        <v>53</v>
      </c>
      <c r="W632" s="12" t="s">
        <v>228</v>
      </c>
      <c r="X632" s="12" t="s">
        <v>1229</v>
      </c>
      <c r="Y632" s="12">
        <v>6360</v>
      </c>
      <c r="Z632" s="13">
        <v>42175</v>
      </c>
      <c r="AA632" s="14" t="str">
        <f>TEXT(Table1[[#This Row],[Order Date]],"mmmm")</f>
        <v>June</v>
      </c>
      <c r="AB632" s="8" t="str">
        <f>TEXT(Table1[[#This Row],[Order Date]],"yyyy")</f>
        <v>2015</v>
      </c>
      <c r="AC632" s="13">
        <v>42176</v>
      </c>
      <c r="AD632" s="12">
        <v>-229.93</v>
      </c>
      <c r="AE632" s="12">
        <v>18</v>
      </c>
      <c r="AF632" s="12">
        <v>2653.02</v>
      </c>
      <c r="AG632" s="12">
        <v>87016</v>
      </c>
      <c r="AH632" s="7" t="str">
        <f>IF(COUNTIF(Returns!$A$2:$A$1635,Orders!AG632)&gt;0,"Returned","Not Returned")</f>
        <v>Not Returned</v>
      </c>
    </row>
    <row r="633" spans="5:34" ht="12.75" customHeight="1" thickTop="1" thickBot="1" x14ac:dyDescent="0.3">
      <c r="E633" s="9">
        <v>22052</v>
      </c>
      <c r="F633" s="2" t="s">
        <v>56</v>
      </c>
      <c r="G633" s="2">
        <v>0.02</v>
      </c>
      <c r="H633" s="2">
        <v>4.0599999999999996</v>
      </c>
      <c r="I633" s="2">
        <v>6.89</v>
      </c>
      <c r="J633" s="2">
        <v>1127</v>
      </c>
      <c r="K633" s="7" t="str">
        <f>IF(COUNTIF(Table1[Customer ID],Table1[[#This Row],[Customer ID]])&gt;1,"Repeat Customer","One-Time Customer")</f>
        <v>Repeat Customer</v>
      </c>
      <c r="L633" s="2" t="s">
        <v>1230</v>
      </c>
      <c r="M633" s="2" t="s">
        <v>49</v>
      </c>
      <c r="N633" s="2" t="s">
        <v>114</v>
      </c>
      <c r="O633" s="2" t="s">
        <v>29</v>
      </c>
      <c r="P633" s="2" t="s">
        <v>257</v>
      </c>
      <c r="Q633" s="2" t="s">
        <v>59</v>
      </c>
      <c r="R633" s="2" t="s">
        <v>910</v>
      </c>
      <c r="S633" s="2">
        <v>0.6</v>
      </c>
      <c r="T633" s="7">
        <f>Table1[[#This Row],[Profit]]/Table1[[#This Row],[Sales]]</f>
        <v>-1.4030115252207751</v>
      </c>
      <c r="U633" s="2" t="s">
        <v>33</v>
      </c>
      <c r="V633" s="2" t="s">
        <v>61</v>
      </c>
      <c r="W633" s="2" t="s">
        <v>130</v>
      </c>
      <c r="X633" s="2" t="s">
        <v>1231</v>
      </c>
      <c r="Y633" s="2">
        <v>78852</v>
      </c>
      <c r="Z633" s="10">
        <v>42059</v>
      </c>
      <c r="AA633" s="14" t="str">
        <f>TEXT(Table1[[#This Row],[Order Date]],"mmmm")</f>
        <v>February</v>
      </c>
      <c r="AB633" s="8" t="str">
        <f>TEXT(Table1[[#This Row],[Order Date]],"yyyy")</f>
        <v>2015</v>
      </c>
      <c r="AC633" s="10">
        <v>42061</v>
      </c>
      <c r="AD633" s="2">
        <v>-93.735199999999992</v>
      </c>
      <c r="AE633" s="2">
        <v>16</v>
      </c>
      <c r="AF633" s="2">
        <v>66.81</v>
      </c>
      <c r="AG633" s="2">
        <v>87221</v>
      </c>
      <c r="AH633" s="7" t="str">
        <f>IF(COUNTIF(Returns!$A$2:$A$1635,Orders!AG633)&gt;0,"Returned","Not Returned")</f>
        <v>Not Returned</v>
      </c>
    </row>
    <row r="634" spans="5:34" ht="12.75" customHeight="1" thickTop="1" thickBot="1" x14ac:dyDescent="0.3">
      <c r="E634" s="11">
        <v>26377</v>
      </c>
      <c r="F634" s="12" t="s">
        <v>106</v>
      </c>
      <c r="G634" s="12">
        <v>0.04</v>
      </c>
      <c r="H634" s="12">
        <v>4.71</v>
      </c>
      <c r="I634" s="12">
        <v>0.7</v>
      </c>
      <c r="J634" s="12">
        <v>1127</v>
      </c>
      <c r="K634" s="7" t="str">
        <f>IF(COUNTIF(Table1[Customer ID],Table1[[#This Row],[Customer ID]])&gt;1,"Repeat Customer","One-Time Customer")</f>
        <v>Repeat Customer</v>
      </c>
      <c r="L634" s="12" t="s">
        <v>1230</v>
      </c>
      <c r="M634" s="12" t="s">
        <v>49</v>
      </c>
      <c r="N634" s="12" t="s">
        <v>114</v>
      </c>
      <c r="O634" s="12" t="s">
        <v>29</v>
      </c>
      <c r="P634" s="12" t="s">
        <v>66</v>
      </c>
      <c r="Q634" s="12" t="s">
        <v>31</v>
      </c>
      <c r="R634" s="12" t="s">
        <v>1232</v>
      </c>
      <c r="S634" s="12">
        <v>0.8</v>
      </c>
      <c r="T634" s="7">
        <f>Table1[[#This Row],[Profit]]/Table1[[#This Row],[Sales]]</f>
        <v>5.0044189129474156E-2</v>
      </c>
      <c r="U634" s="12" t="s">
        <v>33</v>
      </c>
      <c r="V634" s="12" t="s">
        <v>61</v>
      </c>
      <c r="W634" s="12" t="s">
        <v>130</v>
      </c>
      <c r="X634" s="12" t="s">
        <v>1231</v>
      </c>
      <c r="Y634" s="12">
        <v>78852</v>
      </c>
      <c r="Z634" s="13">
        <v>42177</v>
      </c>
      <c r="AA634" s="14" t="str">
        <f>TEXT(Table1[[#This Row],[Order Date]],"mmmm")</f>
        <v>June</v>
      </c>
      <c r="AB634" s="8" t="str">
        <f>TEXT(Table1[[#This Row],[Order Date]],"yyyy")</f>
        <v>2015</v>
      </c>
      <c r="AC634" s="13">
        <v>42181</v>
      </c>
      <c r="AD634" s="12">
        <v>4.53</v>
      </c>
      <c r="AE634" s="12">
        <v>19</v>
      </c>
      <c r="AF634" s="12">
        <v>90.52</v>
      </c>
      <c r="AG634" s="12">
        <v>87222</v>
      </c>
      <c r="AH634" s="7" t="str">
        <f>IF(COUNTIF(Returns!$A$2:$A$1635,Orders!AG634)&gt;0,"Returned","Not Returned")</f>
        <v>Not Returned</v>
      </c>
    </row>
    <row r="635" spans="5:34" ht="12.75" customHeight="1" thickTop="1" thickBot="1" x14ac:dyDescent="0.3">
      <c r="E635" s="9">
        <v>26378</v>
      </c>
      <c r="F635" s="2" t="s">
        <v>106</v>
      </c>
      <c r="G635" s="2">
        <v>0.06</v>
      </c>
      <c r="H635" s="2">
        <v>4.2</v>
      </c>
      <c r="I635" s="2">
        <v>2.2599999999999998</v>
      </c>
      <c r="J635" s="2">
        <v>1128</v>
      </c>
      <c r="K635" s="7" t="str">
        <f>IF(COUNTIF(Table1[Customer ID],Table1[[#This Row],[Customer ID]])&gt;1,"Repeat Customer","One-Time Customer")</f>
        <v>One-Time Customer</v>
      </c>
      <c r="L635" s="2" t="s">
        <v>1233</v>
      </c>
      <c r="M635" s="2" t="s">
        <v>49</v>
      </c>
      <c r="N635" s="2" t="s">
        <v>114</v>
      </c>
      <c r="O635" s="2" t="s">
        <v>29</v>
      </c>
      <c r="P635" s="2" t="s">
        <v>93</v>
      </c>
      <c r="Q635" s="2" t="s">
        <v>31</v>
      </c>
      <c r="R635" s="2" t="s">
        <v>1234</v>
      </c>
      <c r="S635" s="2">
        <v>0.36</v>
      </c>
      <c r="T635" s="7">
        <f>Table1[[#This Row],[Profit]]/Table1[[#This Row],[Sales]]</f>
        <v>0.17473646596390924</v>
      </c>
      <c r="U635" s="2" t="s">
        <v>33</v>
      </c>
      <c r="V635" s="2" t="s">
        <v>61</v>
      </c>
      <c r="W635" s="2" t="s">
        <v>130</v>
      </c>
      <c r="X635" s="2" t="s">
        <v>1235</v>
      </c>
      <c r="Y635" s="2">
        <v>78539</v>
      </c>
      <c r="Z635" s="10">
        <v>42177</v>
      </c>
      <c r="AA635" s="14" t="str">
        <f>TEXT(Table1[[#This Row],[Order Date]],"mmmm")</f>
        <v>June</v>
      </c>
      <c r="AB635" s="8" t="str">
        <f>TEXT(Table1[[#This Row],[Order Date]],"yyyy")</f>
        <v>2015</v>
      </c>
      <c r="AC635" s="10">
        <v>42182</v>
      </c>
      <c r="AD635" s="2">
        <v>9.7799999999999994</v>
      </c>
      <c r="AE635" s="2">
        <v>13</v>
      </c>
      <c r="AF635" s="2">
        <v>55.97</v>
      </c>
      <c r="AG635" s="2">
        <v>87222</v>
      </c>
      <c r="AH635" s="7" t="str">
        <f>IF(COUNTIF(Returns!$A$2:$A$1635,Orders!AG635)&gt;0,"Returned","Not Returned")</f>
        <v>Not Returned</v>
      </c>
    </row>
    <row r="636" spans="5:34" ht="12.75" customHeight="1" thickTop="1" thickBot="1" x14ac:dyDescent="0.3">
      <c r="E636" s="11">
        <v>4501</v>
      </c>
      <c r="F636" s="12" t="s">
        <v>106</v>
      </c>
      <c r="G636" s="12">
        <v>0.04</v>
      </c>
      <c r="H636" s="12">
        <v>8.6</v>
      </c>
      <c r="I636" s="12">
        <v>6.19</v>
      </c>
      <c r="J636" s="12">
        <v>1129</v>
      </c>
      <c r="K636" s="7" t="str">
        <f>IF(COUNTIF(Table1[Customer ID],Table1[[#This Row],[Customer ID]])&gt;1,"Repeat Customer","One-Time Customer")</f>
        <v>Repeat Customer</v>
      </c>
      <c r="L636" s="12" t="s">
        <v>1236</v>
      </c>
      <c r="M636" s="12" t="s">
        <v>49</v>
      </c>
      <c r="N636" s="12" t="s">
        <v>40</v>
      </c>
      <c r="O636" s="12" t="s">
        <v>29</v>
      </c>
      <c r="P636" s="12" t="s">
        <v>109</v>
      </c>
      <c r="Q636" s="12" t="s">
        <v>59</v>
      </c>
      <c r="R636" s="12" t="s">
        <v>924</v>
      </c>
      <c r="S636" s="12">
        <v>0.38</v>
      </c>
      <c r="T636" s="7">
        <f>Table1[[#This Row],[Profit]]/Table1[[#This Row],[Sales]]</f>
        <v>-0.20475357761663351</v>
      </c>
      <c r="U636" s="12" t="s">
        <v>33</v>
      </c>
      <c r="V636" s="12" t="s">
        <v>53</v>
      </c>
      <c r="W636" s="12" t="s">
        <v>193</v>
      </c>
      <c r="X636" s="12" t="s">
        <v>194</v>
      </c>
      <c r="Y636" s="12">
        <v>2118</v>
      </c>
      <c r="Z636" s="13">
        <v>42051</v>
      </c>
      <c r="AA636" s="14" t="str">
        <f>TEXT(Table1[[#This Row],[Order Date]],"mmmm")</f>
        <v>February</v>
      </c>
      <c r="AB636" s="8" t="str">
        <f>TEXT(Table1[[#This Row],[Order Date]],"yyyy")</f>
        <v>2015</v>
      </c>
      <c r="AC636" s="13">
        <v>42058</v>
      </c>
      <c r="AD636" s="12">
        <v>-63.813500000000005</v>
      </c>
      <c r="AE636" s="12">
        <v>37</v>
      </c>
      <c r="AF636" s="12">
        <v>311.66000000000003</v>
      </c>
      <c r="AG636" s="12">
        <v>32037</v>
      </c>
      <c r="AH636" s="7" t="str">
        <f>IF(COUNTIF(Returns!$A$2:$A$1635,Orders!AG636)&gt;0,"Returned","Not Returned")</f>
        <v>Not Returned</v>
      </c>
    </row>
    <row r="637" spans="5:34" ht="12.75" customHeight="1" thickTop="1" thickBot="1" x14ac:dyDescent="0.3">
      <c r="E637" s="9">
        <v>4502</v>
      </c>
      <c r="F637" s="2" t="s">
        <v>106</v>
      </c>
      <c r="G637" s="2">
        <v>7.0000000000000007E-2</v>
      </c>
      <c r="H637" s="2">
        <v>699.99</v>
      </c>
      <c r="I637" s="2">
        <v>24.49</v>
      </c>
      <c r="J637" s="2">
        <v>1129</v>
      </c>
      <c r="K637" s="7" t="str">
        <f>IF(COUNTIF(Table1[Customer ID],Table1[[#This Row],[Customer ID]])&gt;1,"Repeat Customer","One-Time Customer")</f>
        <v>Repeat Customer</v>
      </c>
      <c r="L637" s="2" t="s">
        <v>1236</v>
      </c>
      <c r="M637" s="2" t="s">
        <v>49</v>
      </c>
      <c r="N637" s="2" t="s">
        <v>40</v>
      </c>
      <c r="O637" s="2" t="s">
        <v>77</v>
      </c>
      <c r="P637" s="2" t="s">
        <v>587</v>
      </c>
      <c r="Q637" s="2" t="s">
        <v>236</v>
      </c>
      <c r="R637" s="2" t="s">
        <v>1237</v>
      </c>
      <c r="S637" s="2">
        <v>0.54</v>
      </c>
      <c r="T637" s="7">
        <f>Table1[[#This Row],[Profit]]/Table1[[#This Row],[Sales]]</f>
        <v>3.2982476063395626E-2</v>
      </c>
      <c r="U637" s="2" t="s">
        <v>33</v>
      </c>
      <c r="V637" s="2" t="s">
        <v>53</v>
      </c>
      <c r="W637" s="2" t="s">
        <v>193</v>
      </c>
      <c r="X637" s="2" t="s">
        <v>194</v>
      </c>
      <c r="Y637" s="2">
        <v>2118</v>
      </c>
      <c r="Z637" s="10">
        <v>42051</v>
      </c>
      <c r="AA637" s="14" t="str">
        <f>TEXT(Table1[[#This Row],[Order Date]],"mmmm")</f>
        <v>February</v>
      </c>
      <c r="AB637" s="8" t="str">
        <f>TEXT(Table1[[#This Row],[Order Date]],"yyyy")</f>
        <v>2015</v>
      </c>
      <c r="AC637" s="10">
        <v>42055</v>
      </c>
      <c r="AD637" s="2">
        <v>325.29000000000002</v>
      </c>
      <c r="AE637" s="2">
        <v>15</v>
      </c>
      <c r="AF637" s="2">
        <v>9862.51</v>
      </c>
      <c r="AG637" s="2">
        <v>32037</v>
      </c>
      <c r="AH637" s="7" t="str">
        <f>IF(COUNTIF(Returns!$A$2:$A$1635,Orders!AG637)&gt;0,"Returned","Not Returned")</f>
        <v>Not Returned</v>
      </c>
    </row>
    <row r="638" spans="5:34" ht="12.75" customHeight="1" thickTop="1" thickBot="1" x14ac:dyDescent="0.3">
      <c r="E638" s="11">
        <v>6891</v>
      </c>
      <c r="F638" s="12" t="s">
        <v>37</v>
      </c>
      <c r="G638" s="12">
        <v>0.05</v>
      </c>
      <c r="H638" s="12">
        <v>5.78</v>
      </c>
      <c r="I638" s="12">
        <v>7.64</v>
      </c>
      <c r="J638" s="12">
        <v>1129</v>
      </c>
      <c r="K638" s="7" t="str">
        <f>IF(COUNTIF(Table1[Customer ID],Table1[[#This Row],[Customer ID]])&gt;1,"Repeat Customer","One-Time Customer")</f>
        <v>Repeat Customer</v>
      </c>
      <c r="L638" s="12" t="s">
        <v>1236</v>
      </c>
      <c r="M638" s="12" t="s">
        <v>27</v>
      </c>
      <c r="N638" s="12" t="s">
        <v>28</v>
      </c>
      <c r="O638" s="12" t="s">
        <v>29</v>
      </c>
      <c r="P638" s="12" t="s">
        <v>93</v>
      </c>
      <c r="Q638" s="12" t="s">
        <v>59</v>
      </c>
      <c r="R638" s="12" t="s">
        <v>1238</v>
      </c>
      <c r="S638" s="12">
        <v>0.36</v>
      </c>
      <c r="T638" s="7">
        <f>Table1[[#This Row],[Profit]]/Table1[[#This Row],[Sales]]</f>
        <v>-0.65413449072769292</v>
      </c>
      <c r="U638" s="12" t="s">
        <v>33</v>
      </c>
      <c r="V638" s="12" t="s">
        <v>53</v>
      </c>
      <c r="W638" s="12" t="s">
        <v>193</v>
      </c>
      <c r="X638" s="12" t="s">
        <v>194</v>
      </c>
      <c r="Y638" s="12">
        <v>2118</v>
      </c>
      <c r="Z638" s="13">
        <v>42092</v>
      </c>
      <c r="AA638" s="14" t="str">
        <f>TEXT(Table1[[#This Row],[Order Date]],"mmmm")</f>
        <v>March</v>
      </c>
      <c r="AB638" s="8" t="str">
        <f>TEXT(Table1[[#This Row],[Order Date]],"yyyy")</f>
        <v>2015</v>
      </c>
      <c r="AC638" s="13">
        <v>42094</v>
      </c>
      <c r="AD638" s="12">
        <v>-116.05</v>
      </c>
      <c r="AE638" s="12">
        <v>29</v>
      </c>
      <c r="AF638" s="12">
        <v>177.41</v>
      </c>
      <c r="AG638" s="12">
        <v>49125</v>
      </c>
      <c r="AH638" s="7" t="str">
        <f>IF(COUNTIF(Returns!$A$2:$A$1635,Orders!AG638)&gt;0,"Returned","Not Returned")</f>
        <v>Not Returned</v>
      </c>
    </row>
    <row r="639" spans="5:34" ht="12.75" customHeight="1" thickTop="1" thickBot="1" x14ac:dyDescent="0.3">
      <c r="E639" s="9">
        <v>1917</v>
      </c>
      <c r="F639" s="2" t="s">
        <v>56</v>
      </c>
      <c r="G639" s="2">
        <v>0.02</v>
      </c>
      <c r="H639" s="2">
        <v>7.64</v>
      </c>
      <c r="I639" s="2">
        <v>1.39</v>
      </c>
      <c r="J639" s="2">
        <v>1129</v>
      </c>
      <c r="K639" s="7" t="str">
        <f>IF(COUNTIF(Table1[Customer ID],Table1[[#This Row],[Customer ID]])&gt;1,"Repeat Customer","One-Time Customer")</f>
        <v>Repeat Customer</v>
      </c>
      <c r="L639" s="2" t="s">
        <v>1236</v>
      </c>
      <c r="M639" s="2" t="s">
        <v>49</v>
      </c>
      <c r="N639" s="2" t="s">
        <v>40</v>
      </c>
      <c r="O639" s="2" t="s">
        <v>29</v>
      </c>
      <c r="P639" s="2" t="s">
        <v>69</v>
      </c>
      <c r="Q639" s="2" t="s">
        <v>59</v>
      </c>
      <c r="R639" s="2" t="s">
        <v>1239</v>
      </c>
      <c r="S639" s="2">
        <v>0.36</v>
      </c>
      <c r="T639" s="7">
        <f>Table1[[#This Row],[Profit]]/Table1[[#This Row],[Sales]]</f>
        <v>0.2884667371163156</v>
      </c>
      <c r="U639" s="2" t="s">
        <v>33</v>
      </c>
      <c r="V639" s="2" t="s">
        <v>53</v>
      </c>
      <c r="W639" s="2" t="s">
        <v>193</v>
      </c>
      <c r="X639" s="2" t="s">
        <v>194</v>
      </c>
      <c r="Y639" s="2">
        <v>2118</v>
      </c>
      <c r="Z639" s="10">
        <v>42145</v>
      </c>
      <c r="AA639" s="14" t="str">
        <f>TEXT(Table1[[#This Row],[Order Date]],"mmmm")</f>
        <v>May</v>
      </c>
      <c r="AB639" s="8" t="str">
        <f>TEXT(Table1[[#This Row],[Order Date]],"yyyy")</f>
        <v>2015</v>
      </c>
      <c r="AC639" s="10">
        <v>42147</v>
      </c>
      <c r="AD639" s="2">
        <v>117.38</v>
      </c>
      <c r="AE639" s="2">
        <v>52</v>
      </c>
      <c r="AF639" s="2">
        <v>406.91</v>
      </c>
      <c r="AG639" s="2">
        <v>13735</v>
      </c>
      <c r="AH639" s="7" t="str">
        <f>IF(COUNTIF(Returns!$A$2:$A$1635,Orders!AG639)&gt;0,"Returned","Not Returned")</f>
        <v>Not Returned</v>
      </c>
    </row>
    <row r="640" spans="5:34" ht="12.75" customHeight="1" thickTop="1" thickBot="1" x14ac:dyDescent="0.3">
      <c r="E640" s="11">
        <v>5568</v>
      </c>
      <c r="F640" s="12" t="s">
        <v>106</v>
      </c>
      <c r="G640" s="12">
        <v>0.03</v>
      </c>
      <c r="H640" s="12">
        <v>30.98</v>
      </c>
      <c r="I640" s="12">
        <v>6.5</v>
      </c>
      <c r="J640" s="12">
        <v>1129</v>
      </c>
      <c r="K640" s="7" t="str">
        <f>IF(COUNTIF(Table1[Customer ID],Table1[[#This Row],[Customer ID]])&gt;1,"Repeat Customer","One-Time Customer")</f>
        <v>Repeat Customer</v>
      </c>
      <c r="L640" s="12" t="s">
        <v>1236</v>
      </c>
      <c r="M640" s="12" t="s">
        <v>49</v>
      </c>
      <c r="N640" s="12" t="s">
        <v>28</v>
      </c>
      <c r="O640" s="12" t="s">
        <v>77</v>
      </c>
      <c r="P640" s="12" t="s">
        <v>180</v>
      </c>
      <c r="Q640" s="12" t="s">
        <v>59</v>
      </c>
      <c r="R640" s="12" t="s">
        <v>1240</v>
      </c>
      <c r="S640" s="12">
        <v>0.79</v>
      </c>
      <c r="T640" s="7">
        <f>Table1[[#This Row],[Profit]]/Table1[[#This Row],[Sales]]</f>
        <v>-0.10825094400528493</v>
      </c>
      <c r="U640" s="12" t="s">
        <v>33</v>
      </c>
      <c r="V640" s="12" t="s">
        <v>53</v>
      </c>
      <c r="W640" s="12" t="s">
        <v>193</v>
      </c>
      <c r="X640" s="12" t="s">
        <v>194</v>
      </c>
      <c r="Y640" s="12">
        <v>2118</v>
      </c>
      <c r="Z640" s="13">
        <v>42168</v>
      </c>
      <c r="AA640" s="14" t="str">
        <f>TEXT(Table1[[#This Row],[Order Date]],"mmmm")</f>
        <v>June</v>
      </c>
      <c r="AB640" s="8" t="str">
        <f>TEXT(Table1[[#This Row],[Order Date]],"yyyy")</f>
        <v>2015</v>
      </c>
      <c r="AC640" s="13">
        <v>42172</v>
      </c>
      <c r="AD640" s="12">
        <v>-144.19999999999999</v>
      </c>
      <c r="AE640" s="12">
        <v>44</v>
      </c>
      <c r="AF640" s="12">
        <v>1332.09</v>
      </c>
      <c r="AG640" s="12">
        <v>39430</v>
      </c>
      <c r="AH640" s="7" t="str">
        <f>IF(COUNTIF(Returns!$A$2:$A$1635,Orders!AG640)&gt;0,"Returned","Not Returned")</f>
        <v>Not Returned</v>
      </c>
    </row>
    <row r="641" spans="5:34" ht="12.75" customHeight="1" thickTop="1" thickBot="1" x14ac:dyDescent="0.3">
      <c r="E641" s="9">
        <v>8099</v>
      </c>
      <c r="F641" s="2" t="s">
        <v>106</v>
      </c>
      <c r="G641" s="2">
        <v>0.02</v>
      </c>
      <c r="H641" s="2">
        <v>4.9800000000000004</v>
      </c>
      <c r="I641" s="2">
        <v>6.07</v>
      </c>
      <c r="J641" s="2">
        <v>1129</v>
      </c>
      <c r="K641" s="7" t="str">
        <f>IF(COUNTIF(Table1[Customer ID],Table1[[#This Row],[Customer ID]])&gt;1,"Repeat Customer","One-Time Customer")</f>
        <v>Repeat Customer</v>
      </c>
      <c r="L641" s="2" t="s">
        <v>1236</v>
      </c>
      <c r="M641" s="2" t="s">
        <v>49</v>
      </c>
      <c r="N641" s="2" t="s">
        <v>40</v>
      </c>
      <c r="O641" s="2" t="s">
        <v>29</v>
      </c>
      <c r="P641" s="2" t="s">
        <v>93</v>
      </c>
      <c r="Q641" s="2" t="s">
        <v>59</v>
      </c>
      <c r="R641" s="2" t="s">
        <v>173</v>
      </c>
      <c r="S641" s="2">
        <v>0.36</v>
      </c>
      <c r="T641" s="7">
        <f>Table1[[#This Row],[Profit]]/Table1[[#This Row],[Sales]]</f>
        <v>-0.44473933649289099</v>
      </c>
      <c r="U641" s="2" t="s">
        <v>33</v>
      </c>
      <c r="V641" s="2" t="s">
        <v>53</v>
      </c>
      <c r="W641" s="2" t="s">
        <v>193</v>
      </c>
      <c r="X641" s="2" t="s">
        <v>194</v>
      </c>
      <c r="Y641" s="2">
        <v>2118</v>
      </c>
      <c r="Z641" s="10">
        <v>42030</v>
      </c>
      <c r="AA641" s="14" t="str">
        <f>TEXT(Table1[[#This Row],[Order Date]],"mmmm")</f>
        <v>January</v>
      </c>
      <c r="AB641" s="8" t="str">
        <f>TEXT(Table1[[#This Row],[Order Date]],"yyyy")</f>
        <v>2015</v>
      </c>
      <c r="AC641" s="10">
        <v>42032</v>
      </c>
      <c r="AD641" s="2">
        <v>-46.92</v>
      </c>
      <c r="AE641" s="2">
        <v>19</v>
      </c>
      <c r="AF641" s="2">
        <v>105.5</v>
      </c>
      <c r="AG641" s="2">
        <v>57794</v>
      </c>
      <c r="AH641" s="7" t="str">
        <f>IF(COUNTIF(Returns!$A$2:$A$1635,Orders!AG641)&gt;0,"Returned","Not Returned")</f>
        <v>Not Returned</v>
      </c>
    </row>
    <row r="642" spans="5:34" ht="12.75" customHeight="1" thickTop="1" thickBot="1" x14ac:dyDescent="0.3">
      <c r="E642" s="11">
        <v>19917</v>
      </c>
      <c r="F642" s="12" t="s">
        <v>56</v>
      </c>
      <c r="G642" s="12">
        <v>0.02</v>
      </c>
      <c r="H642" s="12">
        <v>7.64</v>
      </c>
      <c r="I642" s="12">
        <v>1.39</v>
      </c>
      <c r="J642" s="12">
        <v>1131</v>
      </c>
      <c r="K642" s="7" t="str">
        <f>IF(COUNTIF(Table1[Customer ID],Table1[[#This Row],[Customer ID]])&gt;1,"Repeat Customer","One-Time Customer")</f>
        <v>One-Time Customer</v>
      </c>
      <c r="L642" s="12" t="s">
        <v>1241</v>
      </c>
      <c r="M642" s="12" t="s">
        <v>49</v>
      </c>
      <c r="N642" s="12" t="s">
        <v>40</v>
      </c>
      <c r="O642" s="12" t="s">
        <v>29</v>
      </c>
      <c r="P642" s="12" t="s">
        <v>69</v>
      </c>
      <c r="Q642" s="12" t="s">
        <v>59</v>
      </c>
      <c r="R642" s="12" t="s">
        <v>1239</v>
      </c>
      <c r="S642" s="12">
        <v>0.36</v>
      </c>
      <c r="T642" s="7">
        <f>Table1[[#This Row],[Profit]]/Table1[[#This Row],[Sales]]</f>
        <v>0.69</v>
      </c>
      <c r="U642" s="12" t="s">
        <v>33</v>
      </c>
      <c r="V642" s="12" t="s">
        <v>61</v>
      </c>
      <c r="W642" s="12" t="s">
        <v>130</v>
      </c>
      <c r="X642" s="12" t="s">
        <v>1242</v>
      </c>
      <c r="Y642" s="12">
        <v>79907</v>
      </c>
      <c r="Z642" s="13">
        <v>42145</v>
      </c>
      <c r="AA642" s="14" t="str">
        <f>TEXT(Table1[[#This Row],[Order Date]],"mmmm")</f>
        <v>May</v>
      </c>
      <c r="AB642" s="8" t="str">
        <f>TEXT(Table1[[#This Row],[Order Date]],"yyyy")</f>
        <v>2015</v>
      </c>
      <c r="AC642" s="13">
        <v>42147</v>
      </c>
      <c r="AD642" s="12">
        <v>70.193699999999993</v>
      </c>
      <c r="AE642" s="12">
        <v>13</v>
      </c>
      <c r="AF642" s="12">
        <v>101.73</v>
      </c>
      <c r="AG642" s="12">
        <v>88103</v>
      </c>
      <c r="AH642" s="7" t="str">
        <f>IF(COUNTIF(Returns!$A$2:$A$1635,Orders!AG642)&gt;0,"Returned","Not Returned")</f>
        <v>Not Returned</v>
      </c>
    </row>
    <row r="643" spans="5:34" ht="12.75" customHeight="1" thickTop="1" thickBot="1" x14ac:dyDescent="0.3">
      <c r="E643" s="9">
        <v>23860</v>
      </c>
      <c r="F643" s="2" t="s">
        <v>56</v>
      </c>
      <c r="G643" s="2">
        <v>0.06</v>
      </c>
      <c r="H643" s="2">
        <v>6.37</v>
      </c>
      <c r="I643" s="2">
        <v>5.19</v>
      </c>
      <c r="J643" s="2">
        <v>1132</v>
      </c>
      <c r="K643" s="7" t="str">
        <f>IF(COUNTIF(Table1[Customer ID],Table1[[#This Row],[Customer ID]])&gt;1,"Repeat Customer","One-Time Customer")</f>
        <v>Repeat Customer</v>
      </c>
      <c r="L643" s="2" t="s">
        <v>1243</v>
      </c>
      <c r="M643" s="2" t="s">
        <v>49</v>
      </c>
      <c r="N643" s="2" t="s">
        <v>28</v>
      </c>
      <c r="O643" s="2" t="s">
        <v>29</v>
      </c>
      <c r="P643" s="2" t="s">
        <v>109</v>
      </c>
      <c r="Q643" s="2" t="s">
        <v>59</v>
      </c>
      <c r="R643" s="2" t="s">
        <v>623</v>
      </c>
      <c r="S643" s="2">
        <v>0.38</v>
      </c>
      <c r="T643" s="7">
        <f>Table1[[#This Row],[Profit]]/Table1[[#This Row],[Sales]]</f>
        <v>-1.2790318302387267</v>
      </c>
      <c r="U643" s="2" t="s">
        <v>33</v>
      </c>
      <c r="V643" s="2" t="s">
        <v>61</v>
      </c>
      <c r="W643" s="2" t="s">
        <v>130</v>
      </c>
      <c r="X643" s="2" t="s">
        <v>1244</v>
      </c>
      <c r="Y643" s="2">
        <v>76039</v>
      </c>
      <c r="Z643" s="10">
        <v>42045</v>
      </c>
      <c r="AA643" s="14" t="str">
        <f>TEXT(Table1[[#This Row],[Order Date]],"mmmm")</f>
        <v>February</v>
      </c>
      <c r="AB643" s="8" t="str">
        <f>TEXT(Table1[[#This Row],[Order Date]],"yyyy")</f>
        <v>2015</v>
      </c>
      <c r="AC643" s="10">
        <v>42046</v>
      </c>
      <c r="AD643" s="2">
        <v>-48.219499999999996</v>
      </c>
      <c r="AE643" s="2">
        <v>6</v>
      </c>
      <c r="AF643" s="2">
        <v>37.700000000000003</v>
      </c>
      <c r="AG643" s="2">
        <v>88101</v>
      </c>
      <c r="AH643" s="7" t="str">
        <f>IF(COUNTIF(Returns!$A$2:$A$1635,Orders!AG643)&gt;0,"Returned","Not Returned")</f>
        <v>Not Returned</v>
      </c>
    </row>
    <row r="644" spans="5:34" ht="12.75" customHeight="1" thickTop="1" thickBot="1" x14ac:dyDescent="0.3">
      <c r="E644" s="11">
        <v>22501</v>
      </c>
      <c r="F644" s="12" t="s">
        <v>106</v>
      </c>
      <c r="G644" s="12">
        <v>0.04</v>
      </c>
      <c r="H644" s="12">
        <v>8.6</v>
      </c>
      <c r="I644" s="12">
        <v>6.19</v>
      </c>
      <c r="J644" s="12">
        <v>1132</v>
      </c>
      <c r="K644" s="7" t="str">
        <f>IF(COUNTIF(Table1[Customer ID],Table1[[#This Row],[Customer ID]])&gt;1,"Repeat Customer","One-Time Customer")</f>
        <v>Repeat Customer</v>
      </c>
      <c r="L644" s="12" t="s">
        <v>1243</v>
      </c>
      <c r="M644" s="12" t="s">
        <v>49</v>
      </c>
      <c r="N644" s="12" t="s">
        <v>40</v>
      </c>
      <c r="O644" s="12" t="s">
        <v>29</v>
      </c>
      <c r="P644" s="12" t="s">
        <v>109</v>
      </c>
      <c r="Q644" s="12" t="s">
        <v>59</v>
      </c>
      <c r="R644" s="12" t="s">
        <v>924</v>
      </c>
      <c r="S644" s="12">
        <v>0.38</v>
      </c>
      <c r="T644" s="7">
        <f>Table1[[#This Row],[Profit]]/Table1[[#This Row],[Sales]]</f>
        <v>-0.84175570505210395</v>
      </c>
      <c r="U644" s="12" t="s">
        <v>33</v>
      </c>
      <c r="V644" s="12" t="s">
        <v>61</v>
      </c>
      <c r="W644" s="12" t="s">
        <v>130</v>
      </c>
      <c r="X644" s="12" t="s">
        <v>1244</v>
      </c>
      <c r="Y644" s="12">
        <v>76039</v>
      </c>
      <c r="Z644" s="13">
        <v>42051</v>
      </c>
      <c r="AA644" s="14" t="str">
        <f>TEXT(Table1[[#This Row],[Order Date]],"mmmm")</f>
        <v>February</v>
      </c>
      <c r="AB644" s="8" t="str">
        <f>TEXT(Table1[[#This Row],[Order Date]],"yyyy")</f>
        <v>2015</v>
      </c>
      <c r="AC644" s="13">
        <v>42058</v>
      </c>
      <c r="AD644" s="12">
        <v>-63.813500000000005</v>
      </c>
      <c r="AE644" s="12">
        <v>9</v>
      </c>
      <c r="AF644" s="12">
        <v>75.81</v>
      </c>
      <c r="AG644" s="12">
        <v>88102</v>
      </c>
      <c r="AH644" s="7" t="str">
        <f>IF(COUNTIF(Returns!$A$2:$A$1635,Orders!AG644)&gt;0,"Returned","Not Returned")</f>
        <v>Not Returned</v>
      </c>
    </row>
    <row r="645" spans="5:34" ht="12.75" customHeight="1" thickTop="1" thickBot="1" x14ac:dyDescent="0.3">
      <c r="E645" s="9">
        <v>22502</v>
      </c>
      <c r="F645" s="2" t="s">
        <v>106</v>
      </c>
      <c r="G645" s="2">
        <v>7.0000000000000007E-2</v>
      </c>
      <c r="H645" s="2">
        <v>699.99</v>
      </c>
      <c r="I645" s="2">
        <v>24.49</v>
      </c>
      <c r="J645" s="2">
        <v>1132</v>
      </c>
      <c r="K645" s="7" t="str">
        <f>IF(COUNTIF(Table1[Customer ID],Table1[[#This Row],[Customer ID]])&gt;1,"Repeat Customer","One-Time Customer")</f>
        <v>Repeat Customer</v>
      </c>
      <c r="L645" s="2" t="s">
        <v>1243</v>
      </c>
      <c r="M645" s="2" t="s">
        <v>49</v>
      </c>
      <c r="N645" s="2" t="s">
        <v>40</v>
      </c>
      <c r="O645" s="2" t="s">
        <v>77</v>
      </c>
      <c r="P645" s="2" t="s">
        <v>587</v>
      </c>
      <c r="Q645" s="2" t="s">
        <v>236</v>
      </c>
      <c r="R645" s="2" t="s">
        <v>1237</v>
      </c>
      <c r="S645" s="2">
        <v>0.54</v>
      </c>
      <c r="T645" s="7">
        <f>Table1[[#This Row],[Profit]]/Table1[[#This Row],[Sales]]</f>
        <v>0.12368441064638784</v>
      </c>
      <c r="U645" s="2" t="s">
        <v>33</v>
      </c>
      <c r="V645" s="2" t="s">
        <v>61</v>
      </c>
      <c r="W645" s="2" t="s">
        <v>130</v>
      </c>
      <c r="X645" s="2" t="s">
        <v>1244</v>
      </c>
      <c r="Y645" s="2">
        <v>76039</v>
      </c>
      <c r="Z645" s="10">
        <v>42051</v>
      </c>
      <c r="AA645" s="14" t="str">
        <f>TEXT(Table1[[#This Row],[Order Date]],"mmmm")</f>
        <v>February</v>
      </c>
      <c r="AB645" s="8" t="str">
        <f>TEXT(Table1[[#This Row],[Order Date]],"yyyy")</f>
        <v>2015</v>
      </c>
      <c r="AC645" s="10">
        <v>42055</v>
      </c>
      <c r="AD645" s="2">
        <v>325.29000000000002</v>
      </c>
      <c r="AE645" s="2">
        <v>4</v>
      </c>
      <c r="AF645" s="2">
        <v>2630</v>
      </c>
      <c r="AG645" s="2">
        <v>88102</v>
      </c>
      <c r="AH645" s="7" t="str">
        <f>IF(COUNTIF(Returns!$A$2:$A$1635,Orders!AG645)&gt;0,"Returned","Not Returned")</f>
        <v>Not Returned</v>
      </c>
    </row>
    <row r="646" spans="5:34" ht="12.75" customHeight="1" thickTop="1" thickBot="1" x14ac:dyDescent="0.3">
      <c r="E646" s="11">
        <v>23568</v>
      </c>
      <c r="F646" s="12" t="s">
        <v>106</v>
      </c>
      <c r="G646" s="12">
        <v>0.03</v>
      </c>
      <c r="H646" s="12">
        <v>30.98</v>
      </c>
      <c r="I646" s="12">
        <v>6.5</v>
      </c>
      <c r="J646" s="12">
        <v>1132</v>
      </c>
      <c r="K646" s="7" t="str">
        <f>IF(COUNTIF(Table1[Customer ID],Table1[[#This Row],[Customer ID]])&gt;1,"Repeat Customer","One-Time Customer")</f>
        <v>Repeat Customer</v>
      </c>
      <c r="L646" s="12" t="s">
        <v>1243</v>
      </c>
      <c r="M646" s="12" t="s">
        <v>49</v>
      </c>
      <c r="N646" s="12" t="s">
        <v>28</v>
      </c>
      <c r="O646" s="12" t="s">
        <v>77</v>
      </c>
      <c r="P646" s="12" t="s">
        <v>180</v>
      </c>
      <c r="Q646" s="12" t="s">
        <v>59</v>
      </c>
      <c r="R646" s="12" t="s">
        <v>1240</v>
      </c>
      <c r="S646" s="12">
        <v>0.79</v>
      </c>
      <c r="T646" s="7">
        <f>Table1[[#This Row],[Profit]]/Table1[[#This Row],[Sales]]</f>
        <v>-0.34640562128400693</v>
      </c>
      <c r="U646" s="12" t="s">
        <v>33</v>
      </c>
      <c r="V646" s="12" t="s">
        <v>61</v>
      </c>
      <c r="W646" s="12" t="s">
        <v>130</v>
      </c>
      <c r="X646" s="12" t="s">
        <v>1244</v>
      </c>
      <c r="Y646" s="12">
        <v>76039</v>
      </c>
      <c r="Z646" s="13">
        <v>42168</v>
      </c>
      <c r="AA646" s="14" t="str">
        <f>TEXT(Table1[[#This Row],[Order Date]],"mmmm")</f>
        <v>June</v>
      </c>
      <c r="AB646" s="8" t="str">
        <f>TEXT(Table1[[#This Row],[Order Date]],"yyyy")</f>
        <v>2015</v>
      </c>
      <c r="AC646" s="13">
        <v>42172</v>
      </c>
      <c r="AD646" s="12">
        <v>-115.35999999999999</v>
      </c>
      <c r="AE646" s="12">
        <v>11</v>
      </c>
      <c r="AF646" s="12">
        <v>333.02</v>
      </c>
      <c r="AG646" s="12">
        <v>88104</v>
      </c>
      <c r="AH646" s="7" t="str">
        <f>IF(COUNTIF(Returns!$A$2:$A$1635,Orders!AG646)&gt;0,"Returned","Not Returned")</f>
        <v>Not Returned</v>
      </c>
    </row>
    <row r="647" spans="5:34" ht="12.75" customHeight="1" thickTop="1" thickBot="1" x14ac:dyDescent="0.3">
      <c r="E647" s="9">
        <v>26099</v>
      </c>
      <c r="F647" s="2" t="s">
        <v>106</v>
      </c>
      <c r="G647" s="2">
        <v>0.02</v>
      </c>
      <c r="H647" s="2">
        <v>4.9800000000000004</v>
      </c>
      <c r="I647" s="2">
        <v>6.07</v>
      </c>
      <c r="J647" s="2">
        <v>1133</v>
      </c>
      <c r="K647" s="7" t="str">
        <f>IF(COUNTIF(Table1[Customer ID],Table1[[#This Row],[Customer ID]])&gt;1,"Repeat Customer","One-Time Customer")</f>
        <v>One-Time Customer</v>
      </c>
      <c r="L647" s="2" t="s">
        <v>1245</v>
      </c>
      <c r="M647" s="2" t="s">
        <v>49</v>
      </c>
      <c r="N647" s="2" t="s">
        <v>40</v>
      </c>
      <c r="O647" s="2" t="s">
        <v>29</v>
      </c>
      <c r="P647" s="2" t="s">
        <v>93</v>
      </c>
      <c r="Q647" s="2" t="s">
        <v>59</v>
      </c>
      <c r="R647" s="2" t="s">
        <v>173</v>
      </c>
      <c r="S647" s="2">
        <v>0.36</v>
      </c>
      <c r="T647" s="7">
        <f>Table1[[#This Row],[Profit]]/Table1[[#This Row],[Sales]]</f>
        <v>-1.6902017291066282</v>
      </c>
      <c r="U647" s="2" t="s">
        <v>33</v>
      </c>
      <c r="V647" s="2" t="s">
        <v>61</v>
      </c>
      <c r="W647" s="2" t="s">
        <v>130</v>
      </c>
      <c r="X647" s="2" t="s">
        <v>1246</v>
      </c>
      <c r="Y647" s="2">
        <v>75234</v>
      </c>
      <c r="Z647" s="10">
        <v>42030</v>
      </c>
      <c r="AA647" s="14" t="str">
        <f>TEXT(Table1[[#This Row],[Order Date]],"mmmm")</f>
        <v>January</v>
      </c>
      <c r="AB647" s="8" t="str">
        <f>TEXT(Table1[[#This Row],[Order Date]],"yyyy")</f>
        <v>2015</v>
      </c>
      <c r="AC647" s="10">
        <v>42032</v>
      </c>
      <c r="AD647" s="2">
        <v>-46.92</v>
      </c>
      <c r="AE647" s="2">
        <v>5</v>
      </c>
      <c r="AF647" s="2">
        <v>27.76</v>
      </c>
      <c r="AG647" s="2">
        <v>88105</v>
      </c>
      <c r="AH647" s="7" t="str">
        <f>IF(COUNTIF(Returns!$A$2:$A$1635,Orders!AG647)&gt;0,"Returned","Not Returned")</f>
        <v>Not Returned</v>
      </c>
    </row>
    <row r="648" spans="5:34" ht="12.75" customHeight="1" thickTop="1" thickBot="1" x14ac:dyDescent="0.3">
      <c r="E648" s="11">
        <v>22119</v>
      </c>
      <c r="F648" s="12" t="s">
        <v>25</v>
      </c>
      <c r="G648" s="12">
        <v>0.09</v>
      </c>
      <c r="H648" s="12">
        <v>270.97000000000003</v>
      </c>
      <c r="I648" s="12">
        <v>28.06</v>
      </c>
      <c r="J648" s="12">
        <v>1136</v>
      </c>
      <c r="K648" s="7" t="str">
        <f>IF(COUNTIF(Table1[Customer ID],Table1[[#This Row],[Customer ID]])&gt;1,"Repeat Customer","One-Time Customer")</f>
        <v>One-Time Customer</v>
      </c>
      <c r="L648" s="12" t="s">
        <v>1247</v>
      </c>
      <c r="M648" s="12" t="s">
        <v>39</v>
      </c>
      <c r="N648" s="12" t="s">
        <v>114</v>
      </c>
      <c r="O648" s="12" t="s">
        <v>77</v>
      </c>
      <c r="P648" s="12" t="s">
        <v>85</v>
      </c>
      <c r="Q648" s="12" t="s">
        <v>43</v>
      </c>
      <c r="R648" s="12" t="s">
        <v>1248</v>
      </c>
      <c r="S648" s="12">
        <v>0.56000000000000005</v>
      </c>
      <c r="T648" s="7">
        <f>Table1[[#This Row],[Profit]]/Table1[[#This Row],[Sales]]</f>
        <v>0.69</v>
      </c>
      <c r="U648" s="12" t="s">
        <v>33</v>
      </c>
      <c r="V648" s="12" t="s">
        <v>61</v>
      </c>
      <c r="W648" s="12" t="s">
        <v>178</v>
      </c>
      <c r="X648" s="12" t="s">
        <v>1249</v>
      </c>
      <c r="Y648" s="12">
        <v>60188</v>
      </c>
      <c r="Z648" s="13">
        <v>42006</v>
      </c>
      <c r="AA648" s="14" t="str">
        <f>TEXT(Table1[[#This Row],[Order Date]],"mmmm")</f>
        <v>January</v>
      </c>
      <c r="AB648" s="8" t="str">
        <f>TEXT(Table1[[#This Row],[Order Date]],"yyyy")</f>
        <v>2015</v>
      </c>
      <c r="AC648" s="13">
        <v>42008</v>
      </c>
      <c r="AD648" s="12">
        <v>2660.1432</v>
      </c>
      <c r="AE648" s="12">
        <v>15</v>
      </c>
      <c r="AF648" s="12">
        <v>3855.28</v>
      </c>
      <c r="AG648" s="12">
        <v>87940</v>
      </c>
      <c r="AH648" s="7" t="str">
        <f>IF(COUNTIF(Returns!$A$2:$A$1635,Orders!AG648)&gt;0,"Returned","Not Returned")</f>
        <v>Not Returned</v>
      </c>
    </row>
    <row r="649" spans="5:34" ht="12.75" customHeight="1" thickTop="1" thickBot="1" x14ac:dyDescent="0.3">
      <c r="E649" s="9">
        <v>19357</v>
      </c>
      <c r="F649" s="2" t="s">
        <v>56</v>
      </c>
      <c r="G649" s="2">
        <v>0.02</v>
      </c>
      <c r="H649" s="2">
        <v>160.97999999999999</v>
      </c>
      <c r="I649" s="2">
        <v>30</v>
      </c>
      <c r="J649" s="2">
        <v>1138</v>
      </c>
      <c r="K649" s="7" t="str">
        <f>IF(COUNTIF(Table1[Customer ID],Table1[[#This Row],[Customer ID]])&gt;1,"Repeat Customer","One-Time Customer")</f>
        <v>One-Time Customer</v>
      </c>
      <c r="L649" s="2" t="s">
        <v>1250</v>
      </c>
      <c r="M649" s="2" t="s">
        <v>39</v>
      </c>
      <c r="N649" s="2" t="s">
        <v>40</v>
      </c>
      <c r="O649" s="2" t="s">
        <v>41</v>
      </c>
      <c r="P649" s="2" t="s">
        <v>42</v>
      </c>
      <c r="Q649" s="2" t="s">
        <v>43</v>
      </c>
      <c r="R649" s="2" t="s">
        <v>177</v>
      </c>
      <c r="S649" s="2">
        <v>0.62</v>
      </c>
      <c r="T649" s="7">
        <f>Table1[[#This Row],[Profit]]/Table1[[#This Row],[Sales]]</f>
        <v>-0.26555145721855677</v>
      </c>
      <c r="U649" s="2" t="s">
        <v>33</v>
      </c>
      <c r="V649" s="2" t="s">
        <v>61</v>
      </c>
      <c r="W649" s="2" t="s">
        <v>130</v>
      </c>
      <c r="X649" s="2" t="s">
        <v>1251</v>
      </c>
      <c r="Y649" s="2">
        <v>75056</v>
      </c>
      <c r="Z649" s="10">
        <v>42051</v>
      </c>
      <c r="AA649" s="14" t="str">
        <f>TEXT(Table1[[#This Row],[Order Date]],"mmmm")</f>
        <v>February</v>
      </c>
      <c r="AB649" s="8" t="str">
        <f>TEXT(Table1[[#This Row],[Order Date]],"yyyy")</f>
        <v>2015</v>
      </c>
      <c r="AC649" s="10">
        <v>42054</v>
      </c>
      <c r="AD649" s="2">
        <v>-51.116</v>
      </c>
      <c r="AE649" s="2">
        <v>1</v>
      </c>
      <c r="AF649" s="2">
        <v>192.49</v>
      </c>
      <c r="AG649" s="2">
        <v>86574</v>
      </c>
      <c r="AH649" s="7" t="str">
        <f>IF(COUNTIF(Returns!$A$2:$A$1635,Orders!AG649)&gt;0,"Returned","Not Returned")</f>
        <v>Not Returned</v>
      </c>
    </row>
    <row r="650" spans="5:34" ht="12.75" customHeight="1" thickTop="1" thickBot="1" x14ac:dyDescent="0.3">
      <c r="E650" s="11">
        <v>25467</v>
      </c>
      <c r="F650" s="12" t="s">
        <v>56</v>
      </c>
      <c r="G650" s="12">
        <v>0.05</v>
      </c>
      <c r="H650" s="12">
        <v>363.25</v>
      </c>
      <c r="I650" s="12">
        <v>19.989999999999998</v>
      </c>
      <c r="J650" s="12">
        <v>1142</v>
      </c>
      <c r="K650" s="7" t="str">
        <f>IF(COUNTIF(Table1[Customer ID],Table1[[#This Row],[Customer ID]])&gt;1,"Repeat Customer","One-Time Customer")</f>
        <v>Repeat Customer</v>
      </c>
      <c r="L650" s="12" t="s">
        <v>1252</v>
      </c>
      <c r="M650" s="12" t="s">
        <v>49</v>
      </c>
      <c r="N650" s="12" t="s">
        <v>40</v>
      </c>
      <c r="O650" s="12" t="s">
        <v>29</v>
      </c>
      <c r="P650" s="12" t="s">
        <v>257</v>
      </c>
      <c r="Q650" s="12" t="s">
        <v>59</v>
      </c>
      <c r="R650" s="12" t="s">
        <v>1253</v>
      </c>
      <c r="S650" s="12">
        <v>0.56999999999999995</v>
      </c>
      <c r="T650" s="7">
        <f>Table1[[#This Row],[Profit]]/Table1[[#This Row],[Sales]]</f>
        <v>0.69</v>
      </c>
      <c r="U650" s="12" t="s">
        <v>33</v>
      </c>
      <c r="V650" s="12" t="s">
        <v>61</v>
      </c>
      <c r="W650" s="12" t="s">
        <v>130</v>
      </c>
      <c r="X650" s="12" t="s">
        <v>1254</v>
      </c>
      <c r="Y650" s="12">
        <v>76706</v>
      </c>
      <c r="Z650" s="13">
        <v>42008</v>
      </c>
      <c r="AA650" s="14" t="str">
        <f>TEXT(Table1[[#This Row],[Order Date]],"mmmm")</f>
        <v>January</v>
      </c>
      <c r="AB650" s="8" t="str">
        <f>TEXT(Table1[[#This Row],[Order Date]],"yyyy")</f>
        <v>2015</v>
      </c>
      <c r="AC650" s="13">
        <v>42010</v>
      </c>
      <c r="AD650" s="12">
        <v>1766.7795000000001</v>
      </c>
      <c r="AE650" s="12">
        <v>7</v>
      </c>
      <c r="AF650" s="12">
        <v>2560.5500000000002</v>
      </c>
      <c r="AG650" s="12">
        <v>86573</v>
      </c>
      <c r="AH650" s="7" t="str">
        <f>IF(COUNTIF(Returns!$A$2:$A$1635,Orders!AG650)&gt;0,"Returned","Not Returned")</f>
        <v>Not Returned</v>
      </c>
    </row>
    <row r="651" spans="5:34" ht="12.75" customHeight="1" thickTop="1" thickBot="1" x14ac:dyDescent="0.3">
      <c r="E651" s="9">
        <v>24539</v>
      </c>
      <c r="F651" s="2" t="s">
        <v>56</v>
      </c>
      <c r="G651" s="2">
        <v>0.01</v>
      </c>
      <c r="H651" s="2">
        <v>18.97</v>
      </c>
      <c r="I651" s="2">
        <v>9.5399999999999991</v>
      </c>
      <c r="J651" s="2">
        <v>1142</v>
      </c>
      <c r="K651" s="7" t="str">
        <f>IF(COUNTIF(Table1[Customer ID],Table1[[#This Row],[Customer ID]])&gt;1,"Repeat Customer","One-Time Customer")</f>
        <v>Repeat Customer</v>
      </c>
      <c r="L651" s="2" t="s">
        <v>1252</v>
      </c>
      <c r="M651" s="2" t="s">
        <v>49</v>
      </c>
      <c r="N651" s="2" t="s">
        <v>40</v>
      </c>
      <c r="O651" s="2" t="s">
        <v>29</v>
      </c>
      <c r="P651" s="2" t="s">
        <v>93</v>
      </c>
      <c r="Q651" s="2" t="s">
        <v>59</v>
      </c>
      <c r="R651" s="2" t="s">
        <v>223</v>
      </c>
      <c r="S651" s="2">
        <v>0.37</v>
      </c>
      <c r="T651" s="7">
        <f>Table1[[#This Row],[Profit]]/Table1[[#This Row],[Sales]]</f>
        <v>0.37719067070760315</v>
      </c>
      <c r="U651" s="2" t="s">
        <v>33</v>
      </c>
      <c r="V651" s="2" t="s">
        <v>61</v>
      </c>
      <c r="W651" s="2" t="s">
        <v>130</v>
      </c>
      <c r="X651" s="2" t="s">
        <v>1254</v>
      </c>
      <c r="Y651" s="2">
        <v>76706</v>
      </c>
      <c r="Z651" s="10">
        <v>42161</v>
      </c>
      <c r="AA651" s="14" t="str">
        <f>TEXT(Table1[[#This Row],[Order Date]],"mmmm")</f>
        <v>June</v>
      </c>
      <c r="AB651" s="8" t="str">
        <f>TEXT(Table1[[#This Row],[Order Date]],"yyyy")</f>
        <v>2015</v>
      </c>
      <c r="AC651" s="10">
        <v>42164</v>
      </c>
      <c r="AD651" s="2">
        <v>85.875</v>
      </c>
      <c r="AE651" s="2">
        <v>11</v>
      </c>
      <c r="AF651" s="2">
        <v>227.67</v>
      </c>
      <c r="AG651" s="2">
        <v>86575</v>
      </c>
      <c r="AH651" s="7" t="str">
        <f>IF(COUNTIF(Returns!$A$2:$A$1635,Orders!AG651)&gt;0,"Returned","Not Returned")</f>
        <v>Not Returned</v>
      </c>
    </row>
    <row r="652" spans="5:34" ht="12.75" customHeight="1" thickTop="1" thickBot="1" x14ac:dyDescent="0.3">
      <c r="E652" s="11">
        <v>25179</v>
      </c>
      <c r="F652" s="12" t="s">
        <v>106</v>
      </c>
      <c r="G652" s="12">
        <v>0.05</v>
      </c>
      <c r="H652" s="12">
        <v>7.59</v>
      </c>
      <c r="I652" s="12">
        <v>4</v>
      </c>
      <c r="J652" s="12">
        <v>1151</v>
      </c>
      <c r="K652" s="7" t="str">
        <f>IF(COUNTIF(Table1[Customer ID],Table1[[#This Row],[Customer ID]])&gt;1,"Repeat Customer","One-Time Customer")</f>
        <v>One-Time Customer</v>
      </c>
      <c r="L652" s="12" t="s">
        <v>1255</v>
      </c>
      <c r="M652" s="12" t="s">
        <v>49</v>
      </c>
      <c r="N652" s="12" t="s">
        <v>28</v>
      </c>
      <c r="O652" s="12" t="s">
        <v>41</v>
      </c>
      <c r="P652" s="12" t="s">
        <v>50</v>
      </c>
      <c r="Q652" s="12" t="s">
        <v>31</v>
      </c>
      <c r="R652" s="12" t="s">
        <v>444</v>
      </c>
      <c r="S652" s="12">
        <v>0.42</v>
      </c>
      <c r="T652" s="7">
        <f>Table1[[#This Row],[Profit]]/Table1[[#This Row],[Sales]]</f>
        <v>0.69</v>
      </c>
      <c r="U652" s="12" t="s">
        <v>33</v>
      </c>
      <c r="V652" s="12" t="s">
        <v>53</v>
      </c>
      <c r="W652" s="12" t="s">
        <v>193</v>
      </c>
      <c r="X652" s="12" t="s">
        <v>1256</v>
      </c>
      <c r="Y652" s="12">
        <v>1075</v>
      </c>
      <c r="Z652" s="13">
        <v>42164</v>
      </c>
      <c r="AA652" s="14" t="str">
        <f>TEXT(Table1[[#This Row],[Order Date]],"mmmm")</f>
        <v>June</v>
      </c>
      <c r="AB652" s="8" t="str">
        <f>TEXT(Table1[[#This Row],[Order Date]],"yyyy")</f>
        <v>2015</v>
      </c>
      <c r="AC652" s="13">
        <v>42164</v>
      </c>
      <c r="AD652" s="12">
        <v>6.0926999999999998</v>
      </c>
      <c r="AE652" s="12">
        <v>1</v>
      </c>
      <c r="AF652" s="12">
        <v>8.83</v>
      </c>
      <c r="AG652" s="12">
        <v>91344</v>
      </c>
      <c r="AH652" s="7" t="str">
        <f>IF(COUNTIF(Returns!$A$2:$A$1635,Orders!AG652)&gt;0,"Returned","Not Returned")</f>
        <v>Not Returned</v>
      </c>
    </row>
    <row r="653" spans="5:34" ht="12.75" customHeight="1" thickTop="1" thickBot="1" x14ac:dyDescent="0.3">
      <c r="E653" s="9">
        <v>24224</v>
      </c>
      <c r="F653" s="2" t="s">
        <v>47</v>
      </c>
      <c r="G653" s="2">
        <v>0.09</v>
      </c>
      <c r="H653" s="2">
        <v>9.11</v>
      </c>
      <c r="I653" s="2">
        <v>2.15</v>
      </c>
      <c r="J653" s="2">
        <v>1155</v>
      </c>
      <c r="K653" s="7" t="str">
        <f>IF(COUNTIF(Table1[Customer ID],Table1[[#This Row],[Customer ID]])&gt;1,"Repeat Customer","One-Time Customer")</f>
        <v>Repeat Customer</v>
      </c>
      <c r="L653" s="2" t="s">
        <v>1257</v>
      </c>
      <c r="M653" s="2" t="s">
        <v>27</v>
      </c>
      <c r="N653" s="2" t="s">
        <v>114</v>
      </c>
      <c r="O653" s="2" t="s">
        <v>29</v>
      </c>
      <c r="P653" s="2" t="s">
        <v>93</v>
      </c>
      <c r="Q653" s="2" t="s">
        <v>31</v>
      </c>
      <c r="R653" s="2" t="s">
        <v>1258</v>
      </c>
      <c r="S653" s="2">
        <v>0.4</v>
      </c>
      <c r="T653" s="7">
        <f>Table1[[#This Row],[Profit]]/Table1[[#This Row],[Sales]]</f>
        <v>0.58993315896541709</v>
      </c>
      <c r="U653" s="2" t="s">
        <v>33</v>
      </c>
      <c r="V653" s="2" t="s">
        <v>34</v>
      </c>
      <c r="W653" s="2" t="s">
        <v>45</v>
      </c>
      <c r="X653" s="2" t="s">
        <v>1259</v>
      </c>
      <c r="Y653" s="2">
        <v>90640</v>
      </c>
      <c r="Z653" s="10">
        <v>42006</v>
      </c>
      <c r="AA653" s="14" t="str">
        <f>TEXT(Table1[[#This Row],[Order Date]],"mmmm")</f>
        <v>January</v>
      </c>
      <c r="AB653" s="8" t="str">
        <f>TEXT(Table1[[#This Row],[Order Date]],"yyyy")</f>
        <v>2015</v>
      </c>
      <c r="AC653" s="10">
        <v>42008</v>
      </c>
      <c r="AD653" s="2">
        <v>20.299600000000002</v>
      </c>
      <c r="AE653" s="2">
        <v>4</v>
      </c>
      <c r="AF653" s="2">
        <v>34.409999999999997</v>
      </c>
      <c r="AG653" s="2">
        <v>90853</v>
      </c>
      <c r="AH653" s="7" t="str">
        <f>IF(COUNTIF(Returns!$A$2:$A$1635,Orders!AG653)&gt;0,"Returned","Not Returned")</f>
        <v>Not Returned</v>
      </c>
    </row>
    <row r="654" spans="5:34" ht="12.75" customHeight="1" thickTop="1" thickBot="1" x14ac:dyDescent="0.3">
      <c r="E654" s="11">
        <v>24225</v>
      </c>
      <c r="F654" s="12" t="s">
        <v>47</v>
      </c>
      <c r="G654" s="12">
        <v>0.08</v>
      </c>
      <c r="H654" s="12">
        <v>15.04</v>
      </c>
      <c r="I654" s="12">
        <v>1.97</v>
      </c>
      <c r="J654" s="12">
        <v>1155</v>
      </c>
      <c r="K654" s="7" t="str">
        <f>IF(COUNTIF(Table1[Customer ID],Table1[[#This Row],[Customer ID]])&gt;1,"Repeat Customer","One-Time Customer")</f>
        <v>Repeat Customer</v>
      </c>
      <c r="L654" s="12" t="s">
        <v>1257</v>
      </c>
      <c r="M654" s="12" t="s">
        <v>49</v>
      </c>
      <c r="N654" s="12" t="s">
        <v>114</v>
      </c>
      <c r="O654" s="12" t="s">
        <v>29</v>
      </c>
      <c r="P654" s="12" t="s">
        <v>93</v>
      </c>
      <c r="Q654" s="12" t="s">
        <v>31</v>
      </c>
      <c r="R654" s="12" t="s">
        <v>659</v>
      </c>
      <c r="S654" s="12">
        <v>0.39</v>
      </c>
      <c r="T654" s="7">
        <f>Table1[[#This Row],[Profit]]/Table1[[#This Row],[Sales]]</f>
        <v>0.69</v>
      </c>
      <c r="U654" s="12" t="s">
        <v>33</v>
      </c>
      <c r="V654" s="12" t="s">
        <v>34</v>
      </c>
      <c r="W654" s="12" t="s">
        <v>45</v>
      </c>
      <c r="X654" s="12" t="s">
        <v>1259</v>
      </c>
      <c r="Y654" s="12">
        <v>90640</v>
      </c>
      <c r="Z654" s="13">
        <v>42006</v>
      </c>
      <c r="AA654" s="14" t="str">
        <f>TEXT(Table1[[#This Row],[Order Date]],"mmmm")</f>
        <v>January</v>
      </c>
      <c r="AB654" s="8" t="str">
        <f>TEXT(Table1[[#This Row],[Order Date]],"yyyy")</f>
        <v>2015</v>
      </c>
      <c r="AC654" s="13">
        <v>42006</v>
      </c>
      <c r="AD654" s="12">
        <v>108.5163</v>
      </c>
      <c r="AE654" s="12">
        <v>11</v>
      </c>
      <c r="AF654" s="12">
        <v>157.27000000000001</v>
      </c>
      <c r="AG654" s="12">
        <v>90853</v>
      </c>
      <c r="AH654" s="7" t="str">
        <f>IF(COUNTIF(Returns!$A$2:$A$1635,Orders!AG654)&gt;0,"Returned","Not Returned")</f>
        <v>Not Returned</v>
      </c>
    </row>
    <row r="655" spans="5:34" ht="12.75" customHeight="1" thickTop="1" thickBot="1" x14ac:dyDescent="0.3">
      <c r="E655" s="9">
        <v>20212</v>
      </c>
      <c r="F655" s="2" t="s">
        <v>25</v>
      </c>
      <c r="G655" s="2">
        <v>0.06</v>
      </c>
      <c r="H655" s="2">
        <v>175.99</v>
      </c>
      <c r="I655" s="2">
        <v>8.99</v>
      </c>
      <c r="J655" s="2">
        <v>1156</v>
      </c>
      <c r="K655" s="7" t="str">
        <f>IF(COUNTIF(Table1[Customer ID],Table1[[#This Row],[Customer ID]])&gt;1,"Repeat Customer","One-Time Customer")</f>
        <v>One-Time Customer</v>
      </c>
      <c r="L655" s="2" t="s">
        <v>1260</v>
      </c>
      <c r="M655" s="2" t="s">
        <v>49</v>
      </c>
      <c r="N655" s="2" t="s">
        <v>114</v>
      </c>
      <c r="O655" s="2" t="s">
        <v>77</v>
      </c>
      <c r="P655" s="2" t="s">
        <v>78</v>
      </c>
      <c r="Q655" s="2" t="s">
        <v>59</v>
      </c>
      <c r="R655" s="2" t="s">
        <v>168</v>
      </c>
      <c r="S655" s="2">
        <v>0.56999999999999995</v>
      </c>
      <c r="T655" s="7">
        <f>Table1[[#This Row],[Profit]]/Table1[[#This Row],[Sales]]</f>
        <v>4.7809792472184962E-2</v>
      </c>
      <c r="U655" s="2" t="s">
        <v>33</v>
      </c>
      <c r="V655" s="2" t="s">
        <v>53</v>
      </c>
      <c r="W655" s="2" t="s">
        <v>193</v>
      </c>
      <c r="X655" s="2" t="s">
        <v>1261</v>
      </c>
      <c r="Y655" s="2">
        <v>1876</v>
      </c>
      <c r="Z655" s="10">
        <v>42049</v>
      </c>
      <c r="AA655" s="14" t="str">
        <f>TEXT(Table1[[#This Row],[Order Date]],"mmmm")</f>
        <v>February</v>
      </c>
      <c r="AB655" s="8" t="str">
        <f>TEXT(Table1[[#This Row],[Order Date]],"yyyy")</f>
        <v>2015</v>
      </c>
      <c r="AC655" s="10">
        <v>42050</v>
      </c>
      <c r="AD655" s="2">
        <v>48.47148</v>
      </c>
      <c r="AE655" s="2">
        <v>7</v>
      </c>
      <c r="AF655" s="2">
        <v>1013.84</v>
      </c>
      <c r="AG655" s="2">
        <v>90855</v>
      </c>
      <c r="AH655" s="7" t="str">
        <f>IF(COUNTIF(Returns!$A$2:$A$1635,Orders!AG655)&gt;0,"Returned","Not Returned")</f>
        <v>Not Returned</v>
      </c>
    </row>
    <row r="656" spans="5:34" ht="12.75" customHeight="1" thickTop="1" thickBot="1" x14ac:dyDescent="0.3">
      <c r="E656" s="11">
        <v>20897</v>
      </c>
      <c r="F656" s="12" t="s">
        <v>25</v>
      </c>
      <c r="G656" s="12">
        <v>0.04</v>
      </c>
      <c r="H656" s="12">
        <v>100.98</v>
      </c>
      <c r="I656" s="12">
        <v>35.840000000000003</v>
      </c>
      <c r="J656" s="12">
        <v>1159</v>
      </c>
      <c r="K656" s="7" t="str">
        <f>IF(COUNTIF(Table1[Customer ID],Table1[[#This Row],[Customer ID]])&gt;1,"Repeat Customer","One-Time Customer")</f>
        <v>One-Time Customer</v>
      </c>
      <c r="L656" s="12" t="s">
        <v>1262</v>
      </c>
      <c r="M656" s="12" t="s">
        <v>39</v>
      </c>
      <c r="N656" s="12" t="s">
        <v>114</v>
      </c>
      <c r="O656" s="12" t="s">
        <v>41</v>
      </c>
      <c r="P656" s="12" t="s">
        <v>191</v>
      </c>
      <c r="Q656" s="12" t="s">
        <v>121</v>
      </c>
      <c r="R656" s="12" t="s">
        <v>260</v>
      </c>
      <c r="S656" s="12">
        <v>0.62</v>
      </c>
      <c r="T656" s="7">
        <f>Table1[[#This Row],[Profit]]/Table1[[#This Row],[Sales]]</f>
        <v>-1.3793227990970653</v>
      </c>
      <c r="U656" s="12" t="s">
        <v>33</v>
      </c>
      <c r="V656" s="12" t="s">
        <v>53</v>
      </c>
      <c r="W656" s="12" t="s">
        <v>54</v>
      </c>
      <c r="X656" s="12" t="s">
        <v>1263</v>
      </c>
      <c r="Y656" s="12">
        <v>7086</v>
      </c>
      <c r="Z656" s="13">
        <v>42144</v>
      </c>
      <c r="AA656" s="14" t="str">
        <f>TEXT(Table1[[#This Row],[Order Date]],"mmmm")</f>
        <v>May</v>
      </c>
      <c r="AB656" s="8" t="str">
        <f>TEXT(Table1[[#This Row],[Order Date]],"yyyy")</f>
        <v>2015</v>
      </c>
      <c r="AC656" s="13">
        <v>42145</v>
      </c>
      <c r="AD656" s="12">
        <v>-152.76</v>
      </c>
      <c r="AE656" s="12">
        <v>1</v>
      </c>
      <c r="AF656" s="12">
        <v>110.75</v>
      </c>
      <c r="AG656" s="12">
        <v>90854</v>
      </c>
      <c r="AH656" s="7" t="str">
        <f>IF(COUNTIF(Returns!$A$2:$A$1635,Orders!AG656)&gt;0,"Returned","Not Returned")</f>
        <v>Not Returned</v>
      </c>
    </row>
    <row r="657" spans="5:34" ht="12.75" customHeight="1" thickTop="1" thickBot="1" x14ac:dyDescent="0.3">
      <c r="E657" s="9">
        <v>18860</v>
      </c>
      <c r="F657" s="2" t="s">
        <v>37</v>
      </c>
      <c r="G657" s="2">
        <v>0.09</v>
      </c>
      <c r="H657" s="2">
        <v>9.7799999999999994</v>
      </c>
      <c r="I657" s="2">
        <v>1.39</v>
      </c>
      <c r="J657" s="2">
        <v>1170</v>
      </c>
      <c r="K657" s="7" t="str">
        <f>IF(COUNTIF(Table1[Customer ID],Table1[[#This Row],[Customer ID]])&gt;1,"Repeat Customer","One-Time Customer")</f>
        <v>Repeat Customer</v>
      </c>
      <c r="L657" s="2" t="s">
        <v>1264</v>
      </c>
      <c r="M657" s="2" t="s">
        <v>49</v>
      </c>
      <c r="N657" s="2" t="s">
        <v>114</v>
      </c>
      <c r="O657" s="2" t="s">
        <v>29</v>
      </c>
      <c r="P657" s="2" t="s">
        <v>69</v>
      </c>
      <c r="Q657" s="2" t="s">
        <v>59</v>
      </c>
      <c r="R657" s="2" t="s">
        <v>1265</v>
      </c>
      <c r="S657" s="2">
        <v>0.39</v>
      </c>
      <c r="T657" s="7">
        <f>Table1[[#This Row],[Profit]]/Table1[[#This Row],[Sales]]</f>
        <v>0.69</v>
      </c>
      <c r="U657" s="2" t="s">
        <v>33</v>
      </c>
      <c r="V657" s="2" t="s">
        <v>53</v>
      </c>
      <c r="W657" s="2" t="s">
        <v>1149</v>
      </c>
      <c r="X657" s="2" t="s">
        <v>401</v>
      </c>
      <c r="Y657" s="2">
        <v>19711</v>
      </c>
      <c r="Z657" s="10">
        <v>42157</v>
      </c>
      <c r="AA657" s="14" t="str">
        <f>TEXT(Table1[[#This Row],[Order Date]],"mmmm")</f>
        <v>June</v>
      </c>
      <c r="AB657" s="8" t="str">
        <f>TEXT(Table1[[#This Row],[Order Date]],"yyyy")</f>
        <v>2015</v>
      </c>
      <c r="AC657" s="10">
        <v>42158</v>
      </c>
      <c r="AD657" s="2">
        <v>125.20739999999999</v>
      </c>
      <c r="AE657" s="2">
        <v>19</v>
      </c>
      <c r="AF657" s="2">
        <v>181.46</v>
      </c>
      <c r="AG657" s="2">
        <v>87520</v>
      </c>
      <c r="AH657" s="7" t="str">
        <f>IF(COUNTIF(Returns!$A$2:$A$1635,Orders!AG657)&gt;0,"Returned","Not Returned")</f>
        <v>Not Returned</v>
      </c>
    </row>
    <row r="658" spans="5:34" ht="12.75" customHeight="1" thickTop="1" thickBot="1" x14ac:dyDescent="0.3">
      <c r="E658" s="11">
        <v>18861</v>
      </c>
      <c r="F658" s="12" t="s">
        <v>37</v>
      </c>
      <c r="G658" s="12">
        <v>0</v>
      </c>
      <c r="H658" s="12">
        <v>200.99</v>
      </c>
      <c r="I658" s="12">
        <v>8.08</v>
      </c>
      <c r="J658" s="12">
        <v>1170</v>
      </c>
      <c r="K658" s="7" t="str">
        <f>IF(COUNTIF(Table1[Customer ID],Table1[[#This Row],[Customer ID]])&gt;1,"Repeat Customer","One-Time Customer")</f>
        <v>Repeat Customer</v>
      </c>
      <c r="L658" s="12" t="s">
        <v>1264</v>
      </c>
      <c r="M658" s="12" t="s">
        <v>49</v>
      </c>
      <c r="N658" s="12" t="s">
        <v>114</v>
      </c>
      <c r="O658" s="12" t="s">
        <v>77</v>
      </c>
      <c r="P658" s="12" t="s">
        <v>78</v>
      </c>
      <c r="Q658" s="12" t="s">
        <v>59</v>
      </c>
      <c r="R658" s="12" t="s">
        <v>1266</v>
      </c>
      <c r="S658" s="12">
        <v>0.59</v>
      </c>
      <c r="T658" s="7">
        <f>Table1[[#This Row],[Profit]]/Table1[[#This Row],[Sales]]</f>
        <v>0.26157614048127847</v>
      </c>
      <c r="U658" s="12" t="s">
        <v>33</v>
      </c>
      <c r="V658" s="12" t="s">
        <v>53</v>
      </c>
      <c r="W658" s="12" t="s">
        <v>1149</v>
      </c>
      <c r="X658" s="12" t="s">
        <v>401</v>
      </c>
      <c r="Y658" s="12">
        <v>19711</v>
      </c>
      <c r="Z658" s="13">
        <v>42157</v>
      </c>
      <c r="AA658" s="14" t="str">
        <f>TEXT(Table1[[#This Row],[Order Date]],"mmmm")</f>
        <v>June</v>
      </c>
      <c r="AB658" s="8" t="str">
        <f>TEXT(Table1[[#This Row],[Order Date]],"yyyy")</f>
        <v>2015</v>
      </c>
      <c r="AC658" s="13">
        <v>42159</v>
      </c>
      <c r="AD658" s="12">
        <v>281.53440000000001</v>
      </c>
      <c r="AE658" s="12">
        <v>6</v>
      </c>
      <c r="AF658" s="12">
        <v>1076.3</v>
      </c>
      <c r="AG658" s="12">
        <v>87520</v>
      </c>
      <c r="AH658" s="7" t="str">
        <f>IF(COUNTIF(Returns!$A$2:$A$1635,Orders!AG658)&gt;0,"Returned","Not Returned")</f>
        <v>Not Returned</v>
      </c>
    </row>
    <row r="659" spans="5:34" ht="12.75" customHeight="1" thickTop="1" thickBot="1" x14ac:dyDescent="0.3">
      <c r="E659" s="9">
        <v>19182</v>
      </c>
      <c r="F659" s="2" t="s">
        <v>25</v>
      </c>
      <c r="G659" s="2">
        <v>0.03</v>
      </c>
      <c r="H659" s="2">
        <v>4.4800000000000004</v>
      </c>
      <c r="I659" s="2">
        <v>49</v>
      </c>
      <c r="J659" s="2">
        <v>1178</v>
      </c>
      <c r="K659" s="7" t="str">
        <f>IF(COUNTIF(Table1[Customer ID],Table1[[#This Row],[Customer ID]])&gt;1,"Repeat Customer","One-Time Customer")</f>
        <v>Repeat Customer</v>
      </c>
      <c r="L659" s="2" t="s">
        <v>1267</v>
      </c>
      <c r="M659" s="2" t="s">
        <v>49</v>
      </c>
      <c r="N659" s="2" t="s">
        <v>114</v>
      </c>
      <c r="O659" s="2" t="s">
        <v>29</v>
      </c>
      <c r="P659" s="2" t="s">
        <v>257</v>
      </c>
      <c r="Q659" s="2" t="s">
        <v>236</v>
      </c>
      <c r="R659" s="2" t="s">
        <v>680</v>
      </c>
      <c r="S659" s="2">
        <v>0.6</v>
      </c>
      <c r="T659" s="7">
        <f>Table1[[#This Row],[Profit]]/Table1[[#This Row],[Sales]]</f>
        <v>2.9946877912395147</v>
      </c>
      <c r="U659" s="2" t="s">
        <v>33</v>
      </c>
      <c r="V659" s="2" t="s">
        <v>136</v>
      </c>
      <c r="W659" s="2" t="s">
        <v>362</v>
      </c>
      <c r="X659" s="2" t="s">
        <v>1268</v>
      </c>
      <c r="Y659" s="2">
        <v>32701</v>
      </c>
      <c r="Z659" s="10">
        <v>42103</v>
      </c>
      <c r="AA659" s="14" t="str">
        <f>TEXT(Table1[[#This Row],[Order Date]],"mmmm")</f>
        <v>April</v>
      </c>
      <c r="AB659" s="8" t="str">
        <f>TEXT(Table1[[#This Row],[Order Date]],"yyyy")</f>
        <v>2015</v>
      </c>
      <c r="AC659" s="10">
        <v>42105</v>
      </c>
      <c r="AD659" s="2">
        <v>64.265999999999991</v>
      </c>
      <c r="AE659" s="2">
        <v>2</v>
      </c>
      <c r="AF659" s="2">
        <v>21.46</v>
      </c>
      <c r="AG659" s="2">
        <v>89787</v>
      </c>
      <c r="AH659" s="7" t="str">
        <f>IF(COUNTIF(Returns!$A$2:$A$1635,Orders!AG659)&gt;0,"Returned","Not Returned")</f>
        <v>Not Returned</v>
      </c>
    </row>
    <row r="660" spans="5:34" ht="12.75" customHeight="1" thickTop="1" thickBot="1" x14ac:dyDescent="0.3">
      <c r="E660" s="11">
        <v>19183</v>
      </c>
      <c r="F660" s="12" t="s">
        <v>25</v>
      </c>
      <c r="G660" s="12">
        <v>0.06</v>
      </c>
      <c r="H660" s="12">
        <v>350.99</v>
      </c>
      <c r="I660" s="12">
        <v>39</v>
      </c>
      <c r="J660" s="12">
        <v>1178</v>
      </c>
      <c r="K660" s="7" t="str">
        <f>IF(COUNTIF(Table1[Customer ID],Table1[[#This Row],[Customer ID]])&gt;1,"Repeat Customer","One-Time Customer")</f>
        <v>Repeat Customer</v>
      </c>
      <c r="L660" s="12" t="s">
        <v>1267</v>
      </c>
      <c r="M660" s="12" t="s">
        <v>39</v>
      </c>
      <c r="N660" s="12" t="s">
        <v>114</v>
      </c>
      <c r="O660" s="12" t="s">
        <v>41</v>
      </c>
      <c r="P660" s="12" t="s">
        <v>42</v>
      </c>
      <c r="Q660" s="12" t="s">
        <v>43</v>
      </c>
      <c r="R660" s="12" t="s">
        <v>1269</v>
      </c>
      <c r="S660" s="12">
        <v>0.55000000000000004</v>
      </c>
      <c r="T660" s="7">
        <f>Table1[[#This Row],[Profit]]/Table1[[#This Row],[Sales]]</f>
        <v>-8.6294435350948717E-2</v>
      </c>
      <c r="U660" s="12" t="s">
        <v>33</v>
      </c>
      <c r="V660" s="12" t="s">
        <v>136</v>
      </c>
      <c r="W660" s="12" t="s">
        <v>362</v>
      </c>
      <c r="X660" s="12" t="s">
        <v>1268</v>
      </c>
      <c r="Y660" s="12">
        <v>32701</v>
      </c>
      <c r="Z660" s="13">
        <v>42103</v>
      </c>
      <c r="AA660" s="14" t="str">
        <f>TEXT(Table1[[#This Row],[Order Date]],"mmmm")</f>
        <v>April</v>
      </c>
      <c r="AB660" s="8" t="str">
        <f>TEXT(Table1[[#This Row],[Order Date]],"yyyy")</f>
        <v>2015</v>
      </c>
      <c r="AC660" s="13">
        <v>42105</v>
      </c>
      <c r="AD660" s="12">
        <v>-302.61559999999997</v>
      </c>
      <c r="AE660" s="12">
        <v>10</v>
      </c>
      <c r="AF660" s="12">
        <v>3506.78</v>
      </c>
      <c r="AG660" s="12">
        <v>89787</v>
      </c>
      <c r="AH660" s="7" t="str">
        <f>IF(COUNTIF(Returns!$A$2:$A$1635,Orders!AG660)&gt;0,"Returned","Not Returned")</f>
        <v>Not Returned</v>
      </c>
    </row>
    <row r="661" spans="5:34" ht="12.75" customHeight="1" thickTop="1" thickBot="1" x14ac:dyDescent="0.3">
      <c r="E661" s="9">
        <v>19184</v>
      </c>
      <c r="F661" s="2" t="s">
        <v>25</v>
      </c>
      <c r="G661" s="2">
        <v>0.09</v>
      </c>
      <c r="H661" s="2">
        <v>40.98</v>
      </c>
      <c r="I661" s="2">
        <v>6.5</v>
      </c>
      <c r="J661" s="2">
        <v>1178</v>
      </c>
      <c r="K661" s="7" t="str">
        <f>IF(COUNTIF(Table1[Customer ID],Table1[[#This Row],[Customer ID]])&gt;1,"Repeat Customer","One-Time Customer")</f>
        <v>Repeat Customer</v>
      </c>
      <c r="L661" s="2" t="s">
        <v>1267</v>
      </c>
      <c r="M661" s="2" t="s">
        <v>27</v>
      </c>
      <c r="N661" s="2" t="s">
        <v>114</v>
      </c>
      <c r="O661" s="2" t="s">
        <v>77</v>
      </c>
      <c r="P661" s="2" t="s">
        <v>180</v>
      </c>
      <c r="Q661" s="2" t="s">
        <v>59</v>
      </c>
      <c r="R661" s="2" t="s">
        <v>1270</v>
      </c>
      <c r="S661" s="2">
        <v>0.74</v>
      </c>
      <c r="T661" s="7">
        <f>Table1[[#This Row],[Profit]]/Table1[[#This Row],[Sales]]</f>
        <v>2.1261907430236468E-2</v>
      </c>
      <c r="U661" s="2" t="s">
        <v>33</v>
      </c>
      <c r="V661" s="2" t="s">
        <v>136</v>
      </c>
      <c r="W661" s="2" t="s">
        <v>362</v>
      </c>
      <c r="X661" s="2" t="s">
        <v>1268</v>
      </c>
      <c r="Y661" s="2">
        <v>32701</v>
      </c>
      <c r="Z661" s="10">
        <v>42103</v>
      </c>
      <c r="AA661" s="14" t="str">
        <f>TEXT(Table1[[#This Row],[Order Date]],"mmmm")</f>
        <v>April</v>
      </c>
      <c r="AB661" s="8" t="str">
        <f>TEXT(Table1[[#This Row],[Order Date]],"yyyy")</f>
        <v>2015</v>
      </c>
      <c r="AC661" s="10">
        <v>42105</v>
      </c>
      <c r="AD661" s="2">
        <v>5.6916000000000002</v>
      </c>
      <c r="AE661" s="2">
        <v>7</v>
      </c>
      <c r="AF661" s="2">
        <v>267.69</v>
      </c>
      <c r="AG661" s="2">
        <v>89787</v>
      </c>
      <c r="AH661" s="7" t="str">
        <f>IF(COUNTIF(Returns!$A$2:$A$1635,Orders!AG661)&gt;0,"Returned","Not Returned")</f>
        <v>Not Returned</v>
      </c>
    </row>
    <row r="662" spans="5:34" ht="12.75" customHeight="1" thickTop="1" thickBot="1" x14ac:dyDescent="0.3">
      <c r="E662" s="11">
        <v>19185</v>
      </c>
      <c r="F662" s="12" t="s">
        <v>25</v>
      </c>
      <c r="G662" s="12">
        <v>0.09</v>
      </c>
      <c r="H662" s="12">
        <v>349.45</v>
      </c>
      <c r="I662" s="12">
        <v>60</v>
      </c>
      <c r="J662" s="12">
        <v>1178</v>
      </c>
      <c r="K662" s="7" t="str">
        <f>IF(COUNTIF(Table1[Customer ID],Table1[[#This Row],[Customer ID]])&gt;1,"Repeat Customer","One-Time Customer")</f>
        <v>Repeat Customer</v>
      </c>
      <c r="L662" s="12" t="s">
        <v>1267</v>
      </c>
      <c r="M662" s="12" t="s">
        <v>39</v>
      </c>
      <c r="N662" s="12" t="s">
        <v>114</v>
      </c>
      <c r="O662" s="12" t="s">
        <v>41</v>
      </c>
      <c r="P662" s="12" t="s">
        <v>152</v>
      </c>
      <c r="Q662" s="12" t="s">
        <v>43</v>
      </c>
      <c r="R662" s="12" t="s">
        <v>989</v>
      </c>
      <c r="S662" s="12"/>
      <c r="T662" s="7">
        <f>Table1[[#This Row],[Profit]]/Table1[[#This Row],[Sales]]</f>
        <v>-0.15997763581044178</v>
      </c>
      <c r="U662" s="12" t="s">
        <v>33</v>
      </c>
      <c r="V662" s="12" t="s">
        <v>136</v>
      </c>
      <c r="W662" s="12" t="s">
        <v>362</v>
      </c>
      <c r="X662" s="12" t="s">
        <v>1268</v>
      </c>
      <c r="Y662" s="12">
        <v>32701</v>
      </c>
      <c r="Z662" s="13">
        <v>42103</v>
      </c>
      <c r="AA662" s="14" t="str">
        <f>TEXT(Table1[[#This Row],[Order Date]],"mmmm")</f>
        <v>April</v>
      </c>
      <c r="AB662" s="8" t="str">
        <f>TEXT(Table1[[#This Row],[Order Date]],"yyyy")</f>
        <v>2015</v>
      </c>
      <c r="AC662" s="13">
        <v>42104</v>
      </c>
      <c r="AD662" s="12">
        <v>-369.10999999999996</v>
      </c>
      <c r="AE662" s="12">
        <v>7</v>
      </c>
      <c r="AF662" s="12">
        <v>2307.2600000000002</v>
      </c>
      <c r="AG662" s="12">
        <v>89787</v>
      </c>
      <c r="AH662" s="7" t="str">
        <f>IF(COUNTIF(Returns!$A$2:$A$1635,Orders!AG662)&gt;0,"Returned","Not Returned")</f>
        <v>Not Returned</v>
      </c>
    </row>
    <row r="663" spans="5:34" ht="12.75" customHeight="1" thickTop="1" thickBot="1" x14ac:dyDescent="0.3">
      <c r="E663" s="9">
        <v>19484</v>
      </c>
      <c r="F663" s="2" t="s">
        <v>25</v>
      </c>
      <c r="G663" s="2">
        <v>7.0000000000000007E-2</v>
      </c>
      <c r="H663" s="2">
        <v>2.61</v>
      </c>
      <c r="I663" s="2">
        <v>0.5</v>
      </c>
      <c r="J663" s="2">
        <v>1182</v>
      </c>
      <c r="K663" s="7" t="str">
        <f>IF(COUNTIF(Table1[Customer ID],Table1[[#This Row],[Customer ID]])&gt;1,"Repeat Customer","One-Time Customer")</f>
        <v>One-Time Customer</v>
      </c>
      <c r="L663" s="2" t="s">
        <v>1271</v>
      </c>
      <c r="M663" s="2" t="s">
        <v>49</v>
      </c>
      <c r="N663" s="2" t="s">
        <v>40</v>
      </c>
      <c r="O663" s="2" t="s">
        <v>29</v>
      </c>
      <c r="P663" s="2" t="s">
        <v>134</v>
      </c>
      <c r="Q663" s="2" t="s">
        <v>59</v>
      </c>
      <c r="R663" s="2" t="s">
        <v>1138</v>
      </c>
      <c r="S663" s="2">
        <v>0.39</v>
      </c>
      <c r="T663" s="7">
        <f>Table1[[#This Row],[Profit]]/Table1[[#This Row],[Sales]]</f>
        <v>0.69</v>
      </c>
      <c r="U663" s="2" t="s">
        <v>33</v>
      </c>
      <c r="V663" s="2" t="s">
        <v>34</v>
      </c>
      <c r="W663" s="2" t="s">
        <v>212</v>
      </c>
      <c r="X663" s="2" t="s">
        <v>1272</v>
      </c>
      <c r="Y663" s="2">
        <v>84660</v>
      </c>
      <c r="Z663" s="10">
        <v>42147</v>
      </c>
      <c r="AA663" s="14" t="str">
        <f>TEXT(Table1[[#This Row],[Order Date]],"mmmm")</f>
        <v>May</v>
      </c>
      <c r="AB663" s="8" t="str">
        <f>TEXT(Table1[[#This Row],[Order Date]],"yyyy")</f>
        <v>2015</v>
      </c>
      <c r="AC663" s="10">
        <v>42147</v>
      </c>
      <c r="AD663" s="2">
        <v>27.013499999999997</v>
      </c>
      <c r="AE663" s="2">
        <v>15</v>
      </c>
      <c r="AF663" s="2">
        <v>39.15</v>
      </c>
      <c r="AG663" s="2">
        <v>86913</v>
      </c>
      <c r="AH663" s="7" t="str">
        <f>IF(COUNTIF(Returns!$A$2:$A$1635,Orders!AG663)&gt;0,"Returned","Not Returned")</f>
        <v>Not Returned</v>
      </c>
    </row>
    <row r="664" spans="5:34" ht="12.75" customHeight="1" thickTop="1" thickBot="1" x14ac:dyDescent="0.3">
      <c r="E664" s="11">
        <v>21522</v>
      </c>
      <c r="F664" s="12" t="s">
        <v>37</v>
      </c>
      <c r="G664" s="12">
        <v>0.04</v>
      </c>
      <c r="H664" s="12">
        <v>35.99</v>
      </c>
      <c r="I664" s="12">
        <v>3.3</v>
      </c>
      <c r="J664" s="12">
        <v>1183</v>
      </c>
      <c r="K664" s="7" t="str">
        <f>IF(COUNTIF(Table1[Customer ID],Table1[[#This Row],[Customer ID]])&gt;1,"Repeat Customer","One-Time Customer")</f>
        <v>One-Time Customer</v>
      </c>
      <c r="L664" s="12" t="s">
        <v>1273</v>
      </c>
      <c r="M664" s="12" t="s">
        <v>49</v>
      </c>
      <c r="N664" s="12" t="s">
        <v>40</v>
      </c>
      <c r="O664" s="12" t="s">
        <v>77</v>
      </c>
      <c r="P664" s="12" t="s">
        <v>78</v>
      </c>
      <c r="Q664" s="12" t="s">
        <v>51</v>
      </c>
      <c r="R664" s="12" t="s">
        <v>1274</v>
      </c>
      <c r="S664" s="12">
        <v>0.39</v>
      </c>
      <c r="T664" s="7">
        <f>Table1[[#This Row],[Profit]]/Table1[[#This Row],[Sales]]</f>
        <v>0.69</v>
      </c>
      <c r="U664" s="12" t="s">
        <v>33</v>
      </c>
      <c r="V664" s="12" t="s">
        <v>34</v>
      </c>
      <c r="W664" s="12" t="s">
        <v>212</v>
      </c>
      <c r="X664" s="12" t="s">
        <v>1275</v>
      </c>
      <c r="Y664" s="12">
        <v>84663</v>
      </c>
      <c r="Z664" s="13">
        <v>42184</v>
      </c>
      <c r="AA664" s="14" t="str">
        <f>TEXT(Table1[[#This Row],[Order Date]],"mmmm")</f>
        <v>June</v>
      </c>
      <c r="AB664" s="8" t="str">
        <f>TEXT(Table1[[#This Row],[Order Date]],"yyyy")</f>
        <v>2015</v>
      </c>
      <c r="AC664" s="13">
        <v>42184</v>
      </c>
      <c r="AD664" s="12">
        <v>184.19549999999998</v>
      </c>
      <c r="AE664" s="12">
        <v>9</v>
      </c>
      <c r="AF664" s="12">
        <v>266.95</v>
      </c>
      <c r="AG664" s="12">
        <v>86914</v>
      </c>
      <c r="AH664" s="7" t="str">
        <f>IF(COUNTIF(Returns!$A$2:$A$1635,Orders!AG664)&gt;0,"Returned","Not Returned")</f>
        <v>Not Returned</v>
      </c>
    </row>
    <row r="665" spans="5:34" ht="12.75" customHeight="1" thickTop="1" thickBot="1" x14ac:dyDescent="0.3">
      <c r="E665" s="9">
        <v>22190</v>
      </c>
      <c r="F665" s="2" t="s">
        <v>56</v>
      </c>
      <c r="G665" s="2">
        <v>0</v>
      </c>
      <c r="H665" s="2">
        <v>6783.02</v>
      </c>
      <c r="I665" s="2">
        <v>24.49</v>
      </c>
      <c r="J665" s="2">
        <v>1185</v>
      </c>
      <c r="K665" s="7" t="str">
        <f>IF(COUNTIF(Table1[Customer ID],Table1[[#This Row],[Customer ID]])&gt;1,"Repeat Customer","One-Time Customer")</f>
        <v>Repeat Customer</v>
      </c>
      <c r="L665" s="2" t="s">
        <v>1276</v>
      </c>
      <c r="M665" s="2" t="s">
        <v>49</v>
      </c>
      <c r="N665" s="2" t="s">
        <v>114</v>
      </c>
      <c r="O665" s="2" t="s">
        <v>77</v>
      </c>
      <c r="P665" s="2" t="s">
        <v>85</v>
      </c>
      <c r="Q665" s="2" t="s">
        <v>236</v>
      </c>
      <c r="R665" s="2" t="s">
        <v>1277</v>
      </c>
      <c r="S665" s="2">
        <v>0.39</v>
      </c>
      <c r="T665" s="7">
        <f>Table1[[#This Row],[Profit]]/Table1[[#This Row],[Sales]]</f>
        <v>1.9997518556091578E-4</v>
      </c>
      <c r="U665" s="2" t="s">
        <v>33</v>
      </c>
      <c r="V665" s="2" t="s">
        <v>136</v>
      </c>
      <c r="W665" s="2" t="s">
        <v>1278</v>
      </c>
      <c r="X665" s="2" t="s">
        <v>1279</v>
      </c>
      <c r="Y665" s="2">
        <v>35756</v>
      </c>
      <c r="Z665" s="10">
        <v>42084</v>
      </c>
      <c r="AA665" s="14" t="str">
        <f>TEXT(Table1[[#This Row],[Order Date]],"mmmm")</f>
        <v>March</v>
      </c>
      <c r="AB665" s="8" t="str">
        <f>TEXT(Table1[[#This Row],[Order Date]],"yyyy")</f>
        <v>2015</v>
      </c>
      <c r="AC665" s="10">
        <v>42085</v>
      </c>
      <c r="AD665" s="2">
        <v>4.1099999999999994</v>
      </c>
      <c r="AE665" s="2">
        <v>3</v>
      </c>
      <c r="AF665" s="2">
        <v>20552.55</v>
      </c>
      <c r="AG665" s="2">
        <v>85938</v>
      </c>
      <c r="AH665" s="7" t="str">
        <f>IF(COUNTIF(Returns!$A$2:$A$1635,Orders!AG665)&gt;0,"Returned","Not Returned")</f>
        <v>Not Returned</v>
      </c>
    </row>
    <row r="666" spans="5:34" ht="12.75" customHeight="1" thickTop="1" thickBot="1" x14ac:dyDescent="0.3">
      <c r="E666" s="11">
        <v>20764</v>
      </c>
      <c r="F666" s="12" t="s">
        <v>37</v>
      </c>
      <c r="G666" s="12">
        <v>0.08</v>
      </c>
      <c r="H666" s="12">
        <v>11.7</v>
      </c>
      <c r="I666" s="12">
        <v>6.96</v>
      </c>
      <c r="J666" s="12">
        <v>1185</v>
      </c>
      <c r="K666" s="7" t="str">
        <f>IF(COUNTIF(Table1[Customer ID],Table1[[#This Row],[Customer ID]])&gt;1,"Repeat Customer","One-Time Customer")</f>
        <v>Repeat Customer</v>
      </c>
      <c r="L666" s="12" t="s">
        <v>1276</v>
      </c>
      <c r="M666" s="12" t="s">
        <v>49</v>
      </c>
      <c r="N666" s="12" t="s">
        <v>114</v>
      </c>
      <c r="O666" s="12" t="s">
        <v>29</v>
      </c>
      <c r="P666" s="12" t="s">
        <v>257</v>
      </c>
      <c r="Q666" s="12" t="s">
        <v>86</v>
      </c>
      <c r="R666" s="12" t="s">
        <v>1280</v>
      </c>
      <c r="S666" s="12">
        <v>0.5</v>
      </c>
      <c r="T666" s="7">
        <f>Table1[[#This Row],[Profit]]/Table1[[#This Row],[Sales]]</f>
        <v>0.32535307517084283</v>
      </c>
      <c r="U666" s="12" t="s">
        <v>33</v>
      </c>
      <c r="V666" s="12" t="s">
        <v>136</v>
      </c>
      <c r="W666" s="12" t="s">
        <v>1278</v>
      </c>
      <c r="X666" s="12" t="s">
        <v>1279</v>
      </c>
      <c r="Y666" s="12">
        <v>35756</v>
      </c>
      <c r="Z666" s="13">
        <v>42104</v>
      </c>
      <c r="AA666" s="14" t="str">
        <f>TEXT(Table1[[#This Row],[Order Date]],"mmmm")</f>
        <v>April</v>
      </c>
      <c r="AB666" s="8" t="str">
        <f>TEXT(Table1[[#This Row],[Order Date]],"yyyy")</f>
        <v>2015</v>
      </c>
      <c r="AC666" s="13">
        <v>42107</v>
      </c>
      <c r="AD666" s="12">
        <v>28.565999999999999</v>
      </c>
      <c r="AE666" s="12">
        <v>8</v>
      </c>
      <c r="AF666" s="12">
        <v>87.8</v>
      </c>
      <c r="AG666" s="12">
        <v>85940</v>
      </c>
      <c r="AH666" s="7" t="str">
        <f>IF(COUNTIF(Returns!$A$2:$A$1635,Orders!AG666)&gt;0,"Returned","Not Returned")</f>
        <v>Not Returned</v>
      </c>
    </row>
    <row r="667" spans="5:34" ht="12.75" customHeight="1" thickTop="1" thickBot="1" x14ac:dyDescent="0.3">
      <c r="E667" s="9">
        <v>24358</v>
      </c>
      <c r="F667" s="2" t="s">
        <v>47</v>
      </c>
      <c r="G667" s="2">
        <v>7.0000000000000007E-2</v>
      </c>
      <c r="H667" s="2">
        <v>400.97</v>
      </c>
      <c r="I667" s="2">
        <v>48.26</v>
      </c>
      <c r="J667" s="2">
        <v>1186</v>
      </c>
      <c r="K667" s="7" t="str">
        <f>IF(COUNTIF(Table1[Customer ID],Table1[[#This Row],[Customer ID]])&gt;1,"Repeat Customer","One-Time Customer")</f>
        <v>One-Time Customer</v>
      </c>
      <c r="L667" s="2" t="s">
        <v>1281</v>
      </c>
      <c r="M667" s="2" t="s">
        <v>39</v>
      </c>
      <c r="N667" s="2" t="s">
        <v>114</v>
      </c>
      <c r="O667" s="2" t="s">
        <v>77</v>
      </c>
      <c r="P667" s="2" t="s">
        <v>85</v>
      </c>
      <c r="Q667" s="2" t="s">
        <v>121</v>
      </c>
      <c r="R667" s="2" t="s">
        <v>1282</v>
      </c>
      <c r="S667" s="2">
        <v>0.36</v>
      </c>
      <c r="T667" s="7">
        <f>Table1[[#This Row],[Profit]]/Table1[[#This Row],[Sales]]</f>
        <v>0.68999999999999984</v>
      </c>
      <c r="U667" s="2" t="s">
        <v>33</v>
      </c>
      <c r="V667" s="2" t="s">
        <v>34</v>
      </c>
      <c r="W667" s="2" t="s">
        <v>45</v>
      </c>
      <c r="X667" s="2" t="s">
        <v>1283</v>
      </c>
      <c r="Y667" s="2">
        <v>92646</v>
      </c>
      <c r="Z667" s="10">
        <v>42103</v>
      </c>
      <c r="AA667" s="14" t="str">
        <f>TEXT(Table1[[#This Row],[Order Date]],"mmmm")</f>
        <v>April</v>
      </c>
      <c r="AB667" s="8" t="str">
        <f>TEXT(Table1[[#This Row],[Order Date]],"yyyy")</f>
        <v>2015</v>
      </c>
      <c r="AC667" s="10">
        <v>42104</v>
      </c>
      <c r="AD667" s="2">
        <v>2581.5590999999995</v>
      </c>
      <c r="AE667" s="2">
        <v>10</v>
      </c>
      <c r="AF667" s="2">
        <v>3741.39</v>
      </c>
      <c r="AG667" s="2">
        <v>85939</v>
      </c>
      <c r="AH667" s="7" t="str">
        <f>IF(COUNTIF(Returns!$A$2:$A$1635,Orders!AG667)&gt;0,"Returned","Not Returned")</f>
        <v>Not Returned</v>
      </c>
    </row>
    <row r="668" spans="5:34" ht="12.75" customHeight="1" thickTop="1" thickBot="1" x14ac:dyDescent="0.3">
      <c r="E668" s="11">
        <v>18829</v>
      </c>
      <c r="F668" s="12" t="s">
        <v>106</v>
      </c>
      <c r="G668" s="12">
        <v>0.06</v>
      </c>
      <c r="H668" s="12">
        <v>10.89</v>
      </c>
      <c r="I668" s="12">
        <v>4.5</v>
      </c>
      <c r="J668" s="12">
        <v>1189</v>
      </c>
      <c r="K668" s="7" t="str">
        <f>IF(COUNTIF(Table1[Customer ID],Table1[[#This Row],[Customer ID]])&gt;1,"Repeat Customer","One-Time Customer")</f>
        <v>Repeat Customer</v>
      </c>
      <c r="L668" s="12" t="s">
        <v>1284</v>
      </c>
      <c r="M668" s="12" t="s">
        <v>49</v>
      </c>
      <c r="N668" s="12" t="s">
        <v>114</v>
      </c>
      <c r="O668" s="12" t="s">
        <v>29</v>
      </c>
      <c r="P668" s="12" t="s">
        <v>257</v>
      </c>
      <c r="Q668" s="12" t="s">
        <v>59</v>
      </c>
      <c r="R668" s="12" t="s">
        <v>258</v>
      </c>
      <c r="S668" s="12">
        <v>0.59</v>
      </c>
      <c r="T668" s="7">
        <f>Table1[[#This Row],[Profit]]/Table1[[#This Row],[Sales]]</f>
        <v>-0.16817572997589073</v>
      </c>
      <c r="U668" s="12" t="s">
        <v>33</v>
      </c>
      <c r="V668" s="12" t="s">
        <v>34</v>
      </c>
      <c r="W668" s="12" t="s">
        <v>45</v>
      </c>
      <c r="X668" s="12" t="s">
        <v>1283</v>
      </c>
      <c r="Y668" s="12">
        <v>92646</v>
      </c>
      <c r="Z668" s="13">
        <v>42172</v>
      </c>
      <c r="AA668" s="14" t="str">
        <f>TEXT(Table1[[#This Row],[Order Date]],"mmmm")</f>
        <v>June</v>
      </c>
      <c r="AB668" s="8" t="str">
        <f>TEXT(Table1[[#This Row],[Order Date]],"yyyy")</f>
        <v>2015</v>
      </c>
      <c r="AC668" s="13">
        <v>42177</v>
      </c>
      <c r="AD668" s="12">
        <v>-25.112000000000002</v>
      </c>
      <c r="AE668" s="12">
        <v>14</v>
      </c>
      <c r="AF668" s="12">
        <v>149.32</v>
      </c>
      <c r="AG668" s="12">
        <v>87584</v>
      </c>
      <c r="AH668" s="7" t="str">
        <f>IF(COUNTIF(Returns!$A$2:$A$1635,Orders!AG668)&gt;0,"Returned","Not Returned")</f>
        <v>Not Returned</v>
      </c>
    </row>
    <row r="669" spans="5:34" ht="12.75" customHeight="1" thickTop="1" thickBot="1" x14ac:dyDescent="0.3">
      <c r="E669" s="9">
        <v>18830</v>
      </c>
      <c r="F669" s="2" t="s">
        <v>106</v>
      </c>
      <c r="G669" s="2">
        <v>0.03</v>
      </c>
      <c r="H669" s="2">
        <v>10.64</v>
      </c>
      <c r="I669" s="2">
        <v>5.16</v>
      </c>
      <c r="J669" s="2">
        <v>1189</v>
      </c>
      <c r="K669" s="7" t="str">
        <f>IF(COUNTIF(Table1[Customer ID],Table1[[#This Row],[Customer ID]])&gt;1,"Repeat Customer","One-Time Customer")</f>
        <v>Repeat Customer</v>
      </c>
      <c r="L669" s="2" t="s">
        <v>1284</v>
      </c>
      <c r="M669" s="2" t="s">
        <v>49</v>
      </c>
      <c r="N669" s="2" t="s">
        <v>114</v>
      </c>
      <c r="O669" s="2" t="s">
        <v>41</v>
      </c>
      <c r="P669" s="2" t="s">
        <v>50</v>
      </c>
      <c r="Q669" s="2" t="s">
        <v>59</v>
      </c>
      <c r="R669" s="2" t="s">
        <v>851</v>
      </c>
      <c r="S669" s="2">
        <v>0.56999999999999995</v>
      </c>
      <c r="T669" s="7">
        <f>Table1[[#This Row],[Profit]]/Table1[[#This Row],[Sales]]</f>
        <v>9.8163945539800027E-2</v>
      </c>
      <c r="U669" s="2" t="s">
        <v>33</v>
      </c>
      <c r="V669" s="2" t="s">
        <v>34</v>
      </c>
      <c r="W669" s="2" t="s">
        <v>45</v>
      </c>
      <c r="X669" s="2" t="s">
        <v>1283</v>
      </c>
      <c r="Y669" s="2">
        <v>92646</v>
      </c>
      <c r="Z669" s="10">
        <v>42172</v>
      </c>
      <c r="AA669" s="14" t="str">
        <f>TEXT(Table1[[#This Row],[Order Date]],"mmmm")</f>
        <v>June</v>
      </c>
      <c r="AB669" s="8" t="str">
        <f>TEXT(Table1[[#This Row],[Order Date]],"yyyy")</f>
        <v>2015</v>
      </c>
      <c r="AC669" s="10">
        <v>42177</v>
      </c>
      <c r="AD669" s="2">
        <v>17.376000000000001</v>
      </c>
      <c r="AE669" s="2">
        <v>16</v>
      </c>
      <c r="AF669" s="2">
        <v>177.01</v>
      </c>
      <c r="AG669" s="2">
        <v>87584</v>
      </c>
      <c r="AH669" s="7" t="str">
        <f>IF(COUNTIF(Returns!$A$2:$A$1635,Orders!AG669)&gt;0,"Returned","Not Returned")</f>
        <v>Not Returned</v>
      </c>
    </row>
    <row r="670" spans="5:34" ht="12.75" customHeight="1" thickTop="1" thickBot="1" x14ac:dyDescent="0.3">
      <c r="E670" s="11">
        <v>18831</v>
      </c>
      <c r="F670" s="12" t="s">
        <v>106</v>
      </c>
      <c r="G670" s="12">
        <v>0.03</v>
      </c>
      <c r="H670" s="12">
        <v>7.96</v>
      </c>
      <c r="I670" s="12">
        <v>4.95</v>
      </c>
      <c r="J670" s="12">
        <v>1189</v>
      </c>
      <c r="K670" s="7" t="str">
        <f>IF(COUNTIF(Table1[Customer ID],Table1[[#This Row],[Customer ID]])&gt;1,"Repeat Customer","One-Time Customer")</f>
        <v>Repeat Customer</v>
      </c>
      <c r="L670" s="12" t="s">
        <v>1284</v>
      </c>
      <c r="M670" s="12" t="s">
        <v>49</v>
      </c>
      <c r="N670" s="12" t="s">
        <v>114</v>
      </c>
      <c r="O670" s="12" t="s">
        <v>41</v>
      </c>
      <c r="P670" s="12" t="s">
        <v>50</v>
      </c>
      <c r="Q670" s="12" t="s">
        <v>59</v>
      </c>
      <c r="R670" s="12" t="s">
        <v>1285</v>
      </c>
      <c r="S670" s="12">
        <v>0.41</v>
      </c>
      <c r="T670" s="7">
        <f>Table1[[#This Row],[Profit]]/Table1[[#This Row],[Sales]]</f>
        <v>0.69</v>
      </c>
      <c r="U670" s="12" t="s">
        <v>33</v>
      </c>
      <c r="V670" s="12" t="s">
        <v>34</v>
      </c>
      <c r="W670" s="12" t="s">
        <v>45</v>
      </c>
      <c r="X670" s="12" t="s">
        <v>1283</v>
      </c>
      <c r="Y670" s="12">
        <v>92646</v>
      </c>
      <c r="Z670" s="13">
        <v>42172</v>
      </c>
      <c r="AA670" s="14" t="str">
        <f>TEXT(Table1[[#This Row],[Order Date]],"mmmm")</f>
        <v>June</v>
      </c>
      <c r="AB670" s="8" t="str">
        <f>TEXT(Table1[[#This Row],[Order Date]],"yyyy")</f>
        <v>2015</v>
      </c>
      <c r="AC670" s="13">
        <v>42174</v>
      </c>
      <c r="AD670" s="12">
        <v>24.260399999999997</v>
      </c>
      <c r="AE670" s="12">
        <v>4</v>
      </c>
      <c r="AF670" s="12">
        <v>35.159999999999997</v>
      </c>
      <c r="AG670" s="12">
        <v>87584</v>
      </c>
      <c r="AH670" s="7" t="str">
        <f>IF(COUNTIF(Returns!$A$2:$A$1635,Orders!AG670)&gt;0,"Returned","Not Returned")</f>
        <v>Not Returned</v>
      </c>
    </row>
    <row r="671" spans="5:34" ht="12.75" customHeight="1" thickTop="1" thickBot="1" x14ac:dyDescent="0.3">
      <c r="E671" s="9">
        <v>19553</v>
      </c>
      <c r="F671" s="2" t="s">
        <v>106</v>
      </c>
      <c r="G671" s="2">
        <v>0.03</v>
      </c>
      <c r="H671" s="2">
        <v>28.53</v>
      </c>
      <c r="I671" s="2">
        <v>1.49</v>
      </c>
      <c r="J671" s="2">
        <v>1191</v>
      </c>
      <c r="K671" s="7" t="str">
        <f>IF(COUNTIF(Table1[Customer ID],Table1[[#This Row],[Customer ID]])&gt;1,"Repeat Customer","One-Time Customer")</f>
        <v>One-Time Customer</v>
      </c>
      <c r="L671" s="2" t="s">
        <v>1286</v>
      </c>
      <c r="M671" s="2" t="s">
        <v>49</v>
      </c>
      <c r="N671" s="2" t="s">
        <v>58</v>
      </c>
      <c r="O671" s="2" t="s">
        <v>29</v>
      </c>
      <c r="P671" s="2" t="s">
        <v>109</v>
      </c>
      <c r="Q671" s="2" t="s">
        <v>59</v>
      </c>
      <c r="R671" s="2" t="s">
        <v>332</v>
      </c>
      <c r="S671" s="2">
        <v>0.38</v>
      </c>
      <c r="T671" s="7">
        <f>Table1[[#This Row],[Profit]]/Table1[[#This Row],[Sales]]</f>
        <v>0.66907361548851862</v>
      </c>
      <c r="U671" s="2" t="s">
        <v>33</v>
      </c>
      <c r="V671" s="2" t="s">
        <v>53</v>
      </c>
      <c r="W671" s="2" t="s">
        <v>228</v>
      </c>
      <c r="X671" s="2" t="s">
        <v>1287</v>
      </c>
      <c r="Y671" s="2">
        <v>6050</v>
      </c>
      <c r="Z671" s="10">
        <v>42183</v>
      </c>
      <c r="AA671" s="14" t="str">
        <f>TEXT(Table1[[#This Row],[Order Date]],"mmmm")</f>
        <v>June</v>
      </c>
      <c r="AB671" s="8" t="str">
        <f>TEXT(Table1[[#This Row],[Order Date]],"yyyy")</f>
        <v>2015</v>
      </c>
      <c r="AC671" s="10">
        <v>42186</v>
      </c>
      <c r="AD671" s="2">
        <v>59.440499999999993</v>
      </c>
      <c r="AE671" s="2">
        <v>3</v>
      </c>
      <c r="AF671" s="2">
        <v>88.84</v>
      </c>
      <c r="AG671" s="2">
        <v>87587</v>
      </c>
      <c r="AH671" s="7" t="str">
        <f>IF(COUNTIF(Returns!$A$2:$A$1635,Orders!AG671)&gt;0,"Returned","Not Returned")</f>
        <v>Not Returned</v>
      </c>
    </row>
    <row r="672" spans="5:34" ht="12.75" customHeight="1" thickTop="1" thickBot="1" x14ac:dyDescent="0.3">
      <c r="E672" s="11">
        <v>830</v>
      </c>
      <c r="F672" s="12" t="s">
        <v>106</v>
      </c>
      <c r="G672" s="12">
        <v>0.03</v>
      </c>
      <c r="H672" s="12">
        <v>10.64</v>
      </c>
      <c r="I672" s="12">
        <v>5.16</v>
      </c>
      <c r="J672" s="12">
        <v>1193</v>
      </c>
      <c r="K672" s="7" t="str">
        <f>IF(COUNTIF(Table1[Customer ID],Table1[[#This Row],[Customer ID]])&gt;1,"Repeat Customer","One-Time Customer")</f>
        <v>Repeat Customer</v>
      </c>
      <c r="L672" s="12" t="s">
        <v>1288</v>
      </c>
      <c r="M672" s="12" t="s">
        <v>49</v>
      </c>
      <c r="N672" s="12" t="s">
        <v>114</v>
      </c>
      <c r="O672" s="12" t="s">
        <v>41</v>
      </c>
      <c r="P672" s="12" t="s">
        <v>50</v>
      </c>
      <c r="Q672" s="12" t="s">
        <v>59</v>
      </c>
      <c r="R672" s="12" t="s">
        <v>851</v>
      </c>
      <c r="S672" s="12">
        <v>0.56999999999999995</v>
      </c>
      <c r="T672" s="7">
        <f>Table1[[#This Row],[Profit]]/Table1[[#This Row],[Sales]]</f>
        <v>2.0775941230486684E-2</v>
      </c>
      <c r="U672" s="12" t="s">
        <v>33</v>
      </c>
      <c r="V672" s="12" t="s">
        <v>53</v>
      </c>
      <c r="W672" s="12" t="s">
        <v>1008</v>
      </c>
      <c r="X672" s="12" t="s">
        <v>35</v>
      </c>
      <c r="Y672" s="12">
        <v>20016</v>
      </c>
      <c r="Z672" s="13">
        <v>42172</v>
      </c>
      <c r="AA672" s="14" t="str">
        <f>TEXT(Table1[[#This Row],[Order Date]],"mmmm")</f>
        <v>June</v>
      </c>
      <c r="AB672" s="8" t="str">
        <f>TEXT(Table1[[#This Row],[Order Date]],"yyyy")</f>
        <v>2015</v>
      </c>
      <c r="AC672" s="13">
        <v>42177</v>
      </c>
      <c r="AD672" s="12">
        <v>14.48</v>
      </c>
      <c r="AE672" s="12">
        <v>63</v>
      </c>
      <c r="AF672" s="12">
        <v>696.96</v>
      </c>
      <c r="AG672" s="12">
        <v>5984</v>
      </c>
      <c r="AH672" s="7" t="str">
        <f>IF(COUNTIF(Returns!$A$2:$A$1635,Orders!AG672)&gt;0,"Returned","Not Returned")</f>
        <v>Not Returned</v>
      </c>
    </row>
    <row r="673" spans="5:34" ht="12.75" customHeight="1" thickTop="1" thickBot="1" x14ac:dyDescent="0.3">
      <c r="E673" s="9">
        <v>831</v>
      </c>
      <c r="F673" s="2" t="s">
        <v>106</v>
      </c>
      <c r="G673" s="2">
        <v>0.03</v>
      </c>
      <c r="H673" s="2">
        <v>7.96</v>
      </c>
      <c r="I673" s="2">
        <v>4.95</v>
      </c>
      <c r="J673" s="2">
        <v>1193</v>
      </c>
      <c r="K673" s="7" t="str">
        <f>IF(COUNTIF(Table1[Customer ID],Table1[[#This Row],[Customer ID]])&gt;1,"Repeat Customer","One-Time Customer")</f>
        <v>Repeat Customer</v>
      </c>
      <c r="L673" s="2" t="s">
        <v>1288</v>
      </c>
      <c r="M673" s="2" t="s">
        <v>49</v>
      </c>
      <c r="N673" s="2" t="s">
        <v>114</v>
      </c>
      <c r="O673" s="2" t="s">
        <v>41</v>
      </c>
      <c r="P673" s="2" t="s">
        <v>50</v>
      </c>
      <c r="Q673" s="2" t="s">
        <v>59</v>
      </c>
      <c r="R673" s="2" t="s">
        <v>1285</v>
      </c>
      <c r="S673" s="2">
        <v>0.41</v>
      </c>
      <c r="T673" s="7">
        <f>Table1[[#This Row],[Profit]]/Table1[[#This Row],[Sales]]</f>
        <v>0.14891908172143767</v>
      </c>
      <c r="U673" s="2" t="s">
        <v>33</v>
      </c>
      <c r="V673" s="2" t="s">
        <v>53</v>
      </c>
      <c r="W673" s="2" t="s">
        <v>1008</v>
      </c>
      <c r="X673" s="2" t="s">
        <v>35</v>
      </c>
      <c r="Y673" s="2">
        <v>20016</v>
      </c>
      <c r="Z673" s="10">
        <v>42172</v>
      </c>
      <c r="AA673" s="14" t="str">
        <f>TEXT(Table1[[#This Row],[Order Date]],"mmmm")</f>
        <v>June</v>
      </c>
      <c r="AB673" s="8" t="str">
        <f>TEXT(Table1[[#This Row],[Order Date]],"yyyy")</f>
        <v>2015</v>
      </c>
      <c r="AC673" s="10">
        <v>42174</v>
      </c>
      <c r="AD673" s="2">
        <v>22.25</v>
      </c>
      <c r="AE673" s="2">
        <v>17</v>
      </c>
      <c r="AF673" s="2">
        <v>149.41</v>
      </c>
      <c r="AG673" s="2">
        <v>5984</v>
      </c>
      <c r="AH673" s="7" t="str">
        <f>IF(COUNTIF(Returns!$A$2:$A$1635,Orders!AG673)&gt;0,"Returned","Not Returned")</f>
        <v>Not Returned</v>
      </c>
    </row>
    <row r="674" spans="5:34" ht="12.75" customHeight="1" thickTop="1" thickBot="1" x14ac:dyDescent="0.3">
      <c r="E674" s="11">
        <v>4131</v>
      </c>
      <c r="F674" s="12" t="s">
        <v>25</v>
      </c>
      <c r="G674" s="12">
        <v>0.05</v>
      </c>
      <c r="H674" s="12">
        <v>52.4</v>
      </c>
      <c r="I674" s="12">
        <v>16.11</v>
      </c>
      <c r="J674" s="12">
        <v>1193</v>
      </c>
      <c r="K674" s="7" t="str">
        <f>IF(COUNTIF(Table1[Customer ID],Table1[[#This Row],[Customer ID]])&gt;1,"Repeat Customer","One-Time Customer")</f>
        <v>Repeat Customer</v>
      </c>
      <c r="L674" s="12" t="s">
        <v>1288</v>
      </c>
      <c r="M674" s="12" t="s">
        <v>49</v>
      </c>
      <c r="N674" s="12" t="s">
        <v>114</v>
      </c>
      <c r="O674" s="12" t="s">
        <v>29</v>
      </c>
      <c r="P674" s="12" t="s">
        <v>109</v>
      </c>
      <c r="Q674" s="12" t="s">
        <v>59</v>
      </c>
      <c r="R674" s="12" t="s">
        <v>1289</v>
      </c>
      <c r="S674" s="12">
        <v>0.39</v>
      </c>
      <c r="T674" s="7">
        <f>Table1[[#This Row],[Profit]]/Table1[[#This Row],[Sales]]</f>
        <v>0.13003612318753113</v>
      </c>
      <c r="U674" s="12" t="s">
        <v>33</v>
      </c>
      <c r="V674" s="12" t="s">
        <v>53</v>
      </c>
      <c r="W674" s="12" t="s">
        <v>1008</v>
      </c>
      <c r="X674" s="12" t="s">
        <v>35</v>
      </c>
      <c r="Y674" s="12">
        <v>20016</v>
      </c>
      <c r="Z674" s="13">
        <v>42060</v>
      </c>
      <c r="AA674" s="14" t="str">
        <f>TEXT(Table1[[#This Row],[Order Date]],"mmmm")</f>
        <v>February</v>
      </c>
      <c r="AB674" s="8" t="str">
        <f>TEXT(Table1[[#This Row],[Order Date]],"yyyy")</f>
        <v>2015</v>
      </c>
      <c r="AC674" s="13">
        <v>42062</v>
      </c>
      <c r="AD674" s="12">
        <v>592.52650000000006</v>
      </c>
      <c r="AE674" s="12">
        <v>85</v>
      </c>
      <c r="AF674" s="12">
        <v>4556.63</v>
      </c>
      <c r="AG674" s="12">
        <v>29350</v>
      </c>
      <c r="AH674" s="7" t="str">
        <f>IF(COUNTIF(Returns!$A$2:$A$1635,Orders!AG674)&gt;0,"Returned","Not Returned")</f>
        <v>Not Returned</v>
      </c>
    </row>
    <row r="675" spans="5:34" ht="12.75" customHeight="1" thickTop="1" thickBot="1" x14ac:dyDescent="0.3">
      <c r="E675" s="9">
        <v>4133</v>
      </c>
      <c r="F675" s="2" t="s">
        <v>25</v>
      </c>
      <c r="G675" s="2">
        <v>0.05</v>
      </c>
      <c r="H675" s="2">
        <v>36.549999999999997</v>
      </c>
      <c r="I675" s="2">
        <v>13.89</v>
      </c>
      <c r="J675" s="2">
        <v>1193</v>
      </c>
      <c r="K675" s="7" t="str">
        <f>IF(COUNTIF(Table1[Customer ID],Table1[[#This Row],[Customer ID]])&gt;1,"Repeat Customer","One-Time Customer")</f>
        <v>Repeat Customer</v>
      </c>
      <c r="L675" s="2" t="s">
        <v>1288</v>
      </c>
      <c r="M675" s="2" t="s">
        <v>27</v>
      </c>
      <c r="N675" s="2" t="s">
        <v>114</v>
      </c>
      <c r="O675" s="2" t="s">
        <v>29</v>
      </c>
      <c r="P675" s="2" t="s">
        <v>30</v>
      </c>
      <c r="Q675" s="2" t="s">
        <v>31</v>
      </c>
      <c r="R675" s="2" t="s">
        <v>1290</v>
      </c>
      <c r="S675" s="2">
        <v>0.41</v>
      </c>
      <c r="T675" s="7">
        <f>Table1[[#This Row],[Profit]]/Table1[[#This Row],[Sales]]</f>
        <v>7.8952455563808033E-2</v>
      </c>
      <c r="U675" s="2" t="s">
        <v>33</v>
      </c>
      <c r="V675" s="2" t="s">
        <v>53</v>
      </c>
      <c r="W675" s="2" t="s">
        <v>1008</v>
      </c>
      <c r="X675" s="2" t="s">
        <v>35</v>
      </c>
      <c r="Y675" s="2">
        <v>20016</v>
      </c>
      <c r="Z675" s="10">
        <v>42060</v>
      </c>
      <c r="AA675" s="14" t="str">
        <f>TEXT(Table1[[#This Row],[Order Date]],"mmmm")</f>
        <v>February</v>
      </c>
      <c r="AB675" s="8" t="str">
        <f>TEXT(Table1[[#This Row],[Order Date]],"yyyy")</f>
        <v>2015</v>
      </c>
      <c r="AC675" s="10">
        <v>42061</v>
      </c>
      <c r="AD675" s="2">
        <v>232.8</v>
      </c>
      <c r="AE675" s="2">
        <v>83</v>
      </c>
      <c r="AF675" s="2">
        <v>2948.61</v>
      </c>
      <c r="AG675" s="2">
        <v>29350</v>
      </c>
      <c r="AH675" s="7" t="str">
        <f>IF(COUNTIF(Returns!$A$2:$A$1635,Orders!AG675)&gt;0,"Returned","Not Returned")</f>
        <v>Not Returned</v>
      </c>
    </row>
    <row r="676" spans="5:34" ht="12.75" customHeight="1" thickTop="1" thickBot="1" x14ac:dyDescent="0.3">
      <c r="E676" s="11">
        <v>5468</v>
      </c>
      <c r="F676" s="12" t="s">
        <v>37</v>
      </c>
      <c r="G676" s="12">
        <v>0.03</v>
      </c>
      <c r="H676" s="12">
        <v>5.98</v>
      </c>
      <c r="I676" s="12">
        <v>1.49</v>
      </c>
      <c r="J676" s="12">
        <v>1193</v>
      </c>
      <c r="K676" s="7" t="str">
        <f>IF(COUNTIF(Table1[Customer ID],Table1[[#This Row],[Customer ID]])&gt;1,"Repeat Customer","One-Time Customer")</f>
        <v>Repeat Customer</v>
      </c>
      <c r="L676" s="12" t="s">
        <v>1288</v>
      </c>
      <c r="M676" s="12" t="s">
        <v>49</v>
      </c>
      <c r="N676" s="12" t="s">
        <v>58</v>
      </c>
      <c r="O676" s="12" t="s">
        <v>29</v>
      </c>
      <c r="P676" s="12" t="s">
        <v>109</v>
      </c>
      <c r="Q676" s="12" t="s">
        <v>59</v>
      </c>
      <c r="R676" s="12" t="s">
        <v>1020</v>
      </c>
      <c r="S676" s="12">
        <v>0.39</v>
      </c>
      <c r="T676" s="7">
        <f>Table1[[#This Row],[Profit]]/Table1[[#This Row],[Sales]]</f>
        <v>7.3534807376653466E-2</v>
      </c>
      <c r="U676" s="12" t="s">
        <v>33</v>
      </c>
      <c r="V676" s="12" t="s">
        <v>53</v>
      </c>
      <c r="W676" s="12" t="s">
        <v>1008</v>
      </c>
      <c r="X676" s="12" t="s">
        <v>35</v>
      </c>
      <c r="Y676" s="12">
        <v>20016</v>
      </c>
      <c r="Z676" s="13">
        <v>42125</v>
      </c>
      <c r="AA676" s="14" t="str">
        <f>TEXT(Table1[[#This Row],[Order Date]],"mmmm")</f>
        <v>May</v>
      </c>
      <c r="AB676" s="8" t="str">
        <f>TEXT(Table1[[#This Row],[Order Date]],"yyyy")</f>
        <v>2015</v>
      </c>
      <c r="AC676" s="13">
        <v>42127</v>
      </c>
      <c r="AD676" s="12">
        <v>38.08</v>
      </c>
      <c r="AE676" s="12">
        <v>85</v>
      </c>
      <c r="AF676" s="12">
        <v>517.85</v>
      </c>
      <c r="AG676" s="12">
        <v>38852</v>
      </c>
      <c r="AH676" s="7" t="str">
        <f>IF(COUNTIF(Returns!$A$2:$A$1635,Orders!AG676)&gt;0,"Returned","Not Returned")</f>
        <v>Not Returned</v>
      </c>
    </row>
    <row r="677" spans="5:34" ht="12.75" customHeight="1" thickTop="1" thickBot="1" x14ac:dyDescent="0.3">
      <c r="E677" s="9">
        <v>1552</v>
      </c>
      <c r="F677" s="2" t="s">
        <v>106</v>
      </c>
      <c r="G677" s="2">
        <v>0.09</v>
      </c>
      <c r="H677" s="2">
        <v>49.99</v>
      </c>
      <c r="I677" s="2">
        <v>19.989999999999998</v>
      </c>
      <c r="J677" s="2">
        <v>1193</v>
      </c>
      <c r="K677" s="7" t="str">
        <f>IF(COUNTIF(Table1[Customer ID],Table1[[#This Row],[Customer ID]])&gt;1,"Repeat Customer","One-Time Customer")</f>
        <v>Repeat Customer</v>
      </c>
      <c r="L677" s="2" t="s">
        <v>1288</v>
      </c>
      <c r="M677" s="2" t="s">
        <v>49</v>
      </c>
      <c r="N677" s="2" t="s">
        <v>58</v>
      </c>
      <c r="O677" s="2" t="s">
        <v>77</v>
      </c>
      <c r="P677" s="2" t="s">
        <v>180</v>
      </c>
      <c r="Q677" s="2" t="s">
        <v>59</v>
      </c>
      <c r="R677" s="2" t="s">
        <v>275</v>
      </c>
      <c r="S677" s="2">
        <v>0.41</v>
      </c>
      <c r="T677" s="7">
        <f>Table1[[#This Row],[Profit]]/Table1[[#This Row],[Sales]]</f>
        <v>-7.1756021101242141E-3</v>
      </c>
      <c r="U677" s="2" t="s">
        <v>33</v>
      </c>
      <c r="V677" s="2" t="s">
        <v>53</v>
      </c>
      <c r="W677" s="2" t="s">
        <v>1008</v>
      </c>
      <c r="X677" s="2" t="s">
        <v>35</v>
      </c>
      <c r="Y677" s="2">
        <v>20016</v>
      </c>
      <c r="Z677" s="10">
        <v>42183</v>
      </c>
      <c r="AA677" s="14" t="str">
        <f>TEXT(Table1[[#This Row],[Order Date]],"mmmm")</f>
        <v>June</v>
      </c>
      <c r="AB677" s="8" t="str">
        <f>TEXT(Table1[[#This Row],[Order Date]],"yyyy")</f>
        <v>2015</v>
      </c>
      <c r="AC677" s="10">
        <v>42185</v>
      </c>
      <c r="AD677" s="2">
        <v>-17.03</v>
      </c>
      <c r="AE677" s="2">
        <v>48</v>
      </c>
      <c r="AF677" s="2">
        <v>2373.3200000000002</v>
      </c>
      <c r="AG677" s="2">
        <v>11206</v>
      </c>
      <c r="AH677" s="7" t="str">
        <f>IF(COUNTIF(Returns!$A$2:$A$1635,Orders!AG677)&gt;0,"Returned","Not Returned")</f>
        <v>Not Returned</v>
      </c>
    </row>
    <row r="678" spans="5:34" ht="12.75" customHeight="1" thickTop="1" thickBot="1" x14ac:dyDescent="0.3">
      <c r="E678" s="11">
        <v>1553</v>
      </c>
      <c r="F678" s="12" t="s">
        <v>106</v>
      </c>
      <c r="G678" s="12">
        <v>0.03</v>
      </c>
      <c r="H678" s="12">
        <v>28.53</v>
      </c>
      <c r="I678" s="12">
        <v>1.49</v>
      </c>
      <c r="J678" s="12">
        <v>1193</v>
      </c>
      <c r="K678" s="7" t="str">
        <f>IF(COUNTIF(Table1[Customer ID],Table1[[#This Row],[Customer ID]])&gt;1,"Repeat Customer","One-Time Customer")</f>
        <v>Repeat Customer</v>
      </c>
      <c r="L678" s="12" t="s">
        <v>1288</v>
      </c>
      <c r="M678" s="12" t="s">
        <v>49</v>
      </c>
      <c r="N678" s="12" t="s">
        <v>58</v>
      </c>
      <c r="O678" s="12" t="s">
        <v>29</v>
      </c>
      <c r="P678" s="12" t="s">
        <v>109</v>
      </c>
      <c r="Q678" s="12" t="s">
        <v>59</v>
      </c>
      <c r="R678" s="12" t="s">
        <v>332</v>
      </c>
      <c r="S678" s="12">
        <v>0.38</v>
      </c>
      <c r="T678" s="7">
        <f>Table1[[#This Row],[Profit]]/Table1[[#This Row],[Sales]]</f>
        <v>0.12165597273815734</v>
      </c>
      <c r="U678" s="12" t="s">
        <v>33</v>
      </c>
      <c r="V678" s="12" t="s">
        <v>53</v>
      </c>
      <c r="W678" s="12" t="s">
        <v>1008</v>
      </c>
      <c r="X678" s="12" t="s">
        <v>35</v>
      </c>
      <c r="Y678" s="12">
        <v>20016</v>
      </c>
      <c r="Z678" s="13">
        <v>42183</v>
      </c>
      <c r="AA678" s="14" t="str">
        <f>TEXT(Table1[[#This Row],[Order Date]],"mmmm")</f>
        <v>June</v>
      </c>
      <c r="AB678" s="8" t="str">
        <f>TEXT(Table1[[#This Row],[Order Date]],"yyyy")</f>
        <v>2015</v>
      </c>
      <c r="AC678" s="13">
        <v>42186</v>
      </c>
      <c r="AD678" s="12">
        <v>39.626999999999995</v>
      </c>
      <c r="AE678" s="12">
        <v>11</v>
      </c>
      <c r="AF678" s="12">
        <v>325.73</v>
      </c>
      <c r="AG678" s="12">
        <v>11206</v>
      </c>
      <c r="AH678" s="7" t="str">
        <f>IF(COUNTIF(Returns!$A$2:$A$1635,Orders!AG678)&gt;0,"Returned","Not Returned")</f>
        <v>Not Returned</v>
      </c>
    </row>
    <row r="679" spans="5:34" ht="12.75" customHeight="1" thickTop="1" thickBot="1" x14ac:dyDescent="0.3">
      <c r="E679" s="9">
        <v>23468</v>
      </c>
      <c r="F679" s="2" t="s">
        <v>37</v>
      </c>
      <c r="G679" s="2">
        <v>0.03</v>
      </c>
      <c r="H679" s="2">
        <v>5.98</v>
      </c>
      <c r="I679" s="2">
        <v>1.49</v>
      </c>
      <c r="J679" s="2">
        <v>1194</v>
      </c>
      <c r="K679" s="7" t="str">
        <f>IF(COUNTIF(Table1[Customer ID],Table1[[#This Row],[Customer ID]])&gt;1,"Repeat Customer","One-Time Customer")</f>
        <v>One-Time Customer</v>
      </c>
      <c r="L679" s="2" t="s">
        <v>1291</v>
      </c>
      <c r="M679" s="2" t="s">
        <v>49</v>
      </c>
      <c r="N679" s="2" t="s">
        <v>58</v>
      </c>
      <c r="O679" s="2" t="s">
        <v>29</v>
      </c>
      <c r="P679" s="2" t="s">
        <v>109</v>
      </c>
      <c r="Q679" s="2" t="s">
        <v>59</v>
      </c>
      <c r="R679" s="2" t="s">
        <v>1020</v>
      </c>
      <c r="S679" s="2">
        <v>0.39</v>
      </c>
      <c r="T679" s="7">
        <f>Table1[[#This Row],[Profit]]/Table1[[#This Row],[Sales]]</f>
        <v>0.16020009379396588</v>
      </c>
      <c r="U679" s="2" t="s">
        <v>33</v>
      </c>
      <c r="V679" s="2" t="s">
        <v>136</v>
      </c>
      <c r="W679" s="2" t="s">
        <v>362</v>
      </c>
      <c r="X679" s="2" t="s">
        <v>1292</v>
      </c>
      <c r="Y679" s="2">
        <v>34142</v>
      </c>
      <c r="Z679" s="10">
        <v>42125</v>
      </c>
      <c r="AA679" s="14" t="str">
        <f>TEXT(Table1[[#This Row],[Order Date]],"mmmm")</f>
        <v>May</v>
      </c>
      <c r="AB679" s="8" t="str">
        <f>TEXT(Table1[[#This Row],[Order Date]],"yyyy")</f>
        <v>2015</v>
      </c>
      <c r="AC679" s="10">
        <v>42127</v>
      </c>
      <c r="AD679" s="2">
        <v>20.495999999999995</v>
      </c>
      <c r="AE679" s="2">
        <v>21</v>
      </c>
      <c r="AF679" s="2">
        <v>127.94</v>
      </c>
      <c r="AG679" s="2">
        <v>87586</v>
      </c>
      <c r="AH679" s="7" t="str">
        <f>IF(COUNTIF(Returns!$A$2:$A$1635,Orders!AG679)&gt;0,"Returned","Not Returned")</f>
        <v>Not Returned</v>
      </c>
    </row>
    <row r="680" spans="5:34" ht="12.75" customHeight="1" thickTop="1" thickBot="1" x14ac:dyDescent="0.3">
      <c r="E680" s="11">
        <v>19358</v>
      </c>
      <c r="F680" s="12" t="s">
        <v>25</v>
      </c>
      <c r="G680" s="12">
        <v>0.08</v>
      </c>
      <c r="H680" s="12">
        <v>355.98</v>
      </c>
      <c r="I680" s="12">
        <v>58.92</v>
      </c>
      <c r="J680" s="12">
        <v>1197</v>
      </c>
      <c r="K680" s="7" t="str">
        <f>IF(COUNTIF(Table1[Customer ID],Table1[[#This Row],[Customer ID]])&gt;1,"Repeat Customer","One-Time Customer")</f>
        <v>One-Time Customer</v>
      </c>
      <c r="L680" s="12" t="s">
        <v>1293</v>
      </c>
      <c r="M680" s="12" t="s">
        <v>39</v>
      </c>
      <c r="N680" s="12" t="s">
        <v>58</v>
      </c>
      <c r="O680" s="12" t="s">
        <v>41</v>
      </c>
      <c r="P680" s="12" t="s">
        <v>42</v>
      </c>
      <c r="Q680" s="12" t="s">
        <v>43</v>
      </c>
      <c r="R680" s="12" t="s">
        <v>1294</v>
      </c>
      <c r="S680" s="12">
        <v>0.64</v>
      </c>
      <c r="T680" s="7">
        <f>Table1[[#This Row],[Profit]]/Table1[[#This Row],[Sales]]</f>
        <v>7.6857595452055602E-2</v>
      </c>
      <c r="U680" s="12" t="s">
        <v>33</v>
      </c>
      <c r="V680" s="12" t="s">
        <v>53</v>
      </c>
      <c r="W680" s="12" t="s">
        <v>193</v>
      </c>
      <c r="X680" s="12" t="s">
        <v>1295</v>
      </c>
      <c r="Y680" s="12">
        <v>1776</v>
      </c>
      <c r="Z680" s="13">
        <v>42081</v>
      </c>
      <c r="AA680" s="14" t="str">
        <f>TEXT(Table1[[#This Row],[Order Date]],"mmmm")</f>
        <v>March</v>
      </c>
      <c r="AB680" s="8" t="str">
        <f>TEXT(Table1[[#This Row],[Order Date]],"yyyy")</f>
        <v>2015</v>
      </c>
      <c r="AC680" s="13">
        <v>42083</v>
      </c>
      <c r="AD680" s="12">
        <v>103.83</v>
      </c>
      <c r="AE680" s="12">
        <v>4</v>
      </c>
      <c r="AF680" s="12">
        <v>1350.94</v>
      </c>
      <c r="AG680" s="12">
        <v>87583</v>
      </c>
      <c r="AH680" s="7" t="str">
        <f>IF(COUNTIF(Returns!$A$2:$A$1635,Orders!AG680)&gt;0,"Returned","Not Returned")</f>
        <v>Not Returned</v>
      </c>
    </row>
    <row r="681" spans="5:34" ht="12.75" customHeight="1" thickTop="1" thickBot="1" x14ac:dyDescent="0.3">
      <c r="E681" s="9">
        <v>22132</v>
      </c>
      <c r="F681" s="2" t="s">
        <v>25</v>
      </c>
      <c r="G681" s="2">
        <v>0.1</v>
      </c>
      <c r="H681" s="2">
        <v>15.14</v>
      </c>
      <c r="I681" s="2">
        <v>4.53</v>
      </c>
      <c r="J681" s="2">
        <v>1199</v>
      </c>
      <c r="K681" s="7" t="str">
        <f>IF(COUNTIF(Table1[Customer ID],Table1[[#This Row],[Customer ID]])&gt;1,"Repeat Customer","One-Time Customer")</f>
        <v>One-Time Customer</v>
      </c>
      <c r="L681" s="2" t="s">
        <v>1296</v>
      </c>
      <c r="M681" s="2" t="s">
        <v>49</v>
      </c>
      <c r="N681" s="2" t="s">
        <v>114</v>
      </c>
      <c r="O681" s="2" t="s">
        <v>29</v>
      </c>
      <c r="P681" s="2" t="s">
        <v>141</v>
      </c>
      <c r="Q681" s="2" t="s">
        <v>59</v>
      </c>
      <c r="R681" s="2" t="s">
        <v>1201</v>
      </c>
      <c r="S681" s="2">
        <v>0.81</v>
      </c>
      <c r="T681" s="7">
        <f>Table1[[#This Row],[Profit]]/Table1[[#This Row],[Sales]]</f>
        <v>-0.33121724092058002</v>
      </c>
      <c r="U681" s="2" t="s">
        <v>33</v>
      </c>
      <c r="V681" s="2" t="s">
        <v>53</v>
      </c>
      <c r="W681" s="2" t="s">
        <v>197</v>
      </c>
      <c r="X681" s="2" t="s">
        <v>1297</v>
      </c>
      <c r="Y681" s="2">
        <v>3060</v>
      </c>
      <c r="Z681" s="10">
        <v>42060</v>
      </c>
      <c r="AA681" s="14" t="str">
        <f>TEXT(Table1[[#This Row],[Order Date]],"mmmm")</f>
        <v>February</v>
      </c>
      <c r="AB681" s="8" t="str">
        <f>TEXT(Table1[[#This Row],[Order Date]],"yyyy")</f>
        <v>2015</v>
      </c>
      <c r="AC681" s="10">
        <v>42063</v>
      </c>
      <c r="AD681" s="2">
        <v>-24.897600000000001</v>
      </c>
      <c r="AE681" s="2">
        <v>5</v>
      </c>
      <c r="AF681" s="2">
        <v>75.17</v>
      </c>
      <c r="AG681" s="2">
        <v>87585</v>
      </c>
      <c r="AH681" s="7" t="str">
        <f>IF(COUNTIF(Returns!$A$2:$A$1635,Orders!AG681)&gt;0,"Returned","Not Returned")</f>
        <v>Not Returned</v>
      </c>
    </row>
    <row r="682" spans="5:34" ht="12.75" customHeight="1" thickTop="1" thickBot="1" x14ac:dyDescent="0.3">
      <c r="E682" s="11">
        <v>22131</v>
      </c>
      <c r="F682" s="12" t="s">
        <v>25</v>
      </c>
      <c r="G682" s="12">
        <v>0.05</v>
      </c>
      <c r="H682" s="12">
        <v>52.4</v>
      </c>
      <c r="I682" s="12">
        <v>16.11</v>
      </c>
      <c r="J682" s="12">
        <v>1200</v>
      </c>
      <c r="K682" s="7" t="str">
        <f>IF(COUNTIF(Table1[Customer ID],Table1[[#This Row],[Customer ID]])&gt;1,"Repeat Customer","One-Time Customer")</f>
        <v>One-Time Customer</v>
      </c>
      <c r="L682" s="12" t="s">
        <v>1298</v>
      </c>
      <c r="M682" s="12" t="s">
        <v>49</v>
      </c>
      <c r="N682" s="12" t="s">
        <v>114</v>
      </c>
      <c r="O682" s="12" t="s">
        <v>29</v>
      </c>
      <c r="P682" s="12" t="s">
        <v>109</v>
      </c>
      <c r="Q682" s="12" t="s">
        <v>59</v>
      </c>
      <c r="R682" s="12" t="s">
        <v>1289</v>
      </c>
      <c r="S682" s="12">
        <v>0.39</v>
      </c>
      <c r="T682" s="7">
        <f>Table1[[#This Row],[Profit]]/Table1[[#This Row],[Sales]]</f>
        <v>0.69</v>
      </c>
      <c r="U682" s="12" t="s">
        <v>33</v>
      </c>
      <c r="V682" s="12" t="s">
        <v>53</v>
      </c>
      <c r="W682" s="12" t="s">
        <v>54</v>
      </c>
      <c r="X682" s="12" t="s">
        <v>1299</v>
      </c>
      <c r="Y682" s="12">
        <v>7407</v>
      </c>
      <c r="Z682" s="13">
        <v>42060</v>
      </c>
      <c r="AA682" s="14" t="str">
        <f>TEXT(Table1[[#This Row],[Order Date]],"mmmm")</f>
        <v>February</v>
      </c>
      <c r="AB682" s="8" t="str">
        <f>TEXT(Table1[[#This Row],[Order Date]],"yyyy")</f>
        <v>2015</v>
      </c>
      <c r="AC682" s="13">
        <v>42062</v>
      </c>
      <c r="AD682" s="12">
        <v>776.7743999999999</v>
      </c>
      <c r="AE682" s="12">
        <v>21</v>
      </c>
      <c r="AF682" s="12">
        <v>1125.76</v>
      </c>
      <c r="AG682" s="12">
        <v>87585</v>
      </c>
      <c r="AH682" s="7" t="str">
        <f>IF(COUNTIF(Returns!$A$2:$A$1635,Orders!AG682)&gt;0,"Returned","Not Returned")</f>
        <v>Not Returned</v>
      </c>
    </row>
    <row r="683" spans="5:34" ht="12.75" customHeight="1" thickTop="1" thickBot="1" x14ac:dyDescent="0.3">
      <c r="E683" s="9">
        <v>22133</v>
      </c>
      <c r="F683" s="2" t="s">
        <v>25</v>
      </c>
      <c r="G683" s="2">
        <v>0.05</v>
      </c>
      <c r="H683" s="2">
        <v>36.549999999999997</v>
      </c>
      <c r="I683" s="2">
        <v>13.89</v>
      </c>
      <c r="J683" s="2">
        <v>1202</v>
      </c>
      <c r="K683" s="7" t="str">
        <f>IF(COUNTIF(Table1[Customer ID],Table1[[#This Row],[Customer ID]])&gt;1,"Repeat Customer","One-Time Customer")</f>
        <v>One-Time Customer</v>
      </c>
      <c r="L683" s="2" t="s">
        <v>1300</v>
      </c>
      <c r="M683" s="2" t="s">
        <v>27</v>
      </c>
      <c r="N683" s="2" t="s">
        <v>114</v>
      </c>
      <c r="O683" s="2" t="s">
        <v>29</v>
      </c>
      <c r="P683" s="2" t="s">
        <v>30</v>
      </c>
      <c r="Q683" s="2" t="s">
        <v>31</v>
      </c>
      <c r="R683" s="2" t="s">
        <v>1290</v>
      </c>
      <c r="S683" s="2">
        <v>0.41</v>
      </c>
      <c r="T683" s="7">
        <f>Table1[[#This Row],[Profit]]/Table1[[#This Row],[Sales]]</f>
        <v>0.46183665536238488</v>
      </c>
      <c r="U683" s="2" t="s">
        <v>33</v>
      </c>
      <c r="V683" s="2" t="s">
        <v>53</v>
      </c>
      <c r="W683" s="2" t="s">
        <v>54</v>
      </c>
      <c r="X683" s="2" t="s">
        <v>1301</v>
      </c>
      <c r="Y683" s="2">
        <v>7079</v>
      </c>
      <c r="Z683" s="10">
        <v>42060</v>
      </c>
      <c r="AA683" s="14" t="str">
        <f>TEXT(Table1[[#This Row],[Order Date]],"mmmm")</f>
        <v>February</v>
      </c>
      <c r="AB683" s="8" t="str">
        <f>TEXT(Table1[[#This Row],[Order Date]],"yyyy")</f>
        <v>2015</v>
      </c>
      <c r="AC683" s="10">
        <v>42061</v>
      </c>
      <c r="AD683" s="2">
        <v>344.54399999999998</v>
      </c>
      <c r="AE683" s="2">
        <v>21</v>
      </c>
      <c r="AF683" s="2">
        <v>746.03</v>
      </c>
      <c r="AG683" s="2">
        <v>87585</v>
      </c>
      <c r="AH683" s="7" t="str">
        <f>IF(COUNTIF(Returns!$A$2:$A$1635,Orders!AG683)&gt;0,"Returned","Not Returned")</f>
        <v>Not Returned</v>
      </c>
    </row>
    <row r="684" spans="5:34" ht="12.75" customHeight="1" thickTop="1" thickBot="1" x14ac:dyDescent="0.3">
      <c r="E684" s="11">
        <v>19552</v>
      </c>
      <c r="F684" s="12" t="s">
        <v>106</v>
      </c>
      <c r="G684" s="12">
        <v>0.09</v>
      </c>
      <c r="H684" s="12">
        <v>49.99</v>
      </c>
      <c r="I684" s="12">
        <v>19.989999999999998</v>
      </c>
      <c r="J684" s="12">
        <v>1203</v>
      </c>
      <c r="K684" s="7" t="str">
        <f>IF(COUNTIF(Table1[Customer ID],Table1[[#This Row],[Customer ID]])&gt;1,"Repeat Customer","One-Time Customer")</f>
        <v>One-Time Customer</v>
      </c>
      <c r="L684" s="12" t="s">
        <v>1302</v>
      </c>
      <c r="M684" s="12" t="s">
        <v>49</v>
      </c>
      <c r="N684" s="12" t="s">
        <v>58</v>
      </c>
      <c r="O684" s="12" t="s">
        <v>77</v>
      </c>
      <c r="P684" s="12" t="s">
        <v>180</v>
      </c>
      <c r="Q684" s="12" t="s">
        <v>59</v>
      </c>
      <c r="R684" s="12" t="s">
        <v>275</v>
      </c>
      <c r="S684" s="12">
        <v>0.41</v>
      </c>
      <c r="T684" s="7">
        <f>Table1[[#This Row],[Profit]]/Table1[[#This Row],[Sales]]</f>
        <v>-1.4351204220248428E-2</v>
      </c>
      <c r="U684" s="12" t="s">
        <v>33</v>
      </c>
      <c r="V684" s="12" t="s">
        <v>53</v>
      </c>
      <c r="W684" s="12" t="s">
        <v>469</v>
      </c>
      <c r="X684" s="12" t="s">
        <v>470</v>
      </c>
      <c r="Y684" s="12">
        <v>2920</v>
      </c>
      <c r="Z684" s="13">
        <v>42183</v>
      </c>
      <c r="AA684" s="14" t="str">
        <f>TEXT(Table1[[#This Row],[Order Date]],"mmmm")</f>
        <v>June</v>
      </c>
      <c r="AB684" s="8" t="str">
        <f>TEXT(Table1[[#This Row],[Order Date]],"yyyy")</f>
        <v>2015</v>
      </c>
      <c r="AC684" s="13">
        <v>42185</v>
      </c>
      <c r="AD684" s="12">
        <v>-8.5150000000000006</v>
      </c>
      <c r="AE684" s="12">
        <v>12</v>
      </c>
      <c r="AF684" s="12">
        <v>593.33000000000004</v>
      </c>
      <c r="AG684" s="12">
        <v>87587</v>
      </c>
      <c r="AH684" s="7" t="str">
        <f>IF(COUNTIF(Returns!$A$2:$A$1635,Orders!AG684)&gt;0,"Returned","Not Returned")</f>
        <v>Not Returned</v>
      </c>
    </row>
    <row r="685" spans="5:34" ht="12.75" customHeight="1" thickTop="1" thickBot="1" x14ac:dyDescent="0.3">
      <c r="E685" s="9">
        <v>18636</v>
      </c>
      <c r="F685" s="2" t="s">
        <v>106</v>
      </c>
      <c r="G685" s="2">
        <v>0.01</v>
      </c>
      <c r="H685" s="2">
        <v>3.08</v>
      </c>
      <c r="I685" s="2">
        <v>0.5</v>
      </c>
      <c r="J685" s="2">
        <v>1211</v>
      </c>
      <c r="K685" s="7" t="str">
        <f>IF(COUNTIF(Table1[Customer ID],Table1[[#This Row],[Customer ID]])&gt;1,"Repeat Customer","One-Time Customer")</f>
        <v>One-Time Customer</v>
      </c>
      <c r="L685" s="2" t="s">
        <v>1303</v>
      </c>
      <c r="M685" s="2" t="s">
        <v>49</v>
      </c>
      <c r="N685" s="2" t="s">
        <v>28</v>
      </c>
      <c r="O685" s="2" t="s">
        <v>29</v>
      </c>
      <c r="P685" s="2" t="s">
        <v>134</v>
      </c>
      <c r="Q685" s="2" t="s">
        <v>59</v>
      </c>
      <c r="R685" s="2" t="s">
        <v>1304</v>
      </c>
      <c r="S685" s="2">
        <v>0.37</v>
      </c>
      <c r="T685" s="7">
        <f>Table1[[#This Row],[Profit]]/Table1[[#This Row],[Sales]]</f>
        <v>0.69</v>
      </c>
      <c r="U685" s="2" t="s">
        <v>33</v>
      </c>
      <c r="V685" s="2" t="s">
        <v>61</v>
      </c>
      <c r="W685" s="2" t="s">
        <v>703</v>
      </c>
      <c r="X685" s="2" t="s">
        <v>1305</v>
      </c>
      <c r="Y685" s="2">
        <v>46806</v>
      </c>
      <c r="Z685" s="10">
        <v>42036</v>
      </c>
      <c r="AA685" s="14" t="str">
        <f>TEXT(Table1[[#This Row],[Order Date]],"mmmm")</f>
        <v>February</v>
      </c>
      <c r="AB685" s="8" t="str">
        <f>TEXT(Table1[[#This Row],[Order Date]],"yyyy")</f>
        <v>2015</v>
      </c>
      <c r="AC685" s="10">
        <v>42041</v>
      </c>
      <c r="AD685" s="2">
        <v>9.0045000000000002</v>
      </c>
      <c r="AE685" s="2">
        <v>4</v>
      </c>
      <c r="AF685" s="2">
        <v>13.05</v>
      </c>
      <c r="AG685" s="2">
        <v>88598</v>
      </c>
      <c r="AH685" s="7" t="str">
        <f>IF(COUNTIF(Returns!$A$2:$A$1635,Orders!AG685)&gt;0,"Returned","Not Returned")</f>
        <v>Not Returned</v>
      </c>
    </row>
    <row r="686" spans="5:34" ht="12.75" customHeight="1" thickTop="1" thickBot="1" x14ac:dyDescent="0.3">
      <c r="E686" s="11">
        <v>22528</v>
      </c>
      <c r="F686" s="12" t="s">
        <v>25</v>
      </c>
      <c r="G686" s="12">
        <v>0.08</v>
      </c>
      <c r="H686" s="12">
        <v>4.91</v>
      </c>
      <c r="I686" s="12">
        <v>4.97</v>
      </c>
      <c r="J686" s="12">
        <v>1212</v>
      </c>
      <c r="K686" s="7" t="str">
        <f>IF(COUNTIF(Table1[Customer ID],Table1[[#This Row],[Customer ID]])&gt;1,"Repeat Customer","One-Time Customer")</f>
        <v>Repeat Customer</v>
      </c>
      <c r="L686" s="12" t="s">
        <v>1306</v>
      </c>
      <c r="M686" s="12" t="s">
        <v>49</v>
      </c>
      <c r="N686" s="12" t="s">
        <v>28</v>
      </c>
      <c r="O686" s="12" t="s">
        <v>29</v>
      </c>
      <c r="P686" s="12" t="s">
        <v>109</v>
      </c>
      <c r="Q686" s="12" t="s">
        <v>59</v>
      </c>
      <c r="R686" s="12" t="s">
        <v>1307</v>
      </c>
      <c r="S686" s="12">
        <v>0.38</v>
      </c>
      <c r="T686" s="7">
        <f>Table1[[#This Row],[Profit]]/Table1[[#This Row],[Sales]]</f>
        <v>-1.6923240033927056</v>
      </c>
      <c r="U686" s="12" t="s">
        <v>33</v>
      </c>
      <c r="V686" s="12" t="s">
        <v>61</v>
      </c>
      <c r="W686" s="12" t="s">
        <v>703</v>
      </c>
      <c r="X686" s="12" t="s">
        <v>1308</v>
      </c>
      <c r="Y686" s="12">
        <v>46404</v>
      </c>
      <c r="Z686" s="13">
        <v>42019</v>
      </c>
      <c r="AA686" s="14" t="str">
        <f>TEXT(Table1[[#This Row],[Order Date]],"mmmm")</f>
        <v>January</v>
      </c>
      <c r="AB686" s="8" t="str">
        <f>TEXT(Table1[[#This Row],[Order Date]],"yyyy")</f>
        <v>2015</v>
      </c>
      <c r="AC686" s="13">
        <v>42020</v>
      </c>
      <c r="AD686" s="12">
        <v>-99.762500000000003</v>
      </c>
      <c r="AE686" s="12">
        <v>12</v>
      </c>
      <c r="AF686" s="12">
        <v>58.95</v>
      </c>
      <c r="AG686" s="12">
        <v>88600</v>
      </c>
      <c r="AH686" s="7" t="str">
        <f>IF(COUNTIF(Returns!$A$2:$A$1635,Orders!AG686)&gt;0,"Returned","Not Returned")</f>
        <v>Not Returned</v>
      </c>
    </row>
    <row r="687" spans="5:34" ht="12.75" customHeight="1" thickTop="1" thickBot="1" x14ac:dyDescent="0.3">
      <c r="E687" s="9">
        <v>22529</v>
      </c>
      <c r="F687" s="2" t="s">
        <v>25</v>
      </c>
      <c r="G687" s="2">
        <v>0.01</v>
      </c>
      <c r="H687" s="2">
        <v>3499.99</v>
      </c>
      <c r="I687" s="2">
        <v>24.49</v>
      </c>
      <c r="J687" s="2">
        <v>1212</v>
      </c>
      <c r="K687" s="7" t="str">
        <f>IF(COUNTIF(Table1[Customer ID],Table1[[#This Row],[Customer ID]])&gt;1,"Repeat Customer","One-Time Customer")</f>
        <v>Repeat Customer</v>
      </c>
      <c r="L687" s="2" t="s">
        <v>1306</v>
      </c>
      <c r="M687" s="2" t="s">
        <v>49</v>
      </c>
      <c r="N687" s="2" t="s">
        <v>28</v>
      </c>
      <c r="O687" s="2" t="s">
        <v>77</v>
      </c>
      <c r="P687" s="2" t="s">
        <v>587</v>
      </c>
      <c r="Q687" s="2" t="s">
        <v>236</v>
      </c>
      <c r="R687" s="2" t="s">
        <v>1309</v>
      </c>
      <c r="S687" s="2">
        <v>0.37</v>
      </c>
      <c r="T687" s="7">
        <f>Table1[[#This Row],[Profit]]/Table1[[#This Row],[Sales]]</f>
        <v>-0.83362692593570742</v>
      </c>
      <c r="U687" s="2" t="s">
        <v>33</v>
      </c>
      <c r="V687" s="2" t="s">
        <v>61</v>
      </c>
      <c r="W687" s="2" t="s">
        <v>703</v>
      </c>
      <c r="X687" s="2" t="s">
        <v>1308</v>
      </c>
      <c r="Y687" s="2">
        <v>46404</v>
      </c>
      <c r="Z687" s="10">
        <v>42019</v>
      </c>
      <c r="AA687" s="14" t="str">
        <f>TEXT(Table1[[#This Row],[Order Date]],"mmmm")</f>
        <v>January</v>
      </c>
      <c r="AB687" s="8" t="str">
        <f>TEXT(Table1[[#This Row],[Order Date]],"yyyy")</f>
        <v>2015</v>
      </c>
      <c r="AC687" s="10">
        <v>42020</v>
      </c>
      <c r="AD687" s="2">
        <v>-3061.82</v>
      </c>
      <c r="AE687" s="2">
        <v>1</v>
      </c>
      <c r="AF687" s="2">
        <v>3672.89</v>
      </c>
      <c r="AG687" s="2">
        <v>88600</v>
      </c>
      <c r="AH687" s="7" t="str">
        <f>IF(COUNTIF(Returns!$A$2:$A$1635,Orders!AG687)&gt;0,"Returned","Not Returned")</f>
        <v>Not Returned</v>
      </c>
    </row>
    <row r="688" spans="5:34" ht="12.75" customHeight="1" thickTop="1" thickBot="1" x14ac:dyDescent="0.3">
      <c r="E688" s="11">
        <v>24270</v>
      </c>
      <c r="F688" s="12" t="s">
        <v>106</v>
      </c>
      <c r="G688" s="12">
        <v>7.0000000000000007E-2</v>
      </c>
      <c r="H688" s="12">
        <v>29.89</v>
      </c>
      <c r="I688" s="12">
        <v>1.99</v>
      </c>
      <c r="J688" s="12">
        <v>1213</v>
      </c>
      <c r="K688" s="7" t="str">
        <f>IF(COUNTIF(Table1[Customer ID],Table1[[#This Row],[Customer ID]])&gt;1,"Repeat Customer","One-Time Customer")</f>
        <v>Repeat Customer</v>
      </c>
      <c r="L688" s="12" t="s">
        <v>1310</v>
      </c>
      <c r="M688" s="12" t="s">
        <v>27</v>
      </c>
      <c r="N688" s="12" t="s">
        <v>28</v>
      </c>
      <c r="O688" s="12" t="s">
        <v>77</v>
      </c>
      <c r="P688" s="12" t="s">
        <v>180</v>
      </c>
      <c r="Q688" s="12" t="s">
        <v>51</v>
      </c>
      <c r="R688" s="12" t="s">
        <v>1311</v>
      </c>
      <c r="S688" s="12">
        <v>0.5</v>
      </c>
      <c r="T688" s="7">
        <f>Table1[[#This Row],[Profit]]/Table1[[#This Row],[Sales]]</f>
        <v>0.69</v>
      </c>
      <c r="U688" s="12" t="s">
        <v>33</v>
      </c>
      <c r="V688" s="12" t="s">
        <v>61</v>
      </c>
      <c r="W688" s="12" t="s">
        <v>703</v>
      </c>
      <c r="X688" s="12" t="s">
        <v>1312</v>
      </c>
      <c r="Y688" s="12">
        <v>46530</v>
      </c>
      <c r="Z688" s="13">
        <v>42039</v>
      </c>
      <c r="AA688" s="14" t="str">
        <f>TEXT(Table1[[#This Row],[Order Date]],"mmmm")</f>
        <v>February</v>
      </c>
      <c r="AB688" s="8" t="str">
        <f>TEXT(Table1[[#This Row],[Order Date]],"yyyy")</f>
        <v>2015</v>
      </c>
      <c r="AC688" s="13">
        <v>42044</v>
      </c>
      <c r="AD688" s="12">
        <v>258.6189</v>
      </c>
      <c r="AE688" s="12">
        <v>13</v>
      </c>
      <c r="AF688" s="12">
        <v>374.81</v>
      </c>
      <c r="AG688" s="12">
        <v>88599</v>
      </c>
      <c r="AH688" s="7" t="str">
        <f>IF(COUNTIF(Returns!$A$2:$A$1635,Orders!AG688)&gt;0,"Returned","Not Returned")</f>
        <v>Not Returned</v>
      </c>
    </row>
    <row r="689" spans="5:34" ht="12.75" customHeight="1" thickTop="1" thickBot="1" x14ac:dyDescent="0.3">
      <c r="E689" s="9">
        <v>24271</v>
      </c>
      <c r="F689" s="2" t="s">
        <v>106</v>
      </c>
      <c r="G689" s="2">
        <v>0.03</v>
      </c>
      <c r="H689" s="2">
        <v>8.34</v>
      </c>
      <c r="I689" s="2">
        <v>4.82</v>
      </c>
      <c r="J689" s="2">
        <v>1213</v>
      </c>
      <c r="K689" s="7" t="str">
        <f>IF(COUNTIF(Table1[Customer ID],Table1[[#This Row],[Customer ID]])&gt;1,"Repeat Customer","One-Time Customer")</f>
        <v>Repeat Customer</v>
      </c>
      <c r="L689" s="2" t="s">
        <v>1310</v>
      </c>
      <c r="M689" s="2" t="s">
        <v>49</v>
      </c>
      <c r="N689" s="2" t="s">
        <v>28</v>
      </c>
      <c r="O689" s="2" t="s">
        <v>29</v>
      </c>
      <c r="P689" s="2" t="s">
        <v>93</v>
      </c>
      <c r="Q689" s="2" t="s">
        <v>59</v>
      </c>
      <c r="R689" s="2" t="s">
        <v>918</v>
      </c>
      <c r="S689" s="2">
        <v>0.4</v>
      </c>
      <c r="T689" s="7">
        <f>Table1[[#This Row],[Profit]]/Table1[[#This Row],[Sales]]</f>
        <v>-0.15507279870580076</v>
      </c>
      <c r="U689" s="2" t="s">
        <v>33</v>
      </c>
      <c r="V689" s="2" t="s">
        <v>61</v>
      </c>
      <c r="W689" s="2" t="s">
        <v>703</v>
      </c>
      <c r="X689" s="2" t="s">
        <v>1312</v>
      </c>
      <c r="Y689" s="2">
        <v>46530</v>
      </c>
      <c r="Z689" s="10">
        <v>42039</v>
      </c>
      <c r="AA689" s="14" t="str">
        <f>TEXT(Table1[[#This Row],[Order Date]],"mmmm")</f>
        <v>February</v>
      </c>
      <c r="AB689" s="8" t="str">
        <f>TEXT(Table1[[#This Row],[Order Date]],"yyyy")</f>
        <v>2015</v>
      </c>
      <c r="AC689" s="10">
        <v>42043</v>
      </c>
      <c r="AD689" s="2">
        <v>-6.71</v>
      </c>
      <c r="AE689" s="2">
        <v>5</v>
      </c>
      <c r="AF689" s="2">
        <v>43.27</v>
      </c>
      <c r="AG689" s="2">
        <v>88599</v>
      </c>
      <c r="AH689" s="7" t="str">
        <f>IF(COUNTIF(Returns!$A$2:$A$1635,Orders!AG689)&gt;0,"Returned","Not Returned")</f>
        <v>Not Returned</v>
      </c>
    </row>
    <row r="690" spans="5:34" ht="12.75" customHeight="1" thickTop="1" thickBot="1" x14ac:dyDescent="0.3">
      <c r="E690" s="11">
        <v>22530</v>
      </c>
      <c r="F690" s="12" t="s">
        <v>25</v>
      </c>
      <c r="G690" s="12">
        <v>0.03</v>
      </c>
      <c r="H690" s="12">
        <v>5.84</v>
      </c>
      <c r="I690" s="12">
        <v>1.2</v>
      </c>
      <c r="J690" s="12">
        <v>1213</v>
      </c>
      <c r="K690" s="7" t="str">
        <f>IF(COUNTIF(Table1[Customer ID],Table1[[#This Row],[Customer ID]])&gt;1,"Repeat Customer","One-Time Customer")</f>
        <v>Repeat Customer</v>
      </c>
      <c r="L690" s="12" t="s">
        <v>1310</v>
      </c>
      <c r="M690" s="12" t="s">
        <v>49</v>
      </c>
      <c r="N690" s="12" t="s">
        <v>28</v>
      </c>
      <c r="O690" s="12" t="s">
        <v>29</v>
      </c>
      <c r="P690" s="12" t="s">
        <v>30</v>
      </c>
      <c r="Q690" s="12" t="s">
        <v>31</v>
      </c>
      <c r="R690" s="12" t="s">
        <v>1313</v>
      </c>
      <c r="S690" s="12">
        <v>0.55000000000000004</v>
      </c>
      <c r="T690" s="7">
        <f>Table1[[#This Row],[Profit]]/Table1[[#This Row],[Sales]]</f>
        <v>-8.5178875638839747E-4</v>
      </c>
      <c r="U690" s="12" t="s">
        <v>33</v>
      </c>
      <c r="V690" s="12" t="s">
        <v>61</v>
      </c>
      <c r="W690" s="12" t="s">
        <v>703</v>
      </c>
      <c r="X690" s="12" t="s">
        <v>1312</v>
      </c>
      <c r="Y690" s="12">
        <v>46530</v>
      </c>
      <c r="Z690" s="13">
        <v>42019</v>
      </c>
      <c r="AA690" s="14" t="str">
        <f>TEXT(Table1[[#This Row],[Order Date]],"mmmm")</f>
        <v>January</v>
      </c>
      <c r="AB690" s="8" t="str">
        <f>TEXT(Table1[[#This Row],[Order Date]],"yyyy")</f>
        <v>2015</v>
      </c>
      <c r="AC690" s="13">
        <v>42021</v>
      </c>
      <c r="AD690" s="12">
        <v>-9.9999999999997868E-3</v>
      </c>
      <c r="AE690" s="12">
        <v>2</v>
      </c>
      <c r="AF690" s="12">
        <v>11.74</v>
      </c>
      <c r="AG690" s="12">
        <v>88600</v>
      </c>
      <c r="AH690" s="7" t="str">
        <f>IF(COUNTIF(Returns!$A$2:$A$1635,Orders!AG690)&gt;0,"Returned","Not Returned")</f>
        <v>Not Returned</v>
      </c>
    </row>
    <row r="691" spans="5:34" ht="12.75" customHeight="1" thickTop="1" thickBot="1" x14ac:dyDescent="0.3">
      <c r="E691" s="9">
        <v>7632</v>
      </c>
      <c r="F691" s="2" t="s">
        <v>56</v>
      </c>
      <c r="G691" s="2">
        <v>0.09</v>
      </c>
      <c r="H691" s="2">
        <v>130.97999999999999</v>
      </c>
      <c r="I691" s="2">
        <v>30</v>
      </c>
      <c r="J691" s="2">
        <v>1217</v>
      </c>
      <c r="K691" s="7" t="str">
        <f>IF(COUNTIF(Table1[Customer ID],Table1[[#This Row],[Customer ID]])&gt;1,"Repeat Customer","One-Time Customer")</f>
        <v>One-Time Customer</v>
      </c>
      <c r="L691" s="2" t="s">
        <v>1314</v>
      </c>
      <c r="M691" s="2" t="s">
        <v>39</v>
      </c>
      <c r="N691" s="2" t="s">
        <v>58</v>
      </c>
      <c r="O691" s="2" t="s">
        <v>41</v>
      </c>
      <c r="P691" s="2" t="s">
        <v>42</v>
      </c>
      <c r="Q691" s="2" t="s">
        <v>43</v>
      </c>
      <c r="R691" s="2" t="s">
        <v>546</v>
      </c>
      <c r="S691" s="2">
        <v>0.78</v>
      </c>
      <c r="T691" s="7">
        <f>Table1[[#This Row],[Profit]]/Table1[[#This Row],[Sales]]</f>
        <v>-8.0198671215111789E-2</v>
      </c>
      <c r="U691" s="2" t="s">
        <v>33</v>
      </c>
      <c r="V691" s="2" t="s">
        <v>53</v>
      </c>
      <c r="W691" s="2" t="s">
        <v>193</v>
      </c>
      <c r="X691" s="2" t="s">
        <v>194</v>
      </c>
      <c r="Y691" s="2">
        <v>2112</v>
      </c>
      <c r="Z691" s="10">
        <v>42122</v>
      </c>
      <c r="AA691" s="14" t="str">
        <f>TEXT(Table1[[#This Row],[Order Date]],"mmmm")</f>
        <v>April</v>
      </c>
      <c r="AB691" s="8" t="str">
        <f>TEXT(Table1[[#This Row],[Order Date]],"yyyy")</f>
        <v>2015</v>
      </c>
      <c r="AC691" s="10">
        <v>42125</v>
      </c>
      <c r="AD691" s="2">
        <v>-421.76</v>
      </c>
      <c r="AE691" s="2">
        <v>41</v>
      </c>
      <c r="AF691" s="2">
        <v>5258.94</v>
      </c>
      <c r="AG691" s="2">
        <v>54595</v>
      </c>
      <c r="AH691" s="7" t="str">
        <f>IF(COUNTIF(Returns!$A$2:$A$1635,Orders!AG691)&gt;0,"Returned","Not Returned")</f>
        <v>Returned</v>
      </c>
    </row>
    <row r="692" spans="5:34" ht="12.75" customHeight="1" thickTop="1" thickBot="1" x14ac:dyDescent="0.3">
      <c r="E692" s="11">
        <v>25631</v>
      </c>
      <c r="F692" s="12" t="s">
        <v>56</v>
      </c>
      <c r="G692" s="12">
        <v>0.02</v>
      </c>
      <c r="H692" s="12">
        <v>8.34</v>
      </c>
      <c r="I692" s="12">
        <v>2.64</v>
      </c>
      <c r="J692" s="12">
        <v>1226</v>
      </c>
      <c r="K692" s="7" t="str">
        <f>IF(COUNTIF(Table1[Customer ID],Table1[[#This Row],[Customer ID]])&gt;1,"Repeat Customer","One-Time Customer")</f>
        <v>One-Time Customer</v>
      </c>
      <c r="L692" s="12" t="s">
        <v>1315</v>
      </c>
      <c r="M692" s="12" t="s">
        <v>49</v>
      </c>
      <c r="N692" s="12" t="s">
        <v>58</v>
      </c>
      <c r="O692" s="12" t="s">
        <v>29</v>
      </c>
      <c r="P692" s="12" t="s">
        <v>174</v>
      </c>
      <c r="Q692" s="12" t="s">
        <v>51</v>
      </c>
      <c r="R692" s="12" t="s">
        <v>358</v>
      </c>
      <c r="S692" s="12">
        <v>0.59</v>
      </c>
      <c r="T692" s="7">
        <f>Table1[[#This Row],[Profit]]/Table1[[#This Row],[Sales]]</f>
        <v>0.10173808810308661</v>
      </c>
      <c r="U692" s="12" t="s">
        <v>33</v>
      </c>
      <c r="V692" s="12" t="s">
        <v>53</v>
      </c>
      <c r="W692" s="12" t="s">
        <v>469</v>
      </c>
      <c r="X692" s="12" t="s">
        <v>1316</v>
      </c>
      <c r="Y692" s="12">
        <v>2861</v>
      </c>
      <c r="Z692" s="13">
        <v>42122</v>
      </c>
      <c r="AA692" s="14" t="str">
        <f>TEXT(Table1[[#This Row],[Order Date]],"mmmm")</f>
        <v>April</v>
      </c>
      <c r="AB692" s="8" t="str">
        <f>TEXT(Table1[[#This Row],[Order Date]],"yyyy")</f>
        <v>2015</v>
      </c>
      <c r="AC692" s="13">
        <v>42124</v>
      </c>
      <c r="AD692" s="12">
        <v>6.79</v>
      </c>
      <c r="AE692" s="12">
        <v>8</v>
      </c>
      <c r="AF692" s="12">
        <v>66.739999999999995</v>
      </c>
      <c r="AG692" s="12">
        <v>90800</v>
      </c>
      <c r="AH692" s="7" t="str">
        <f>IF(COUNTIF(Returns!$A$2:$A$1635,Orders!AG692)&gt;0,"Returned","Not Returned")</f>
        <v>Not Returned</v>
      </c>
    </row>
    <row r="693" spans="5:34" ht="12.75" customHeight="1" thickTop="1" thickBot="1" x14ac:dyDescent="0.3">
      <c r="E693" s="9">
        <v>25632</v>
      </c>
      <c r="F693" s="2" t="s">
        <v>56</v>
      </c>
      <c r="G693" s="2">
        <v>0.09</v>
      </c>
      <c r="H693" s="2">
        <v>130.97999999999999</v>
      </c>
      <c r="I693" s="2">
        <v>30</v>
      </c>
      <c r="J693" s="2">
        <v>1227</v>
      </c>
      <c r="K693" s="7" t="str">
        <f>IF(COUNTIF(Table1[Customer ID],Table1[[#This Row],[Customer ID]])&gt;1,"Repeat Customer","One-Time Customer")</f>
        <v>One-Time Customer</v>
      </c>
      <c r="L693" s="2" t="s">
        <v>1317</v>
      </c>
      <c r="M693" s="2" t="s">
        <v>39</v>
      </c>
      <c r="N693" s="2" t="s">
        <v>58</v>
      </c>
      <c r="O693" s="2" t="s">
        <v>41</v>
      </c>
      <c r="P693" s="2" t="s">
        <v>42</v>
      </c>
      <c r="Q693" s="2" t="s">
        <v>43</v>
      </c>
      <c r="R693" s="2" t="s">
        <v>546</v>
      </c>
      <c r="S693" s="2">
        <v>0.78</v>
      </c>
      <c r="T693" s="7">
        <f>Table1[[#This Row],[Profit]]/Table1[[#This Row],[Sales]]</f>
        <v>-0.32881411430843471</v>
      </c>
      <c r="U693" s="2" t="s">
        <v>33</v>
      </c>
      <c r="V693" s="2" t="s">
        <v>53</v>
      </c>
      <c r="W693" s="2" t="s">
        <v>149</v>
      </c>
      <c r="X693" s="2" t="s">
        <v>778</v>
      </c>
      <c r="Y693" s="2">
        <v>5403</v>
      </c>
      <c r="Z693" s="10">
        <v>42122</v>
      </c>
      <c r="AA693" s="14" t="str">
        <f>TEXT(Table1[[#This Row],[Order Date]],"mmmm")</f>
        <v>April</v>
      </c>
      <c r="AB693" s="8" t="str">
        <f>TEXT(Table1[[#This Row],[Order Date]],"yyyy")</f>
        <v>2015</v>
      </c>
      <c r="AC693" s="10">
        <v>42125</v>
      </c>
      <c r="AD693" s="2">
        <v>-421.76</v>
      </c>
      <c r="AE693" s="2">
        <v>10</v>
      </c>
      <c r="AF693" s="2">
        <v>1282.67</v>
      </c>
      <c r="AG693" s="2">
        <v>90800</v>
      </c>
      <c r="AH693" s="7" t="str">
        <f>IF(COUNTIF(Returns!$A$2:$A$1635,Orders!AG693)&gt;0,"Returned","Not Returned")</f>
        <v>Not Returned</v>
      </c>
    </row>
    <row r="694" spans="5:34" ht="12.75" customHeight="1" thickTop="1" thickBot="1" x14ac:dyDescent="0.3">
      <c r="E694" s="11">
        <v>7810</v>
      </c>
      <c r="F694" s="12" t="s">
        <v>56</v>
      </c>
      <c r="G694" s="12">
        <v>0</v>
      </c>
      <c r="H694" s="12">
        <v>7.1</v>
      </c>
      <c r="I694" s="12">
        <v>6.05</v>
      </c>
      <c r="J694" s="12">
        <v>1228</v>
      </c>
      <c r="K694" s="7" t="str">
        <f>IF(COUNTIF(Table1[Customer ID],Table1[[#This Row],[Customer ID]])&gt;1,"Repeat Customer","One-Time Customer")</f>
        <v>Repeat Customer</v>
      </c>
      <c r="L694" s="12" t="s">
        <v>1318</v>
      </c>
      <c r="M694" s="12" t="s">
        <v>49</v>
      </c>
      <c r="N694" s="12" t="s">
        <v>58</v>
      </c>
      <c r="O694" s="12" t="s">
        <v>29</v>
      </c>
      <c r="P694" s="12" t="s">
        <v>109</v>
      </c>
      <c r="Q694" s="12" t="s">
        <v>59</v>
      </c>
      <c r="R694" s="12" t="s">
        <v>651</v>
      </c>
      <c r="S694" s="12">
        <v>0.39</v>
      </c>
      <c r="T694" s="7">
        <f>Table1[[#This Row],[Profit]]/Table1[[#This Row],[Sales]]</f>
        <v>-0.28800938562467077</v>
      </c>
      <c r="U694" s="12" t="s">
        <v>33</v>
      </c>
      <c r="V694" s="12" t="s">
        <v>53</v>
      </c>
      <c r="W694" s="12" t="s">
        <v>234</v>
      </c>
      <c r="X694" s="12" t="s">
        <v>1319</v>
      </c>
      <c r="Y694" s="12">
        <v>19140</v>
      </c>
      <c r="Z694" s="13">
        <v>42051</v>
      </c>
      <c r="AA694" s="14" t="str">
        <f>TEXT(Table1[[#This Row],[Order Date]],"mmmm")</f>
        <v>February</v>
      </c>
      <c r="AB694" s="8" t="str">
        <f>TEXT(Table1[[#This Row],[Order Date]],"yyyy")</f>
        <v>2015</v>
      </c>
      <c r="AC694" s="13">
        <v>42052</v>
      </c>
      <c r="AD694" s="12">
        <v>-60.145000000000003</v>
      </c>
      <c r="AE694" s="12">
        <v>28</v>
      </c>
      <c r="AF694" s="12">
        <v>208.83</v>
      </c>
      <c r="AG694" s="12">
        <v>55874</v>
      </c>
      <c r="AH694" s="7" t="str">
        <f>IF(COUNTIF(Returns!$A$2:$A$1635,Orders!AG694)&gt;0,"Returned","Not Returned")</f>
        <v>Returned</v>
      </c>
    </row>
    <row r="695" spans="5:34" ht="12.75" customHeight="1" thickTop="1" thickBot="1" x14ac:dyDescent="0.3">
      <c r="E695" s="9">
        <v>7811</v>
      </c>
      <c r="F695" s="2" t="s">
        <v>56</v>
      </c>
      <c r="G695" s="2">
        <v>0.01</v>
      </c>
      <c r="H695" s="2">
        <v>4.9800000000000004</v>
      </c>
      <c r="I695" s="2">
        <v>4.62</v>
      </c>
      <c r="J695" s="2">
        <v>1228</v>
      </c>
      <c r="K695" s="7" t="str">
        <f>IF(COUNTIF(Table1[Customer ID],Table1[[#This Row],[Customer ID]])&gt;1,"Repeat Customer","One-Time Customer")</f>
        <v>Repeat Customer</v>
      </c>
      <c r="L695" s="2" t="s">
        <v>1318</v>
      </c>
      <c r="M695" s="2" t="s">
        <v>27</v>
      </c>
      <c r="N695" s="2" t="s">
        <v>58</v>
      </c>
      <c r="O695" s="2" t="s">
        <v>77</v>
      </c>
      <c r="P695" s="2" t="s">
        <v>180</v>
      </c>
      <c r="Q695" s="2" t="s">
        <v>51</v>
      </c>
      <c r="R695" s="2" t="s">
        <v>411</v>
      </c>
      <c r="S695" s="2">
        <v>0.64</v>
      </c>
      <c r="T695" s="7">
        <f>Table1[[#This Row],[Profit]]/Table1[[#This Row],[Sales]]</f>
        <v>-0.48935611038107751</v>
      </c>
      <c r="U695" s="2" t="s">
        <v>33</v>
      </c>
      <c r="V695" s="2" t="s">
        <v>53</v>
      </c>
      <c r="W695" s="2" t="s">
        <v>234</v>
      </c>
      <c r="X695" s="2" t="s">
        <v>1319</v>
      </c>
      <c r="Y695" s="2">
        <v>19140</v>
      </c>
      <c r="Z695" s="10">
        <v>42051</v>
      </c>
      <c r="AA695" s="14" t="str">
        <f>TEXT(Table1[[#This Row],[Order Date]],"mmmm")</f>
        <v>February</v>
      </c>
      <c r="AB695" s="8" t="str">
        <f>TEXT(Table1[[#This Row],[Order Date]],"yyyy")</f>
        <v>2015</v>
      </c>
      <c r="AC695" s="10">
        <v>42053</v>
      </c>
      <c r="AD695" s="2">
        <v>-111.72</v>
      </c>
      <c r="AE695" s="2">
        <v>41</v>
      </c>
      <c r="AF695" s="2">
        <v>228.3</v>
      </c>
      <c r="AG695" s="2">
        <v>55874</v>
      </c>
      <c r="AH695" s="7" t="str">
        <f>IF(COUNTIF(Returns!$A$2:$A$1635,Orders!AG695)&gt;0,"Returned","Not Returned")</f>
        <v>Returned</v>
      </c>
    </row>
    <row r="696" spans="5:34" ht="12.75" customHeight="1" thickTop="1" thickBot="1" x14ac:dyDescent="0.3">
      <c r="E696" s="11">
        <v>7812</v>
      </c>
      <c r="F696" s="12" t="s">
        <v>56</v>
      </c>
      <c r="G696" s="12">
        <v>0.06</v>
      </c>
      <c r="H696" s="12">
        <v>5.68</v>
      </c>
      <c r="I696" s="12">
        <v>1.39</v>
      </c>
      <c r="J696" s="12">
        <v>1228</v>
      </c>
      <c r="K696" s="7" t="str">
        <f>IF(COUNTIF(Table1[Customer ID],Table1[[#This Row],[Customer ID]])&gt;1,"Repeat Customer","One-Time Customer")</f>
        <v>Repeat Customer</v>
      </c>
      <c r="L696" s="12" t="s">
        <v>1318</v>
      </c>
      <c r="M696" s="12" t="s">
        <v>49</v>
      </c>
      <c r="N696" s="12" t="s">
        <v>58</v>
      </c>
      <c r="O696" s="12" t="s">
        <v>29</v>
      </c>
      <c r="P696" s="12" t="s">
        <v>69</v>
      </c>
      <c r="Q696" s="12" t="s">
        <v>59</v>
      </c>
      <c r="R696" s="12" t="s">
        <v>998</v>
      </c>
      <c r="S696" s="12">
        <v>0.38</v>
      </c>
      <c r="T696" s="7">
        <f>Table1[[#This Row],[Profit]]/Table1[[#This Row],[Sales]]</f>
        <v>0.25484443758202729</v>
      </c>
      <c r="U696" s="12" t="s">
        <v>33</v>
      </c>
      <c r="V696" s="12" t="s">
        <v>53</v>
      </c>
      <c r="W696" s="12" t="s">
        <v>234</v>
      </c>
      <c r="X696" s="12" t="s">
        <v>1319</v>
      </c>
      <c r="Y696" s="12">
        <v>19140</v>
      </c>
      <c r="Z696" s="13">
        <v>42051</v>
      </c>
      <c r="AA696" s="14" t="str">
        <f>TEXT(Table1[[#This Row],[Order Date]],"mmmm")</f>
        <v>February</v>
      </c>
      <c r="AB696" s="8" t="str">
        <f>TEXT(Table1[[#This Row],[Order Date]],"yyyy")</f>
        <v>2015</v>
      </c>
      <c r="AC696" s="13">
        <v>42051</v>
      </c>
      <c r="AD696" s="12">
        <v>33.01</v>
      </c>
      <c r="AE696" s="12">
        <v>24</v>
      </c>
      <c r="AF696" s="12">
        <v>129.53</v>
      </c>
      <c r="AG696" s="12">
        <v>55874</v>
      </c>
      <c r="AH696" s="7" t="str">
        <f>IF(COUNTIF(Returns!$A$2:$A$1635,Orders!AG696)&gt;0,"Returned","Not Returned")</f>
        <v>Returned</v>
      </c>
    </row>
    <row r="697" spans="5:34" ht="12.75" customHeight="1" thickTop="1" thickBot="1" x14ac:dyDescent="0.3">
      <c r="E697" s="9">
        <v>25811</v>
      </c>
      <c r="F697" s="2" t="s">
        <v>56</v>
      </c>
      <c r="G697" s="2">
        <v>0.01</v>
      </c>
      <c r="H697" s="2">
        <v>4.9800000000000004</v>
      </c>
      <c r="I697" s="2">
        <v>4.62</v>
      </c>
      <c r="J697" s="2">
        <v>1229</v>
      </c>
      <c r="K697" s="7" t="str">
        <f>IF(COUNTIF(Table1[Customer ID],Table1[[#This Row],[Customer ID]])&gt;1,"Repeat Customer","One-Time Customer")</f>
        <v>One-Time Customer</v>
      </c>
      <c r="L697" s="2" t="s">
        <v>1320</v>
      </c>
      <c r="M697" s="2" t="s">
        <v>27</v>
      </c>
      <c r="N697" s="2" t="s">
        <v>58</v>
      </c>
      <c r="O697" s="2" t="s">
        <v>77</v>
      </c>
      <c r="P697" s="2" t="s">
        <v>180</v>
      </c>
      <c r="Q697" s="2" t="s">
        <v>51</v>
      </c>
      <c r="R697" s="2" t="s">
        <v>411</v>
      </c>
      <c r="S697" s="2">
        <v>0.64</v>
      </c>
      <c r="T697" s="7">
        <f>Table1[[#This Row],[Profit]]/Table1[[#This Row],[Sales]]</f>
        <v>-2.0064655172413794</v>
      </c>
      <c r="U697" s="2" t="s">
        <v>33</v>
      </c>
      <c r="V697" s="2" t="s">
        <v>61</v>
      </c>
      <c r="W697" s="2" t="s">
        <v>130</v>
      </c>
      <c r="X697" s="2" t="s">
        <v>1321</v>
      </c>
      <c r="Y697" s="2">
        <v>75482</v>
      </c>
      <c r="Z697" s="10">
        <v>42051</v>
      </c>
      <c r="AA697" s="14" t="str">
        <f>TEXT(Table1[[#This Row],[Order Date]],"mmmm")</f>
        <v>February</v>
      </c>
      <c r="AB697" s="8" t="str">
        <f>TEXT(Table1[[#This Row],[Order Date]],"yyyy")</f>
        <v>2015</v>
      </c>
      <c r="AC697" s="10">
        <v>42053</v>
      </c>
      <c r="AD697" s="2">
        <v>-111.72</v>
      </c>
      <c r="AE697" s="2">
        <v>10</v>
      </c>
      <c r="AF697" s="2">
        <v>55.68</v>
      </c>
      <c r="AG697" s="2">
        <v>90378</v>
      </c>
      <c r="AH697" s="7" t="str">
        <f>IF(COUNTIF(Returns!$A$2:$A$1635,Orders!AG697)&gt;0,"Returned","Not Returned")</f>
        <v>Not Returned</v>
      </c>
    </row>
    <row r="698" spans="5:34" ht="12.75" customHeight="1" thickTop="1" thickBot="1" x14ac:dyDescent="0.3">
      <c r="E698" s="11">
        <v>21206</v>
      </c>
      <c r="F698" s="12" t="s">
        <v>47</v>
      </c>
      <c r="G698" s="12">
        <v>0.1</v>
      </c>
      <c r="H698" s="12">
        <v>120.98</v>
      </c>
      <c r="I698" s="12">
        <v>9.07</v>
      </c>
      <c r="J698" s="12">
        <v>1233</v>
      </c>
      <c r="K698" s="7" t="str">
        <f>IF(COUNTIF(Table1[Customer ID],Table1[[#This Row],[Customer ID]])&gt;1,"Repeat Customer","One-Time Customer")</f>
        <v>Repeat Customer</v>
      </c>
      <c r="L698" s="12" t="s">
        <v>1322</v>
      </c>
      <c r="M698" s="12" t="s">
        <v>27</v>
      </c>
      <c r="N698" s="12" t="s">
        <v>114</v>
      </c>
      <c r="O698" s="12" t="s">
        <v>29</v>
      </c>
      <c r="P698" s="12" t="s">
        <v>109</v>
      </c>
      <c r="Q698" s="12" t="s">
        <v>59</v>
      </c>
      <c r="R698" s="12" t="s">
        <v>1323</v>
      </c>
      <c r="S698" s="12">
        <v>0.35</v>
      </c>
      <c r="T698" s="7">
        <f>Table1[[#This Row],[Profit]]/Table1[[#This Row],[Sales]]</f>
        <v>0.52347099816978737</v>
      </c>
      <c r="U698" s="12" t="s">
        <v>33</v>
      </c>
      <c r="V698" s="12" t="s">
        <v>61</v>
      </c>
      <c r="W698" s="12" t="s">
        <v>130</v>
      </c>
      <c r="X698" s="12" t="s">
        <v>1324</v>
      </c>
      <c r="Y698" s="12">
        <v>75028</v>
      </c>
      <c r="Z698" s="13">
        <v>42103</v>
      </c>
      <c r="AA698" s="14" t="str">
        <f>TEXT(Table1[[#This Row],[Order Date]],"mmmm")</f>
        <v>April</v>
      </c>
      <c r="AB698" s="8" t="str">
        <f>TEXT(Table1[[#This Row],[Order Date]],"yyyy")</f>
        <v>2015</v>
      </c>
      <c r="AC698" s="13">
        <v>42105</v>
      </c>
      <c r="AD698" s="12">
        <v>297.45715999999999</v>
      </c>
      <c r="AE698" s="12">
        <v>5</v>
      </c>
      <c r="AF698" s="12">
        <v>568.24</v>
      </c>
      <c r="AG698" s="12">
        <v>89375</v>
      </c>
      <c r="AH698" s="7" t="str">
        <f>IF(COUNTIF(Returns!$A$2:$A$1635,Orders!AG698)&gt;0,"Returned","Not Returned")</f>
        <v>Not Returned</v>
      </c>
    </row>
    <row r="699" spans="5:34" ht="12.75" customHeight="1" thickTop="1" thickBot="1" x14ac:dyDescent="0.3">
      <c r="E699" s="9">
        <v>21207</v>
      </c>
      <c r="F699" s="2" t="s">
        <v>47</v>
      </c>
      <c r="G699" s="2">
        <v>0.02</v>
      </c>
      <c r="H699" s="2">
        <v>152.47999999999999</v>
      </c>
      <c r="I699" s="2">
        <v>6.5</v>
      </c>
      <c r="J699" s="2">
        <v>1233</v>
      </c>
      <c r="K699" s="7" t="str">
        <f>IF(COUNTIF(Table1[Customer ID],Table1[[#This Row],[Customer ID]])&gt;1,"Repeat Customer","One-Time Customer")</f>
        <v>Repeat Customer</v>
      </c>
      <c r="L699" s="2" t="s">
        <v>1322</v>
      </c>
      <c r="M699" s="2" t="s">
        <v>27</v>
      </c>
      <c r="N699" s="2" t="s">
        <v>114</v>
      </c>
      <c r="O699" s="2" t="s">
        <v>77</v>
      </c>
      <c r="P699" s="2" t="s">
        <v>180</v>
      </c>
      <c r="Q699" s="2" t="s">
        <v>59</v>
      </c>
      <c r="R699" s="2" t="s">
        <v>609</v>
      </c>
      <c r="S699" s="2">
        <v>0.74</v>
      </c>
      <c r="T699" s="7">
        <f>Table1[[#This Row],[Profit]]/Table1[[#This Row],[Sales]]</f>
        <v>-3.4657319992633968</v>
      </c>
      <c r="U699" s="2" t="s">
        <v>33</v>
      </c>
      <c r="V699" s="2" t="s">
        <v>61</v>
      </c>
      <c r="W699" s="2" t="s">
        <v>130</v>
      </c>
      <c r="X699" s="2" t="s">
        <v>1324</v>
      </c>
      <c r="Y699" s="2">
        <v>75028</v>
      </c>
      <c r="Z699" s="10">
        <v>42103</v>
      </c>
      <c r="AA699" s="14" t="str">
        <f>TEXT(Table1[[#This Row],[Order Date]],"mmmm")</f>
        <v>April</v>
      </c>
      <c r="AB699" s="8" t="str">
        <f>TEXT(Table1[[#This Row],[Order Date]],"yyyy")</f>
        <v>2015</v>
      </c>
      <c r="AC699" s="10">
        <v>42105</v>
      </c>
      <c r="AD699" s="2">
        <v>-564.60239999999999</v>
      </c>
      <c r="AE699" s="2">
        <v>1</v>
      </c>
      <c r="AF699" s="2">
        <v>162.91</v>
      </c>
      <c r="AG699" s="2">
        <v>89375</v>
      </c>
      <c r="AH699" s="7" t="str">
        <f>IF(COUNTIF(Returns!$A$2:$A$1635,Orders!AG699)&gt;0,"Returned","Not Returned")</f>
        <v>Not Returned</v>
      </c>
    </row>
    <row r="700" spans="5:34" ht="12.75" customHeight="1" thickTop="1" thickBot="1" x14ac:dyDescent="0.3">
      <c r="E700" s="11">
        <v>19874</v>
      </c>
      <c r="F700" s="12" t="s">
        <v>25</v>
      </c>
      <c r="G700" s="12">
        <v>0.09</v>
      </c>
      <c r="H700" s="12">
        <v>99.99</v>
      </c>
      <c r="I700" s="12">
        <v>19.989999999999998</v>
      </c>
      <c r="J700" s="12">
        <v>1233</v>
      </c>
      <c r="K700" s="7" t="str">
        <f>IF(COUNTIF(Table1[Customer ID],Table1[[#This Row],[Customer ID]])&gt;1,"Repeat Customer","One-Time Customer")</f>
        <v>Repeat Customer</v>
      </c>
      <c r="L700" s="12" t="s">
        <v>1322</v>
      </c>
      <c r="M700" s="12" t="s">
        <v>49</v>
      </c>
      <c r="N700" s="12" t="s">
        <v>114</v>
      </c>
      <c r="O700" s="12" t="s">
        <v>77</v>
      </c>
      <c r="P700" s="12" t="s">
        <v>180</v>
      </c>
      <c r="Q700" s="12" t="s">
        <v>59</v>
      </c>
      <c r="R700" s="12" t="s">
        <v>1151</v>
      </c>
      <c r="S700" s="12">
        <v>0.52</v>
      </c>
      <c r="T700" s="7">
        <f>Table1[[#This Row],[Profit]]/Table1[[#This Row],[Sales]]</f>
        <v>-1.6536098310291858</v>
      </c>
      <c r="U700" s="12" t="s">
        <v>33</v>
      </c>
      <c r="V700" s="12" t="s">
        <v>61</v>
      </c>
      <c r="W700" s="12" t="s">
        <v>130</v>
      </c>
      <c r="X700" s="12" t="s">
        <v>1324</v>
      </c>
      <c r="Y700" s="12">
        <v>75028</v>
      </c>
      <c r="Z700" s="13">
        <v>42159</v>
      </c>
      <c r="AA700" s="14" t="str">
        <f>TEXT(Table1[[#This Row],[Order Date]],"mmmm")</f>
        <v>June</v>
      </c>
      <c r="AB700" s="8" t="str">
        <f>TEXT(Table1[[#This Row],[Order Date]],"yyyy")</f>
        <v>2015</v>
      </c>
      <c r="AC700" s="13">
        <v>42161</v>
      </c>
      <c r="AD700" s="12">
        <v>-161.47499999999999</v>
      </c>
      <c r="AE700" s="12">
        <v>1</v>
      </c>
      <c r="AF700" s="12">
        <v>97.65</v>
      </c>
      <c r="AG700" s="12">
        <v>89376</v>
      </c>
      <c r="AH700" s="7" t="str">
        <f>IF(COUNTIF(Returns!$A$2:$A$1635,Orders!AG700)&gt;0,"Returned","Not Returned")</f>
        <v>Not Returned</v>
      </c>
    </row>
    <row r="701" spans="5:34" ht="12.75" customHeight="1" thickTop="1" thickBot="1" x14ac:dyDescent="0.3">
      <c r="E701" s="9">
        <v>19875</v>
      </c>
      <c r="F701" s="2" t="s">
        <v>25</v>
      </c>
      <c r="G701" s="2">
        <v>0.04</v>
      </c>
      <c r="H701" s="2">
        <v>205.99</v>
      </c>
      <c r="I701" s="2">
        <v>5.26</v>
      </c>
      <c r="J701" s="2">
        <v>1233</v>
      </c>
      <c r="K701" s="7" t="str">
        <f>IF(COUNTIF(Table1[Customer ID],Table1[[#This Row],[Customer ID]])&gt;1,"Repeat Customer","One-Time Customer")</f>
        <v>Repeat Customer</v>
      </c>
      <c r="L701" s="2" t="s">
        <v>1322</v>
      </c>
      <c r="M701" s="2" t="s">
        <v>49</v>
      </c>
      <c r="N701" s="2" t="s">
        <v>114</v>
      </c>
      <c r="O701" s="2" t="s">
        <v>77</v>
      </c>
      <c r="P701" s="2" t="s">
        <v>78</v>
      </c>
      <c r="Q701" s="2" t="s">
        <v>59</v>
      </c>
      <c r="R701" s="2" t="s">
        <v>824</v>
      </c>
      <c r="S701" s="2">
        <v>0.56000000000000005</v>
      </c>
      <c r="T701" s="7">
        <f>Table1[[#This Row],[Profit]]/Table1[[#This Row],[Sales]]</f>
        <v>-7.9912822375591253E-4</v>
      </c>
      <c r="U701" s="2" t="s">
        <v>33</v>
      </c>
      <c r="V701" s="2" t="s">
        <v>61</v>
      </c>
      <c r="W701" s="2" t="s">
        <v>130</v>
      </c>
      <c r="X701" s="2" t="s">
        <v>1324</v>
      </c>
      <c r="Y701" s="2">
        <v>75028</v>
      </c>
      <c r="Z701" s="10">
        <v>42159</v>
      </c>
      <c r="AA701" s="14" t="str">
        <f>TEXT(Table1[[#This Row],[Order Date]],"mmmm")</f>
        <v>June</v>
      </c>
      <c r="AB701" s="8" t="str">
        <f>TEXT(Table1[[#This Row],[Order Date]],"yyyy")</f>
        <v>2015</v>
      </c>
      <c r="AC701" s="10">
        <v>42160</v>
      </c>
      <c r="AD701" s="2">
        <v>-0.81400000000001005</v>
      </c>
      <c r="AE701" s="2">
        <v>6</v>
      </c>
      <c r="AF701" s="2">
        <v>1018.61</v>
      </c>
      <c r="AG701" s="2">
        <v>89376</v>
      </c>
      <c r="AH701" s="7" t="str">
        <f>IF(COUNTIF(Returns!$A$2:$A$1635,Orders!AG701)&gt;0,"Returned","Not Returned")</f>
        <v>Not Returned</v>
      </c>
    </row>
    <row r="702" spans="5:34" ht="12.75" customHeight="1" thickTop="1" thickBot="1" x14ac:dyDescent="0.3">
      <c r="E702" s="11">
        <v>20592</v>
      </c>
      <c r="F702" s="12" t="s">
        <v>56</v>
      </c>
      <c r="G702" s="12">
        <v>0.03</v>
      </c>
      <c r="H702" s="12">
        <v>128.24</v>
      </c>
      <c r="I702" s="12">
        <v>12.65</v>
      </c>
      <c r="J702" s="12">
        <v>1237</v>
      </c>
      <c r="K702" s="7" t="str">
        <f>IF(COUNTIF(Table1[Customer ID],Table1[[#This Row],[Customer ID]])&gt;1,"Repeat Customer","One-Time Customer")</f>
        <v>Repeat Customer</v>
      </c>
      <c r="L702" s="12" t="s">
        <v>1325</v>
      </c>
      <c r="M702" s="12" t="s">
        <v>49</v>
      </c>
      <c r="N702" s="12" t="s">
        <v>28</v>
      </c>
      <c r="O702" s="12" t="s">
        <v>41</v>
      </c>
      <c r="P702" s="12" t="s">
        <v>42</v>
      </c>
      <c r="Q702" s="12" t="s">
        <v>86</v>
      </c>
      <c r="R702" s="12" t="s">
        <v>619</v>
      </c>
      <c r="S702" s="12"/>
      <c r="T702" s="7">
        <f>Table1[[#This Row],[Profit]]/Table1[[#This Row],[Sales]]</f>
        <v>0.69</v>
      </c>
      <c r="U702" s="12" t="s">
        <v>33</v>
      </c>
      <c r="V702" s="12" t="s">
        <v>61</v>
      </c>
      <c r="W702" s="12" t="s">
        <v>130</v>
      </c>
      <c r="X702" s="12" t="s">
        <v>1326</v>
      </c>
      <c r="Y702" s="12">
        <v>75007</v>
      </c>
      <c r="Z702" s="13">
        <v>42035</v>
      </c>
      <c r="AA702" s="14" t="str">
        <f>TEXT(Table1[[#This Row],[Order Date]],"mmmm")</f>
        <v>January</v>
      </c>
      <c r="AB702" s="8" t="str">
        <f>TEXT(Table1[[#This Row],[Order Date]],"yyyy")</f>
        <v>2015</v>
      </c>
      <c r="AC702" s="13">
        <v>42037</v>
      </c>
      <c r="AD702" s="12">
        <v>790.46399999999983</v>
      </c>
      <c r="AE702" s="12">
        <v>9</v>
      </c>
      <c r="AF702" s="12">
        <v>1145.5999999999999</v>
      </c>
      <c r="AG702" s="12">
        <v>86075</v>
      </c>
      <c r="AH702" s="7" t="str">
        <f>IF(COUNTIF(Returns!$A$2:$A$1635,Orders!AG702)&gt;0,"Returned","Not Returned")</f>
        <v>Not Returned</v>
      </c>
    </row>
    <row r="703" spans="5:34" ht="12.75" customHeight="1" thickTop="1" thickBot="1" x14ac:dyDescent="0.3">
      <c r="E703" s="9">
        <v>18625</v>
      </c>
      <c r="F703" s="2" t="s">
        <v>37</v>
      </c>
      <c r="G703" s="2">
        <v>0.02</v>
      </c>
      <c r="H703" s="2">
        <v>7.38</v>
      </c>
      <c r="I703" s="2">
        <v>5.21</v>
      </c>
      <c r="J703" s="2">
        <v>1237</v>
      </c>
      <c r="K703" s="7" t="str">
        <f>IF(COUNTIF(Table1[Customer ID],Table1[[#This Row],[Customer ID]])&gt;1,"Repeat Customer","One-Time Customer")</f>
        <v>Repeat Customer</v>
      </c>
      <c r="L703" s="2" t="s">
        <v>1325</v>
      </c>
      <c r="M703" s="2" t="s">
        <v>49</v>
      </c>
      <c r="N703" s="2" t="s">
        <v>28</v>
      </c>
      <c r="O703" s="2" t="s">
        <v>41</v>
      </c>
      <c r="P703" s="2" t="s">
        <v>50</v>
      </c>
      <c r="Q703" s="2" t="s">
        <v>59</v>
      </c>
      <c r="R703" s="2" t="s">
        <v>424</v>
      </c>
      <c r="S703" s="2">
        <v>0.56000000000000005</v>
      </c>
      <c r="T703" s="7">
        <f>Table1[[#This Row],[Profit]]/Table1[[#This Row],[Sales]]</f>
        <v>0.31566068515497553</v>
      </c>
      <c r="U703" s="2" t="s">
        <v>33</v>
      </c>
      <c r="V703" s="2" t="s">
        <v>61</v>
      </c>
      <c r="W703" s="2" t="s">
        <v>130</v>
      </c>
      <c r="X703" s="2" t="s">
        <v>1326</v>
      </c>
      <c r="Y703" s="2">
        <v>75007</v>
      </c>
      <c r="Z703" s="10">
        <v>42092</v>
      </c>
      <c r="AA703" s="14" t="str">
        <f>TEXT(Table1[[#This Row],[Order Date]],"mmmm")</f>
        <v>March</v>
      </c>
      <c r="AB703" s="8" t="str">
        <f>TEXT(Table1[[#This Row],[Order Date]],"yyyy")</f>
        <v>2015</v>
      </c>
      <c r="AC703" s="10">
        <v>42093</v>
      </c>
      <c r="AD703" s="2">
        <v>7.74</v>
      </c>
      <c r="AE703" s="2">
        <v>3</v>
      </c>
      <c r="AF703" s="2">
        <v>24.52</v>
      </c>
      <c r="AG703" s="2">
        <v>86076</v>
      </c>
      <c r="AH703" s="7" t="str">
        <f>IF(COUNTIF(Returns!$A$2:$A$1635,Orders!AG703)&gt;0,"Returned","Not Returned")</f>
        <v>Not Returned</v>
      </c>
    </row>
    <row r="704" spans="5:34" ht="12.75" customHeight="1" thickTop="1" thickBot="1" x14ac:dyDescent="0.3">
      <c r="E704" s="11">
        <v>20432</v>
      </c>
      <c r="F704" s="12" t="s">
        <v>56</v>
      </c>
      <c r="G704" s="12">
        <v>0.05</v>
      </c>
      <c r="H704" s="12">
        <v>300.98</v>
      </c>
      <c r="I704" s="12">
        <v>13.99</v>
      </c>
      <c r="J704" s="12">
        <v>1237</v>
      </c>
      <c r="K704" s="7" t="str">
        <f>IF(COUNTIF(Table1[Customer ID],Table1[[#This Row],[Customer ID]])&gt;1,"Repeat Customer","One-Time Customer")</f>
        <v>Repeat Customer</v>
      </c>
      <c r="L704" s="12" t="s">
        <v>1325</v>
      </c>
      <c r="M704" s="12" t="s">
        <v>49</v>
      </c>
      <c r="N704" s="12" t="s">
        <v>28</v>
      </c>
      <c r="O704" s="12" t="s">
        <v>77</v>
      </c>
      <c r="P704" s="12" t="s">
        <v>85</v>
      </c>
      <c r="Q704" s="12" t="s">
        <v>86</v>
      </c>
      <c r="R704" s="12" t="s">
        <v>1327</v>
      </c>
      <c r="S704" s="12">
        <v>0.39</v>
      </c>
      <c r="T704" s="7">
        <f>Table1[[#This Row],[Profit]]/Table1[[#This Row],[Sales]]</f>
        <v>0.69</v>
      </c>
      <c r="U704" s="12" t="s">
        <v>33</v>
      </c>
      <c r="V704" s="12" t="s">
        <v>61</v>
      </c>
      <c r="W704" s="12" t="s">
        <v>130</v>
      </c>
      <c r="X704" s="12" t="s">
        <v>1326</v>
      </c>
      <c r="Y704" s="12">
        <v>75007</v>
      </c>
      <c r="Z704" s="13">
        <v>42149</v>
      </c>
      <c r="AA704" s="14" t="str">
        <f>TEXT(Table1[[#This Row],[Order Date]],"mmmm")</f>
        <v>May</v>
      </c>
      <c r="AB704" s="8" t="str">
        <f>TEXT(Table1[[#This Row],[Order Date]],"yyyy")</f>
        <v>2015</v>
      </c>
      <c r="AC704" s="13">
        <v>42150</v>
      </c>
      <c r="AD704" s="12">
        <v>3985.3089</v>
      </c>
      <c r="AE704" s="12">
        <v>20</v>
      </c>
      <c r="AF704" s="12">
        <v>5775.81</v>
      </c>
      <c r="AG704" s="12">
        <v>86077</v>
      </c>
      <c r="AH704" s="7" t="str">
        <f>IF(COUNTIF(Returns!$A$2:$A$1635,Orders!AG704)&gt;0,"Returned","Not Returned")</f>
        <v>Not Returned</v>
      </c>
    </row>
    <row r="705" spans="5:34" ht="12.75" customHeight="1" thickTop="1" thickBot="1" x14ac:dyDescent="0.3">
      <c r="E705" s="9">
        <v>20433</v>
      </c>
      <c r="F705" s="2" t="s">
        <v>56</v>
      </c>
      <c r="G705" s="2">
        <v>0.04</v>
      </c>
      <c r="H705" s="2">
        <v>205.99</v>
      </c>
      <c r="I705" s="2">
        <v>5</v>
      </c>
      <c r="J705" s="2">
        <v>1237</v>
      </c>
      <c r="K705" s="7" t="str">
        <f>IF(COUNTIF(Table1[Customer ID],Table1[[#This Row],[Customer ID]])&gt;1,"Repeat Customer","One-Time Customer")</f>
        <v>Repeat Customer</v>
      </c>
      <c r="L705" s="2" t="s">
        <v>1325</v>
      </c>
      <c r="M705" s="2" t="s">
        <v>27</v>
      </c>
      <c r="N705" s="2" t="s">
        <v>28</v>
      </c>
      <c r="O705" s="2" t="s">
        <v>77</v>
      </c>
      <c r="P705" s="2" t="s">
        <v>78</v>
      </c>
      <c r="Q705" s="2" t="s">
        <v>59</v>
      </c>
      <c r="R705" s="2" t="s">
        <v>1328</v>
      </c>
      <c r="S705" s="2">
        <v>0.59</v>
      </c>
      <c r="T705" s="7">
        <f>Table1[[#This Row],[Profit]]/Table1[[#This Row],[Sales]]</f>
        <v>7.4307862679955788E-3</v>
      </c>
      <c r="U705" s="2" t="s">
        <v>33</v>
      </c>
      <c r="V705" s="2" t="s">
        <v>61</v>
      </c>
      <c r="W705" s="2" t="s">
        <v>130</v>
      </c>
      <c r="X705" s="2" t="s">
        <v>1326</v>
      </c>
      <c r="Y705" s="2">
        <v>75007</v>
      </c>
      <c r="Z705" s="10">
        <v>42149</v>
      </c>
      <c r="AA705" s="14" t="str">
        <f>TEXT(Table1[[#This Row],[Order Date]],"mmmm")</f>
        <v>May</v>
      </c>
      <c r="AB705" s="8" t="str">
        <f>TEXT(Table1[[#This Row],[Order Date]],"yyyy")</f>
        <v>2015</v>
      </c>
      <c r="AC705" s="10">
        <v>42150</v>
      </c>
      <c r="AD705" s="2">
        <v>13.956800000000015</v>
      </c>
      <c r="AE705" s="2">
        <v>11</v>
      </c>
      <c r="AF705" s="2">
        <v>1878.24</v>
      </c>
      <c r="AG705" s="2">
        <v>86077</v>
      </c>
      <c r="AH705" s="7" t="str">
        <f>IF(COUNTIF(Returns!$A$2:$A$1635,Orders!AG705)&gt;0,"Returned","Not Returned")</f>
        <v>Not Returned</v>
      </c>
    </row>
    <row r="706" spans="5:34" ht="12.75" customHeight="1" thickTop="1" thickBot="1" x14ac:dyDescent="0.3">
      <c r="E706" s="11">
        <v>20593</v>
      </c>
      <c r="F706" s="12" t="s">
        <v>56</v>
      </c>
      <c r="G706" s="12">
        <v>0.01</v>
      </c>
      <c r="H706" s="12">
        <v>160.97999999999999</v>
      </c>
      <c r="I706" s="12">
        <v>30</v>
      </c>
      <c r="J706" s="12">
        <v>1238</v>
      </c>
      <c r="K706" s="7" t="str">
        <f>IF(COUNTIF(Table1[Customer ID],Table1[[#This Row],[Customer ID]])&gt;1,"Repeat Customer","One-Time Customer")</f>
        <v>One-Time Customer</v>
      </c>
      <c r="L706" s="12" t="s">
        <v>1329</v>
      </c>
      <c r="M706" s="12" t="s">
        <v>39</v>
      </c>
      <c r="N706" s="12" t="s">
        <v>28</v>
      </c>
      <c r="O706" s="12" t="s">
        <v>41</v>
      </c>
      <c r="P706" s="12" t="s">
        <v>42</v>
      </c>
      <c r="Q706" s="12" t="s">
        <v>43</v>
      </c>
      <c r="R706" s="12" t="s">
        <v>177</v>
      </c>
      <c r="S706" s="12">
        <v>0.62</v>
      </c>
      <c r="T706" s="7">
        <f>Table1[[#This Row],[Profit]]/Table1[[#This Row],[Sales]]</f>
        <v>0.48253775991484515</v>
      </c>
      <c r="U706" s="12" t="s">
        <v>33</v>
      </c>
      <c r="V706" s="12" t="s">
        <v>61</v>
      </c>
      <c r="W706" s="12" t="s">
        <v>130</v>
      </c>
      <c r="X706" s="12" t="s">
        <v>1330</v>
      </c>
      <c r="Y706" s="12">
        <v>75104</v>
      </c>
      <c r="Z706" s="13">
        <v>42035</v>
      </c>
      <c r="AA706" s="14" t="str">
        <f>TEXT(Table1[[#This Row],[Order Date]],"mmmm")</f>
        <v>January</v>
      </c>
      <c r="AB706" s="8" t="str">
        <f>TEXT(Table1[[#This Row],[Order Date]],"yyyy")</f>
        <v>2015</v>
      </c>
      <c r="AC706" s="13">
        <v>42037</v>
      </c>
      <c r="AD706" s="12">
        <v>788.79</v>
      </c>
      <c r="AE706" s="12">
        <v>10</v>
      </c>
      <c r="AF706" s="12">
        <v>1634.67</v>
      </c>
      <c r="AG706" s="12">
        <v>86075</v>
      </c>
      <c r="AH706" s="7" t="str">
        <f>IF(COUNTIF(Returns!$A$2:$A$1635,Orders!AG706)&gt;0,"Returned","Not Returned")</f>
        <v>Not Returned</v>
      </c>
    </row>
    <row r="707" spans="5:34" ht="12.75" customHeight="1" thickTop="1" thickBot="1" x14ac:dyDescent="0.3">
      <c r="E707" s="9">
        <v>20920</v>
      </c>
      <c r="F707" s="2" t="s">
        <v>37</v>
      </c>
      <c r="G707" s="2">
        <v>0</v>
      </c>
      <c r="H707" s="2">
        <v>387.99</v>
      </c>
      <c r="I707" s="2">
        <v>19.989999999999998</v>
      </c>
      <c r="J707" s="2">
        <v>1241</v>
      </c>
      <c r="K707" s="7" t="str">
        <f>IF(COUNTIF(Table1[Customer ID],Table1[[#This Row],[Customer ID]])&gt;1,"Repeat Customer","One-Time Customer")</f>
        <v>Repeat Customer</v>
      </c>
      <c r="L707" s="2" t="s">
        <v>1331</v>
      </c>
      <c r="M707" s="2" t="s">
        <v>49</v>
      </c>
      <c r="N707" s="2" t="s">
        <v>28</v>
      </c>
      <c r="O707" s="2" t="s">
        <v>29</v>
      </c>
      <c r="P707" s="2" t="s">
        <v>109</v>
      </c>
      <c r="Q707" s="2" t="s">
        <v>59</v>
      </c>
      <c r="R707" s="2" t="s">
        <v>1332</v>
      </c>
      <c r="S707" s="2">
        <v>0.38</v>
      </c>
      <c r="T707" s="7">
        <f>Table1[[#This Row],[Profit]]/Table1[[#This Row],[Sales]]</f>
        <v>-7.557603289399961E-3</v>
      </c>
      <c r="U707" s="2" t="s">
        <v>33</v>
      </c>
      <c r="V707" s="2" t="s">
        <v>136</v>
      </c>
      <c r="W707" s="2" t="s">
        <v>1278</v>
      </c>
      <c r="X707" s="2" t="s">
        <v>511</v>
      </c>
      <c r="Y707" s="2">
        <v>36830</v>
      </c>
      <c r="Z707" s="10">
        <v>42079</v>
      </c>
      <c r="AA707" s="14" t="str">
        <f>TEXT(Table1[[#This Row],[Order Date]],"mmmm")</f>
        <v>March</v>
      </c>
      <c r="AB707" s="8" t="str">
        <f>TEXT(Table1[[#This Row],[Order Date]],"yyyy")</f>
        <v>2015</v>
      </c>
      <c r="AC707" s="10">
        <v>42080</v>
      </c>
      <c r="AD707" s="2">
        <v>-70.14</v>
      </c>
      <c r="AE707" s="2">
        <v>23</v>
      </c>
      <c r="AF707" s="2">
        <v>9280.7199999999993</v>
      </c>
      <c r="AG707" s="2">
        <v>90880</v>
      </c>
      <c r="AH707" s="7" t="str">
        <f>IF(COUNTIF(Returns!$A$2:$A$1635,Orders!AG707)&gt;0,"Returned","Not Returned")</f>
        <v>Not Returned</v>
      </c>
    </row>
    <row r="708" spans="5:34" ht="12.75" customHeight="1" thickTop="1" thickBot="1" x14ac:dyDescent="0.3">
      <c r="E708" s="11">
        <v>20233</v>
      </c>
      <c r="F708" s="12" t="s">
        <v>47</v>
      </c>
      <c r="G708" s="12">
        <v>0.06</v>
      </c>
      <c r="H708" s="12">
        <v>200.97</v>
      </c>
      <c r="I708" s="12">
        <v>15.59</v>
      </c>
      <c r="J708" s="12">
        <v>1241</v>
      </c>
      <c r="K708" s="7" t="str">
        <f>IF(COUNTIF(Table1[Customer ID],Table1[[#This Row],[Customer ID]])&gt;1,"Repeat Customer","One-Time Customer")</f>
        <v>Repeat Customer</v>
      </c>
      <c r="L708" s="12" t="s">
        <v>1331</v>
      </c>
      <c r="M708" s="12" t="s">
        <v>39</v>
      </c>
      <c r="N708" s="12" t="s">
        <v>58</v>
      </c>
      <c r="O708" s="12" t="s">
        <v>77</v>
      </c>
      <c r="P708" s="12" t="s">
        <v>85</v>
      </c>
      <c r="Q708" s="12" t="s">
        <v>43</v>
      </c>
      <c r="R708" s="12" t="s">
        <v>1333</v>
      </c>
      <c r="S708" s="12">
        <v>0.36</v>
      </c>
      <c r="T708" s="7">
        <f>Table1[[#This Row],[Profit]]/Table1[[#This Row],[Sales]]</f>
        <v>0.39413269277818552</v>
      </c>
      <c r="U708" s="12" t="s">
        <v>33</v>
      </c>
      <c r="V708" s="12" t="s">
        <v>136</v>
      </c>
      <c r="W708" s="12" t="s">
        <v>1278</v>
      </c>
      <c r="X708" s="12" t="s">
        <v>511</v>
      </c>
      <c r="Y708" s="12">
        <v>36830</v>
      </c>
      <c r="Z708" s="13">
        <v>42088</v>
      </c>
      <c r="AA708" s="14" t="str">
        <f>TEXT(Table1[[#This Row],[Order Date]],"mmmm")</f>
        <v>March</v>
      </c>
      <c r="AB708" s="8" t="str">
        <f>TEXT(Table1[[#This Row],[Order Date]],"yyyy")</f>
        <v>2015</v>
      </c>
      <c r="AC708" s="13">
        <v>42088</v>
      </c>
      <c r="AD708" s="12">
        <v>531.61799999999994</v>
      </c>
      <c r="AE708" s="12">
        <v>7</v>
      </c>
      <c r="AF708" s="12">
        <v>1348.83</v>
      </c>
      <c r="AG708" s="12">
        <v>90881</v>
      </c>
      <c r="AH708" s="7" t="str">
        <f>IF(COUNTIF(Returns!$A$2:$A$1635,Orders!AG708)&gt;0,"Returned","Not Returned")</f>
        <v>Not Returned</v>
      </c>
    </row>
    <row r="709" spans="5:34" ht="12.75" customHeight="1" thickTop="1" thickBot="1" x14ac:dyDescent="0.3">
      <c r="E709" s="9">
        <v>5117</v>
      </c>
      <c r="F709" s="2" t="s">
        <v>25</v>
      </c>
      <c r="G709" s="2">
        <v>0.1</v>
      </c>
      <c r="H709" s="2">
        <v>22.38</v>
      </c>
      <c r="I709" s="2">
        <v>15.1</v>
      </c>
      <c r="J709" s="2">
        <v>1246</v>
      </c>
      <c r="K709" s="7" t="str">
        <f>IF(COUNTIF(Table1[Customer ID],Table1[[#This Row],[Customer ID]])&gt;1,"Repeat Customer","One-Time Customer")</f>
        <v>Repeat Customer</v>
      </c>
      <c r="L709" s="2" t="s">
        <v>1334</v>
      </c>
      <c r="M709" s="2" t="s">
        <v>49</v>
      </c>
      <c r="N709" s="2" t="s">
        <v>40</v>
      </c>
      <c r="O709" s="2" t="s">
        <v>29</v>
      </c>
      <c r="P709" s="2" t="s">
        <v>109</v>
      </c>
      <c r="Q709" s="2" t="s">
        <v>59</v>
      </c>
      <c r="R709" s="2" t="s">
        <v>1175</v>
      </c>
      <c r="S709" s="2">
        <v>0.38</v>
      </c>
      <c r="T709" s="7">
        <f>Table1[[#This Row],[Profit]]/Table1[[#This Row],[Sales]]</f>
        <v>-0.19029611667669649</v>
      </c>
      <c r="U709" s="2" t="s">
        <v>33</v>
      </c>
      <c r="V709" s="2" t="s">
        <v>53</v>
      </c>
      <c r="W709" s="2" t="s">
        <v>71</v>
      </c>
      <c r="X709" s="2" t="s">
        <v>90</v>
      </c>
      <c r="Y709" s="2">
        <v>10009</v>
      </c>
      <c r="Z709" s="10">
        <v>42099</v>
      </c>
      <c r="AA709" s="14" t="str">
        <f>TEXT(Table1[[#This Row],[Order Date]],"mmmm")</f>
        <v>April</v>
      </c>
      <c r="AB709" s="8" t="str">
        <f>TEXT(Table1[[#This Row],[Order Date]],"yyyy")</f>
        <v>2015</v>
      </c>
      <c r="AC709" s="10">
        <v>42100</v>
      </c>
      <c r="AD709" s="2">
        <v>-107.51349999999999</v>
      </c>
      <c r="AE709" s="2">
        <v>26</v>
      </c>
      <c r="AF709" s="2">
        <v>564.98</v>
      </c>
      <c r="AG709" s="2">
        <v>36452</v>
      </c>
      <c r="AH709" s="7" t="str">
        <f>IF(COUNTIF(Returns!$A$2:$A$1635,Orders!AG709)&gt;0,"Returned","Not Returned")</f>
        <v>Not Returned</v>
      </c>
    </row>
    <row r="710" spans="5:34" ht="12.75" customHeight="1" thickTop="1" thickBot="1" x14ac:dyDescent="0.3">
      <c r="E710" s="11">
        <v>5118</v>
      </c>
      <c r="F710" s="12" t="s">
        <v>25</v>
      </c>
      <c r="G710" s="12">
        <v>0.04</v>
      </c>
      <c r="H710" s="12">
        <v>6.98</v>
      </c>
      <c r="I710" s="12">
        <v>2.83</v>
      </c>
      <c r="J710" s="12">
        <v>1246</v>
      </c>
      <c r="K710" s="7" t="str">
        <f>IF(COUNTIF(Table1[Customer ID],Table1[[#This Row],[Customer ID]])&gt;1,"Repeat Customer","One-Time Customer")</f>
        <v>Repeat Customer</v>
      </c>
      <c r="L710" s="12" t="s">
        <v>1334</v>
      </c>
      <c r="M710" s="12" t="s">
        <v>49</v>
      </c>
      <c r="N710" s="12" t="s">
        <v>40</v>
      </c>
      <c r="O710" s="12" t="s">
        <v>41</v>
      </c>
      <c r="P710" s="12" t="s">
        <v>50</v>
      </c>
      <c r="Q710" s="12" t="s">
        <v>51</v>
      </c>
      <c r="R710" s="12" t="s">
        <v>1335</v>
      </c>
      <c r="S710" s="12">
        <v>0.37</v>
      </c>
      <c r="T710" s="7">
        <f>Table1[[#This Row],[Profit]]/Table1[[#This Row],[Sales]]</f>
        <v>0.35534445474204512</v>
      </c>
      <c r="U710" s="12" t="s">
        <v>33</v>
      </c>
      <c r="V710" s="12" t="s">
        <v>53</v>
      </c>
      <c r="W710" s="12" t="s">
        <v>71</v>
      </c>
      <c r="X710" s="12" t="s">
        <v>90</v>
      </c>
      <c r="Y710" s="12">
        <v>10009</v>
      </c>
      <c r="Z710" s="13">
        <v>42099</v>
      </c>
      <c r="AA710" s="14" t="str">
        <f>TEXT(Table1[[#This Row],[Order Date]],"mmmm")</f>
        <v>April</v>
      </c>
      <c r="AB710" s="8" t="str">
        <f>TEXT(Table1[[#This Row],[Order Date]],"yyyy")</f>
        <v>2015</v>
      </c>
      <c r="AC710" s="13">
        <v>42101</v>
      </c>
      <c r="AD710" s="12">
        <v>46.01</v>
      </c>
      <c r="AE710" s="12">
        <v>18</v>
      </c>
      <c r="AF710" s="12">
        <v>129.47999999999999</v>
      </c>
      <c r="AG710" s="12">
        <v>36452</v>
      </c>
      <c r="AH710" s="7" t="str">
        <f>IF(COUNTIF(Returns!$A$2:$A$1635,Orders!AG710)&gt;0,"Returned","Not Returned")</f>
        <v>Not Returned</v>
      </c>
    </row>
    <row r="711" spans="5:34" ht="12.75" customHeight="1" thickTop="1" thickBot="1" x14ac:dyDescent="0.3">
      <c r="E711" s="9">
        <v>6581</v>
      </c>
      <c r="F711" s="2" t="s">
        <v>106</v>
      </c>
      <c r="G711" s="2">
        <v>0.03</v>
      </c>
      <c r="H711" s="2">
        <v>256.99</v>
      </c>
      <c r="I711" s="2">
        <v>11.25</v>
      </c>
      <c r="J711" s="2">
        <v>1246</v>
      </c>
      <c r="K711" s="7" t="str">
        <f>IF(COUNTIF(Table1[Customer ID],Table1[[#This Row],[Customer ID]])&gt;1,"Repeat Customer","One-Time Customer")</f>
        <v>Repeat Customer</v>
      </c>
      <c r="L711" s="2" t="s">
        <v>1334</v>
      </c>
      <c r="M711" s="2" t="s">
        <v>49</v>
      </c>
      <c r="N711" s="2" t="s">
        <v>40</v>
      </c>
      <c r="O711" s="2" t="s">
        <v>77</v>
      </c>
      <c r="P711" s="2" t="s">
        <v>180</v>
      </c>
      <c r="Q711" s="2" t="s">
        <v>59</v>
      </c>
      <c r="R711" s="2" t="s">
        <v>1336</v>
      </c>
      <c r="S711" s="2">
        <v>0.51</v>
      </c>
      <c r="T711" s="7">
        <f>Table1[[#This Row],[Profit]]/Table1[[#This Row],[Sales]]</f>
        <v>0.18132293446669293</v>
      </c>
      <c r="U711" s="2" t="s">
        <v>33</v>
      </c>
      <c r="V711" s="2" t="s">
        <v>53</v>
      </c>
      <c r="W711" s="2" t="s">
        <v>71</v>
      </c>
      <c r="X711" s="2" t="s">
        <v>90</v>
      </c>
      <c r="Y711" s="2">
        <v>10009</v>
      </c>
      <c r="Z711" s="10">
        <v>42146</v>
      </c>
      <c r="AA711" s="14" t="str">
        <f>TEXT(Table1[[#This Row],[Order Date]],"mmmm")</f>
        <v>May</v>
      </c>
      <c r="AB711" s="8" t="str">
        <f>TEXT(Table1[[#This Row],[Order Date]],"yyyy")</f>
        <v>2015</v>
      </c>
      <c r="AC711" s="10">
        <v>42146</v>
      </c>
      <c r="AD711" s="2">
        <v>1489.8</v>
      </c>
      <c r="AE711" s="2">
        <v>32</v>
      </c>
      <c r="AF711" s="2">
        <v>8216.2800000000007</v>
      </c>
      <c r="AG711" s="2">
        <v>46853</v>
      </c>
      <c r="AH711" s="7" t="str">
        <f>IF(COUNTIF(Returns!$A$2:$A$1635,Orders!AG711)&gt;0,"Returned","Not Returned")</f>
        <v>Not Returned</v>
      </c>
    </row>
    <row r="712" spans="5:34" ht="12.75" customHeight="1" thickTop="1" thickBot="1" x14ac:dyDescent="0.3">
      <c r="E712" s="11">
        <v>23117</v>
      </c>
      <c r="F712" s="12" t="s">
        <v>25</v>
      </c>
      <c r="G712" s="12">
        <v>0.1</v>
      </c>
      <c r="H712" s="12">
        <v>22.38</v>
      </c>
      <c r="I712" s="12">
        <v>15.1</v>
      </c>
      <c r="J712" s="12">
        <v>1247</v>
      </c>
      <c r="K712" s="7" t="str">
        <f>IF(COUNTIF(Table1[Customer ID],Table1[[#This Row],[Customer ID]])&gt;1,"Repeat Customer","One-Time Customer")</f>
        <v>Repeat Customer</v>
      </c>
      <c r="L712" s="12" t="s">
        <v>1337</v>
      </c>
      <c r="M712" s="12" t="s">
        <v>49</v>
      </c>
      <c r="N712" s="12" t="s">
        <v>40</v>
      </c>
      <c r="O712" s="12" t="s">
        <v>29</v>
      </c>
      <c r="P712" s="12" t="s">
        <v>109</v>
      </c>
      <c r="Q712" s="12" t="s">
        <v>59</v>
      </c>
      <c r="R712" s="12" t="s">
        <v>1175</v>
      </c>
      <c r="S712" s="12">
        <v>0.38</v>
      </c>
      <c r="T712" s="7">
        <f>Table1[[#This Row],[Profit]]/Table1[[#This Row],[Sales]]</f>
        <v>-0.70681414765630124</v>
      </c>
      <c r="U712" s="12" t="s">
        <v>33</v>
      </c>
      <c r="V712" s="12" t="s">
        <v>61</v>
      </c>
      <c r="W712" s="12" t="s">
        <v>130</v>
      </c>
      <c r="X712" s="12" t="s">
        <v>1338</v>
      </c>
      <c r="Y712" s="12">
        <v>78641</v>
      </c>
      <c r="Z712" s="13">
        <v>42099</v>
      </c>
      <c r="AA712" s="14" t="str">
        <f>TEXT(Table1[[#This Row],[Order Date]],"mmmm")</f>
        <v>April</v>
      </c>
      <c r="AB712" s="8" t="str">
        <f>TEXT(Table1[[#This Row],[Order Date]],"yyyy")</f>
        <v>2015</v>
      </c>
      <c r="AC712" s="13">
        <v>42100</v>
      </c>
      <c r="AD712" s="12">
        <v>-107.51349999999999</v>
      </c>
      <c r="AE712" s="12">
        <v>7</v>
      </c>
      <c r="AF712" s="12">
        <v>152.11000000000001</v>
      </c>
      <c r="AG712" s="12">
        <v>91555</v>
      </c>
      <c r="AH712" s="7" t="str">
        <f>IF(COUNTIF(Returns!$A$2:$A$1635,Orders!AG712)&gt;0,"Returned","Not Returned")</f>
        <v>Not Returned</v>
      </c>
    </row>
    <row r="713" spans="5:34" ht="12.75" customHeight="1" thickTop="1" thickBot="1" x14ac:dyDescent="0.3">
      <c r="E713" s="9">
        <v>23118</v>
      </c>
      <c r="F713" s="2" t="s">
        <v>25</v>
      </c>
      <c r="G713" s="2">
        <v>0.04</v>
      </c>
      <c r="H713" s="2">
        <v>6.98</v>
      </c>
      <c r="I713" s="2">
        <v>2.83</v>
      </c>
      <c r="J713" s="2">
        <v>1247</v>
      </c>
      <c r="K713" s="7" t="str">
        <f>IF(COUNTIF(Table1[Customer ID],Table1[[#This Row],[Customer ID]])&gt;1,"Repeat Customer","One-Time Customer")</f>
        <v>Repeat Customer</v>
      </c>
      <c r="L713" s="2" t="s">
        <v>1337</v>
      </c>
      <c r="M713" s="2" t="s">
        <v>49</v>
      </c>
      <c r="N713" s="2" t="s">
        <v>40</v>
      </c>
      <c r="O713" s="2" t="s">
        <v>41</v>
      </c>
      <c r="P713" s="2" t="s">
        <v>50</v>
      </c>
      <c r="Q713" s="2" t="s">
        <v>51</v>
      </c>
      <c r="R713" s="2" t="s">
        <v>1335</v>
      </c>
      <c r="S713" s="2">
        <v>0.37</v>
      </c>
      <c r="T713" s="7">
        <f>Table1[[#This Row],[Profit]]/Table1[[#This Row],[Sales]]</f>
        <v>0.69</v>
      </c>
      <c r="U713" s="2" t="s">
        <v>33</v>
      </c>
      <c r="V713" s="2" t="s">
        <v>61</v>
      </c>
      <c r="W713" s="2" t="s">
        <v>130</v>
      </c>
      <c r="X713" s="2" t="s">
        <v>1338</v>
      </c>
      <c r="Y713" s="2">
        <v>78641</v>
      </c>
      <c r="Z713" s="10">
        <v>42099</v>
      </c>
      <c r="AA713" s="14" t="str">
        <f>TEXT(Table1[[#This Row],[Order Date]],"mmmm")</f>
        <v>April</v>
      </c>
      <c r="AB713" s="8" t="str">
        <f>TEXT(Table1[[#This Row],[Order Date]],"yyyy")</f>
        <v>2015</v>
      </c>
      <c r="AC713" s="10">
        <v>42101</v>
      </c>
      <c r="AD713" s="2">
        <v>24.819299999999998</v>
      </c>
      <c r="AE713" s="2">
        <v>5</v>
      </c>
      <c r="AF713" s="2">
        <v>35.97</v>
      </c>
      <c r="AG713" s="2">
        <v>91555</v>
      </c>
      <c r="AH713" s="7" t="str">
        <f>IF(COUNTIF(Returns!$A$2:$A$1635,Orders!AG713)&gt;0,"Returned","Not Returned")</f>
        <v>Not Returned</v>
      </c>
    </row>
    <row r="714" spans="5:34" ht="12.75" customHeight="1" thickTop="1" thickBot="1" x14ac:dyDescent="0.3">
      <c r="E714" s="11">
        <v>18413</v>
      </c>
      <c r="F714" s="12" t="s">
        <v>25</v>
      </c>
      <c r="G714" s="12">
        <v>0</v>
      </c>
      <c r="H714" s="12">
        <v>3.89</v>
      </c>
      <c r="I714" s="12">
        <v>7.01</v>
      </c>
      <c r="J714" s="12">
        <v>1250</v>
      </c>
      <c r="K714" s="7" t="str">
        <f>IF(COUNTIF(Table1[Customer ID],Table1[[#This Row],[Customer ID]])&gt;1,"Repeat Customer","One-Time Customer")</f>
        <v>Repeat Customer</v>
      </c>
      <c r="L714" s="12" t="s">
        <v>1339</v>
      </c>
      <c r="M714" s="12" t="s">
        <v>49</v>
      </c>
      <c r="N714" s="12" t="s">
        <v>28</v>
      </c>
      <c r="O714" s="12" t="s">
        <v>29</v>
      </c>
      <c r="P714" s="12" t="s">
        <v>109</v>
      </c>
      <c r="Q714" s="12" t="s">
        <v>59</v>
      </c>
      <c r="R714" s="12" t="s">
        <v>1340</v>
      </c>
      <c r="S714" s="12">
        <v>0.37</v>
      </c>
      <c r="T714" s="7">
        <f>Table1[[#This Row],[Profit]]/Table1[[#This Row],[Sales]]</f>
        <v>-2.9795527790751986</v>
      </c>
      <c r="U714" s="12" t="s">
        <v>33</v>
      </c>
      <c r="V714" s="12" t="s">
        <v>61</v>
      </c>
      <c r="W714" s="12" t="s">
        <v>178</v>
      </c>
      <c r="X714" s="12" t="s">
        <v>1341</v>
      </c>
      <c r="Y714" s="12">
        <v>60110</v>
      </c>
      <c r="Z714" s="13">
        <v>42103</v>
      </c>
      <c r="AA714" s="14" t="str">
        <f>TEXT(Table1[[#This Row],[Order Date]],"mmmm")</f>
        <v>April</v>
      </c>
      <c r="AB714" s="8" t="str">
        <f>TEXT(Table1[[#This Row],[Order Date]],"yyyy")</f>
        <v>2015</v>
      </c>
      <c r="AC714" s="13">
        <v>42103</v>
      </c>
      <c r="AD714" s="12">
        <v>-255.16890000000001</v>
      </c>
      <c r="AE714" s="12">
        <v>21</v>
      </c>
      <c r="AF714" s="12">
        <v>85.64</v>
      </c>
      <c r="AG714" s="12">
        <v>87877</v>
      </c>
      <c r="AH714" s="7" t="str">
        <f>IF(COUNTIF(Returns!$A$2:$A$1635,Orders!AG714)&gt;0,"Returned","Not Returned")</f>
        <v>Not Returned</v>
      </c>
    </row>
    <row r="715" spans="5:34" ht="12.75" customHeight="1" thickTop="1" thickBot="1" x14ac:dyDescent="0.3">
      <c r="E715" s="9">
        <v>18414</v>
      </c>
      <c r="F715" s="2" t="s">
        <v>25</v>
      </c>
      <c r="G715" s="2">
        <v>0.09</v>
      </c>
      <c r="H715" s="2">
        <v>120.98</v>
      </c>
      <c r="I715" s="2">
        <v>30</v>
      </c>
      <c r="J715" s="2">
        <v>1250</v>
      </c>
      <c r="K715" s="7" t="str">
        <f>IF(COUNTIF(Table1[Customer ID],Table1[[#This Row],[Customer ID]])&gt;1,"Repeat Customer","One-Time Customer")</f>
        <v>Repeat Customer</v>
      </c>
      <c r="L715" s="2" t="s">
        <v>1339</v>
      </c>
      <c r="M715" s="2" t="s">
        <v>39</v>
      </c>
      <c r="N715" s="2" t="s">
        <v>28</v>
      </c>
      <c r="O715" s="2" t="s">
        <v>41</v>
      </c>
      <c r="P715" s="2" t="s">
        <v>42</v>
      </c>
      <c r="Q715" s="2" t="s">
        <v>43</v>
      </c>
      <c r="R715" s="2" t="s">
        <v>1342</v>
      </c>
      <c r="S715" s="2">
        <v>0.64</v>
      </c>
      <c r="T715" s="7">
        <f>Table1[[#This Row],[Profit]]/Table1[[#This Row],[Sales]]</f>
        <v>2.9505731315910132E-2</v>
      </c>
      <c r="U715" s="2" t="s">
        <v>33</v>
      </c>
      <c r="V715" s="2" t="s">
        <v>61</v>
      </c>
      <c r="W715" s="2" t="s">
        <v>178</v>
      </c>
      <c r="X715" s="2" t="s">
        <v>1341</v>
      </c>
      <c r="Y715" s="2">
        <v>60110</v>
      </c>
      <c r="Z715" s="10">
        <v>42103</v>
      </c>
      <c r="AA715" s="14" t="str">
        <f>TEXT(Table1[[#This Row],[Order Date]],"mmmm")</f>
        <v>April</v>
      </c>
      <c r="AB715" s="8" t="str">
        <f>TEXT(Table1[[#This Row],[Order Date]],"yyyy")</f>
        <v>2015</v>
      </c>
      <c r="AC715" s="10">
        <v>42105</v>
      </c>
      <c r="AD715" s="2">
        <v>74.004800000000003</v>
      </c>
      <c r="AE715" s="2">
        <v>22</v>
      </c>
      <c r="AF715" s="2">
        <v>2508.15</v>
      </c>
      <c r="AG715" s="2">
        <v>87877</v>
      </c>
      <c r="AH715" s="7" t="str">
        <f>IF(COUNTIF(Returns!$A$2:$A$1635,Orders!AG715)&gt;0,"Returned","Not Returned")</f>
        <v>Not Returned</v>
      </c>
    </row>
    <row r="716" spans="5:34" ht="12.75" customHeight="1" thickTop="1" thickBot="1" x14ac:dyDescent="0.3">
      <c r="E716" s="11">
        <v>18415</v>
      </c>
      <c r="F716" s="12" t="s">
        <v>25</v>
      </c>
      <c r="G716" s="12">
        <v>0.1</v>
      </c>
      <c r="H716" s="12">
        <v>30.98</v>
      </c>
      <c r="I716" s="12">
        <v>5.76</v>
      </c>
      <c r="J716" s="12">
        <v>1250</v>
      </c>
      <c r="K716" s="7" t="str">
        <f>IF(COUNTIF(Table1[Customer ID],Table1[[#This Row],[Customer ID]])&gt;1,"Repeat Customer","One-Time Customer")</f>
        <v>Repeat Customer</v>
      </c>
      <c r="L716" s="12" t="s">
        <v>1339</v>
      </c>
      <c r="M716" s="12" t="s">
        <v>49</v>
      </c>
      <c r="N716" s="12" t="s">
        <v>28</v>
      </c>
      <c r="O716" s="12" t="s">
        <v>29</v>
      </c>
      <c r="P716" s="12" t="s">
        <v>93</v>
      </c>
      <c r="Q716" s="12" t="s">
        <v>59</v>
      </c>
      <c r="R716" s="12" t="s">
        <v>1343</v>
      </c>
      <c r="S716" s="12">
        <v>0.4</v>
      </c>
      <c r="T716" s="7">
        <f>Table1[[#This Row],[Profit]]/Table1[[#This Row],[Sales]]</f>
        <v>0.48499601099193329</v>
      </c>
      <c r="U716" s="12" t="s">
        <v>33</v>
      </c>
      <c r="V716" s="12" t="s">
        <v>61</v>
      </c>
      <c r="W716" s="12" t="s">
        <v>178</v>
      </c>
      <c r="X716" s="12" t="s">
        <v>1341</v>
      </c>
      <c r="Y716" s="12">
        <v>60110</v>
      </c>
      <c r="Z716" s="13">
        <v>42103</v>
      </c>
      <c r="AA716" s="14" t="str">
        <f>TEXT(Table1[[#This Row],[Order Date]],"mmmm")</f>
        <v>April</v>
      </c>
      <c r="AB716" s="8" t="str">
        <f>TEXT(Table1[[#This Row],[Order Date]],"yyyy")</f>
        <v>2015</v>
      </c>
      <c r="AC716" s="13">
        <v>42104</v>
      </c>
      <c r="AD716" s="12">
        <v>109.42479999999999</v>
      </c>
      <c r="AE716" s="12">
        <v>8</v>
      </c>
      <c r="AF716" s="12">
        <v>225.62</v>
      </c>
      <c r="AG716" s="12">
        <v>87877</v>
      </c>
      <c r="AH716" s="7" t="str">
        <f>IF(COUNTIF(Returns!$A$2:$A$1635,Orders!AG716)&gt;0,"Returned","Not Returned")</f>
        <v>Not Returned</v>
      </c>
    </row>
    <row r="717" spans="5:34" ht="12.75" customHeight="1" thickTop="1" thickBot="1" x14ac:dyDescent="0.3">
      <c r="E717" s="9">
        <v>19322</v>
      </c>
      <c r="F717" s="2" t="s">
        <v>106</v>
      </c>
      <c r="G717" s="2">
        <v>0.02</v>
      </c>
      <c r="H717" s="2">
        <v>46.89</v>
      </c>
      <c r="I717" s="2">
        <v>5.0999999999999996</v>
      </c>
      <c r="J717" s="2">
        <v>1253</v>
      </c>
      <c r="K717" s="7" t="str">
        <f>IF(COUNTIF(Table1[Customer ID],Table1[[#This Row],[Customer ID]])&gt;1,"Repeat Customer","One-Time Customer")</f>
        <v>Repeat Customer</v>
      </c>
      <c r="L717" s="2" t="s">
        <v>1344</v>
      </c>
      <c r="M717" s="2" t="s">
        <v>49</v>
      </c>
      <c r="N717" s="2" t="s">
        <v>40</v>
      </c>
      <c r="O717" s="2" t="s">
        <v>29</v>
      </c>
      <c r="P717" s="2" t="s">
        <v>257</v>
      </c>
      <c r="Q717" s="2" t="s">
        <v>86</v>
      </c>
      <c r="R717" s="2" t="s">
        <v>1345</v>
      </c>
      <c r="S717" s="2">
        <v>0.46</v>
      </c>
      <c r="T717" s="7">
        <f>Table1[[#This Row],[Profit]]/Table1[[#This Row],[Sales]]</f>
        <v>0.69</v>
      </c>
      <c r="U717" s="2" t="s">
        <v>33</v>
      </c>
      <c r="V717" s="2" t="s">
        <v>61</v>
      </c>
      <c r="W717" s="2" t="s">
        <v>130</v>
      </c>
      <c r="X717" s="2" t="s">
        <v>1346</v>
      </c>
      <c r="Y717" s="2">
        <v>78613</v>
      </c>
      <c r="Z717" s="10">
        <v>42117</v>
      </c>
      <c r="AA717" s="14" t="str">
        <f>TEXT(Table1[[#This Row],[Order Date]],"mmmm")</f>
        <v>April</v>
      </c>
      <c r="AB717" s="8" t="str">
        <f>TEXT(Table1[[#This Row],[Order Date]],"yyyy")</f>
        <v>2015</v>
      </c>
      <c r="AC717" s="10">
        <v>42117</v>
      </c>
      <c r="AD717" s="2">
        <v>421.34849999999994</v>
      </c>
      <c r="AE717" s="2">
        <v>13</v>
      </c>
      <c r="AF717" s="2">
        <v>610.65</v>
      </c>
      <c r="AG717" s="2">
        <v>89981</v>
      </c>
      <c r="AH717" s="7" t="str">
        <f>IF(COUNTIF(Returns!$A$2:$A$1635,Orders!AG717)&gt;0,"Returned","Not Returned")</f>
        <v>Not Returned</v>
      </c>
    </row>
    <row r="718" spans="5:34" ht="12.75" customHeight="1" thickTop="1" thickBot="1" x14ac:dyDescent="0.3">
      <c r="E718" s="11">
        <v>19323</v>
      </c>
      <c r="F718" s="12" t="s">
        <v>106</v>
      </c>
      <c r="G718" s="12">
        <v>0.05</v>
      </c>
      <c r="H718" s="12">
        <v>140.97999999999999</v>
      </c>
      <c r="I718" s="12">
        <v>36.090000000000003</v>
      </c>
      <c r="J718" s="12">
        <v>1253</v>
      </c>
      <c r="K718" s="7" t="str">
        <f>IF(COUNTIF(Table1[Customer ID],Table1[[#This Row],[Customer ID]])&gt;1,"Repeat Customer","One-Time Customer")</f>
        <v>Repeat Customer</v>
      </c>
      <c r="L718" s="12" t="s">
        <v>1344</v>
      </c>
      <c r="M718" s="12" t="s">
        <v>39</v>
      </c>
      <c r="N718" s="12" t="s">
        <v>40</v>
      </c>
      <c r="O718" s="12" t="s">
        <v>41</v>
      </c>
      <c r="P718" s="12" t="s">
        <v>191</v>
      </c>
      <c r="Q718" s="12" t="s">
        <v>121</v>
      </c>
      <c r="R718" s="12" t="s">
        <v>1347</v>
      </c>
      <c r="S718" s="12">
        <v>0.77</v>
      </c>
      <c r="T718" s="7">
        <f>Table1[[#This Row],[Profit]]/Table1[[#This Row],[Sales]]</f>
        <v>-0.53356501344316687</v>
      </c>
      <c r="U718" s="12" t="s">
        <v>33</v>
      </c>
      <c r="V718" s="12" t="s">
        <v>61</v>
      </c>
      <c r="W718" s="12" t="s">
        <v>130</v>
      </c>
      <c r="X718" s="12" t="s">
        <v>1346</v>
      </c>
      <c r="Y718" s="12">
        <v>78613</v>
      </c>
      <c r="Z718" s="13">
        <v>42117</v>
      </c>
      <c r="AA718" s="14" t="str">
        <f>TEXT(Table1[[#This Row],[Order Date]],"mmmm")</f>
        <v>April</v>
      </c>
      <c r="AB718" s="8" t="str">
        <f>TEXT(Table1[[#This Row],[Order Date]],"yyyy")</f>
        <v>2015</v>
      </c>
      <c r="AC718" s="13">
        <v>42119</v>
      </c>
      <c r="AD718" s="12">
        <v>-373.09</v>
      </c>
      <c r="AE718" s="12">
        <v>5</v>
      </c>
      <c r="AF718" s="12">
        <v>699.24</v>
      </c>
      <c r="AG718" s="12">
        <v>89981</v>
      </c>
      <c r="AH718" s="7" t="str">
        <f>IF(COUNTIF(Returns!$A$2:$A$1635,Orders!AG718)&gt;0,"Returned","Not Returned")</f>
        <v>Not Returned</v>
      </c>
    </row>
    <row r="719" spans="5:34" ht="12.75" customHeight="1" thickTop="1" thickBot="1" x14ac:dyDescent="0.3">
      <c r="E719" s="9">
        <v>19324</v>
      </c>
      <c r="F719" s="2" t="s">
        <v>106</v>
      </c>
      <c r="G719" s="2">
        <v>0.1</v>
      </c>
      <c r="H719" s="2">
        <v>212.6</v>
      </c>
      <c r="I719" s="2">
        <v>110.2</v>
      </c>
      <c r="J719" s="2">
        <v>1253</v>
      </c>
      <c r="K719" s="7" t="str">
        <f>IF(COUNTIF(Table1[Customer ID],Table1[[#This Row],[Customer ID]])&gt;1,"Repeat Customer","One-Time Customer")</f>
        <v>Repeat Customer</v>
      </c>
      <c r="L719" s="2" t="s">
        <v>1344</v>
      </c>
      <c r="M719" s="2" t="s">
        <v>39</v>
      </c>
      <c r="N719" s="2" t="s">
        <v>40</v>
      </c>
      <c r="O719" s="2" t="s">
        <v>41</v>
      </c>
      <c r="P719" s="2" t="s">
        <v>152</v>
      </c>
      <c r="Q719" s="2" t="s">
        <v>121</v>
      </c>
      <c r="R719" s="2" t="s">
        <v>1348</v>
      </c>
      <c r="S719" s="2">
        <v>0.73</v>
      </c>
      <c r="T719" s="7">
        <f>Table1[[#This Row],[Profit]]/Table1[[#This Row],[Sales]]</f>
        <v>-1.4769939003337553</v>
      </c>
      <c r="U719" s="2" t="s">
        <v>33</v>
      </c>
      <c r="V719" s="2" t="s">
        <v>61</v>
      </c>
      <c r="W719" s="2" t="s">
        <v>130</v>
      </c>
      <c r="X719" s="2" t="s">
        <v>1346</v>
      </c>
      <c r="Y719" s="2">
        <v>78613</v>
      </c>
      <c r="Z719" s="10">
        <v>42117</v>
      </c>
      <c r="AA719" s="14" t="str">
        <f>TEXT(Table1[[#This Row],[Order Date]],"mmmm")</f>
        <v>April</v>
      </c>
      <c r="AB719" s="8" t="str">
        <f>TEXT(Table1[[#This Row],[Order Date]],"yyyy")</f>
        <v>2015</v>
      </c>
      <c r="AC719" s="10">
        <v>42119</v>
      </c>
      <c r="AD719" s="2">
        <v>-3465.0720000000001</v>
      </c>
      <c r="AE719" s="2">
        <v>12</v>
      </c>
      <c r="AF719" s="2">
        <v>2346.0300000000002</v>
      </c>
      <c r="AG719" s="2">
        <v>89981</v>
      </c>
      <c r="AH719" s="7" t="str">
        <f>IF(COUNTIF(Returns!$A$2:$A$1635,Orders!AG719)&gt;0,"Returned","Not Returned")</f>
        <v>Not Returned</v>
      </c>
    </row>
    <row r="720" spans="5:34" ht="12.75" customHeight="1" thickTop="1" thickBot="1" x14ac:dyDescent="0.3">
      <c r="E720" s="11">
        <v>23455</v>
      </c>
      <c r="F720" s="12" t="s">
        <v>56</v>
      </c>
      <c r="G720" s="12">
        <v>0.04</v>
      </c>
      <c r="H720" s="12">
        <v>2.08</v>
      </c>
      <c r="I720" s="12">
        <v>1.49</v>
      </c>
      <c r="J720" s="12">
        <v>1254</v>
      </c>
      <c r="K720" s="7" t="str">
        <f>IF(COUNTIF(Table1[Customer ID],Table1[[#This Row],[Customer ID]])&gt;1,"Repeat Customer","One-Time Customer")</f>
        <v>Repeat Customer</v>
      </c>
      <c r="L720" s="12" t="s">
        <v>1349</v>
      </c>
      <c r="M720" s="12" t="s">
        <v>49</v>
      </c>
      <c r="N720" s="12" t="s">
        <v>40</v>
      </c>
      <c r="O720" s="12" t="s">
        <v>29</v>
      </c>
      <c r="P720" s="12" t="s">
        <v>109</v>
      </c>
      <c r="Q720" s="12" t="s">
        <v>59</v>
      </c>
      <c r="R720" s="12" t="s">
        <v>1350</v>
      </c>
      <c r="S720" s="12">
        <v>0.36</v>
      </c>
      <c r="T720" s="7">
        <f>Table1[[#This Row],[Profit]]/Table1[[#This Row],[Sales]]</f>
        <v>-0.33406870002961209</v>
      </c>
      <c r="U720" s="12" t="s">
        <v>33</v>
      </c>
      <c r="V720" s="12" t="s">
        <v>61</v>
      </c>
      <c r="W720" s="12" t="s">
        <v>130</v>
      </c>
      <c r="X720" s="12" t="s">
        <v>1351</v>
      </c>
      <c r="Y720" s="12">
        <v>77530</v>
      </c>
      <c r="Z720" s="13">
        <v>42145</v>
      </c>
      <c r="AA720" s="14" t="str">
        <f>TEXT(Table1[[#This Row],[Order Date]],"mmmm")</f>
        <v>May</v>
      </c>
      <c r="AB720" s="8" t="str">
        <f>TEXT(Table1[[#This Row],[Order Date]],"yyyy")</f>
        <v>2015</v>
      </c>
      <c r="AC720" s="13">
        <v>42147</v>
      </c>
      <c r="AD720" s="12">
        <v>-11.281500000000001</v>
      </c>
      <c r="AE720" s="12">
        <v>16</v>
      </c>
      <c r="AF720" s="12">
        <v>33.770000000000003</v>
      </c>
      <c r="AG720" s="12">
        <v>89982</v>
      </c>
      <c r="AH720" s="7" t="str">
        <f>IF(COUNTIF(Returns!$A$2:$A$1635,Orders!AG720)&gt;0,"Returned","Not Returned")</f>
        <v>Not Returned</v>
      </c>
    </row>
    <row r="721" spans="5:34" ht="12.75" customHeight="1" thickTop="1" thickBot="1" x14ac:dyDescent="0.3">
      <c r="E721" s="9">
        <v>23815</v>
      </c>
      <c r="F721" s="2" t="s">
        <v>47</v>
      </c>
      <c r="G721" s="2">
        <v>0.06</v>
      </c>
      <c r="H721" s="2">
        <v>80.98</v>
      </c>
      <c r="I721" s="2">
        <v>35</v>
      </c>
      <c r="J721" s="2">
        <v>1254</v>
      </c>
      <c r="K721" s="7" t="str">
        <f>IF(COUNTIF(Table1[Customer ID],Table1[[#This Row],[Customer ID]])&gt;1,"Repeat Customer","One-Time Customer")</f>
        <v>Repeat Customer</v>
      </c>
      <c r="L721" s="2" t="s">
        <v>1349</v>
      </c>
      <c r="M721" s="2" t="s">
        <v>49</v>
      </c>
      <c r="N721" s="2" t="s">
        <v>40</v>
      </c>
      <c r="O721" s="2" t="s">
        <v>29</v>
      </c>
      <c r="P721" s="2" t="s">
        <v>141</v>
      </c>
      <c r="Q721" s="2" t="s">
        <v>236</v>
      </c>
      <c r="R721" s="2" t="s">
        <v>1352</v>
      </c>
      <c r="S721" s="2">
        <v>0.81</v>
      </c>
      <c r="T721" s="7">
        <f>Table1[[#This Row],[Profit]]/Table1[[#This Row],[Sales]]</f>
        <v>-1.2661033624631057</v>
      </c>
      <c r="U721" s="2" t="s">
        <v>33</v>
      </c>
      <c r="V721" s="2" t="s">
        <v>61</v>
      </c>
      <c r="W721" s="2" t="s">
        <v>130</v>
      </c>
      <c r="X721" s="2" t="s">
        <v>1351</v>
      </c>
      <c r="Y721" s="2">
        <v>77530</v>
      </c>
      <c r="Z721" s="10">
        <v>42075</v>
      </c>
      <c r="AA721" s="14" t="str">
        <f>TEXT(Table1[[#This Row],[Order Date]],"mmmm")</f>
        <v>March</v>
      </c>
      <c r="AB721" s="8" t="str">
        <f>TEXT(Table1[[#This Row],[Order Date]],"yyyy")</f>
        <v>2015</v>
      </c>
      <c r="AC721" s="10">
        <v>42076</v>
      </c>
      <c r="AD721" s="2">
        <v>-218.77</v>
      </c>
      <c r="AE721" s="2">
        <v>2</v>
      </c>
      <c r="AF721" s="2">
        <v>172.79</v>
      </c>
      <c r="AG721" s="2">
        <v>89983</v>
      </c>
      <c r="AH721" s="7" t="str">
        <f>IF(COUNTIF(Returns!$A$2:$A$1635,Orders!AG721)&gt;0,"Returned","Not Returned")</f>
        <v>Not Returned</v>
      </c>
    </row>
    <row r="722" spans="5:34" ht="12.75" customHeight="1" thickTop="1" thickBot="1" x14ac:dyDescent="0.3">
      <c r="E722" s="11">
        <v>23926</v>
      </c>
      <c r="F722" s="12" t="s">
        <v>56</v>
      </c>
      <c r="G722" s="12">
        <v>0.06</v>
      </c>
      <c r="H722" s="12">
        <v>3.95</v>
      </c>
      <c r="I722" s="12">
        <v>2</v>
      </c>
      <c r="J722" s="12">
        <v>1254</v>
      </c>
      <c r="K722" s="7" t="str">
        <f>IF(COUNTIF(Table1[Customer ID],Table1[[#This Row],[Customer ID]])&gt;1,"Repeat Customer","One-Time Customer")</f>
        <v>Repeat Customer</v>
      </c>
      <c r="L722" s="12" t="s">
        <v>1349</v>
      </c>
      <c r="M722" s="12" t="s">
        <v>49</v>
      </c>
      <c r="N722" s="12" t="s">
        <v>40</v>
      </c>
      <c r="O722" s="12" t="s">
        <v>29</v>
      </c>
      <c r="P722" s="12" t="s">
        <v>66</v>
      </c>
      <c r="Q722" s="12" t="s">
        <v>31</v>
      </c>
      <c r="R722" s="12" t="s">
        <v>1353</v>
      </c>
      <c r="S722" s="12">
        <v>0.53</v>
      </c>
      <c r="T722" s="7">
        <f>Table1[[#This Row],[Profit]]/Table1[[#This Row],[Sales]]</f>
        <v>-0.49237029501525942</v>
      </c>
      <c r="U722" s="12" t="s">
        <v>33</v>
      </c>
      <c r="V722" s="12" t="s">
        <v>61</v>
      </c>
      <c r="W722" s="12" t="s">
        <v>130</v>
      </c>
      <c r="X722" s="12" t="s">
        <v>1351</v>
      </c>
      <c r="Y722" s="12">
        <v>77530</v>
      </c>
      <c r="Z722" s="13">
        <v>42087</v>
      </c>
      <c r="AA722" s="14" t="str">
        <f>TEXT(Table1[[#This Row],[Order Date]],"mmmm")</f>
        <v>March</v>
      </c>
      <c r="AB722" s="8" t="str">
        <f>TEXT(Table1[[#This Row],[Order Date]],"yyyy")</f>
        <v>2015</v>
      </c>
      <c r="AC722" s="13">
        <v>42088</v>
      </c>
      <c r="AD722" s="12">
        <v>-9.68</v>
      </c>
      <c r="AE722" s="12">
        <v>5</v>
      </c>
      <c r="AF722" s="12">
        <v>19.66</v>
      </c>
      <c r="AG722" s="12">
        <v>89984</v>
      </c>
      <c r="AH722" s="7" t="str">
        <f>IF(COUNTIF(Returns!$A$2:$A$1635,Orders!AG722)&gt;0,"Returned","Not Returned")</f>
        <v>Not Returned</v>
      </c>
    </row>
    <row r="723" spans="5:34" ht="12.75" customHeight="1" thickTop="1" thickBot="1" x14ac:dyDescent="0.3">
      <c r="E723" s="9">
        <v>18131</v>
      </c>
      <c r="F723" s="2" t="s">
        <v>56</v>
      </c>
      <c r="G723" s="2">
        <v>0.01</v>
      </c>
      <c r="H723" s="2">
        <v>115.99</v>
      </c>
      <c r="I723" s="2">
        <v>56.14</v>
      </c>
      <c r="J723" s="2">
        <v>1257</v>
      </c>
      <c r="K723" s="7" t="str">
        <f>IF(COUNTIF(Table1[Customer ID],Table1[[#This Row],[Customer ID]])&gt;1,"Repeat Customer","One-Time Customer")</f>
        <v>Repeat Customer</v>
      </c>
      <c r="L723" s="2" t="s">
        <v>1354</v>
      </c>
      <c r="M723" s="2" t="s">
        <v>39</v>
      </c>
      <c r="N723" s="2" t="s">
        <v>40</v>
      </c>
      <c r="O723" s="2" t="s">
        <v>77</v>
      </c>
      <c r="P723" s="2" t="s">
        <v>85</v>
      </c>
      <c r="Q723" s="2" t="s">
        <v>43</v>
      </c>
      <c r="R723" s="2" t="s">
        <v>1355</v>
      </c>
      <c r="S723" s="2">
        <v>0.4</v>
      </c>
      <c r="T723" s="7">
        <f>Table1[[#This Row],[Profit]]/Table1[[#This Row],[Sales]]</f>
        <v>-0.27201985604368334</v>
      </c>
      <c r="U723" s="2" t="s">
        <v>33</v>
      </c>
      <c r="V723" s="2" t="s">
        <v>34</v>
      </c>
      <c r="W723" s="2" t="s">
        <v>255</v>
      </c>
      <c r="X723" s="2" t="s">
        <v>287</v>
      </c>
      <c r="Y723" s="2">
        <v>80013</v>
      </c>
      <c r="Z723" s="10">
        <v>42146</v>
      </c>
      <c r="AA723" s="14" t="str">
        <f>TEXT(Table1[[#This Row],[Order Date]],"mmmm")</f>
        <v>May</v>
      </c>
      <c r="AB723" s="8" t="str">
        <f>TEXT(Table1[[#This Row],[Order Date]],"yyyy")</f>
        <v>2015</v>
      </c>
      <c r="AC723" s="10">
        <v>42147</v>
      </c>
      <c r="AD723" s="2">
        <v>-164.39520000000002</v>
      </c>
      <c r="AE723" s="2">
        <v>5</v>
      </c>
      <c r="AF723" s="2">
        <v>604.35</v>
      </c>
      <c r="AG723" s="2">
        <v>86535</v>
      </c>
      <c r="AH723" s="7" t="str">
        <f>IF(COUNTIF(Returns!$A$2:$A$1635,Orders!AG723)&gt;0,"Returned","Not Returned")</f>
        <v>Not Returned</v>
      </c>
    </row>
    <row r="724" spans="5:34" ht="12.75" customHeight="1" thickTop="1" thickBot="1" x14ac:dyDescent="0.3">
      <c r="E724" s="11">
        <v>18693</v>
      </c>
      <c r="F724" s="12" t="s">
        <v>47</v>
      </c>
      <c r="G724" s="12">
        <v>0.04</v>
      </c>
      <c r="H724" s="12">
        <v>2.52</v>
      </c>
      <c r="I724" s="12">
        <v>1.92</v>
      </c>
      <c r="J724" s="12">
        <v>1257</v>
      </c>
      <c r="K724" s="7" t="str">
        <f>IF(COUNTIF(Table1[Customer ID],Table1[[#This Row],[Customer ID]])&gt;1,"Repeat Customer","One-Time Customer")</f>
        <v>Repeat Customer</v>
      </c>
      <c r="L724" s="12" t="s">
        <v>1354</v>
      </c>
      <c r="M724" s="12" t="s">
        <v>49</v>
      </c>
      <c r="N724" s="12" t="s">
        <v>40</v>
      </c>
      <c r="O724" s="12" t="s">
        <v>29</v>
      </c>
      <c r="P724" s="12" t="s">
        <v>174</v>
      </c>
      <c r="Q724" s="12" t="s">
        <v>31</v>
      </c>
      <c r="R724" s="12" t="s">
        <v>1356</v>
      </c>
      <c r="S724" s="12">
        <v>0.82</v>
      </c>
      <c r="T724" s="7">
        <f>Table1[[#This Row],[Profit]]/Table1[[#This Row],[Sales]]</f>
        <v>-2.6223642172523962</v>
      </c>
      <c r="U724" s="12" t="s">
        <v>33</v>
      </c>
      <c r="V724" s="12" t="s">
        <v>34</v>
      </c>
      <c r="W724" s="12" t="s">
        <v>255</v>
      </c>
      <c r="X724" s="12" t="s">
        <v>287</v>
      </c>
      <c r="Y724" s="12">
        <v>80013</v>
      </c>
      <c r="Z724" s="13">
        <v>42118</v>
      </c>
      <c r="AA724" s="14" t="str">
        <f>TEXT(Table1[[#This Row],[Order Date]],"mmmm")</f>
        <v>April</v>
      </c>
      <c r="AB724" s="8" t="str">
        <f>TEXT(Table1[[#This Row],[Order Date]],"yyyy")</f>
        <v>2015</v>
      </c>
      <c r="AC724" s="13">
        <v>42118</v>
      </c>
      <c r="AD724" s="12">
        <v>-8.2080000000000002</v>
      </c>
      <c r="AE724" s="12">
        <v>1</v>
      </c>
      <c r="AF724" s="12">
        <v>3.13</v>
      </c>
      <c r="AG724" s="12">
        <v>86536</v>
      </c>
      <c r="AH724" s="7" t="str">
        <f>IF(COUNTIF(Returns!$A$2:$A$1635,Orders!AG724)&gt;0,"Returned","Not Returned")</f>
        <v>Not Returned</v>
      </c>
    </row>
    <row r="725" spans="5:34" ht="12.75" customHeight="1" thickTop="1" thickBot="1" x14ac:dyDescent="0.3">
      <c r="E725" s="9">
        <v>24939</v>
      </c>
      <c r="F725" s="2" t="s">
        <v>25</v>
      </c>
      <c r="G725" s="2">
        <v>0.03</v>
      </c>
      <c r="H725" s="2">
        <v>3.69</v>
      </c>
      <c r="I725" s="2">
        <v>2.5</v>
      </c>
      <c r="J725" s="2">
        <v>1259</v>
      </c>
      <c r="K725" s="7" t="str">
        <f>IF(COUNTIF(Table1[Customer ID],Table1[[#This Row],[Customer ID]])&gt;1,"Repeat Customer","One-Time Customer")</f>
        <v>One-Time Customer</v>
      </c>
      <c r="L725" s="2" t="s">
        <v>1357</v>
      </c>
      <c r="M725" s="2" t="s">
        <v>27</v>
      </c>
      <c r="N725" s="2" t="s">
        <v>40</v>
      </c>
      <c r="O725" s="2" t="s">
        <v>29</v>
      </c>
      <c r="P725" s="2" t="s">
        <v>69</v>
      </c>
      <c r="Q725" s="2" t="s">
        <v>59</v>
      </c>
      <c r="R725" s="2" t="s">
        <v>1358</v>
      </c>
      <c r="S725" s="2">
        <v>0.39</v>
      </c>
      <c r="T725" s="7">
        <f>Table1[[#This Row],[Profit]]/Table1[[#This Row],[Sales]]</f>
        <v>-56.835291073738688</v>
      </c>
      <c r="U725" s="2" t="s">
        <v>33</v>
      </c>
      <c r="V725" s="2" t="s">
        <v>136</v>
      </c>
      <c r="W725" s="2" t="s">
        <v>613</v>
      </c>
      <c r="X725" s="2" t="s">
        <v>1359</v>
      </c>
      <c r="Y725" s="2">
        <v>40422</v>
      </c>
      <c r="Z725" s="10">
        <v>42114</v>
      </c>
      <c r="AA725" s="14" t="str">
        <f>TEXT(Table1[[#This Row],[Order Date]],"mmmm")</f>
        <v>April</v>
      </c>
      <c r="AB725" s="8" t="str">
        <f>TEXT(Table1[[#This Row],[Order Date]],"yyyy")</f>
        <v>2015</v>
      </c>
      <c r="AC725" s="10">
        <v>42114</v>
      </c>
      <c r="AD725" s="2">
        <v>-2196.6840000000002</v>
      </c>
      <c r="AE725" s="2">
        <v>9</v>
      </c>
      <c r="AF725" s="2">
        <v>38.65</v>
      </c>
      <c r="AG725" s="2">
        <v>86534</v>
      </c>
      <c r="AH725" s="7" t="str">
        <f>IF(COUNTIF(Returns!$A$2:$A$1635,Orders!AG725)&gt;0,"Returned","Not Returned")</f>
        <v>Not Returned</v>
      </c>
    </row>
    <row r="726" spans="5:34" ht="12.75" customHeight="1" thickTop="1" thickBot="1" x14ac:dyDescent="0.3">
      <c r="E726" s="11">
        <v>21771</v>
      </c>
      <c r="F726" s="12" t="s">
        <v>47</v>
      </c>
      <c r="G726" s="12">
        <v>0.02</v>
      </c>
      <c r="H726" s="12">
        <v>73.98</v>
      </c>
      <c r="I726" s="12">
        <v>14.52</v>
      </c>
      <c r="J726" s="12">
        <v>1261</v>
      </c>
      <c r="K726" s="7" t="str">
        <f>IF(COUNTIF(Table1[Customer ID],Table1[[#This Row],[Customer ID]])&gt;1,"Repeat Customer","One-Time Customer")</f>
        <v>One-Time Customer</v>
      </c>
      <c r="L726" s="12" t="s">
        <v>1360</v>
      </c>
      <c r="M726" s="12" t="s">
        <v>49</v>
      </c>
      <c r="N726" s="12" t="s">
        <v>40</v>
      </c>
      <c r="O726" s="12" t="s">
        <v>77</v>
      </c>
      <c r="P726" s="12" t="s">
        <v>180</v>
      </c>
      <c r="Q726" s="12" t="s">
        <v>59</v>
      </c>
      <c r="R726" s="12" t="s">
        <v>1140</v>
      </c>
      <c r="S726" s="12">
        <v>0.65</v>
      </c>
      <c r="T726" s="7">
        <f>Table1[[#This Row],[Profit]]/Table1[[#This Row],[Sales]]</f>
        <v>0.11510985379266586</v>
      </c>
      <c r="U726" s="12" t="s">
        <v>33</v>
      </c>
      <c r="V726" s="12" t="s">
        <v>34</v>
      </c>
      <c r="W726" s="12" t="s">
        <v>255</v>
      </c>
      <c r="X726" s="12" t="s">
        <v>1361</v>
      </c>
      <c r="Y726" s="12">
        <v>80020</v>
      </c>
      <c r="Z726" s="13">
        <v>42131</v>
      </c>
      <c r="AA726" s="14" t="str">
        <f>TEXT(Table1[[#This Row],[Order Date]],"mmmm")</f>
        <v>May</v>
      </c>
      <c r="AB726" s="8" t="str">
        <f>TEXT(Table1[[#This Row],[Order Date]],"yyyy")</f>
        <v>2015</v>
      </c>
      <c r="AC726" s="13">
        <v>42134</v>
      </c>
      <c r="AD726" s="12">
        <v>43.538000000000011</v>
      </c>
      <c r="AE726" s="12">
        <v>5</v>
      </c>
      <c r="AF726" s="12">
        <v>378.23</v>
      </c>
      <c r="AG726" s="12">
        <v>89730</v>
      </c>
      <c r="AH726" s="7" t="str">
        <f>IF(COUNTIF(Returns!$A$2:$A$1635,Orders!AG726)&gt;0,"Returned","Not Returned")</f>
        <v>Not Returned</v>
      </c>
    </row>
    <row r="727" spans="5:34" ht="12.75" customHeight="1" thickTop="1" thickBot="1" x14ac:dyDescent="0.3">
      <c r="E727" s="9">
        <v>24559</v>
      </c>
      <c r="F727" s="2" t="s">
        <v>47</v>
      </c>
      <c r="G727" s="2">
        <v>0.05</v>
      </c>
      <c r="H727" s="2">
        <v>5.28</v>
      </c>
      <c r="I727" s="2">
        <v>6.26</v>
      </c>
      <c r="J727" s="2">
        <v>1265</v>
      </c>
      <c r="K727" s="7" t="str">
        <f>IF(COUNTIF(Table1[Customer ID],Table1[[#This Row],[Customer ID]])&gt;1,"Repeat Customer","One-Time Customer")</f>
        <v>One-Time Customer</v>
      </c>
      <c r="L727" s="2" t="s">
        <v>1362</v>
      </c>
      <c r="M727" s="2" t="s">
        <v>49</v>
      </c>
      <c r="N727" s="2" t="s">
        <v>40</v>
      </c>
      <c r="O727" s="2" t="s">
        <v>29</v>
      </c>
      <c r="P727" s="2" t="s">
        <v>93</v>
      </c>
      <c r="Q727" s="2" t="s">
        <v>59</v>
      </c>
      <c r="R727" s="2" t="s">
        <v>1363</v>
      </c>
      <c r="S727" s="2">
        <v>0.4</v>
      </c>
      <c r="T727" s="7">
        <f>Table1[[#This Row],[Profit]]/Table1[[#This Row],[Sales]]</f>
        <v>-1.5910489510489512</v>
      </c>
      <c r="U727" s="2" t="s">
        <v>33</v>
      </c>
      <c r="V727" s="2" t="s">
        <v>61</v>
      </c>
      <c r="W727" s="2" t="s">
        <v>304</v>
      </c>
      <c r="X727" s="2" t="s">
        <v>1364</v>
      </c>
      <c r="Y727" s="2">
        <v>73521</v>
      </c>
      <c r="Z727" s="10">
        <v>42166</v>
      </c>
      <c r="AA727" s="14" t="str">
        <f>TEXT(Table1[[#This Row],[Order Date]],"mmmm")</f>
        <v>June</v>
      </c>
      <c r="AB727" s="8" t="str">
        <f>TEXT(Table1[[#This Row],[Order Date]],"yyyy")</f>
        <v>2015</v>
      </c>
      <c r="AC727" s="10">
        <v>42167</v>
      </c>
      <c r="AD727" s="2">
        <v>-11.376000000000001</v>
      </c>
      <c r="AE727" s="2">
        <v>1</v>
      </c>
      <c r="AF727" s="2">
        <v>7.15</v>
      </c>
      <c r="AG727" s="2">
        <v>89729</v>
      </c>
      <c r="AH727" s="7" t="str">
        <f>IF(COUNTIF(Returns!$A$2:$A$1635,Orders!AG727)&gt;0,"Returned","Not Returned")</f>
        <v>Not Returned</v>
      </c>
    </row>
    <row r="728" spans="5:34" ht="12.75" customHeight="1" thickTop="1" thickBot="1" x14ac:dyDescent="0.3">
      <c r="E728" s="11">
        <v>22363</v>
      </c>
      <c r="F728" s="12" t="s">
        <v>47</v>
      </c>
      <c r="G728" s="12">
        <v>0.01</v>
      </c>
      <c r="H728" s="12">
        <v>13.99</v>
      </c>
      <c r="I728" s="12">
        <v>7.51</v>
      </c>
      <c r="J728" s="12">
        <v>1267</v>
      </c>
      <c r="K728" s="7" t="str">
        <f>IF(COUNTIF(Table1[Customer ID],Table1[[#This Row],[Customer ID]])&gt;1,"Repeat Customer","One-Time Customer")</f>
        <v>Repeat Customer</v>
      </c>
      <c r="L728" s="12" t="s">
        <v>1365</v>
      </c>
      <c r="M728" s="12" t="s">
        <v>49</v>
      </c>
      <c r="N728" s="12" t="s">
        <v>28</v>
      </c>
      <c r="O728" s="12" t="s">
        <v>77</v>
      </c>
      <c r="P728" s="12" t="s">
        <v>85</v>
      </c>
      <c r="Q728" s="12" t="s">
        <v>86</v>
      </c>
      <c r="R728" s="12" t="s">
        <v>1366</v>
      </c>
      <c r="S728" s="12">
        <v>0.39</v>
      </c>
      <c r="T728" s="7">
        <f>Table1[[#This Row],[Profit]]/Table1[[#This Row],[Sales]]</f>
        <v>17.880804020100502</v>
      </c>
      <c r="U728" s="12" t="s">
        <v>33</v>
      </c>
      <c r="V728" s="12" t="s">
        <v>136</v>
      </c>
      <c r="W728" s="12" t="s">
        <v>362</v>
      </c>
      <c r="X728" s="12" t="s">
        <v>1367</v>
      </c>
      <c r="Y728" s="12">
        <v>33433</v>
      </c>
      <c r="Z728" s="13">
        <v>42045</v>
      </c>
      <c r="AA728" s="14" t="str">
        <f>TEXT(Table1[[#This Row],[Order Date]],"mmmm")</f>
        <v>February</v>
      </c>
      <c r="AB728" s="8" t="str">
        <f>TEXT(Table1[[#This Row],[Order Date]],"yyyy")</f>
        <v>2015</v>
      </c>
      <c r="AC728" s="13">
        <v>42046</v>
      </c>
      <c r="AD728" s="12">
        <v>533.74199999999996</v>
      </c>
      <c r="AE728" s="12">
        <v>2</v>
      </c>
      <c r="AF728" s="12">
        <v>29.85</v>
      </c>
      <c r="AG728" s="12">
        <v>89514</v>
      </c>
      <c r="AH728" s="7" t="str">
        <f>IF(COUNTIF(Returns!$A$2:$A$1635,Orders!AG728)&gt;0,"Returned","Not Returned")</f>
        <v>Not Returned</v>
      </c>
    </row>
    <row r="729" spans="5:34" ht="12.75" customHeight="1" thickTop="1" thickBot="1" x14ac:dyDescent="0.3">
      <c r="E729" s="9">
        <v>21848</v>
      </c>
      <c r="F729" s="2" t="s">
        <v>37</v>
      </c>
      <c r="G729" s="2">
        <v>0.08</v>
      </c>
      <c r="H729" s="2">
        <v>128.24</v>
      </c>
      <c r="I729" s="2">
        <v>12.65</v>
      </c>
      <c r="J729" s="2">
        <v>1267</v>
      </c>
      <c r="K729" s="7" t="str">
        <f>IF(COUNTIF(Table1[Customer ID],Table1[[#This Row],[Customer ID]])&gt;1,"Repeat Customer","One-Time Customer")</f>
        <v>Repeat Customer</v>
      </c>
      <c r="L729" s="2" t="s">
        <v>1365</v>
      </c>
      <c r="M729" s="2" t="s">
        <v>49</v>
      </c>
      <c r="N729" s="2" t="s">
        <v>28</v>
      </c>
      <c r="O729" s="2" t="s">
        <v>41</v>
      </c>
      <c r="P729" s="2" t="s">
        <v>42</v>
      </c>
      <c r="Q729" s="2" t="s">
        <v>86</v>
      </c>
      <c r="R729" s="2" t="s">
        <v>619</v>
      </c>
      <c r="S729" s="2"/>
      <c r="T729" s="7">
        <f>Table1[[#This Row],[Profit]]/Table1[[#This Row],[Sales]]</f>
        <v>-1.0352144962340355</v>
      </c>
      <c r="U729" s="2" t="s">
        <v>33</v>
      </c>
      <c r="V729" s="2" t="s">
        <v>136</v>
      </c>
      <c r="W729" s="2" t="s">
        <v>362</v>
      </c>
      <c r="X729" s="2" t="s">
        <v>1367</v>
      </c>
      <c r="Y729" s="2">
        <v>33433</v>
      </c>
      <c r="Z729" s="10">
        <v>42136</v>
      </c>
      <c r="AA729" s="14" t="str">
        <f>TEXT(Table1[[#This Row],[Order Date]],"mmmm")</f>
        <v>May</v>
      </c>
      <c r="AB729" s="8" t="str">
        <f>TEXT(Table1[[#This Row],[Order Date]],"yyyy")</f>
        <v>2015</v>
      </c>
      <c r="AC729" s="10">
        <v>42137</v>
      </c>
      <c r="AD729" s="2">
        <v>-379.34399999999999</v>
      </c>
      <c r="AE729" s="2">
        <v>3</v>
      </c>
      <c r="AF729" s="2">
        <v>366.44</v>
      </c>
      <c r="AG729" s="2">
        <v>89515</v>
      </c>
      <c r="AH729" s="7" t="str">
        <f>IF(COUNTIF(Returns!$A$2:$A$1635,Orders!AG729)&gt;0,"Returned","Not Returned")</f>
        <v>Not Returned</v>
      </c>
    </row>
    <row r="730" spans="5:34" ht="12.75" customHeight="1" thickTop="1" thickBot="1" x14ac:dyDescent="0.3">
      <c r="E730" s="11">
        <v>21849</v>
      </c>
      <c r="F730" s="12" t="s">
        <v>37</v>
      </c>
      <c r="G730" s="12">
        <v>0.04</v>
      </c>
      <c r="H730" s="12">
        <v>5.98</v>
      </c>
      <c r="I730" s="12">
        <v>4.38</v>
      </c>
      <c r="J730" s="12">
        <v>1267</v>
      </c>
      <c r="K730" s="7" t="str">
        <f>IF(COUNTIF(Table1[Customer ID],Table1[[#This Row],[Customer ID]])&gt;1,"Repeat Customer","One-Time Customer")</f>
        <v>Repeat Customer</v>
      </c>
      <c r="L730" s="12" t="s">
        <v>1365</v>
      </c>
      <c r="M730" s="12" t="s">
        <v>49</v>
      </c>
      <c r="N730" s="12" t="s">
        <v>28</v>
      </c>
      <c r="O730" s="12" t="s">
        <v>77</v>
      </c>
      <c r="P730" s="12" t="s">
        <v>180</v>
      </c>
      <c r="Q730" s="12" t="s">
        <v>51</v>
      </c>
      <c r="R730" s="12" t="s">
        <v>1368</v>
      </c>
      <c r="S730" s="12">
        <v>0.75</v>
      </c>
      <c r="T730" s="7">
        <f>Table1[[#This Row],[Profit]]/Table1[[#This Row],[Sales]]</f>
        <v>-21.825146953405017</v>
      </c>
      <c r="U730" s="12" t="s">
        <v>33</v>
      </c>
      <c r="V730" s="12" t="s">
        <v>136</v>
      </c>
      <c r="W730" s="12" t="s">
        <v>362</v>
      </c>
      <c r="X730" s="12" t="s">
        <v>1367</v>
      </c>
      <c r="Y730" s="12">
        <v>33433</v>
      </c>
      <c r="Z730" s="13">
        <v>42136</v>
      </c>
      <c r="AA730" s="14" t="str">
        <f>TEXT(Table1[[#This Row],[Order Date]],"mmmm")</f>
        <v>May</v>
      </c>
      <c r="AB730" s="8" t="str">
        <f>TEXT(Table1[[#This Row],[Order Date]],"yyyy")</f>
        <v>2015</v>
      </c>
      <c r="AC730" s="13">
        <v>42138</v>
      </c>
      <c r="AD730" s="12">
        <v>-1522.3039999999999</v>
      </c>
      <c r="AE730" s="12">
        <v>11</v>
      </c>
      <c r="AF730" s="12">
        <v>69.75</v>
      </c>
      <c r="AG730" s="12">
        <v>89515</v>
      </c>
      <c r="AH730" s="7" t="str">
        <f>IF(COUNTIF(Returns!$A$2:$A$1635,Orders!AG730)&gt;0,"Returned","Not Returned")</f>
        <v>Not Returned</v>
      </c>
    </row>
    <row r="731" spans="5:34" ht="12.75" customHeight="1" thickTop="1" thickBot="1" x14ac:dyDescent="0.3">
      <c r="E731" s="9">
        <v>19550</v>
      </c>
      <c r="F731" s="2" t="s">
        <v>56</v>
      </c>
      <c r="G731" s="2">
        <v>7.0000000000000007E-2</v>
      </c>
      <c r="H731" s="2">
        <v>125.99</v>
      </c>
      <c r="I731" s="2">
        <v>7.69</v>
      </c>
      <c r="J731" s="2">
        <v>1271</v>
      </c>
      <c r="K731" s="7" t="str">
        <f>IF(COUNTIF(Table1[Customer ID],Table1[[#This Row],[Customer ID]])&gt;1,"Repeat Customer","One-Time Customer")</f>
        <v>Repeat Customer</v>
      </c>
      <c r="L731" s="2" t="s">
        <v>1369</v>
      </c>
      <c r="M731" s="2" t="s">
        <v>49</v>
      </c>
      <c r="N731" s="2" t="s">
        <v>28</v>
      </c>
      <c r="O731" s="2" t="s">
        <v>77</v>
      </c>
      <c r="P731" s="2" t="s">
        <v>78</v>
      </c>
      <c r="Q731" s="2" t="s">
        <v>59</v>
      </c>
      <c r="R731" s="2" t="s">
        <v>105</v>
      </c>
      <c r="S731" s="2">
        <v>0.59</v>
      </c>
      <c r="T731" s="7">
        <f>Table1[[#This Row],[Profit]]/Table1[[#This Row],[Sales]]</f>
        <v>0.69</v>
      </c>
      <c r="U731" s="2" t="s">
        <v>33</v>
      </c>
      <c r="V731" s="2" t="s">
        <v>34</v>
      </c>
      <c r="W731" s="2" t="s">
        <v>45</v>
      </c>
      <c r="X731" s="2" t="s">
        <v>1370</v>
      </c>
      <c r="Y731" s="2">
        <v>91941</v>
      </c>
      <c r="Z731" s="10">
        <v>42103</v>
      </c>
      <c r="AA731" s="14" t="str">
        <f>TEXT(Table1[[#This Row],[Order Date]],"mmmm")</f>
        <v>April</v>
      </c>
      <c r="AB731" s="8" t="str">
        <f>TEXT(Table1[[#This Row],[Order Date]],"yyyy")</f>
        <v>2015</v>
      </c>
      <c r="AC731" s="10">
        <v>42104</v>
      </c>
      <c r="AD731" s="2">
        <v>588.24569999999994</v>
      </c>
      <c r="AE731" s="2">
        <v>8</v>
      </c>
      <c r="AF731" s="2">
        <v>852.53</v>
      </c>
      <c r="AG731" s="2">
        <v>88410</v>
      </c>
      <c r="AH731" s="7" t="str">
        <f>IF(COUNTIF(Returns!$A$2:$A$1635,Orders!AG731)&gt;0,"Returned","Not Returned")</f>
        <v>Not Returned</v>
      </c>
    </row>
    <row r="732" spans="5:34" ht="12.75" customHeight="1" thickTop="1" thickBot="1" x14ac:dyDescent="0.3">
      <c r="E732" s="11">
        <v>19398</v>
      </c>
      <c r="F732" s="12" t="s">
        <v>106</v>
      </c>
      <c r="G732" s="12">
        <v>0.1</v>
      </c>
      <c r="H732" s="12">
        <v>34.229999999999997</v>
      </c>
      <c r="I732" s="12">
        <v>5.0199999999999996</v>
      </c>
      <c r="J732" s="12">
        <v>1271</v>
      </c>
      <c r="K732" s="7" t="str">
        <f>IF(COUNTIF(Table1[Customer ID],Table1[[#This Row],[Customer ID]])&gt;1,"Repeat Customer","One-Time Customer")</f>
        <v>Repeat Customer</v>
      </c>
      <c r="L732" s="12" t="s">
        <v>1369</v>
      </c>
      <c r="M732" s="12" t="s">
        <v>49</v>
      </c>
      <c r="N732" s="12" t="s">
        <v>28</v>
      </c>
      <c r="O732" s="12" t="s">
        <v>41</v>
      </c>
      <c r="P732" s="12" t="s">
        <v>50</v>
      </c>
      <c r="Q732" s="12" t="s">
        <v>59</v>
      </c>
      <c r="R732" s="12" t="s">
        <v>1371</v>
      </c>
      <c r="S732" s="12">
        <v>0.55000000000000004</v>
      </c>
      <c r="T732" s="7">
        <f>Table1[[#This Row],[Profit]]/Table1[[#This Row],[Sales]]</f>
        <v>0.69</v>
      </c>
      <c r="U732" s="12" t="s">
        <v>33</v>
      </c>
      <c r="V732" s="12" t="s">
        <v>34</v>
      </c>
      <c r="W732" s="12" t="s">
        <v>45</v>
      </c>
      <c r="X732" s="12" t="s">
        <v>1370</v>
      </c>
      <c r="Y732" s="12">
        <v>91941</v>
      </c>
      <c r="Z732" s="13">
        <v>42125</v>
      </c>
      <c r="AA732" s="14" t="str">
        <f>TEXT(Table1[[#This Row],[Order Date]],"mmmm")</f>
        <v>May</v>
      </c>
      <c r="AB732" s="8" t="str">
        <f>TEXT(Table1[[#This Row],[Order Date]],"yyyy")</f>
        <v>2015</v>
      </c>
      <c r="AC732" s="13">
        <v>42130</v>
      </c>
      <c r="AD732" s="12">
        <v>151.56539999999998</v>
      </c>
      <c r="AE732" s="12">
        <v>7</v>
      </c>
      <c r="AF732" s="12">
        <v>219.66</v>
      </c>
      <c r="AG732" s="12">
        <v>88411</v>
      </c>
      <c r="AH732" s="7" t="str">
        <f>IF(COUNTIF(Returns!$A$2:$A$1635,Orders!AG732)&gt;0,"Returned","Not Returned")</f>
        <v>Not Returned</v>
      </c>
    </row>
    <row r="733" spans="5:34" ht="12.75" customHeight="1" thickTop="1" thickBot="1" x14ac:dyDescent="0.3">
      <c r="E733" s="9">
        <v>20628</v>
      </c>
      <c r="F733" s="2" t="s">
        <v>47</v>
      </c>
      <c r="G733" s="2">
        <v>7.0000000000000007E-2</v>
      </c>
      <c r="H733" s="2">
        <v>40.98</v>
      </c>
      <c r="I733" s="2">
        <v>7.47</v>
      </c>
      <c r="J733" s="2">
        <v>1279</v>
      </c>
      <c r="K733" s="7" t="str">
        <f>IF(COUNTIF(Table1[Customer ID],Table1[[#This Row],[Customer ID]])&gt;1,"Repeat Customer","One-Time Customer")</f>
        <v>Repeat Customer</v>
      </c>
      <c r="L733" s="2" t="s">
        <v>1372</v>
      </c>
      <c r="M733" s="2" t="s">
        <v>49</v>
      </c>
      <c r="N733" s="2" t="s">
        <v>28</v>
      </c>
      <c r="O733" s="2" t="s">
        <v>29</v>
      </c>
      <c r="P733" s="2" t="s">
        <v>109</v>
      </c>
      <c r="Q733" s="2" t="s">
        <v>59</v>
      </c>
      <c r="R733" s="2" t="s">
        <v>1373</v>
      </c>
      <c r="S733" s="2">
        <v>0.37</v>
      </c>
      <c r="T733" s="7">
        <f>Table1[[#This Row],[Profit]]/Table1[[#This Row],[Sales]]</f>
        <v>0.67034798534798534</v>
      </c>
      <c r="U733" s="2" t="s">
        <v>33</v>
      </c>
      <c r="V733" s="2" t="s">
        <v>61</v>
      </c>
      <c r="W733" s="2" t="s">
        <v>703</v>
      </c>
      <c r="X733" s="2" t="s">
        <v>1374</v>
      </c>
      <c r="Y733" s="2">
        <v>46324</v>
      </c>
      <c r="Z733" s="10">
        <v>42064</v>
      </c>
      <c r="AA733" s="14" t="str">
        <f>TEXT(Table1[[#This Row],[Order Date]],"mmmm")</f>
        <v>March</v>
      </c>
      <c r="AB733" s="8" t="str">
        <f>TEXT(Table1[[#This Row],[Order Date]],"yyyy")</f>
        <v>2015</v>
      </c>
      <c r="AC733" s="10">
        <v>42065</v>
      </c>
      <c r="AD733" s="2">
        <v>54.901500000000006</v>
      </c>
      <c r="AE733" s="2">
        <v>2</v>
      </c>
      <c r="AF733" s="2">
        <v>81.900000000000006</v>
      </c>
      <c r="AG733" s="2">
        <v>90114</v>
      </c>
      <c r="AH733" s="7" t="str">
        <f>IF(COUNTIF(Returns!$A$2:$A$1635,Orders!AG733)&gt;0,"Returned","Not Returned")</f>
        <v>Not Returned</v>
      </c>
    </row>
    <row r="734" spans="5:34" ht="12.75" customHeight="1" thickTop="1" thickBot="1" x14ac:dyDescent="0.3">
      <c r="E734" s="11">
        <v>25005</v>
      </c>
      <c r="F734" s="12" t="s">
        <v>37</v>
      </c>
      <c r="G734" s="12">
        <v>0</v>
      </c>
      <c r="H734" s="12">
        <v>442.14</v>
      </c>
      <c r="I734" s="12">
        <v>14.7</v>
      </c>
      <c r="J734" s="12">
        <v>1279</v>
      </c>
      <c r="K734" s="7" t="str">
        <f>IF(COUNTIF(Table1[Customer ID],Table1[[#This Row],[Customer ID]])&gt;1,"Repeat Customer","One-Time Customer")</f>
        <v>Repeat Customer</v>
      </c>
      <c r="L734" s="12" t="s">
        <v>1372</v>
      </c>
      <c r="M734" s="12" t="s">
        <v>39</v>
      </c>
      <c r="N734" s="12" t="s">
        <v>28</v>
      </c>
      <c r="O734" s="12" t="s">
        <v>77</v>
      </c>
      <c r="P734" s="12" t="s">
        <v>85</v>
      </c>
      <c r="Q734" s="12" t="s">
        <v>43</v>
      </c>
      <c r="R734" s="12" t="s">
        <v>336</v>
      </c>
      <c r="S734" s="12">
        <v>0.56000000000000005</v>
      </c>
      <c r="T734" s="7">
        <f>Table1[[#This Row],[Profit]]/Table1[[#This Row],[Sales]]</f>
        <v>0.21401503836404448</v>
      </c>
      <c r="U734" s="12" t="s">
        <v>33</v>
      </c>
      <c r="V734" s="12" t="s">
        <v>61</v>
      </c>
      <c r="W734" s="12" t="s">
        <v>703</v>
      </c>
      <c r="X734" s="12" t="s">
        <v>1374</v>
      </c>
      <c r="Y734" s="12">
        <v>46324</v>
      </c>
      <c r="Z734" s="13">
        <v>42068</v>
      </c>
      <c r="AA734" s="14" t="str">
        <f>TEXT(Table1[[#This Row],[Order Date]],"mmmm")</f>
        <v>March</v>
      </c>
      <c r="AB734" s="8" t="str">
        <f>TEXT(Table1[[#This Row],[Order Date]],"yyyy")</f>
        <v>2015</v>
      </c>
      <c r="AC734" s="13">
        <v>42068</v>
      </c>
      <c r="AD734" s="12">
        <v>501.51</v>
      </c>
      <c r="AE734" s="12">
        <v>5</v>
      </c>
      <c r="AF734" s="12">
        <v>2343.34</v>
      </c>
      <c r="AG734" s="12">
        <v>90115</v>
      </c>
      <c r="AH734" s="7" t="str">
        <f>IF(COUNTIF(Returns!$A$2:$A$1635,Orders!AG734)&gt;0,"Returned","Not Returned")</f>
        <v>Not Returned</v>
      </c>
    </row>
    <row r="735" spans="5:34" ht="12.75" customHeight="1" thickTop="1" thickBot="1" x14ac:dyDescent="0.3">
      <c r="E735" s="9">
        <v>2628</v>
      </c>
      <c r="F735" s="2" t="s">
        <v>47</v>
      </c>
      <c r="G735" s="2">
        <v>7.0000000000000007E-2</v>
      </c>
      <c r="H735" s="2">
        <v>40.98</v>
      </c>
      <c r="I735" s="2">
        <v>7.47</v>
      </c>
      <c r="J735" s="2">
        <v>1280</v>
      </c>
      <c r="K735" s="7" t="str">
        <f>IF(COUNTIF(Table1[Customer ID],Table1[[#This Row],[Customer ID]])&gt;1,"Repeat Customer","One-Time Customer")</f>
        <v>One-Time Customer</v>
      </c>
      <c r="L735" s="2" t="s">
        <v>1375</v>
      </c>
      <c r="M735" s="2" t="s">
        <v>49</v>
      </c>
      <c r="N735" s="2" t="s">
        <v>28</v>
      </c>
      <c r="O735" s="2" t="s">
        <v>29</v>
      </c>
      <c r="P735" s="2" t="s">
        <v>109</v>
      </c>
      <c r="Q735" s="2" t="s">
        <v>59</v>
      </c>
      <c r="R735" s="2" t="s">
        <v>1373</v>
      </c>
      <c r="S735" s="2">
        <v>0.37</v>
      </c>
      <c r="T735" s="7">
        <f>Table1[[#This Row],[Profit]]/Table1[[#This Row],[Sales]]</f>
        <v>0.16758188089496659</v>
      </c>
      <c r="U735" s="2" t="s">
        <v>33</v>
      </c>
      <c r="V735" s="2" t="s">
        <v>34</v>
      </c>
      <c r="W735" s="2" t="s">
        <v>35</v>
      </c>
      <c r="X735" s="2" t="s">
        <v>209</v>
      </c>
      <c r="Y735" s="2">
        <v>98119</v>
      </c>
      <c r="Z735" s="10">
        <v>42064</v>
      </c>
      <c r="AA735" s="14" t="str">
        <f>TEXT(Table1[[#This Row],[Order Date]],"mmmm")</f>
        <v>March</v>
      </c>
      <c r="AB735" s="8" t="str">
        <f>TEXT(Table1[[#This Row],[Order Date]],"yyyy")</f>
        <v>2015</v>
      </c>
      <c r="AC735" s="10">
        <v>42065</v>
      </c>
      <c r="AD735" s="2">
        <v>54.901500000000006</v>
      </c>
      <c r="AE735" s="2">
        <v>8</v>
      </c>
      <c r="AF735" s="2">
        <v>327.61</v>
      </c>
      <c r="AG735" s="2">
        <v>19042</v>
      </c>
      <c r="AH735" s="7" t="str">
        <f>IF(COUNTIF(Returns!$A$2:$A$1635,Orders!AG735)&gt;0,"Returned","Not Returned")</f>
        <v>Not Returned</v>
      </c>
    </row>
    <row r="736" spans="5:34" ht="12.75" customHeight="1" thickTop="1" thickBot="1" x14ac:dyDescent="0.3">
      <c r="E736" s="11">
        <v>22125</v>
      </c>
      <c r="F736" s="12" t="s">
        <v>106</v>
      </c>
      <c r="G736" s="12">
        <v>0.1</v>
      </c>
      <c r="H736" s="12">
        <v>238.4</v>
      </c>
      <c r="I736" s="12">
        <v>24.49</v>
      </c>
      <c r="J736" s="12">
        <v>1281</v>
      </c>
      <c r="K736" s="7" t="str">
        <f>IF(COUNTIF(Table1[Customer ID],Table1[[#This Row],[Customer ID]])&gt;1,"Repeat Customer","One-Time Customer")</f>
        <v>Repeat Customer</v>
      </c>
      <c r="L736" s="12" t="s">
        <v>1376</v>
      </c>
      <c r="M736" s="12" t="s">
        <v>49</v>
      </c>
      <c r="N736" s="12" t="s">
        <v>58</v>
      </c>
      <c r="O736" s="12" t="s">
        <v>41</v>
      </c>
      <c r="P736" s="12" t="s">
        <v>42</v>
      </c>
      <c r="Q736" s="12" t="s">
        <v>236</v>
      </c>
      <c r="R736" s="12" t="s">
        <v>1377</v>
      </c>
      <c r="S736" s="12"/>
      <c r="T736" s="7">
        <f>Table1[[#This Row],[Profit]]/Table1[[#This Row],[Sales]]</f>
        <v>0.49325691744153283</v>
      </c>
      <c r="U736" s="12" t="s">
        <v>33</v>
      </c>
      <c r="V736" s="12" t="s">
        <v>61</v>
      </c>
      <c r="W736" s="12" t="s">
        <v>703</v>
      </c>
      <c r="X736" s="12" t="s">
        <v>1378</v>
      </c>
      <c r="Y736" s="12">
        <v>47591</v>
      </c>
      <c r="Z736" s="13">
        <v>42028</v>
      </c>
      <c r="AA736" s="14" t="str">
        <f>TEXT(Table1[[#This Row],[Order Date]],"mmmm")</f>
        <v>January</v>
      </c>
      <c r="AB736" s="8" t="str">
        <f>TEXT(Table1[[#This Row],[Order Date]],"yyyy")</f>
        <v>2015</v>
      </c>
      <c r="AC736" s="13">
        <v>42030</v>
      </c>
      <c r="AD736" s="12">
        <v>875.28440000000001</v>
      </c>
      <c r="AE736" s="12">
        <v>8</v>
      </c>
      <c r="AF736" s="12">
        <v>1774.5</v>
      </c>
      <c r="AG736" s="12">
        <v>89112</v>
      </c>
      <c r="AH736" s="7" t="str">
        <f>IF(COUNTIF(Returns!$A$2:$A$1635,Orders!AG736)&gt;0,"Returned","Not Returned")</f>
        <v>Not Returned</v>
      </c>
    </row>
    <row r="737" spans="5:34" ht="12.75" customHeight="1" thickTop="1" thickBot="1" x14ac:dyDescent="0.3">
      <c r="E737" s="9">
        <v>22126</v>
      </c>
      <c r="F737" s="2" t="s">
        <v>106</v>
      </c>
      <c r="G737" s="2">
        <v>0.03</v>
      </c>
      <c r="H737" s="2">
        <v>199.99</v>
      </c>
      <c r="I737" s="2">
        <v>24.49</v>
      </c>
      <c r="J737" s="2">
        <v>1281</v>
      </c>
      <c r="K737" s="7" t="str">
        <f>IF(COUNTIF(Table1[Customer ID],Table1[[#This Row],[Customer ID]])&gt;1,"Repeat Customer","One-Time Customer")</f>
        <v>Repeat Customer</v>
      </c>
      <c r="L737" s="2" t="s">
        <v>1376</v>
      </c>
      <c r="M737" s="2" t="s">
        <v>27</v>
      </c>
      <c r="N737" s="2" t="s">
        <v>58</v>
      </c>
      <c r="O737" s="2" t="s">
        <v>77</v>
      </c>
      <c r="P737" s="2" t="s">
        <v>587</v>
      </c>
      <c r="Q737" s="2" t="s">
        <v>236</v>
      </c>
      <c r="R737" s="2" t="s">
        <v>1379</v>
      </c>
      <c r="S737" s="2">
        <v>0.46</v>
      </c>
      <c r="T737" s="7">
        <f>Table1[[#This Row],[Profit]]/Table1[[#This Row],[Sales]]</f>
        <v>0.69</v>
      </c>
      <c r="U737" s="2" t="s">
        <v>33</v>
      </c>
      <c r="V737" s="2" t="s">
        <v>61</v>
      </c>
      <c r="W737" s="2" t="s">
        <v>703</v>
      </c>
      <c r="X737" s="2" t="s">
        <v>1378</v>
      </c>
      <c r="Y737" s="2">
        <v>47591</v>
      </c>
      <c r="Z737" s="10">
        <v>42028</v>
      </c>
      <c r="AA737" s="14" t="str">
        <f>TEXT(Table1[[#This Row],[Order Date]],"mmmm")</f>
        <v>January</v>
      </c>
      <c r="AB737" s="8" t="str">
        <f>TEXT(Table1[[#This Row],[Order Date]],"yyyy")</f>
        <v>2015</v>
      </c>
      <c r="AC737" s="10">
        <v>42030</v>
      </c>
      <c r="AD737" s="2">
        <v>727.73609999999996</v>
      </c>
      <c r="AE737" s="2">
        <v>5</v>
      </c>
      <c r="AF737" s="2">
        <v>1054.69</v>
      </c>
      <c r="AG737" s="2">
        <v>89112</v>
      </c>
      <c r="AH737" s="7" t="str">
        <f>IF(COUNTIF(Returns!$A$2:$A$1635,Orders!AG737)&gt;0,"Returned","Not Returned")</f>
        <v>Not Returned</v>
      </c>
    </row>
    <row r="738" spans="5:34" ht="12.75" customHeight="1" thickTop="1" thickBot="1" x14ac:dyDescent="0.3">
      <c r="E738" s="11">
        <v>4125</v>
      </c>
      <c r="F738" s="12" t="s">
        <v>106</v>
      </c>
      <c r="G738" s="12">
        <v>0.1</v>
      </c>
      <c r="H738" s="12">
        <v>238.4</v>
      </c>
      <c r="I738" s="12">
        <v>24.49</v>
      </c>
      <c r="J738" s="12">
        <v>1282</v>
      </c>
      <c r="K738" s="7" t="str">
        <f>IF(COUNTIF(Table1[Customer ID],Table1[[#This Row],[Customer ID]])&gt;1,"Repeat Customer","One-Time Customer")</f>
        <v>Repeat Customer</v>
      </c>
      <c r="L738" s="12" t="s">
        <v>1380</v>
      </c>
      <c r="M738" s="12" t="s">
        <v>49</v>
      </c>
      <c r="N738" s="12" t="s">
        <v>58</v>
      </c>
      <c r="O738" s="12" t="s">
        <v>41</v>
      </c>
      <c r="P738" s="12" t="s">
        <v>42</v>
      </c>
      <c r="Q738" s="12" t="s">
        <v>236</v>
      </c>
      <c r="R738" s="12" t="s">
        <v>1377</v>
      </c>
      <c r="S738" s="12"/>
      <c r="T738" s="7">
        <f>Table1[[#This Row],[Profit]]/Table1[[#This Row],[Sales]]</f>
        <v>6.9228884991712245E-2</v>
      </c>
      <c r="U738" s="12" t="s">
        <v>33</v>
      </c>
      <c r="V738" s="12" t="s">
        <v>53</v>
      </c>
      <c r="W738" s="12" t="s">
        <v>234</v>
      </c>
      <c r="X738" s="12" t="s">
        <v>1319</v>
      </c>
      <c r="Y738" s="12">
        <v>19134</v>
      </c>
      <c r="Z738" s="13">
        <v>42028</v>
      </c>
      <c r="AA738" s="14" t="str">
        <f>TEXT(Table1[[#This Row],[Order Date]],"mmmm")</f>
        <v>January</v>
      </c>
      <c r="AB738" s="8" t="str">
        <f>TEXT(Table1[[#This Row],[Order Date]],"yyyy")</f>
        <v>2015</v>
      </c>
      <c r="AC738" s="13">
        <v>42030</v>
      </c>
      <c r="AD738" s="12">
        <v>460.67600000000004</v>
      </c>
      <c r="AE738" s="12">
        <v>30</v>
      </c>
      <c r="AF738" s="12">
        <v>6654.39</v>
      </c>
      <c r="AG738" s="12">
        <v>29319</v>
      </c>
      <c r="AH738" s="7" t="str">
        <f>IF(COUNTIF(Returns!$A$2:$A$1635,Orders!AG738)&gt;0,"Returned","Not Returned")</f>
        <v>Not Returned</v>
      </c>
    </row>
    <row r="739" spans="5:34" ht="12.75" customHeight="1" thickTop="1" thickBot="1" x14ac:dyDescent="0.3">
      <c r="E739" s="9">
        <v>4126</v>
      </c>
      <c r="F739" s="2" t="s">
        <v>106</v>
      </c>
      <c r="G739" s="2">
        <v>0.03</v>
      </c>
      <c r="H739" s="2">
        <v>199.99</v>
      </c>
      <c r="I739" s="2">
        <v>24.49</v>
      </c>
      <c r="J739" s="2">
        <v>1282</v>
      </c>
      <c r="K739" s="7" t="str">
        <f>IF(COUNTIF(Table1[Customer ID],Table1[[#This Row],[Customer ID]])&gt;1,"Repeat Customer","One-Time Customer")</f>
        <v>Repeat Customer</v>
      </c>
      <c r="L739" s="2" t="s">
        <v>1380</v>
      </c>
      <c r="M739" s="2" t="s">
        <v>27</v>
      </c>
      <c r="N739" s="2" t="s">
        <v>58</v>
      </c>
      <c r="O739" s="2" t="s">
        <v>77</v>
      </c>
      <c r="P739" s="2" t="s">
        <v>587</v>
      </c>
      <c r="Q739" s="2" t="s">
        <v>236</v>
      </c>
      <c r="R739" s="2" t="s">
        <v>1379</v>
      </c>
      <c r="S739" s="2">
        <v>0.46</v>
      </c>
      <c r="T739" s="7">
        <f>Table1[[#This Row],[Profit]]/Table1[[#This Row],[Sales]]</f>
        <v>8.8814341409895498E-2</v>
      </c>
      <c r="U739" s="2" t="s">
        <v>33</v>
      </c>
      <c r="V739" s="2" t="s">
        <v>53</v>
      </c>
      <c r="W739" s="2" t="s">
        <v>234</v>
      </c>
      <c r="X739" s="2" t="s">
        <v>1319</v>
      </c>
      <c r="Y739" s="2">
        <v>19134</v>
      </c>
      <c r="Z739" s="10">
        <v>42028</v>
      </c>
      <c r="AA739" s="14" t="str">
        <f>TEXT(Table1[[#This Row],[Order Date]],"mmmm")</f>
        <v>January</v>
      </c>
      <c r="AB739" s="8" t="str">
        <f>TEXT(Table1[[#This Row],[Order Date]],"yyyy")</f>
        <v>2015</v>
      </c>
      <c r="AC739" s="10">
        <v>42030</v>
      </c>
      <c r="AD739" s="2">
        <v>393.41999999999996</v>
      </c>
      <c r="AE739" s="2">
        <v>21</v>
      </c>
      <c r="AF739" s="2">
        <v>4429.6899999999996</v>
      </c>
      <c r="AG739" s="2">
        <v>29319</v>
      </c>
      <c r="AH739" s="7" t="str">
        <f>IF(COUNTIF(Returns!$A$2:$A$1635,Orders!AG739)&gt;0,"Returned","Not Returned")</f>
        <v>Not Returned</v>
      </c>
    </row>
    <row r="740" spans="5:34" ht="12.75" customHeight="1" thickTop="1" thickBot="1" x14ac:dyDescent="0.3">
      <c r="E740" s="11">
        <v>19990</v>
      </c>
      <c r="F740" s="12" t="s">
        <v>37</v>
      </c>
      <c r="G740" s="12">
        <v>0.04</v>
      </c>
      <c r="H740" s="12">
        <v>150.97999999999999</v>
      </c>
      <c r="I740" s="12">
        <v>13.99</v>
      </c>
      <c r="J740" s="12">
        <v>1298</v>
      </c>
      <c r="K740" s="7" t="str">
        <f>IF(COUNTIF(Table1[Customer ID],Table1[[#This Row],[Customer ID]])&gt;1,"Repeat Customer","One-Time Customer")</f>
        <v>Repeat Customer</v>
      </c>
      <c r="L740" s="12" t="s">
        <v>1381</v>
      </c>
      <c r="M740" s="12" t="s">
        <v>49</v>
      </c>
      <c r="N740" s="12" t="s">
        <v>40</v>
      </c>
      <c r="O740" s="12" t="s">
        <v>77</v>
      </c>
      <c r="P740" s="12" t="s">
        <v>85</v>
      </c>
      <c r="Q740" s="12" t="s">
        <v>86</v>
      </c>
      <c r="R740" s="12" t="s">
        <v>627</v>
      </c>
      <c r="S740" s="12">
        <v>0.38</v>
      </c>
      <c r="T740" s="7">
        <f>Table1[[#This Row],[Profit]]/Table1[[#This Row],[Sales]]</f>
        <v>0.69</v>
      </c>
      <c r="U740" s="12" t="s">
        <v>33</v>
      </c>
      <c r="V740" s="12" t="s">
        <v>61</v>
      </c>
      <c r="W740" s="12" t="s">
        <v>130</v>
      </c>
      <c r="X740" s="12" t="s">
        <v>1321</v>
      </c>
      <c r="Y740" s="12">
        <v>75482</v>
      </c>
      <c r="Z740" s="13">
        <v>42047</v>
      </c>
      <c r="AA740" s="14" t="str">
        <f>TEXT(Table1[[#This Row],[Order Date]],"mmmm")</f>
        <v>February</v>
      </c>
      <c r="AB740" s="8" t="str">
        <f>TEXT(Table1[[#This Row],[Order Date]],"yyyy")</f>
        <v>2015</v>
      </c>
      <c r="AC740" s="13">
        <v>42050</v>
      </c>
      <c r="AD740" s="12">
        <v>606.05459999999994</v>
      </c>
      <c r="AE740" s="12">
        <v>6</v>
      </c>
      <c r="AF740" s="12">
        <v>878.34</v>
      </c>
      <c r="AG740" s="12">
        <v>90662</v>
      </c>
      <c r="AH740" s="7" t="str">
        <f>IF(COUNTIF(Returns!$A$2:$A$1635,Orders!AG740)&gt;0,"Returned","Not Returned")</f>
        <v>Not Returned</v>
      </c>
    </row>
    <row r="741" spans="5:34" ht="12.75" customHeight="1" thickTop="1" thickBot="1" x14ac:dyDescent="0.3">
      <c r="E741" s="9">
        <v>19991</v>
      </c>
      <c r="F741" s="2" t="s">
        <v>37</v>
      </c>
      <c r="G741" s="2">
        <v>0.04</v>
      </c>
      <c r="H741" s="2">
        <v>176.19</v>
      </c>
      <c r="I741" s="2">
        <v>11.87</v>
      </c>
      <c r="J741" s="2">
        <v>1298</v>
      </c>
      <c r="K741" s="7" t="str">
        <f>IF(COUNTIF(Table1[Customer ID],Table1[[#This Row],[Customer ID]])&gt;1,"Repeat Customer","One-Time Customer")</f>
        <v>Repeat Customer</v>
      </c>
      <c r="L741" s="2" t="s">
        <v>1381</v>
      </c>
      <c r="M741" s="2" t="s">
        <v>49</v>
      </c>
      <c r="N741" s="2" t="s">
        <v>40</v>
      </c>
      <c r="O741" s="2" t="s">
        <v>29</v>
      </c>
      <c r="P741" s="2" t="s">
        <v>141</v>
      </c>
      <c r="Q741" s="2" t="s">
        <v>59</v>
      </c>
      <c r="R741" s="2" t="s">
        <v>1382</v>
      </c>
      <c r="S741" s="2">
        <v>0.62</v>
      </c>
      <c r="T741" s="7">
        <f>Table1[[#This Row],[Profit]]/Table1[[#This Row],[Sales]]</f>
        <v>0.47312177601726357</v>
      </c>
      <c r="U741" s="2" t="s">
        <v>33</v>
      </c>
      <c r="V741" s="2" t="s">
        <v>61</v>
      </c>
      <c r="W741" s="2" t="s">
        <v>130</v>
      </c>
      <c r="X741" s="2" t="s">
        <v>1321</v>
      </c>
      <c r="Y741" s="2">
        <v>75482</v>
      </c>
      <c r="Z741" s="10">
        <v>42047</v>
      </c>
      <c r="AA741" s="14" t="str">
        <f>TEXT(Table1[[#This Row],[Order Date]],"mmmm")</f>
        <v>February</v>
      </c>
      <c r="AB741" s="8" t="str">
        <f>TEXT(Table1[[#This Row],[Order Date]],"yyyy")</f>
        <v>2015</v>
      </c>
      <c r="AC741" s="10">
        <v>42049</v>
      </c>
      <c r="AD741" s="2">
        <v>320.10000000000002</v>
      </c>
      <c r="AE741" s="2">
        <v>4</v>
      </c>
      <c r="AF741" s="2">
        <v>676.57</v>
      </c>
      <c r="AG741" s="2">
        <v>90662</v>
      </c>
      <c r="AH741" s="7" t="str">
        <f>IF(COUNTIF(Returns!$A$2:$A$1635,Orders!AG741)&gt;0,"Returned","Not Returned")</f>
        <v>Not Returned</v>
      </c>
    </row>
    <row r="742" spans="5:34" ht="12.75" customHeight="1" thickTop="1" thickBot="1" x14ac:dyDescent="0.3">
      <c r="E742" s="11">
        <v>23120</v>
      </c>
      <c r="F742" s="12" t="s">
        <v>25</v>
      </c>
      <c r="G742" s="12">
        <v>0.03</v>
      </c>
      <c r="H742" s="12">
        <v>39.479999999999997</v>
      </c>
      <c r="I742" s="12">
        <v>1.99</v>
      </c>
      <c r="J742" s="12">
        <v>1303</v>
      </c>
      <c r="K742" s="7" t="str">
        <f>IF(COUNTIF(Table1[Customer ID],Table1[[#This Row],[Customer ID]])&gt;1,"Repeat Customer","One-Time Customer")</f>
        <v>Repeat Customer</v>
      </c>
      <c r="L742" s="12" t="s">
        <v>1383</v>
      </c>
      <c r="M742" s="12" t="s">
        <v>49</v>
      </c>
      <c r="N742" s="12" t="s">
        <v>114</v>
      </c>
      <c r="O742" s="12" t="s">
        <v>77</v>
      </c>
      <c r="P742" s="12" t="s">
        <v>180</v>
      </c>
      <c r="Q742" s="12" t="s">
        <v>51</v>
      </c>
      <c r="R742" s="12" t="s">
        <v>705</v>
      </c>
      <c r="S742" s="12">
        <v>0.54</v>
      </c>
      <c r="T742" s="7">
        <f>Table1[[#This Row],[Profit]]/Table1[[#This Row],[Sales]]</f>
        <v>0.69</v>
      </c>
      <c r="U742" s="12" t="s">
        <v>33</v>
      </c>
      <c r="V742" s="12" t="s">
        <v>34</v>
      </c>
      <c r="W742" s="12" t="s">
        <v>212</v>
      </c>
      <c r="X742" s="12" t="s">
        <v>1384</v>
      </c>
      <c r="Y742" s="12">
        <v>84074</v>
      </c>
      <c r="Z742" s="13">
        <v>42054</v>
      </c>
      <c r="AA742" s="14" t="str">
        <f>TEXT(Table1[[#This Row],[Order Date]],"mmmm")</f>
        <v>February</v>
      </c>
      <c r="AB742" s="8" t="str">
        <f>TEXT(Table1[[#This Row],[Order Date]],"yyyy")</f>
        <v>2015</v>
      </c>
      <c r="AC742" s="13">
        <v>42056</v>
      </c>
      <c r="AD742" s="12">
        <v>317.08949999999999</v>
      </c>
      <c r="AE742" s="12">
        <v>12</v>
      </c>
      <c r="AF742" s="12">
        <v>459.55</v>
      </c>
      <c r="AG742" s="12">
        <v>87003</v>
      </c>
      <c r="AH742" s="7" t="str">
        <f>IF(COUNTIF(Returns!$A$2:$A$1635,Orders!AG742)&gt;0,"Returned","Not Returned")</f>
        <v>Not Returned</v>
      </c>
    </row>
    <row r="743" spans="5:34" ht="12.75" customHeight="1" thickTop="1" thickBot="1" x14ac:dyDescent="0.3">
      <c r="E743" s="9">
        <v>20652</v>
      </c>
      <c r="F743" s="2" t="s">
        <v>106</v>
      </c>
      <c r="G743" s="2">
        <v>0.01</v>
      </c>
      <c r="H743" s="2">
        <v>65.989999999999995</v>
      </c>
      <c r="I743" s="2">
        <v>5.31</v>
      </c>
      <c r="J743" s="2">
        <v>1303</v>
      </c>
      <c r="K743" s="7" t="str">
        <f>IF(COUNTIF(Table1[Customer ID],Table1[[#This Row],[Customer ID]])&gt;1,"Repeat Customer","One-Time Customer")</f>
        <v>Repeat Customer</v>
      </c>
      <c r="L743" s="2" t="s">
        <v>1383</v>
      </c>
      <c r="M743" s="2" t="s">
        <v>49</v>
      </c>
      <c r="N743" s="2" t="s">
        <v>114</v>
      </c>
      <c r="O743" s="2" t="s">
        <v>77</v>
      </c>
      <c r="P743" s="2" t="s">
        <v>78</v>
      </c>
      <c r="Q743" s="2" t="s">
        <v>59</v>
      </c>
      <c r="R743" s="2" t="s">
        <v>1385</v>
      </c>
      <c r="S743" s="2">
        <v>0.56999999999999995</v>
      </c>
      <c r="T743" s="7">
        <f>Table1[[#This Row],[Profit]]/Table1[[#This Row],[Sales]]</f>
        <v>0.46631164090147148</v>
      </c>
      <c r="U743" s="2" t="s">
        <v>33</v>
      </c>
      <c r="V743" s="2" t="s">
        <v>34</v>
      </c>
      <c r="W743" s="2" t="s">
        <v>212</v>
      </c>
      <c r="X743" s="2" t="s">
        <v>1384</v>
      </c>
      <c r="Y743" s="2">
        <v>84074</v>
      </c>
      <c r="Z743" s="10">
        <v>42054</v>
      </c>
      <c r="AA743" s="14" t="str">
        <f>TEXT(Table1[[#This Row],[Order Date]],"mmmm")</f>
        <v>February</v>
      </c>
      <c r="AB743" s="8" t="str">
        <f>TEXT(Table1[[#This Row],[Order Date]],"yyyy")</f>
        <v>2015</v>
      </c>
      <c r="AC743" s="10">
        <v>42061</v>
      </c>
      <c r="AD743" s="2">
        <v>250.36272000000002</v>
      </c>
      <c r="AE743" s="2">
        <v>9</v>
      </c>
      <c r="AF743" s="2">
        <v>536.9</v>
      </c>
      <c r="AG743" s="2">
        <v>87005</v>
      </c>
      <c r="AH743" s="7" t="str">
        <f>IF(COUNTIF(Returns!$A$2:$A$1635,Orders!AG743)&gt;0,"Returned","Not Returned")</f>
        <v>Not Returned</v>
      </c>
    </row>
    <row r="744" spans="5:34" ht="12.75" customHeight="1" thickTop="1" thickBot="1" x14ac:dyDescent="0.3">
      <c r="E744" s="11">
        <v>25092</v>
      </c>
      <c r="F744" s="12" t="s">
        <v>56</v>
      </c>
      <c r="G744" s="12">
        <v>0.08</v>
      </c>
      <c r="H744" s="12">
        <v>2.88</v>
      </c>
      <c r="I744" s="12">
        <v>0.5</v>
      </c>
      <c r="J744" s="12">
        <v>1304</v>
      </c>
      <c r="K744" s="7" t="str">
        <f>IF(COUNTIF(Table1[Customer ID],Table1[[#This Row],[Customer ID]])&gt;1,"Repeat Customer","One-Time Customer")</f>
        <v>One-Time Customer</v>
      </c>
      <c r="L744" s="12" t="s">
        <v>1386</v>
      </c>
      <c r="M744" s="12" t="s">
        <v>49</v>
      </c>
      <c r="N744" s="12" t="s">
        <v>114</v>
      </c>
      <c r="O744" s="12" t="s">
        <v>29</v>
      </c>
      <c r="P744" s="12" t="s">
        <v>134</v>
      </c>
      <c r="Q744" s="12" t="s">
        <v>59</v>
      </c>
      <c r="R744" s="12" t="s">
        <v>1387</v>
      </c>
      <c r="S744" s="12">
        <v>0.39</v>
      </c>
      <c r="T744" s="7">
        <f>Table1[[#This Row],[Profit]]/Table1[[#This Row],[Sales]]</f>
        <v>0.69</v>
      </c>
      <c r="U744" s="12" t="s">
        <v>33</v>
      </c>
      <c r="V744" s="12" t="s">
        <v>34</v>
      </c>
      <c r="W744" s="12" t="s">
        <v>212</v>
      </c>
      <c r="X744" s="12" t="s">
        <v>1388</v>
      </c>
      <c r="Y744" s="12">
        <v>84084</v>
      </c>
      <c r="Z744" s="13">
        <v>42117</v>
      </c>
      <c r="AA744" s="14" t="str">
        <f>TEXT(Table1[[#This Row],[Order Date]],"mmmm")</f>
        <v>April</v>
      </c>
      <c r="AB744" s="8" t="str">
        <f>TEXT(Table1[[#This Row],[Order Date]],"yyyy")</f>
        <v>2015</v>
      </c>
      <c r="AC744" s="13">
        <v>42118</v>
      </c>
      <c r="AD744" s="12">
        <v>6.0305999999999997</v>
      </c>
      <c r="AE744" s="12">
        <v>3</v>
      </c>
      <c r="AF744" s="12">
        <v>8.74</v>
      </c>
      <c r="AG744" s="12">
        <v>87004</v>
      </c>
      <c r="AH744" s="7" t="str">
        <f>IF(COUNTIF(Returns!$A$2:$A$1635,Orders!AG744)&gt;0,"Returned","Not Returned")</f>
        <v>Not Returned</v>
      </c>
    </row>
    <row r="745" spans="5:34" ht="12.75" customHeight="1" thickTop="1" thickBot="1" x14ac:dyDescent="0.3">
      <c r="E745" s="9">
        <v>26274</v>
      </c>
      <c r="F745" s="2" t="s">
        <v>25</v>
      </c>
      <c r="G745" s="2">
        <v>0.04</v>
      </c>
      <c r="H745" s="2">
        <v>62.18</v>
      </c>
      <c r="I745" s="2">
        <v>10.84</v>
      </c>
      <c r="J745" s="2">
        <v>1305</v>
      </c>
      <c r="K745" s="7" t="str">
        <f>IF(COUNTIF(Table1[Customer ID],Table1[[#This Row],[Customer ID]])&gt;1,"Repeat Customer","One-Time Customer")</f>
        <v>One-Time Customer</v>
      </c>
      <c r="L745" s="2" t="s">
        <v>1389</v>
      </c>
      <c r="M745" s="2" t="s">
        <v>49</v>
      </c>
      <c r="N745" s="2" t="s">
        <v>114</v>
      </c>
      <c r="O745" s="2" t="s">
        <v>41</v>
      </c>
      <c r="P745" s="2" t="s">
        <v>50</v>
      </c>
      <c r="Q745" s="2" t="s">
        <v>86</v>
      </c>
      <c r="R745" s="2" t="s">
        <v>1390</v>
      </c>
      <c r="S745" s="2">
        <v>0.63</v>
      </c>
      <c r="T745" s="7">
        <f>Table1[[#This Row],[Profit]]/Table1[[#This Row],[Sales]]</f>
        <v>0.69</v>
      </c>
      <c r="U745" s="2" t="s">
        <v>33</v>
      </c>
      <c r="V745" s="2" t="s">
        <v>34</v>
      </c>
      <c r="W745" s="2" t="s">
        <v>212</v>
      </c>
      <c r="X745" s="2" t="s">
        <v>1391</v>
      </c>
      <c r="Y745" s="2">
        <v>84120</v>
      </c>
      <c r="Z745" s="10">
        <v>42052</v>
      </c>
      <c r="AA745" s="14" t="str">
        <f>TEXT(Table1[[#This Row],[Order Date]],"mmmm")</f>
        <v>February</v>
      </c>
      <c r="AB745" s="8" t="str">
        <f>TEXT(Table1[[#This Row],[Order Date]],"yyyy")</f>
        <v>2015</v>
      </c>
      <c r="AC745" s="10">
        <v>42054</v>
      </c>
      <c r="AD745" s="2">
        <v>125.8077</v>
      </c>
      <c r="AE745" s="2">
        <v>3</v>
      </c>
      <c r="AF745" s="2">
        <v>182.33</v>
      </c>
      <c r="AG745" s="2">
        <v>87002</v>
      </c>
      <c r="AH745" s="7" t="str">
        <f>IF(COUNTIF(Returns!$A$2:$A$1635,Orders!AG745)&gt;0,"Returned","Not Returned")</f>
        <v>Not Returned</v>
      </c>
    </row>
    <row r="746" spans="5:34" ht="12.75" customHeight="1" thickTop="1" thickBot="1" x14ac:dyDescent="0.3">
      <c r="E746" s="11">
        <v>22832</v>
      </c>
      <c r="F746" s="12" t="s">
        <v>106</v>
      </c>
      <c r="G746" s="12">
        <v>0.04</v>
      </c>
      <c r="H746" s="12">
        <v>8.33</v>
      </c>
      <c r="I746" s="12">
        <v>1.99</v>
      </c>
      <c r="J746" s="12">
        <v>1307</v>
      </c>
      <c r="K746" s="7" t="str">
        <f>IF(COUNTIF(Table1[Customer ID],Table1[[#This Row],[Customer ID]])&gt;1,"Repeat Customer","One-Time Customer")</f>
        <v>One-Time Customer</v>
      </c>
      <c r="L746" s="12" t="s">
        <v>1392</v>
      </c>
      <c r="M746" s="12" t="s">
        <v>49</v>
      </c>
      <c r="N746" s="12" t="s">
        <v>58</v>
      </c>
      <c r="O746" s="12" t="s">
        <v>77</v>
      </c>
      <c r="P746" s="12" t="s">
        <v>180</v>
      </c>
      <c r="Q746" s="12" t="s">
        <v>51</v>
      </c>
      <c r="R746" s="12" t="s">
        <v>414</v>
      </c>
      <c r="S746" s="12">
        <v>0.52</v>
      </c>
      <c r="T746" s="7">
        <f>Table1[[#This Row],[Profit]]/Table1[[#This Row],[Sales]]</f>
        <v>0.34200822794453756</v>
      </c>
      <c r="U746" s="12" t="s">
        <v>33</v>
      </c>
      <c r="V746" s="12" t="s">
        <v>34</v>
      </c>
      <c r="W746" s="12" t="s">
        <v>102</v>
      </c>
      <c r="X746" s="12" t="s">
        <v>1393</v>
      </c>
      <c r="Y746" s="12">
        <v>97420</v>
      </c>
      <c r="Z746" s="13">
        <v>42185</v>
      </c>
      <c r="AA746" s="14" t="str">
        <f>TEXT(Table1[[#This Row],[Order Date]],"mmmm")</f>
        <v>June</v>
      </c>
      <c r="AB746" s="8" t="str">
        <f>TEXT(Table1[[#This Row],[Order Date]],"yyyy")</f>
        <v>2015</v>
      </c>
      <c r="AC746" s="13">
        <v>42192</v>
      </c>
      <c r="AD746" s="12">
        <v>44.891999999999996</v>
      </c>
      <c r="AE746" s="12">
        <v>16</v>
      </c>
      <c r="AF746" s="12">
        <v>131.26</v>
      </c>
      <c r="AG746" s="12">
        <v>91451</v>
      </c>
      <c r="AH746" s="7" t="str">
        <f>IF(COUNTIF(Returns!$A$2:$A$1635,Orders!AG746)&gt;0,"Returned","Not Returned")</f>
        <v>Not Returned</v>
      </c>
    </row>
    <row r="747" spans="5:34" ht="12.75" customHeight="1" thickTop="1" thickBot="1" x14ac:dyDescent="0.3">
      <c r="E747" s="9">
        <v>3167</v>
      </c>
      <c r="F747" s="2" t="s">
        <v>56</v>
      </c>
      <c r="G747" s="2">
        <v>0.04</v>
      </c>
      <c r="H747" s="2">
        <v>5.34</v>
      </c>
      <c r="I747" s="2">
        <v>2.99</v>
      </c>
      <c r="J747" s="2">
        <v>1314</v>
      </c>
      <c r="K747" s="7" t="str">
        <f>IF(COUNTIF(Table1[Customer ID],Table1[[#This Row],[Customer ID]])&gt;1,"Repeat Customer","One-Time Customer")</f>
        <v>Repeat Customer</v>
      </c>
      <c r="L747" s="2" t="s">
        <v>1394</v>
      </c>
      <c r="M747" s="2" t="s">
        <v>49</v>
      </c>
      <c r="N747" s="2" t="s">
        <v>40</v>
      </c>
      <c r="O747" s="2" t="s">
        <v>29</v>
      </c>
      <c r="P747" s="2" t="s">
        <v>109</v>
      </c>
      <c r="Q747" s="2" t="s">
        <v>59</v>
      </c>
      <c r="R747" s="2" t="s">
        <v>822</v>
      </c>
      <c r="S747" s="2">
        <v>0.38</v>
      </c>
      <c r="T747" s="7">
        <f>Table1[[#This Row],[Profit]]/Table1[[#This Row],[Sales]]</f>
        <v>1.4343308395677472E-2</v>
      </c>
      <c r="U747" s="2" t="s">
        <v>33</v>
      </c>
      <c r="V747" s="2" t="s">
        <v>34</v>
      </c>
      <c r="W747" s="2" t="s">
        <v>45</v>
      </c>
      <c r="X747" s="2" t="s">
        <v>663</v>
      </c>
      <c r="Y747" s="2">
        <v>90058</v>
      </c>
      <c r="Z747" s="10">
        <v>42093</v>
      </c>
      <c r="AA747" s="14" t="str">
        <f>TEXT(Table1[[#This Row],[Order Date]],"mmmm")</f>
        <v>March</v>
      </c>
      <c r="AB747" s="8" t="str">
        <f>TEXT(Table1[[#This Row],[Order Date]],"yyyy")</f>
        <v>2015</v>
      </c>
      <c r="AC747" s="10">
        <v>42095</v>
      </c>
      <c r="AD747" s="2">
        <v>3.4509999999999996</v>
      </c>
      <c r="AE747" s="2">
        <v>45</v>
      </c>
      <c r="AF747" s="2">
        <v>240.6</v>
      </c>
      <c r="AG747" s="2">
        <v>22755</v>
      </c>
      <c r="AH747" s="7" t="str">
        <f>IF(COUNTIF(Returns!$A$2:$A$1635,Orders!AG747)&gt;0,"Returned","Not Returned")</f>
        <v>Not Returned</v>
      </c>
    </row>
    <row r="748" spans="5:34" ht="12.75" customHeight="1" thickTop="1" thickBot="1" x14ac:dyDescent="0.3">
      <c r="E748" s="11">
        <v>3168</v>
      </c>
      <c r="F748" s="12" t="s">
        <v>56</v>
      </c>
      <c r="G748" s="12">
        <v>0.06</v>
      </c>
      <c r="H748" s="12">
        <v>55.99</v>
      </c>
      <c r="I748" s="12">
        <v>5</v>
      </c>
      <c r="J748" s="12">
        <v>1314</v>
      </c>
      <c r="K748" s="7" t="str">
        <f>IF(COUNTIF(Table1[Customer ID],Table1[[#This Row],[Customer ID]])&gt;1,"Repeat Customer","One-Time Customer")</f>
        <v>Repeat Customer</v>
      </c>
      <c r="L748" s="12" t="s">
        <v>1394</v>
      </c>
      <c r="M748" s="12" t="s">
        <v>49</v>
      </c>
      <c r="N748" s="12" t="s">
        <v>40</v>
      </c>
      <c r="O748" s="12" t="s">
        <v>77</v>
      </c>
      <c r="P748" s="12" t="s">
        <v>78</v>
      </c>
      <c r="Q748" s="12" t="s">
        <v>51</v>
      </c>
      <c r="R748" s="12" t="s">
        <v>689</v>
      </c>
      <c r="S748" s="12">
        <v>0.8</v>
      </c>
      <c r="T748" s="7">
        <f>Table1[[#This Row],[Profit]]/Table1[[#This Row],[Sales]]</f>
        <v>-1.1619934143870314</v>
      </c>
      <c r="U748" s="12" t="s">
        <v>33</v>
      </c>
      <c r="V748" s="12" t="s">
        <v>34</v>
      </c>
      <c r="W748" s="12" t="s">
        <v>45</v>
      </c>
      <c r="X748" s="12" t="s">
        <v>663</v>
      </c>
      <c r="Y748" s="12">
        <v>90058</v>
      </c>
      <c r="Z748" s="13">
        <v>42093</v>
      </c>
      <c r="AA748" s="14" t="str">
        <f>TEXT(Table1[[#This Row],[Order Date]],"mmmm")</f>
        <v>March</v>
      </c>
      <c r="AB748" s="8" t="str">
        <f>TEXT(Table1[[#This Row],[Order Date]],"yyyy")</f>
        <v>2015</v>
      </c>
      <c r="AC748" s="13">
        <v>42095</v>
      </c>
      <c r="AD748" s="12">
        <v>-275.25299999999999</v>
      </c>
      <c r="AE748" s="12">
        <v>5</v>
      </c>
      <c r="AF748" s="12">
        <v>236.88</v>
      </c>
      <c r="AG748" s="12">
        <v>22755</v>
      </c>
      <c r="AH748" s="7" t="str">
        <f>IF(COUNTIF(Returns!$A$2:$A$1635,Orders!AG748)&gt;0,"Returned","Not Returned")</f>
        <v>Not Returned</v>
      </c>
    </row>
    <row r="749" spans="5:34" ht="12.75" customHeight="1" thickTop="1" thickBot="1" x14ac:dyDescent="0.3">
      <c r="E749" s="9">
        <v>3791</v>
      </c>
      <c r="F749" s="2" t="s">
        <v>106</v>
      </c>
      <c r="G749" s="2">
        <v>0.05</v>
      </c>
      <c r="H749" s="2">
        <v>80.98</v>
      </c>
      <c r="I749" s="2">
        <v>35</v>
      </c>
      <c r="J749" s="2">
        <v>1314</v>
      </c>
      <c r="K749" s="7" t="str">
        <f>IF(COUNTIF(Table1[Customer ID],Table1[[#This Row],[Customer ID]])&gt;1,"Repeat Customer","One-Time Customer")</f>
        <v>Repeat Customer</v>
      </c>
      <c r="L749" s="2" t="s">
        <v>1394</v>
      </c>
      <c r="M749" s="2" t="s">
        <v>49</v>
      </c>
      <c r="N749" s="2" t="s">
        <v>40</v>
      </c>
      <c r="O749" s="2" t="s">
        <v>29</v>
      </c>
      <c r="P749" s="2" t="s">
        <v>141</v>
      </c>
      <c r="Q749" s="2" t="s">
        <v>236</v>
      </c>
      <c r="R749" s="2" t="s">
        <v>1352</v>
      </c>
      <c r="S749" s="2">
        <v>0.81</v>
      </c>
      <c r="T749" s="7">
        <f>Table1[[#This Row],[Profit]]/Table1[[#This Row],[Sales]]</f>
        <v>-0.27539135279121335</v>
      </c>
      <c r="U749" s="2" t="s">
        <v>33</v>
      </c>
      <c r="V749" s="2" t="s">
        <v>34</v>
      </c>
      <c r="W749" s="2" t="s">
        <v>45</v>
      </c>
      <c r="X749" s="2" t="s">
        <v>663</v>
      </c>
      <c r="Y749" s="2">
        <v>90058</v>
      </c>
      <c r="Z749" s="10">
        <v>42009</v>
      </c>
      <c r="AA749" s="14" t="str">
        <f>TEXT(Table1[[#This Row],[Order Date]],"mmmm")</f>
        <v>January</v>
      </c>
      <c r="AB749" s="8" t="str">
        <f>TEXT(Table1[[#This Row],[Order Date]],"yyyy")</f>
        <v>2015</v>
      </c>
      <c r="AC749" s="10">
        <v>42013</v>
      </c>
      <c r="AD749" s="2">
        <v>-746.44</v>
      </c>
      <c r="AE749" s="2">
        <v>34</v>
      </c>
      <c r="AF749" s="2">
        <v>2710.47</v>
      </c>
      <c r="AG749" s="2">
        <v>27013</v>
      </c>
      <c r="AH749" s="7" t="str">
        <f>IF(COUNTIF(Returns!$A$2:$A$1635,Orders!AG749)&gt;0,"Returned","Not Returned")</f>
        <v>Not Returned</v>
      </c>
    </row>
    <row r="750" spans="5:34" ht="12.75" customHeight="1" thickTop="1" thickBot="1" x14ac:dyDescent="0.3">
      <c r="E750" s="11">
        <v>3792</v>
      </c>
      <c r="F750" s="12" t="s">
        <v>106</v>
      </c>
      <c r="G750" s="12">
        <v>0.05</v>
      </c>
      <c r="H750" s="12">
        <v>279.48</v>
      </c>
      <c r="I750" s="12">
        <v>35</v>
      </c>
      <c r="J750" s="12">
        <v>1314</v>
      </c>
      <c r="K750" s="7" t="str">
        <f>IF(COUNTIF(Table1[Customer ID],Table1[[#This Row],[Customer ID]])&gt;1,"Repeat Customer","One-Time Customer")</f>
        <v>Repeat Customer</v>
      </c>
      <c r="L750" s="12" t="s">
        <v>1394</v>
      </c>
      <c r="M750" s="12" t="s">
        <v>49</v>
      </c>
      <c r="N750" s="12" t="s">
        <v>40</v>
      </c>
      <c r="O750" s="12" t="s">
        <v>29</v>
      </c>
      <c r="P750" s="12" t="s">
        <v>141</v>
      </c>
      <c r="Q750" s="12" t="s">
        <v>236</v>
      </c>
      <c r="R750" s="12" t="s">
        <v>810</v>
      </c>
      <c r="S750" s="12">
        <v>0.8</v>
      </c>
      <c r="T750" s="7">
        <f>Table1[[#This Row],[Profit]]/Table1[[#This Row],[Sales]]</f>
        <v>-3.2909501563784825E-2</v>
      </c>
      <c r="U750" s="12" t="s">
        <v>33</v>
      </c>
      <c r="V750" s="12" t="s">
        <v>34</v>
      </c>
      <c r="W750" s="12" t="s">
        <v>45</v>
      </c>
      <c r="X750" s="12" t="s">
        <v>663</v>
      </c>
      <c r="Y750" s="12">
        <v>90058</v>
      </c>
      <c r="Z750" s="13">
        <v>42009</v>
      </c>
      <c r="AA750" s="14" t="str">
        <f>TEXT(Table1[[#This Row],[Order Date]],"mmmm")</f>
        <v>January</v>
      </c>
      <c r="AB750" s="8" t="str">
        <f>TEXT(Table1[[#This Row],[Order Date]],"yyyy")</f>
        <v>2015</v>
      </c>
      <c r="AC750" s="13">
        <v>42009</v>
      </c>
      <c r="AD750" s="12">
        <v>-274.95</v>
      </c>
      <c r="AE750" s="12">
        <v>31</v>
      </c>
      <c r="AF750" s="12">
        <v>8354.73</v>
      </c>
      <c r="AG750" s="12">
        <v>27013</v>
      </c>
      <c r="AH750" s="7" t="str">
        <f>IF(COUNTIF(Returns!$A$2:$A$1635,Orders!AG750)&gt;0,"Returned","Not Returned")</f>
        <v>Not Returned</v>
      </c>
    </row>
    <row r="751" spans="5:34" ht="12.75" customHeight="1" thickTop="1" thickBot="1" x14ac:dyDescent="0.3">
      <c r="E751" s="9">
        <v>21166</v>
      </c>
      <c r="F751" s="2" t="s">
        <v>56</v>
      </c>
      <c r="G751" s="2">
        <v>0</v>
      </c>
      <c r="H751" s="2">
        <v>4.91</v>
      </c>
      <c r="I751" s="2">
        <v>5.68</v>
      </c>
      <c r="J751" s="2">
        <v>1315</v>
      </c>
      <c r="K751" s="7" t="str">
        <f>IF(COUNTIF(Table1[Customer ID],Table1[[#This Row],[Customer ID]])&gt;1,"Repeat Customer","One-Time Customer")</f>
        <v>One-Time Customer</v>
      </c>
      <c r="L751" s="2" t="s">
        <v>1395</v>
      </c>
      <c r="M751" s="2" t="s">
        <v>49</v>
      </c>
      <c r="N751" s="2" t="s">
        <v>40</v>
      </c>
      <c r="O751" s="2" t="s">
        <v>29</v>
      </c>
      <c r="P751" s="2" t="s">
        <v>109</v>
      </c>
      <c r="Q751" s="2" t="s">
        <v>59</v>
      </c>
      <c r="R751" s="2" t="s">
        <v>1396</v>
      </c>
      <c r="S751" s="2">
        <v>0.36</v>
      </c>
      <c r="T751" s="7">
        <f>Table1[[#This Row],[Profit]]/Table1[[#This Row],[Sales]]</f>
        <v>-1.967857142857143</v>
      </c>
      <c r="U751" s="2" t="s">
        <v>33</v>
      </c>
      <c r="V751" s="2" t="s">
        <v>34</v>
      </c>
      <c r="W751" s="2" t="s">
        <v>255</v>
      </c>
      <c r="X751" s="2" t="s">
        <v>1397</v>
      </c>
      <c r="Y751" s="2">
        <v>80906</v>
      </c>
      <c r="Z751" s="10">
        <v>42093</v>
      </c>
      <c r="AA751" s="14" t="str">
        <f>TEXT(Table1[[#This Row],[Order Date]],"mmmm")</f>
        <v>March</v>
      </c>
      <c r="AB751" s="8" t="str">
        <f>TEXT(Table1[[#This Row],[Order Date]],"yyyy")</f>
        <v>2015</v>
      </c>
      <c r="AC751" s="10">
        <v>42094</v>
      </c>
      <c r="AD751" s="2">
        <v>-95.047499999999999</v>
      </c>
      <c r="AE751" s="2">
        <v>9</v>
      </c>
      <c r="AF751" s="2">
        <v>48.3</v>
      </c>
      <c r="AG751" s="2">
        <v>87602</v>
      </c>
      <c r="AH751" s="7" t="str">
        <f>IF(COUNTIF(Returns!$A$2:$A$1635,Orders!AG751)&gt;0,"Returned","Not Returned")</f>
        <v>Not Returned</v>
      </c>
    </row>
    <row r="752" spans="5:34" ht="12.75" customHeight="1" thickTop="1" thickBot="1" x14ac:dyDescent="0.3">
      <c r="E752" s="11">
        <v>21167</v>
      </c>
      <c r="F752" s="12" t="s">
        <v>56</v>
      </c>
      <c r="G752" s="12">
        <v>0.04</v>
      </c>
      <c r="H752" s="12">
        <v>5.34</v>
      </c>
      <c r="I752" s="12">
        <v>2.99</v>
      </c>
      <c r="J752" s="12">
        <v>1316</v>
      </c>
      <c r="K752" s="7" t="str">
        <f>IF(COUNTIF(Table1[Customer ID],Table1[[#This Row],[Customer ID]])&gt;1,"Repeat Customer","One-Time Customer")</f>
        <v>Repeat Customer</v>
      </c>
      <c r="L752" s="12" t="s">
        <v>1398</v>
      </c>
      <c r="M752" s="12" t="s">
        <v>49</v>
      </c>
      <c r="N752" s="12" t="s">
        <v>40</v>
      </c>
      <c r="O752" s="12" t="s">
        <v>29</v>
      </c>
      <c r="P752" s="12" t="s">
        <v>109</v>
      </c>
      <c r="Q752" s="12" t="s">
        <v>59</v>
      </c>
      <c r="R752" s="12" t="s">
        <v>822</v>
      </c>
      <c r="S752" s="12">
        <v>0.38</v>
      </c>
      <c r="T752" s="7">
        <f>Table1[[#This Row],[Profit]]/Table1[[#This Row],[Sales]]</f>
        <v>5.8680496514198259E-2</v>
      </c>
      <c r="U752" s="12" t="s">
        <v>33</v>
      </c>
      <c r="V752" s="12" t="s">
        <v>34</v>
      </c>
      <c r="W752" s="12" t="s">
        <v>255</v>
      </c>
      <c r="X752" s="12" t="s">
        <v>1399</v>
      </c>
      <c r="Y752" s="12">
        <v>80022</v>
      </c>
      <c r="Z752" s="13">
        <v>42093</v>
      </c>
      <c r="AA752" s="14" t="str">
        <f>TEXT(Table1[[#This Row],[Order Date]],"mmmm")</f>
        <v>March</v>
      </c>
      <c r="AB752" s="8" t="str">
        <f>TEXT(Table1[[#This Row],[Order Date]],"yyyy")</f>
        <v>2015</v>
      </c>
      <c r="AC752" s="13">
        <v>42095</v>
      </c>
      <c r="AD752" s="12">
        <v>3.4509999999999996</v>
      </c>
      <c r="AE752" s="12">
        <v>11</v>
      </c>
      <c r="AF752" s="12">
        <v>58.81</v>
      </c>
      <c r="AG752" s="12">
        <v>87602</v>
      </c>
      <c r="AH752" s="7" t="str">
        <f>IF(COUNTIF(Returns!$A$2:$A$1635,Orders!AG752)&gt;0,"Returned","Not Returned")</f>
        <v>Not Returned</v>
      </c>
    </row>
    <row r="753" spans="5:34" ht="12.75" customHeight="1" thickTop="1" thickBot="1" x14ac:dyDescent="0.3">
      <c r="E753" s="9">
        <v>21168</v>
      </c>
      <c r="F753" s="2" t="s">
        <v>56</v>
      </c>
      <c r="G753" s="2">
        <v>0.06</v>
      </c>
      <c r="H753" s="2">
        <v>55.99</v>
      </c>
      <c r="I753" s="2">
        <v>5</v>
      </c>
      <c r="J753" s="2">
        <v>1316</v>
      </c>
      <c r="K753" s="7" t="str">
        <f>IF(COUNTIF(Table1[Customer ID],Table1[[#This Row],[Customer ID]])&gt;1,"Repeat Customer","One-Time Customer")</f>
        <v>Repeat Customer</v>
      </c>
      <c r="L753" s="2" t="s">
        <v>1398</v>
      </c>
      <c r="M753" s="2" t="s">
        <v>49</v>
      </c>
      <c r="N753" s="2" t="s">
        <v>40</v>
      </c>
      <c r="O753" s="2" t="s">
        <v>77</v>
      </c>
      <c r="P753" s="2" t="s">
        <v>78</v>
      </c>
      <c r="Q753" s="2" t="s">
        <v>51</v>
      </c>
      <c r="R753" s="2" t="s">
        <v>689</v>
      </c>
      <c r="S753" s="2">
        <v>0.8</v>
      </c>
      <c r="T753" s="7">
        <f>Table1[[#This Row],[Profit]]/Table1[[#This Row],[Sales]]</f>
        <v>-5.8094765723934145</v>
      </c>
      <c r="U753" s="2" t="s">
        <v>33</v>
      </c>
      <c r="V753" s="2" t="s">
        <v>34</v>
      </c>
      <c r="W753" s="2" t="s">
        <v>255</v>
      </c>
      <c r="X753" s="2" t="s">
        <v>1399</v>
      </c>
      <c r="Y753" s="2">
        <v>80022</v>
      </c>
      <c r="Z753" s="10">
        <v>42093</v>
      </c>
      <c r="AA753" s="14" t="str">
        <f>TEXT(Table1[[#This Row],[Order Date]],"mmmm")</f>
        <v>March</v>
      </c>
      <c r="AB753" s="8" t="str">
        <f>TEXT(Table1[[#This Row],[Order Date]],"yyyy")</f>
        <v>2015</v>
      </c>
      <c r="AC753" s="10">
        <v>42095</v>
      </c>
      <c r="AD753" s="2">
        <v>-275.25299999999999</v>
      </c>
      <c r="AE753" s="2">
        <v>1</v>
      </c>
      <c r="AF753" s="2">
        <v>47.38</v>
      </c>
      <c r="AG753" s="2">
        <v>87602</v>
      </c>
      <c r="AH753" s="7" t="str">
        <f>IF(COUNTIF(Returns!$A$2:$A$1635,Orders!AG753)&gt;0,"Returned","Not Returned")</f>
        <v>Not Returned</v>
      </c>
    </row>
    <row r="754" spans="5:34" ht="12.75" customHeight="1" thickTop="1" thickBot="1" x14ac:dyDescent="0.3">
      <c r="E754" s="11">
        <v>21791</v>
      </c>
      <c r="F754" s="12" t="s">
        <v>106</v>
      </c>
      <c r="G754" s="12">
        <v>0.05</v>
      </c>
      <c r="H754" s="12">
        <v>80.98</v>
      </c>
      <c r="I754" s="12">
        <v>35</v>
      </c>
      <c r="J754" s="12">
        <v>1316</v>
      </c>
      <c r="K754" s="7" t="str">
        <f>IF(COUNTIF(Table1[Customer ID],Table1[[#This Row],[Customer ID]])&gt;1,"Repeat Customer","One-Time Customer")</f>
        <v>Repeat Customer</v>
      </c>
      <c r="L754" s="12" t="s">
        <v>1398</v>
      </c>
      <c r="M754" s="12" t="s">
        <v>49</v>
      </c>
      <c r="N754" s="12" t="s">
        <v>40</v>
      </c>
      <c r="O754" s="12" t="s">
        <v>29</v>
      </c>
      <c r="P754" s="12" t="s">
        <v>141</v>
      </c>
      <c r="Q754" s="12" t="s">
        <v>236</v>
      </c>
      <c r="R754" s="12" t="s">
        <v>1352</v>
      </c>
      <c r="S754" s="12">
        <v>0.81</v>
      </c>
      <c r="T754" s="7">
        <f>Table1[[#This Row],[Profit]]/Table1[[#This Row],[Sales]]</f>
        <v>-1.1704089312594079</v>
      </c>
      <c r="U754" s="12" t="s">
        <v>33</v>
      </c>
      <c r="V754" s="12" t="s">
        <v>34</v>
      </c>
      <c r="W754" s="12" t="s">
        <v>255</v>
      </c>
      <c r="X754" s="12" t="s">
        <v>1399</v>
      </c>
      <c r="Y754" s="12">
        <v>80022</v>
      </c>
      <c r="Z754" s="13">
        <v>42009</v>
      </c>
      <c r="AA754" s="14" t="str">
        <f>TEXT(Table1[[#This Row],[Order Date]],"mmmm")</f>
        <v>January</v>
      </c>
      <c r="AB754" s="8" t="str">
        <f>TEXT(Table1[[#This Row],[Order Date]],"yyyy")</f>
        <v>2015</v>
      </c>
      <c r="AC754" s="13">
        <v>42013</v>
      </c>
      <c r="AD754" s="12">
        <v>-746.44</v>
      </c>
      <c r="AE754" s="12">
        <v>8</v>
      </c>
      <c r="AF754" s="12">
        <v>637.76</v>
      </c>
      <c r="AG754" s="12">
        <v>87603</v>
      </c>
      <c r="AH754" s="7" t="str">
        <f>IF(COUNTIF(Returns!$A$2:$A$1635,Orders!AG754)&gt;0,"Returned","Not Returned")</f>
        <v>Not Returned</v>
      </c>
    </row>
    <row r="755" spans="5:34" ht="12.75" customHeight="1" thickTop="1" thickBot="1" x14ac:dyDescent="0.3">
      <c r="E755" s="9">
        <v>21792</v>
      </c>
      <c r="F755" s="2" t="s">
        <v>106</v>
      </c>
      <c r="G755" s="2">
        <v>0.05</v>
      </c>
      <c r="H755" s="2">
        <v>279.48</v>
      </c>
      <c r="I755" s="2">
        <v>35</v>
      </c>
      <c r="J755" s="2">
        <v>1316</v>
      </c>
      <c r="K755" s="7" t="str">
        <f>IF(COUNTIF(Table1[Customer ID],Table1[[#This Row],[Customer ID]])&gt;1,"Repeat Customer","One-Time Customer")</f>
        <v>Repeat Customer</v>
      </c>
      <c r="L755" s="2" t="s">
        <v>1398</v>
      </c>
      <c r="M755" s="2" t="s">
        <v>49</v>
      </c>
      <c r="N755" s="2" t="s">
        <v>40</v>
      </c>
      <c r="O755" s="2" t="s">
        <v>29</v>
      </c>
      <c r="P755" s="2" t="s">
        <v>141</v>
      </c>
      <c r="Q755" s="2" t="s">
        <v>236</v>
      </c>
      <c r="R755" s="2" t="s">
        <v>810</v>
      </c>
      <c r="S755" s="2">
        <v>0.8</v>
      </c>
      <c r="T755" s="7">
        <f>Table1[[#This Row],[Profit]]/Table1[[#This Row],[Sales]]</f>
        <v>-0.1275242804003599</v>
      </c>
      <c r="U755" s="2" t="s">
        <v>33</v>
      </c>
      <c r="V755" s="2" t="s">
        <v>34</v>
      </c>
      <c r="W755" s="2" t="s">
        <v>255</v>
      </c>
      <c r="X755" s="2" t="s">
        <v>1399</v>
      </c>
      <c r="Y755" s="2">
        <v>80022</v>
      </c>
      <c r="Z755" s="10">
        <v>42009</v>
      </c>
      <c r="AA755" s="14" t="str">
        <f>TEXT(Table1[[#This Row],[Order Date]],"mmmm")</f>
        <v>January</v>
      </c>
      <c r="AB755" s="8" t="str">
        <f>TEXT(Table1[[#This Row],[Order Date]],"yyyy")</f>
        <v>2015</v>
      </c>
      <c r="AC755" s="10">
        <v>42009</v>
      </c>
      <c r="AD755" s="2">
        <v>-274.95</v>
      </c>
      <c r="AE755" s="2">
        <v>8</v>
      </c>
      <c r="AF755" s="2">
        <v>2156.06</v>
      </c>
      <c r="AG755" s="2">
        <v>87603</v>
      </c>
      <c r="AH755" s="7" t="str">
        <f>IF(COUNTIF(Returns!$A$2:$A$1635,Orders!AG755)&gt;0,"Returned","Not Returned")</f>
        <v>Not Returned</v>
      </c>
    </row>
    <row r="756" spans="5:34" ht="12.75" customHeight="1" thickTop="1" thickBot="1" x14ac:dyDescent="0.3">
      <c r="E756" s="11">
        <v>21006</v>
      </c>
      <c r="F756" s="12" t="s">
        <v>106</v>
      </c>
      <c r="G756" s="12">
        <v>0.02</v>
      </c>
      <c r="H756" s="12">
        <v>55.99</v>
      </c>
      <c r="I756" s="12">
        <v>3.3</v>
      </c>
      <c r="J756" s="12">
        <v>1338</v>
      </c>
      <c r="K756" s="7" t="str">
        <f>IF(COUNTIF(Table1[Customer ID],Table1[[#This Row],[Customer ID]])&gt;1,"Repeat Customer","One-Time Customer")</f>
        <v>One-Time Customer</v>
      </c>
      <c r="L756" s="12" t="s">
        <v>1400</v>
      </c>
      <c r="M756" s="12" t="s">
        <v>49</v>
      </c>
      <c r="N756" s="12" t="s">
        <v>40</v>
      </c>
      <c r="O756" s="12" t="s">
        <v>77</v>
      </c>
      <c r="P756" s="12" t="s">
        <v>78</v>
      </c>
      <c r="Q756" s="12" t="s">
        <v>51</v>
      </c>
      <c r="R756" s="12" t="s">
        <v>1401</v>
      </c>
      <c r="S756" s="12">
        <v>0.59</v>
      </c>
      <c r="T756" s="7">
        <f>Table1[[#This Row],[Profit]]/Table1[[#This Row],[Sales]]</f>
        <v>0.69</v>
      </c>
      <c r="U756" s="12" t="s">
        <v>33</v>
      </c>
      <c r="V756" s="12" t="s">
        <v>61</v>
      </c>
      <c r="W756" s="12" t="s">
        <v>178</v>
      </c>
      <c r="X756" s="12" t="s">
        <v>179</v>
      </c>
      <c r="Y756" s="12">
        <v>60623</v>
      </c>
      <c r="Z756" s="13">
        <v>42045</v>
      </c>
      <c r="AA756" s="14" t="str">
        <f>TEXT(Table1[[#This Row],[Order Date]],"mmmm")</f>
        <v>February</v>
      </c>
      <c r="AB756" s="8" t="str">
        <f>TEXT(Table1[[#This Row],[Order Date]],"yyyy")</f>
        <v>2015</v>
      </c>
      <c r="AC756" s="13">
        <v>42045</v>
      </c>
      <c r="AD756" s="12">
        <v>525.20039999999995</v>
      </c>
      <c r="AE756" s="12">
        <v>16</v>
      </c>
      <c r="AF756" s="12">
        <v>761.16</v>
      </c>
      <c r="AG756" s="12">
        <v>91244</v>
      </c>
      <c r="AH756" s="7" t="str">
        <f>IF(COUNTIF(Returns!$A$2:$A$1635,Orders!AG756)&gt;0,"Returned","Not Returned")</f>
        <v>Not Returned</v>
      </c>
    </row>
    <row r="757" spans="5:34" ht="12.75" customHeight="1" thickTop="1" thickBot="1" x14ac:dyDescent="0.3">
      <c r="E757" s="9">
        <v>3004</v>
      </c>
      <c r="F757" s="2" t="s">
        <v>106</v>
      </c>
      <c r="G757" s="2">
        <v>0</v>
      </c>
      <c r="H757" s="2">
        <v>22.38</v>
      </c>
      <c r="I757" s="2">
        <v>15.1</v>
      </c>
      <c r="J757" s="2">
        <v>1340</v>
      </c>
      <c r="K757" s="7" t="str">
        <f>IF(COUNTIF(Table1[Customer ID],Table1[[#This Row],[Customer ID]])&gt;1,"Repeat Customer","One-Time Customer")</f>
        <v>Repeat Customer</v>
      </c>
      <c r="L757" s="2" t="s">
        <v>1402</v>
      </c>
      <c r="M757" s="2" t="s">
        <v>27</v>
      </c>
      <c r="N757" s="2" t="s">
        <v>40</v>
      </c>
      <c r="O757" s="2" t="s">
        <v>29</v>
      </c>
      <c r="P757" s="2" t="s">
        <v>109</v>
      </c>
      <c r="Q757" s="2" t="s">
        <v>59</v>
      </c>
      <c r="R757" s="2" t="s">
        <v>1175</v>
      </c>
      <c r="S757" s="2">
        <v>0.38</v>
      </c>
      <c r="T757" s="7">
        <f>Table1[[#This Row],[Profit]]/Table1[[#This Row],[Sales]]</f>
        <v>-7.7118122692916152E-2</v>
      </c>
      <c r="U757" s="2" t="s">
        <v>33</v>
      </c>
      <c r="V757" s="2" t="s">
        <v>53</v>
      </c>
      <c r="W757" s="2" t="s">
        <v>71</v>
      </c>
      <c r="X757" s="2" t="s">
        <v>90</v>
      </c>
      <c r="Y757" s="2">
        <v>10170</v>
      </c>
      <c r="Z757" s="10">
        <v>42045</v>
      </c>
      <c r="AA757" s="14" t="str">
        <f>TEXT(Table1[[#This Row],[Order Date]],"mmmm")</f>
        <v>February</v>
      </c>
      <c r="AB757" s="8" t="str">
        <f>TEXT(Table1[[#This Row],[Order Date]],"yyyy")</f>
        <v>2015</v>
      </c>
      <c r="AC757" s="10">
        <v>42052</v>
      </c>
      <c r="AD757" s="2">
        <v>-52.646999999999998</v>
      </c>
      <c r="AE757" s="2">
        <v>29</v>
      </c>
      <c r="AF757" s="2">
        <v>682.68</v>
      </c>
      <c r="AG757" s="2">
        <v>21636</v>
      </c>
      <c r="AH757" s="7" t="str">
        <f>IF(COUNTIF(Returns!$A$2:$A$1635,Orders!AG757)&gt;0,"Returned","Not Returned")</f>
        <v>Not Returned</v>
      </c>
    </row>
    <row r="758" spans="5:34" ht="12.75" customHeight="1" thickTop="1" thickBot="1" x14ac:dyDescent="0.3">
      <c r="E758" s="11">
        <v>3005</v>
      </c>
      <c r="F758" s="12" t="s">
        <v>106</v>
      </c>
      <c r="G758" s="12">
        <v>7.0000000000000007E-2</v>
      </c>
      <c r="H758" s="12">
        <v>5.98</v>
      </c>
      <c r="I758" s="12">
        <v>4.6900000000000004</v>
      </c>
      <c r="J758" s="12">
        <v>1340</v>
      </c>
      <c r="K758" s="7" t="str">
        <f>IF(COUNTIF(Table1[Customer ID],Table1[[#This Row],[Customer ID]])&gt;1,"Repeat Customer","One-Time Customer")</f>
        <v>Repeat Customer</v>
      </c>
      <c r="L758" s="12" t="s">
        <v>1402</v>
      </c>
      <c r="M758" s="12" t="s">
        <v>49</v>
      </c>
      <c r="N758" s="12" t="s">
        <v>40</v>
      </c>
      <c r="O758" s="12" t="s">
        <v>29</v>
      </c>
      <c r="P758" s="12" t="s">
        <v>141</v>
      </c>
      <c r="Q758" s="12" t="s">
        <v>59</v>
      </c>
      <c r="R758" s="12" t="s">
        <v>1403</v>
      </c>
      <c r="S758" s="12">
        <v>0.68</v>
      </c>
      <c r="T758" s="7">
        <f>Table1[[#This Row],[Profit]]/Table1[[#This Row],[Sales]]</f>
        <v>-0.33278867102396514</v>
      </c>
      <c r="U758" s="12" t="s">
        <v>33</v>
      </c>
      <c r="V758" s="12" t="s">
        <v>53</v>
      </c>
      <c r="W758" s="12" t="s">
        <v>71</v>
      </c>
      <c r="X758" s="12" t="s">
        <v>90</v>
      </c>
      <c r="Y758" s="12">
        <v>10170</v>
      </c>
      <c r="Z758" s="13">
        <v>42045</v>
      </c>
      <c r="AA758" s="14" t="str">
        <f>TEXT(Table1[[#This Row],[Order Date]],"mmmm")</f>
        <v>February</v>
      </c>
      <c r="AB758" s="8" t="str">
        <f>TEXT(Table1[[#This Row],[Order Date]],"yyyy")</f>
        <v>2015</v>
      </c>
      <c r="AC758" s="13">
        <v>42050</v>
      </c>
      <c r="AD758" s="12">
        <v>-24.44</v>
      </c>
      <c r="AE758" s="12">
        <v>11</v>
      </c>
      <c r="AF758" s="12">
        <v>73.44</v>
      </c>
      <c r="AG758" s="12">
        <v>21636</v>
      </c>
      <c r="AH758" s="7" t="str">
        <f>IF(COUNTIF(Returns!$A$2:$A$1635,Orders!AG758)&gt;0,"Returned","Not Returned")</f>
        <v>Not Returned</v>
      </c>
    </row>
    <row r="759" spans="5:34" ht="12.75" customHeight="1" thickTop="1" thickBot="1" x14ac:dyDescent="0.3">
      <c r="E759" s="9">
        <v>3006</v>
      </c>
      <c r="F759" s="2" t="s">
        <v>106</v>
      </c>
      <c r="G759" s="2">
        <v>0.02</v>
      </c>
      <c r="H759" s="2">
        <v>55.99</v>
      </c>
      <c r="I759" s="2">
        <v>3.3</v>
      </c>
      <c r="J759" s="2">
        <v>1340</v>
      </c>
      <c r="K759" s="7" t="str">
        <f>IF(COUNTIF(Table1[Customer ID],Table1[[#This Row],[Customer ID]])&gt;1,"Repeat Customer","One-Time Customer")</f>
        <v>Repeat Customer</v>
      </c>
      <c r="L759" s="2" t="s">
        <v>1402</v>
      </c>
      <c r="M759" s="2" t="s">
        <v>49</v>
      </c>
      <c r="N759" s="2" t="s">
        <v>40</v>
      </c>
      <c r="O759" s="2" t="s">
        <v>77</v>
      </c>
      <c r="P759" s="2" t="s">
        <v>78</v>
      </c>
      <c r="Q759" s="2" t="s">
        <v>51</v>
      </c>
      <c r="R759" s="2" t="s">
        <v>1401</v>
      </c>
      <c r="S759" s="2">
        <v>0.59</v>
      </c>
      <c r="T759" s="7">
        <f>Table1[[#This Row],[Profit]]/Table1[[#This Row],[Sales]]</f>
        <v>0.12228843503822066</v>
      </c>
      <c r="U759" s="2" t="s">
        <v>33</v>
      </c>
      <c r="V759" s="2" t="s">
        <v>53</v>
      </c>
      <c r="W759" s="2" t="s">
        <v>71</v>
      </c>
      <c r="X759" s="2" t="s">
        <v>90</v>
      </c>
      <c r="Y759" s="2">
        <v>10170</v>
      </c>
      <c r="Z759" s="10">
        <v>42045</v>
      </c>
      <c r="AA759" s="14" t="str">
        <f>TEXT(Table1[[#This Row],[Order Date]],"mmmm")</f>
        <v>February</v>
      </c>
      <c r="AB759" s="8" t="str">
        <f>TEXT(Table1[[#This Row],[Order Date]],"yyyy")</f>
        <v>2015</v>
      </c>
      <c r="AC759" s="10">
        <v>42045</v>
      </c>
      <c r="AD759" s="2">
        <v>366.50700000000001</v>
      </c>
      <c r="AE759" s="2">
        <v>63</v>
      </c>
      <c r="AF759" s="2">
        <v>2997.07</v>
      </c>
      <c r="AG759" s="2">
        <v>21636</v>
      </c>
      <c r="AH759" s="7" t="str">
        <f>IF(COUNTIF(Returns!$A$2:$A$1635,Orders!AG759)&gt;0,"Returned","Not Returned")</f>
        <v>Not Returned</v>
      </c>
    </row>
    <row r="760" spans="5:34" ht="12.75" customHeight="1" thickTop="1" thickBot="1" x14ac:dyDescent="0.3">
      <c r="E760" s="11">
        <v>3431</v>
      </c>
      <c r="F760" s="12" t="s">
        <v>37</v>
      </c>
      <c r="G760" s="12">
        <v>7.0000000000000007E-2</v>
      </c>
      <c r="H760" s="12">
        <v>3.98</v>
      </c>
      <c r="I760" s="12">
        <v>0.83</v>
      </c>
      <c r="J760" s="12">
        <v>1340</v>
      </c>
      <c r="K760" s="7" t="str">
        <f>IF(COUNTIF(Table1[Customer ID],Table1[[#This Row],[Customer ID]])&gt;1,"Repeat Customer","One-Time Customer")</f>
        <v>Repeat Customer</v>
      </c>
      <c r="L760" s="12" t="s">
        <v>1402</v>
      </c>
      <c r="M760" s="12" t="s">
        <v>49</v>
      </c>
      <c r="N760" s="12" t="s">
        <v>40</v>
      </c>
      <c r="O760" s="12" t="s">
        <v>29</v>
      </c>
      <c r="P760" s="12" t="s">
        <v>30</v>
      </c>
      <c r="Q760" s="12" t="s">
        <v>31</v>
      </c>
      <c r="R760" s="12" t="s">
        <v>1404</v>
      </c>
      <c r="S760" s="12">
        <v>0.51</v>
      </c>
      <c r="T760" s="7">
        <f>Table1[[#This Row],[Profit]]/Table1[[#This Row],[Sales]]</f>
        <v>9.6800424253137687E-2</v>
      </c>
      <c r="U760" s="12" t="s">
        <v>33</v>
      </c>
      <c r="V760" s="12" t="s">
        <v>53</v>
      </c>
      <c r="W760" s="12" t="s">
        <v>71</v>
      </c>
      <c r="X760" s="12" t="s">
        <v>90</v>
      </c>
      <c r="Y760" s="12">
        <v>10170</v>
      </c>
      <c r="Z760" s="13">
        <v>42161</v>
      </c>
      <c r="AA760" s="14" t="str">
        <f>TEXT(Table1[[#This Row],[Order Date]],"mmmm")</f>
        <v>June</v>
      </c>
      <c r="AB760" s="8" t="str">
        <f>TEXT(Table1[[#This Row],[Order Date]],"yyyy")</f>
        <v>2015</v>
      </c>
      <c r="AC760" s="13">
        <v>42164</v>
      </c>
      <c r="AD760" s="12">
        <v>27.38</v>
      </c>
      <c r="AE760" s="12">
        <v>76</v>
      </c>
      <c r="AF760" s="12">
        <v>282.85000000000002</v>
      </c>
      <c r="AG760" s="12">
        <v>24455</v>
      </c>
      <c r="AH760" s="7" t="str">
        <f>IF(COUNTIF(Returns!$A$2:$A$1635,Orders!AG760)&gt;0,"Returned","Not Returned")</f>
        <v>Not Returned</v>
      </c>
    </row>
    <row r="761" spans="5:34" ht="12.75" customHeight="1" thickTop="1" thickBot="1" x14ac:dyDescent="0.3">
      <c r="E761" s="9">
        <v>21005</v>
      </c>
      <c r="F761" s="2" t="s">
        <v>106</v>
      </c>
      <c r="G761" s="2">
        <v>7.0000000000000007E-2</v>
      </c>
      <c r="H761" s="2">
        <v>5.98</v>
      </c>
      <c r="I761" s="2">
        <v>4.6900000000000004</v>
      </c>
      <c r="J761" s="2">
        <v>1341</v>
      </c>
      <c r="K761" s="7" t="str">
        <f>IF(COUNTIF(Table1[Customer ID],Table1[[#This Row],[Customer ID]])&gt;1,"Repeat Customer","One-Time Customer")</f>
        <v>Repeat Customer</v>
      </c>
      <c r="L761" s="2" t="s">
        <v>1405</v>
      </c>
      <c r="M761" s="2" t="s">
        <v>49</v>
      </c>
      <c r="N761" s="2" t="s">
        <v>40</v>
      </c>
      <c r="O761" s="2" t="s">
        <v>29</v>
      </c>
      <c r="P761" s="2" t="s">
        <v>141</v>
      </c>
      <c r="Q761" s="2" t="s">
        <v>59</v>
      </c>
      <c r="R761" s="2" t="s">
        <v>1403</v>
      </c>
      <c r="S761" s="2">
        <v>0.68</v>
      </c>
      <c r="T761" s="7">
        <f>Table1[[#This Row],[Profit]]/Table1[[#This Row],[Sales]]</f>
        <v>-0.63448826759860211</v>
      </c>
      <c r="U761" s="2" t="s">
        <v>33</v>
      </c>
      <c r="V761" s="2" t="s">
        <v>53</v>
      </c>
      <c r="W761" s="2" t="s">
        <v>234</v>
      </c>
      <c r="X761" s="2" t="s">
        <v>1406</v>
      </c>
      <c r="Y761" s="2">
        <v>17201</v>
      </c>
      <c r="Z761" s="10">
        <v>42045</v>
      </c>
      <c r="AA761" s="14" t="str">
        <f>TEXT(Table1[[#This Row],[Order Date]],"mmmm")</f>
        <v>February</v>
      </c>
      <c r="AB761" s="8" t="str">
        <f>TEXT(Table1[[#This Row],[Order Date]],"yyyy")</f>
        <v>2015</v>
      </c>
      <c r="AC761" s="10">
        <v>42050</v>
      </c>
      <c r="AD761" s="2">
        <v>-12.708800000000002</v>
      </c>
      <c r="AE761" s="2">
        <v>3</v>
      </c>
      <c r="AF761" s="2">
        <v>20.03</v>
      </c>
      <c r="AG761" s="2">
        <v>91244</v>
      </c>
      <c r="AH761" s="7" t="str">
        <f>IF(COUNTIF(Returns!$A$2:$A$1635,Orders!AG761)&gt;0,"Returned","Not Returned")</f>
        <v>Not Returned</v>
      </c>
    </row>
    <row r="762" spans="5:34" ht="12.75" customHeight="1" thickTop="1" thickBot="1" x14ac:dyDescent="0.3">
      <c r="E762" s="11">
        <v>21430</v>
      </c>
      <c r="F762" s="12" t="s">
        <v>37</v>
      </c>
      <c r="G762" s="12">
        <v>0</v>
      </c>
      <c r="H762" s="12">
        <v>20.89</v>
      </c>
      <c r="I762" s="12">
        <v>1.99</v>
      </c>
      <c r="J762" s="12">
        <v>1341</v>
      </c>
      <c r="K762" s="7" t="str">
        <f>IF(COUNTIF(Table1[Customer ID],Table1[[#This Row],[Customer ID]])&gt;1,"Repeat Customer","One-Time Customer")</f>
        <v>Repeat Customer</v>
      </c>
      <c r="L762" s="12" t="s">
        <v>1405</v>
      </c>
      <c r="M762" s="12" t="s">
        <v>49</v>
      </c>
      <c r="N762" s="12" t="s">
        <v>40</v>
      </c>
      <c r="O762" s="12" t="s">
        <v>77</v>
      </c>
      <c r="P762" s="12" t="s">
        <v>180</v>
      </c>
      <c r="Q762" s="12" t="s">
        <v>51</v>
      </c>
      <c r="R762" s="12" t="s">
        <v>1407</v>
      </c>
      <c r="S762" s="12">
        <v>0.48</v>
      </c>
      <c r="T762" s="7">
        <f>Table1[[#This Row],[Profit]]/Table1[[#This Row],[Sales]]</f>
        <v>-6.2618259224219486E-2</v>
      </c>
      <c r="U762" s="12" t="s">
        <v>33</v>
      </c>
      <c r="V762" s="12" t="s">
        <v>53</v>
      </c>
      <c r="W762" s="12" t="s">
        <v>234</v>
      </c>
      <c r="X762" s="12" t="s">
        <v>1406</v>
      </c>
      <c r="Y762" s="12">
        <v>17201</v>
      </c>
      <c r="Z762" s="13">
        <v>42161</v>
      </c>
      <c r="AA762" s="14" t="str">
        <f>TEXT(Table1[[#This Row],[Order Date]],"mmmm")</f>
        <v>June</v>
      </c>
      <c r="AB762" s="8" t="str">
        <f>TEXT(Table1[[#This Row],[Order Date]],"yyyy")</f>
        <v>2015</v>
      </c>
      <c r="AC762" s="13">
        <v>42163</v>
      </c>
      <c r="AD762" s="12">
        <v>-5.2949999999999999</v>
      </c>
      <c r="AE762" s="12">
        <v>4</v>
      </c>
      <c r="AF762" s="12">
        <v>84.56</v>
      </c>
      <c r="AG762" s="12">
        <v>91245</v>
      </c>
      <c r="AH762" s="7" t="str">
        <f>IF(COUNTIF(Returns!$A$2:$A$1635,Orders!AG762)&gt;0,"Returned","Not Returned")</f>
        <v>Not Returned</v>
      </c>
    </row>
    <row r="763" spans="5:34" ht="12.75" customHeight="1" thickTop="1" thickBot="1" x14ac:dyDescent="0.3">
      <c r="E763" s="9">
        <v>21431</v>
      </c>
      <c r="F763" s="2" t="s">
        <v>37</v>
      </c>
      <c r="G763" s="2">
        <v>7.0000000000000007E-2</v>
      </c>
      <c r="H763" s="2">
        <v>3.98</v>
      </c>
      <c r="I763" s="2">
        <v>0.83</v>
      </c>
      <c r="J763" s="2">
        <v>1341</v>
      </c>
      <c r="K763" s="7" t="str">
        <f>IF(COUNTIF(Table1[Customer ID],Table1[[#This Row],[Customer ID]])&gt;1,"Repeat Customer","One-Time Customer")</f>
        <v>Repeat Customer</v>
      </c>
      <c r="L763" s="2" t="s">
        <v>1405</v>
      </c>
      <c r="M763" s="2" t="s">
        <v>49</v>
      </c>
      <c r="N763" s="2" t="s">
        <v>40</v>
      </c>
      <c r="O763" s="2" t="s">
        <v>29</v>
      </c>
      <c r="P763" s="2" t="s">
        <v>30</v>
      </c>
      <c r="Q763" s="2" t="s">
        <v>31</v>
      </c>
      <c r="R763" s="2" t="s">
        <v>1404</v>
      </c>
      <c r="S763" s="2">
        <v>0.51</v>
      </c>
      <c r="T763" s="7">
        <f>Table1[[#This Row],[Profit]]/Table1[[#This Row],[Sales]]</f>
        <v>0.58082308018667805</v>
      </c>
      <c r="U763" s="2" t="s">
        <v>33</v>
      </c>
      <c r="V763" s="2" t="s">
        <v>53</v>
      </c>
      <c r="W763" s="2" t="s">
        <v>234</v>
      </c>
      <c r="X763" s="2" t="s">
        <v>1406</v>
      </c>
      <c r="Y763" s="2">
        <v>17201</v>
      </c>
      <c r="Z763" s="10">
        <v>42161</v>
      </c>
      <c r="AA763" s="14" t="str">
        <f>TEXT(Table1[[#This Row],[Order Date]],"mmmm")</f>
        <v>June</v>
      </c>
      <c r="AB763" s="8" t="str">
        <f>TEXT(Table1[[#This Row],[Order Date]],"yyyy")</f>
        <v>2015</v>
      </c>
      <c r="AC763" s="10">
        <v>42164</v>
      </c>
      <c r="AD763" s="2">
        <v>41.07</v>
      </c>
      <c r="AE763" s="2">
        <v>19</v>
      </c>
      <c r="AF763" s="2">
        <v>70.709999999999994</v>
      </c>
      <c r="AG763" s="2">
        <v>91245</v>
      </c>
      <c r="AH763" s="7" t="str">
        <f>IF(COUNTIF(Returns!$A$2:$A$1635,Orders!AG763)&gt;0,"Returned","Not Returned")</f>
        <v>Not Returned</v>
      </c>
    </row>
    <row r="764" spans="5:34" ht="12.75" customHeight="1" thickTop="1" thickBot="1" x14ac:dyDescent="0.3">
      <c r="E764" s="11">
        <v>20804</v>
      </c>
      <c r="F764" s="12" t="s">
        <v>106</v>
      </c>
      <c r="G764" s="12">
        <v>0.1</v>
      </c>
      <c r="H764" s="12">
        <v>2.62</v>
      </c>
      <c r="I764" s="12">
        <v>0.8</v>
      </c>
      <c r="J764" s="12">
        <v>1347</v>
      </c>
      <c r="K764" s="7" t="str">
        <f>IF(COUNTIF(Table1[Customer ID],Table1[[#This Row],[Customer ID]])&gt;1,"Repeat Customer","One-Time Customer")</f>
        <v>One-Time Customer</v>
      </c>
      <c r="L764" s="12" t="s">
        <v>1408</v>
      </c>
      <c r="M764" s="12" t="s">
        <v>49</v>
      </c>
      <c r="N764" s="12" t="s">
        <v>40</v>
      </c>
      <c r="O764" s="12" t="s">
        <v>29</v>
      </c>
      <c r="P764" s="12" t="s">
        <v>66</v>
      </c>
      <c r="Q764" s="12" t="s">
        <v>31</v>
      </c>
      <c r="R764" s="12" t="s">
        <v>1409</v>
      </c>
      <c r="S764" s="12">
        <v>0.39</v>
      </c>
      <c r="T764" s="7">
        <f>Table1[[#This Row],[Profit]]/Table1[[#This Row],[Sales]]</f>
        <v>-1.8220381797146161</v>
      </c>
      <c r="U764" s="12" t="s">
        <v>33</v>
      </c>
      <c r="V764" s="12" t="s">
        <v>136</v>
      </c>
      <c r="W764" s="12" t="s">
        <v>362</v>
      </c>
      <c r="X764" s="12" t="s">
        <v>1410</v>
      </c>
      <c r="Y764" s="12">
        <v>33511</v>
      </c>
      <c r="Z764" s="13">
        <v>42124</v>
      </c>
      <c r="AA764" s="14" t="str">
        <f>TEXT(Table1[[#This Row],[Order Date]],"mmmm")</f>
        <v>April</v>
      </c>
      <c r="AB764" s="8" t="str">
        <f>TEXT(Table1[[#This Row],[Order Date]],"yyyy")</f>
        <v>2015</v>
      </c>
      <c r="AC764" s="13">
        <v>42130</v>
      </c>
      <c r="AD764" s="12">
        <v>-94.490899999999996</v>
      </c>
      <c r="AE764" s="12">
        <v>21</v>
      </c>
      <c r="AF764" s="12">
        <v>51.86</v>
      </c>
      <c r="AG764" s="12">
        <v>89686</v>
      </c>
      <c r="AH764" s="7" t="str">
        <f>IF(COUNTIF(Returns!$A$2:$A$1635,Orders!AG764)&gt;0,"Returned","Not Returned")</f>
        <v>Not Returned</v>
      </c>
    </row>
    <row r="765" spans="5:34" ht="12.75" customHeight="1" thickTop="1" thickBot="1" x14ac:dyDescent="0.3">
      <c r="E765" s="9">
        <v>22414</v>
      </c>
      <c r="F765" s="2" t="s">
        <v>25</v>
      </c>
      <c r="G765" s="2">
        <v>0</v>
      </c>
      <c r="H765" s="2">
        <v>12.2</v>
      </c>
      <c r="I765" s="2">
        <v>6.02</v>
      </c>
      <c r="J765" s="2">
        <v>1350</v>
      </c>
      <c r="K765" s="7" t="str">
        <f>IF(COUNTIF(Table1[Customer ID],Table1[[#This Row],[Customer ID]])&gt;1,"Repeat Customer","One-Time Customer")</f>
        <v>One-Time Customer</v>
      </c>
      <c r="L765" s="2" t="s">
        <v>1411</v>
      </c>
      <c r="M765" s="2" t="s">
        <v>27</v>
      </c>
      <c r="N765" s="2" t="s">
        <v>40</v>
      </c>
      <c r="O765" s="2" t="s">
        <v>41</v>
      </c>
      <c r="P765" s="2" t="s">
        <v>50</v>
      </c>
      <c r="Q765" s="2" t="s">
        <v>51</v>
      </c>
      <c r="R765" s="2" t="s">
        <v>1412</v>
      </c>
      <c r="S765" s="2">
        <v>0.43</v>
      </c>
      <c r="T765" s="7">
        <f>Table1[[#This Row],[Profit]]/Table1[[#This Row],[Sales]]</f>
        <v>-3.0636201991465151</v>
      </c>
      <c r="U765" s="2" t="s">
        <v>33</v>
      </c>
      <c r="V765" s="2" t="s">
        <v>136</v>
      </c>
      <c r="W765" s="2" t="s">
        <v>362</v>
      </c>
      <c r="X765" s="2" t="s">
        <v>1413</v>
      </c>
      <c r="Y765" s="2">
        <v>33055</v>
      </c>
      <c r="Z765" s="10">
        <v>42111</v>
      </c>
      <c r="AA765" s="14" t="str">
        <f>TEXT(Table1[[#This Row],[Order Date]],"mmmm")</f>
        <v>April</v>
      </c>
      <c r="AB765" s="8" t="str">
        <f>TEXT(Table1[[#This Row],[Order Date]],"yyyy")</f>
        <v>2015</v>
      </c>
      <c r="AC765" s="10">
        <v>42112</v>
      </c>
      <c r="AD765" s="2">
        <v>-172.298</v>
      </c>
      <c r="AE765" s="2">
        <v>4</v>
      </c>
      <c r="AF765" s="2">
        <v>56.24</v>
      </c>
      <c r="AG765" s="2">
        <v>88233</v>
      </c>
      <c r="AH765" s="7" t="str">
        <f>IF(COUNTIF(Returns!$A$2:$A$1635,Orders!AG765)&gt;0,"Returned","Not Returned")</f>
        <v>Not Returned</v>
      </c>
    </row>
    <row r="766" spans="5:34" ht="12.75" customHeight="1" thickTop="1" thickBot="1" x14ac:dyDescent="0.3">
      <c r="E766" s="11">
        <v>18499</v>
      </c>
      <c r="F766" s="12" t="s">
        <v>37</v>
      </c>
      <c r="G766" s="12">
        <v>0.1</v>
      </c>
      <c r="H766" s="12">
        <v>110.99</v>
      </c>
      <c r="I766" s="12">
        <v>8.99</v>
      </c>
      <c r="J766" s="12">
        <v>1351</v>
      </c>
      <c r="K766" s="7" t="str">
        <f>IF(COUNTIF(Table1[Customer ID],Table1[[#This Row],[Customer ID]])&gt;1,"Repeat Customer","One-Time Customer")</f>
        <v>One-Time Customer</v>
      </c>
      <c r="L766" s="12" t="s">
        <v>1414</v>
      </c>
      <c r="M766" s="12" t="s">
        <v>27</v>
      </c>
      <c r="N766" s="12" t="s">
        <v>40</v>
      </c>
      <c r="O766" s="12" t="s">
        <v>77</v>
      </c>
      <c r="P766" s="12" t="s">
        <v>78</v>
      </c>
      <c r="Q766" s="12" t="s">
        <v>59</v>
      </c>
      <c r="R766" s="12" t="s">
        <v>1415</v>
      </c>
      <c r="S766" s="12">
        <v>0.56999999999999995</v>
      </c>
      <c r="T766" s="7">
        <f>Table1[[#This Row],[Profit]]/Table1[[#This Row],[Sales]]</f>
        <v>5.2334894389754378</v>
      </c>
      <c r="U766" s="12" t="s">
        <v>33</v>
      </c>
      <c r="V766" s="12" t="s">
        <v>136</v>
      </c>
      <c r="W766" s="12" t="s">
        <v>362</v>
      </c>
      <c r="X766" s="12" t="s">
        <v>1416</v>
      </c>
      <c r="Y766" s="12">
        <v>33063</v>
      </c>
      <c r="Z766" s="13">
        <v>42031</v>
      </c>
      <c r="AA766" s="14" t="str">
        <f>TEXT(Table1[[#This Row],[Order Date]],"mmmm")</f>
        <v>January</v>
      </c>
      <c r="AB766" s="8" t="str">
        <f>TEXT(Table1[[#This Row],[Order Date]],"yyyy")</f>
        <v>2015</v>
      </c>
      <c r="AC766" s="13">
        <v>42033</v>
      </c>
      <c r="AD766" s="12">
        <v>3285.48</v>
      </c>
      <c r="AE766" s="12">
        <v>7</v>
      </c>
      <c r="AF766" s="12">
        <v>627.78</v>
      </c>
      <c r="AG766" s="12">
        <v>88232</v>
      </c>
      <c r="AH766" s="7" t="str">
        <f>IF(COUNTIF(Returns!$A$2:$A$1635,Orders!AG766)&gt;0,"Returned","Not Returned")</f>
        <v>Not Returned</v>
      </c>
    </row>
    <row r="767" spans="5:34" ht="12.75" customHeight="1" thickTop="1" thickBot="1" x14ac:dyDescent="0.3">
      <c r="E767" s="9">
        <v>24232</v>
      </c>
      <c r="F767" s="2" t="s">
        <v>25</v>
      </c>
      <c r="G767" s="2">
        <v>0.05</v>
      </c>
      <c r="H767" s="2">
        <v>17.670000000000002</v>
      </c>
      <c r="I767" s="2">
        <v>8.99</v>
      </c>
      <c r="J767" s="2">
        <v>1352</v>
      </c>
      <c r="K767" s="7" t="str">
        <f>IF(COUNTIF(Table1[Customer ID],Table1[[#This Row],[Customer ID]])&gt;1,"Repeat Customer","One-Time Customer")</f>
        <v>One-Time Customer</v>
      </c>
      <c r="L767" s="2" t="s">
        <v>1417</v>
      </c>
      <c r="M767" s="2" t="s">
        <v>49</v>
      </c>
      <c r="N767" s="2" t="s">
        <v>40</v>
      </c>
      <c r="O767" s="2" t="s">
        <v>41</v>
      </c>
      <c r="P767" s="2" t="s">
        <v>50</v>
      </c>
      <c r="Q767" s="2" t="s">
        <v>51</v>
      </c>
      <c r="R767" s="2" t="s">
        <v>807</v>
      </c>
      <c r="S767" s="2">
        <v>0.47</v>
      </c>
      <c r="T767" s="7">
        <f>Table1[[#This Row],[Profit]]/Table1[[#This Row],[Sales]]</f>
        <v>0.1624216765453006</v>
      </c>
      <c r="U767" s="2" t="s">
        <v>33</v>
      </c>
      <c r="V767" s="2" t="s">
        <v>53</v>
      </c>
      <c r="W767" s="2" t="s">
        <v>415</v>
      </c>
      <c r="X767" s="2" t="s">
        <v>1418</v>
      </c>
      <c r="Y767" s="2">
        <v>20746</v>
      </c>
      <c r="Z767" s="10">
        <v>42124</v>
      </c>
      <c r="AA767" s="14" t="str">
        <f>TEXT(Table1[[#This Row],[Order Date]],"mmmm")</f>
        <v>April</v>
      </c>
      <c r="AB767" s="8" t="str">
        <f>TEXT(Table1[[#This Row],[Order Date]],"yyyy")</f>
        <v>2015</v>
      </c>
      <c r="AC767" s="10">
        <v>42125</v>
      </c>
      <c r="AD767" s="2">
        <v>46.036799999999999</v>
      </c>
      <c r="AE767" s="2">
        <v>16</v>
      </c>
      <c r="AF767" s="2">
        <v>283.44</v>
      </c>
      <c r="AG767" s="2">
        <v>88234</v>
      </c>
      <c r="AH767" s="7" t="str">
        <f>IF(COUNTIF(Returns!$A$2:$A$1635,Orders!AG767)&gt;0,"Returned","Not Returned")</f>
        <v>Not Returned</v>
      </c>
    </row>
    <row r="768" spans="5:34" ht="12.75" customHeight="1" thickTop="1" thickBot="1" x14ac:dyDescent="0.3">
      <c r="E768" s="11">
        <v>20870</v>
      </c>
      <c r="F768" s="12" t="s">
        <v>25</v>
      </c>
      <c r="G768" s="12">
        <v>0.1</v>
      </c>
      <c r="H768" s="12">
        <v>4.13</v>
      </c>
      <c r="I768" s="12">
        <v>0.99</v>
      </c>
      <c r="J768" s="12">
        <v>1354</v>
      </c>
      <c r="K768" s="7" t="str">
        <f>IF(COUNTIF(Table1[Customer ID],Table1[[#This Row],[Customer ID]])&gt;1,"Repeat Customer","One-Time Customer")</f>
        <v>Repeat Customer</v>
      </c>
      <c r="L768" s="12" t="s">
        <v>1419</v>
      </c>
      <c r="M768" s="12" t="s">
        <v>49</v>
      </c>
      <c r="N768" s="12" t="s">
        <v>114</v>
      </c>
      <c r="O768" s="12" t="s">
        <v>29</v>
      </c>
      <c r="P768" s="12" t="s">
        <v>134</v>
      </c>
      <c r="Q768" s="12" t="s">
        <v>59</v>
      </c>
      <c r="R768" s="12" t="s">
        <v>1420</v>
      </c>
      <c r="S768" s="12">
        <v>0.39</v>
      </c>
      <c r="T768" s="7">
        <f>Table1[[#This Row],[Profit]]/Table1[[#This Row],[Sales]]</f>
        <v>-0.12906024096385543</v>
      </c>
      <c r="U768" s="12" t="s">
        <v>33</v>
      </c>
      <c r="V768" s="12" t="s">
        <v>61</v>
      </c>
      <c r="W768" s="12" t="s">
        <v>130</v>
      </c>
      <c r="X768" s="12" t="s">
        <v>1421</v>
      </c>
      <c r="Y768" s="12">
        <v>76086</v>
      </c>
      <c r="Z768" s="13">
        <v>42046</v>
      </c>
      <c r="AA768" s="14" t="str">
        <f>TEXT(Table1[[#This Row],[Order Date]],"mmmm")</f>
        <v>February</v>
      </c>
      <c r="AB768" s="8" t="str">
        <f>TEXT(Table1[[#This Row],[Order Date]],"yyyy")</f>
        <v>2015</v>
      </c>
      <c r="AC768" s="13">
        <v>42046</v>
      </c>
      <c r="AD768" s="12">
        <v>-1.0712000000000002</v>
      </c>
      <c r="AE768" s="12">
        <v>2</v>
      </c>
      <c r="AF768" s="12">
        <v>8.3000000000000007</v>
      </c>
      <c r="AG768" s="12">
        <v>91209</v>
      </c>
      <c r="AH768" s="7" t="str">
        <f>IF(COUNTIF(Returns!$A$2:$A$1635,Orders!AG768)&gt;0,"Returned","Not Returned")</f>
        <v>Not Returned</v>
      </c>
    </row>
    <row r="769" spans="5:34" ht="12.75" customHeight="1" thickTop="1" thickBot="1" x14ac:dyDescent="0.3">
      <c r="E769" s="9">
        <v>20871</v>
      </c>
      <c r="F769" s="2" t="s">
        <v>25</v>
      </c>
      <c r="G769" s="2">
        <v>0.04</v>
      </c>
      <c r="H769" s="2">
        <v>4.9800000000000004</v>
      </c>
      <c r="I769" s="2">
        <v>0.49</v>
      </c>
      <c r="J769" s="2">
        <v>1354</v>
      </c>
      <c r="K769" s="7" t="str">
        <f>IF(COUNTIF(Table1[Customer ID],Table1[[#This Row],[Customer ID]])&gt;1,"Repeat Customer","One-Time Customer")</f>
        <v>Repeat Customer</v>
      </c>
      <c r="L769" s="2" t="s">
        <v>1419</v>
      </c>
      <c r="M769" s="2" t="s">
        <v>49</v>
      </c>
      <c r="N769" s="2" t="s">
        <v>114</v>
      </c>
      <c r="O769" s="2" t="s">
        <v>29</v>
      </c>
      <c r="P769" s="2" t="s">
        <v>134</v>
      </c>
      <c r="Q769" s="2" t="s">
        <v>59</v>
      </c>
      <c r="R769" s="2" t="s">
        <v>1422</v>
      </c>
      <c r="S769" s="2">
        <v>0.39</v>
      </c>
      <c r="T769" s="7">
        <f>Table1[[#This Row],[Profit]]/Table1[[#This Row],[Sales]]</f>
        <v>0.43928286852589649</v>
      </c>
      <c r="U769" s="2" t="s">
        <v>33</v>
      </c>
      <c r="V769" s="2" t="s">
        <v>61</v>
      </c>
      <c r="W769" s="2" t="s">
        <v>130</v>
      </c>
      <c r="X769" s="2" t="s">
        <v>1421</v>
      </c>
      <c r="Y769" s="2">
        <v>76086</v>
      </c>
      <c r="Z769" s="10">
        <v>42046</v>
      </c>
      <c r="AA769" s="14" t="str">
        <f>TEXT(Table1[[#This Row],[Order Date]],"mmmm")</f>
        <v>February</v>
      </c>
      <c r="AB769" s="8" t="str">
        <f>TEXT(Table1[[#This Row],[Order Date]],"yyyy")</f>
        <v>2015</v>
      </c>
      <c r="AC769" s="10">
        <v>42048</v>
      </c>
      <c r="AD769" s="2">
        <v>4.4104000000000001</v>
      </c>
      <c r="AE769" s="2">
        <v>2</v>
      </c>
      <c r="AF769" s="2">
        <v>10.039999999999999</v>
      </c>
      <c r="AG769" s="2">
        <v>91209</v>
      </c>
      <c r="AH769" s="7" t="str">
        <f>IF(COUNTIF(Returns!$A$2:$A$1635,Orders!AG769)&gt;0,"Returned","Not Returned")</f>
        <v>Not Returned</v>
      </c>
    </row>
    <row r="770" spans="5:34" ht="12.75" customHeight="1" thickTop="1" thickBot="1" x14ac:dyDescent="0.3">
      <c r="E770" s="11">
        <v>18733</v>
      </c>
      <c r="F770" s="12" t="s">
        <v>56</v>
      </c>
      <c r="G770" s="12">
        <v>0.03</v>
      </c>
      <c r="H770" s="12">
        <v>125.99</v>
      </c>
      <c r="I770" s="12">
        <v>7.69</v>
      </c>
      <c r="J770" s="12">
        <v>1357</v>
      </c>
      <c r="K770" s="7" t="str">
        <f>IF(COUNTIF(Table1[Customer ID],Table1[[#This Row],[Customer ID]])&gt;1,"Repeat Customer","One-Time Customer")</f>
        <v>Repeat Customer</v>
      </c>
      <c r="L770" s="12" t="s">
        <v>1423</v>
      </c>
      <c r="M770" s="12" t="s">
        <v>49</v>
      </c>
      <c r="N770" s="12" t="s">
        <v>40</v>
      </c>
      <c r="O770" s="12" t="s">
        <v>77</v>
      </c>
      <c r="P770" s="12" t="s">
        <v>78</v>
      </c>
      <c r="Q770" s="12" t="s">
        <v>59</v>
      </c>
      <c r="R770" s="12" t="s">
        <v>1225</v>
      </c>
      <c r="S770" s="12">
        <v>0.57999999999999996</v>
      </c>
      <c r="T770" s="7">
        <f>Table1[[#This Row],[Profit]]/Table1[[#This Row],[Sales]]</f>
        <v>0.51032241633983599</v>
      </c>
      <c r="U770" s="12" t="s">
        <v>33</v>
      </c>
      <c r="V770" s="12" t="s">
        <v>61</v>
      </c>
      <c r="W770" s="12" t="s">
        <v>130</v>
      </c>
      <c r="X770" s="12" t="s">
        <v>1424</v>
      </c>
      <c r="Y770" s="12">
        <v>78596</v>
      </c>
      <c r="Z770" s="13">
        <v>42158</v>
      </c>
      <c r="AA770" s="14" t="str">
        <f>TEXT(Table1[[#This Row],[Order Date]],"mmmm")</f>
        <v>June</v>
      </c>
      <c r="AB770" s="8" t="str">
        <f>TEXT(Table1[[#This Row],[Order Date]],"yyyy")</f>
        <v>2015</v>
      </c>
      <c r="AC770" s="13">
        <v>42160</v>
      </c>
      <c r="AD770" s="12">
        <v>500.95799999999997</v>
      </c>
      <c r="AE770" s="12">
        <v>9</v>
      </c>
      <c r="AF770" s="12">
        <v>981.65</v>
      </c>
      <c r="AG770" s="12">
        <v>88184</v>
      </c>
      <c r="AH770" s="7" t="str">
        <f>IF(COUNTIF(Returns!$A$2:$A$1635,Orders!AG770)&gt;0,"Returned","Not Returned")</f>
        <v>Not Returned</v>
      </c>
    </row>
    <row r="771" spans="5:34" ht="12.75" customHeight="1" thickTop="1" thickBot="1" x14ac:dyDescent="0.3">
      <c r="E771" s="9">
        <v>18645</v>
      </c>
      <c r="F771" s="2" t="s">
        <v>25</v>
      </c>
      <c r="G771" s="2">
        <v>7.0000000000000007E-2</v>
      </c>
      <c r="H771" s="2">
        <v>119.99</v>
      </c>
      <c r="I771" s="2">
        <v>16.8</v>
      </c>
      <c r="J771" s="2">
        <v>1357</v>
      </c>
      <c r="K771" s="7" t="str">
        <f>IF(COUNTIF(Table1[Customer ID],Table1[[#This Row],[Customer ID]])&gt;1,"Repeat Customer","One-Time Customer")</f>
        <v>Repeat Customer</v>
      </c>
      <c r="L771" s="2" t="s">
        <v>1423</v>
      </c>
      <c r="M771" s="2" t="s">
        <v>39</v>
      </c>
      <c r="N771" s="2" t="s">
        <v>40</v>
      </c>
      <c r="O771" s="2" t="s">
        <v>77</v>
      </c>
      <c r="P771" s="2" t="s">
        <v>85</v>
      </c>
      <c r="Q771" s="2" t="s">
        <v>121</v>
      </c>
      <c r="R771" s="2" t="s">
        <v>1425</v>
      </c>
      <c r="S771" s="2">
        <v>0.35</v>
      </c>
      <c r="T771" s="7">
        <f>Table1[[#This Row],[Profit]]/Table1[[#This Row],[Sales]]</f>
        <v>0.69</v>
      </c>
      <c r="U771" s="2" t="s">
        <v>33</v>
      </c>
      <c r="V771" s="2" t="s">
        <v>61</v>
      </c>
      <c r="W771" s="2" t="s">
        <v>130</v>
      </c>
      <c r="X771" s="2" t="s">
        <v>1424</v>
      </c>
      <c r="Y771" s="2">
        <v>78596</v>
      </c>
      <c r="Z771" s="10">
        <v>42183</v>
      </c>
      <c r="AA771" s="14" t="str">
        <f>TEXT(Table1[[#This Row],[Order Date]],"mmmm")</f>
        <v>June</v>
      </c>
      <c r="AB771" s="8" t="str">
        <f>TEXT(Table1[[#This Row],[Order Date]],"yyyy")</f>
        <v>2015</v>
      </c>
      <c r="AC771" s="10">
        <v>42185</v>
      </c>
      <c r="AD771" s="2">
        <v>1206.5961</v>
      </c>
      <c r="AE771" s="2">
        <v>15</v>
      </c>
      <c r="AF771" s="2">
        <v>1748.69</v>
      </c>
      <c r="AG771" s="2">
        <v>88185</v>
      </c>
      <c r="AH771" s="7" t="str">
        <f>IF(COUNTIF(Returns!$A$2:$A$1635,Orders!AG771)&gt;0,"Returned","Not Returned")</f>
        <v>Not Returned</v>
      </c>
    </row>
    <row r="772" spans="5:34" ht="12.75" customHeight="1" thickTop="1" thickBot="1" x14ac:dyDescent="0.3">
      <c r="E772" s="11">
        <v>20830</v>
      </c>
      <c r="F772" s="12" t="s">
        <v>25</v>
      </c>
      <c r="G772" s="12">
        <v>0.03</v>
      </c>
      <c r="H772" s="12">
        <v>14.34</v>
      </c>
      <c r="I772" s="12">
        <v>5</v>
      </c>
      <c r="J772" s="12">
        <v>1360</v>
      </c>
      <c r="K772" s="7" t="str">
        <f>IF(COUNTIF(Table1[Customer ID],Table1[[#This Row],[Customer ID]])&gt;1,"Repeat Customer","One-Time Customer")</f>
        <v>One-Time Customer</v>
      </c>
      <c r="L772" s="12" t="s">
        <v>1426</v>
      </c>
      <c r="M772" s="12" t="s">
        <v>49</v>
      </c>
      <c r="N772" s="12" t="s">
        <v>114</v>
      </c>
      <c r="O772" s="12" t="s">
        <v>41</v>
      </c>
      <c r="P772" s="12" t="s">
        <v>50</v>
      </c>
      <c r="Q772" s="12" t="s">
        <v>51</v>
      </c>
      <c r="R772" s="12" t="s">
        <v>1427</v>
      </c>
      <c r="S772" s="12">
        <v>0.49</v>
      </c>
      <c r="T772" s="7">
        <f>Table1[[#This Row],[Profit]]/Table1[[#This Row],[Sales]]</f>
        <v>0.69</v>
      </c>
      <c r="U772" s="12" t="s">
        <v>33</v>
      </c>
      <c r="V772" s="12" t="s">
        <v>61</v>
      </c>
      <c r="W772" s="12" t="s">
        <v>330</v>
      </c>
      <c r="X772" s="12" t="s">
        <v>1428</v>
      </c>
      <c r="Y772" s="12">
        <v>52761</v>
      </c>
      <c r="Z772" s="13">
        <v>42030</v>
      </c>
      <c r="AA772" s="14" t="str">
        <f>TEXT(Table1[[#This Row],[Order Date]],"mmmm")</f>
        <v>January</v>
      </c>
      <c r="AB772" s="8" t="str">
        <f>TEXT(Table1[[#This Row],[Order Date]],"yyyy")</f>
        <v>2015</v>
      </c>
      <c r="AC772" s="13">
        <v>42031</v>
      </c>
      <c r="AD772" s="12">
        <v>82.310099999999991</v>
      </c>
      <c r="AE772" s="12">
        <v>8</v>
      </c>
      <c r="AF772" s="12">
        <v>119.29</v>
      </c>
      <c r="AG772" s="12">
        <v>89595</v>
      </c>
      <c r="AH772" s="7" t="str">
        <f>IF(COUNTIF(Returns!$A$2:$A$1635,Orders!AG772)&gt;0,"Returned","Not Returned")</f>
        <v>Not Returned</v>
      </c>
    </row>
    <row r="773" spans="5:34" ht="12.75" customHeight="1" thickTop="1" thickBot="1" x14ac:dyDescent="0.3">
      <c r="E773" s="9">
        <v>20829</v>
      </c>
      <c r="F773" s="2" t="s">
        <v>25</v>
      </c>
      <c r="G773" s="2">
        <v>0.01</v>
      </c>
      <c r="H773" s="2">
        <v>2.89</v>
      </c>
      <c r="I773" s="2">
        <v>0.5</v>
      </c>
      <c r="J773" s="2">
        <v>1361</v>
      </c>
      <c r="K773" s="7" t="str">
        <f>IF(COUNTIF(Table1[Customer ID],Table1[[#This Row],[Customer ID]])&gt;1,"Repeat Customer","One-Time Customer")</f>
        <v>Repeat Customer</v>
      </c>
      <c r="L773" s="2" t="s">
        <v>1429</v>
      </c>
      <c r="M773" s="2" t="s">
        <v>49</v>
      </c>
      <c r="N773" s="2" t="s">
        <v>114</v>
      </c>
      <c r="O773" s="2" t="s">
        <v>29</v>
      </c>
      <c r="P773" s="2" t="s">
        <v>134</v>
      </c>
      <c r="Q773" s="2" t="s">
        <v>59</v>
      </c>
      <c r="R773" s="2" t="s">
        <v>789</v>
      </c>
      <c r="S773" s="2">
        <v>0.38</v>
      </c>
      <c r="T773" s="7">
        <f>Table1[[#This Row],[Profit]]/Table1[[#This Row],[Sales]]</f>
        <v>0.39727272727272728</v>
      </c>
      <c r="U773" s="2" t="s">
        <v>33</v>
      </c>
      <c r="V773" s="2" t="s">
        <v>61</v>
      </c>
      <c r="W773" s="2" t="s">
        <v>300</v>
      </c>
      <c r="X773" s="2" t="s">
        <v>1430</v>
      </c>
      <c r="Y773" s="2">
        <v>48101</v>
      </c>
      <c r="Z773" s="10">
        <v>42030</v>
      </c>
      <c r="AA773" s="14" t="str">
        <f>TEXT(Table1[[#This Row],[Order Date]],"mmmm")</f>
        <v>January</v>
      </c>
      <c r="AB773" s="8" t="str">
        <f>TEXT(Table1[[#This Row],[Order Date]],"yyyy")</f>
        <v>2015</v>
      </c>
      <c r="AC773" s="10">
        <v>42032</v>
      </c>
      <c r="AD773" s="2">
        <v>1.2236</v>
      </c>
      <c r="AE773" s="2">
        <v>1</v>
      </c>
      <c r="AF773" s="2">
        <v>3.08</v>
      </c>
      <c r="AG773" s="2">
        <v>89595</v>
      </c>
      <c r="AH773" s="7" t="str">
        <f>IF(COUNTIF(Returns!$A$2:$A$1635,Orders!AG773)&gt;0,"Returned","Not Returned")</f>
        <v>Not Returned</v>
      </c>
    </row>
    <row r="774" spans="5:34" ht="12.75" customHeight="1" thickTop="1" thickBot="1" x14ac:dyDescent="0.3">
      <c r="E774" s="11">
        <v>24432</v>
      </c>
      <c r="F774" s="12" t="s">
        <v>47</v>
      </c>
      <c r="G774" s="12">
        <v>0.01</v>
      </c>
      <c r="H774" s="12">
        <v>6.48</v>
      </c>
      <c r="I774" s="12">
        <v>6.22</v>
      </c>
      <c r="J774" s="12">
        <v>1361</v>
      </c>
      <c r="K774" s="7" t="str">
        <f>IF(COUNTIF(Table1[Customer ID],Table1[[#This Row],[Customer ID]])&gt;1,"Repeat Customer","One-Time Customer")</f>
        <v>Repeat Customer</v>
      </c>
      <c r="L774" s="12" t="s">
        <v>1429</v>
      </c>
      <c r="M774" s="12" t="s">
        <v>27</v>
      </c>
      <c r="N774" s="12" t="s">
        <v>114</v>
      </c>
      <c r="O774" s="12" t="s">
        <v>29</v>
      </c>
      <c r="P774" s="12" t="s">
        <v>93</v>
      </c>
      <c r="Q774" s="12" t="s">
        <v>59</v>
      </c>
      <c r="R774" s="12" t="s">
        <v>1431</v>
      </c>
      <c r="S774" s="12">
        <v>0.37</v>
      </c>
      <c r="T774" s="7">
        <f>Table1[[#This Row],[Profit]]/Table1[[#This Row],[Sales]]</f>
        <v>-0.22503887129283043</v>
      </c>
      <c r="U774" s="12" t="s">
        <v>33</v>
      </c>
      <c r="V774" s="12" t="s">
        <v>61</v>
      </c>
      <c r="W774" s="12" t="s">
        <v>300</v>
      </c>
      <c r="X774" s="12" t="s">
        <v>1430</v>
      </c>
      <c r="Y774" s="12">
        <v>48101</v>
      </c>
      <c r="Z774" s="13">
        <v>42045</v>
      </c>
      <c r="AA774" s="14" t="str">
        <f>TEXT(Table1[[#This Row],[Order Date]],"mmmm")</f>
        <v>February</v>
      </c>
      <c r="AB774" s="8" t="str">
        <f>TEXT(Table1[[#This Row],[Order Date]],"yyyy")</f>
        <v>2015</v>
      </c>
      <c r="AC774" s="13">
        <v>42046</v>
      </c>
      <c r="AD774" s="12">
        <v>-15.6312</v>
      </c>
      <c r="AE774" s="12">
        <v>9</v>
      </c>
      <c r="AF774" s="12">
        <v>69.459999999999994</v>
      </c>
      <c r="AG774" s="12">
        <v>89596</v>
      </c>
      <c r="AH774" s="7" t="str">
        <f>IF(COUNTIF(Returns!$A$2:$A$1635,Orders!AG774)&gt;0,"Returned","Not Returned")</f>
        <v>Not Returned</v>
      </c>
    </row>
    <row r="775" spans="5:34" ht="12.75" customHeight="1" thickTop="1" thickBot="1" x14ac:dyDescent="0.3">
      <c r="E775" s="9">
        <v>24433</v>
      </c>
      <c r="F775" s="2" t="s">
        <v>47</v>
      </c>
      <c r="G775" s="2">
        <v>0.03</v>
      </c>
      <c r="H775" s="2">
        <v>85.99</v>
      </c>
      <c r="I775" s="2">
        <v>3.3</v>
      </c>
      <c r="J775" s="2">
        <v>1361</v>
      </c>
      <c r="K775" s="7" t="str">
        <f>IF(COUNTIF(Table1[Customer ID],Table1[[#This Row],[Customer ID]])&gt;1,"Repeat Customer","One-Time Customer")</f>
        <v>Repeat Customer</v>
      </c>
      <c r="L775" s="2" t="s">
        <v>1429</v>
      </c>
      <c r="M775" s="2" t="s">
        <v>49</v>
      </c>
      <c r="N775" s="2" t="s">
        <v>114</v>
      </c>
      <c r="O775" s="2" t="s">
        <v>77</v>
      </c>
      <c r="P775" s="2" t="s">
        <v>78</v>
      </c>
      <c r="Q775" s="2" t="s">
        <v>51</v>
      </c>
      <c r="R775" s="2" t="s">
        <v>535</v>
      </c>
      <c r="S775" s="2">
        <v>0.37</v>
      </c>
      <c r="T775" s="7">
        <f>Table1[[#This Row],[Profit]]/Table1[[#This Row],[Sales]]</f>
        <v>0.69</v>
      </c>
      <c r="U775" s="2" t="s">
        <v>33</v>
      </c>
      <c r="V775" s="2" t="s">
        <v>61</v>
      </c>
      <c r="W775" s="2" t="s">
        <v>300</v>
      </c>
      <c r="X775" s="2" t="s">
        <v>1430</v>
      </c>
      <c r="Y775" s="2">
        <v>48101</v>
      </c>
      <c r="Z775" s="10">
        <v>42045</v>
      </c>
      <c r="AA775" s="14" t="str">
        <f>TEXT(Table1[[#This Row],[Order Date]],"mmmm")</f>
        <v>February</v>
      </c>
      <c r="AB775" s="8" t="str">
        <f>TEXT(Table1[[#This Row],[Order Date]],"yyyy")</f>
        <v>2015</v>
      </c>
      <c r="AC775" s="10">
        <v>42047</v>
      </c>
      <c r="AD775" s="2">
        <v>790.54679999999996</v>
      </c>
      <c r="AE775" s="2">
        <v>16</v>
      </c>
      <c r="AF775" s="2">
        <v>1145.72</v>
      </c>
      <c r="AG775" s="2">
        <v>89596</v>
      </c>
      <c r="AH775" s="7" t="str">
        <f>IF(COUNTIF(Returns!$A$2:$A$1635,Orders!AG775)&gt;0,"Returned","Not Returned")</f>
        <v>Not Returned</v>
      </c>
    </row>
    <row r="776" spans="5:34" ht="12.75" customHeight="1" thickTop="1" thickBot="1" x14ac:dyDescent="0.3">
      <c r="E776" s="11">
        <v>23011</v>
      </c>
      <c r="F776" s="12" t="s">
        <v>56</v>
      </c>
      <c r="G776" s="12">
        <v>0.05</v>
      </c>
      <c r="H776" s="12">
        <v>12.97</v>
      </c>
      <c r="I776" s="12">
        <v>1.49</v>
      </c>
      <c r="J776" s="12">
        <v>1363</v>
      </c>
      <c r="K776" s="7" t="str">
        <f>IF(COUNTIF(Table1[Customer ID],Table1[[#This Row],[Customer ID]])&gt;1,"Repeat Customer","One-Time Customer")</f>
        <v>Repeat Customer</v>
      </c>
      <c r="L776" s="12" t="s">
        <v>1432</v>
      </c>
      <c r="M776" s="12" t="s">
        <v>49</v>
      </c>
      <c r="N776" s="12" t="s">
        <v>114</v>
      </c>
      <c r="O776" s="12" t="s">
        <v>29</v>
      </c>
      <c r="P776" s="12" t="s">
        <v>109</v>
      </c>
      <c r="Q776" s="12" t="s">
        <v>59</v>
      </c>
      <c r="R776" s="12" t="s">
        <v>1433</v>
      </c>
      <c r="S776" s="12">
        <v>0.35</v>
      </c>
      <c r="T776" s="7">
        <f>Table1[[#This Row],[Profit]]/Table1[[#This Row],[Sales]]</f>
        <v>0.20728100113765641</v>
      </c>
      <c r="U776" s="12" t="s">
        <v>33</v>
      </c>
      <c r="V776" s="12" t="s">
        <v>136</v>
      </c>
      <c r="W776" s="12" t="s">
        <v>362</v>
      </c>
      <c r="X776" s="12" t="s">
        <v>1434</v>
      </c>
      <c r="Y776" s="12">
        <v>32707</v>
      </c>
      <c r="Z776" s="13">
        <v>42039</v>
      </c>
      <c r="AA776" s="14" t="str">
        <f>TEXT(Table1[[#This Row],[Order Date]],"mmmm")</f>
        <v>February</v>
      </c>
      <c r="AB776" s="8" t="str">
        <f>TEXT(Table1[[#This Row],[Order Date]],"yyyy")</f>
        <v>2015</v>
      </c>
      <c r="AC776" s="13">
        <v>42041</v>
      </c>
      <c r="AD776" s="12">
        <v>5.4659999999999993</v>
      </c>
      <c r="AE776" s="12">
        <v>2</v>
      </c>
      <c r="AF776" s="12">
        <v>26.37</v>
      </c>
      <c r="AG776" s="12">
        <v>89993</v>
      </c>
      <c r="AH776" s="7" t="str">
        <f>IF(COUNTIF(Returns!$A$2:$A$1635,Orders!AG776)&gt;0,"Returned","Not Returned")</f>
        <v>Not Returned</v>
      </c>
    </row>
    <row r="777" spans="5:34" ht="12.75" customHeight="1" thickTop="1" thickBot="1" x14ac:dyDescent="0.3">
      <c r="E777" s="9">
        <v>23012</v>
      </c>
      <c r="F777" s="2" t="s">
        <v>56</v>
      </c>
      <c r="G777" s="2">
        <v>0.06</v>
      </c>
      <c r="H777" s="2">
        <v>5.81</v>
      </c>
      <c r="I777" s="2">
        <v>3.37</v>
      </c>
      <c r="J777" s="2">
        <v>1363</v>
      </c>
      <c r="K777" s="7" t="str">
        <f>IF(COUNTIF(Table1[Customer ID],Table1[[#This Row],[Customer ID]])&gt;1,"Repeat Customer","One-Time Customer")</f>
        <v>Repeat Customer</v>
      </c>
      <c r="L777" s="2" t="s">
        <v>1432</v>
      </c>
      <c r="M777" s="2" t="s">
        <v>49</v>
      </c>
      <c r="N777" s="2" t="s">
        <v>114</v>
      </c>
      <c r="O777" s="2" t="s">
        <v>29</v>
      </c>
      <c r="P777" s="2" t="s">
        <v>66</v>
      </c>
      <c r="Q777" s="2" t="s">
        <v>31</v>
      </c>
      <c r="R777" s="2" t="s">
        <v>1435</v>
      </c>
      <c r="S777" s="2">
        <v>0.54</v>
      </c>
      <c r="T777" s="7">
        <f>Table1[[#This Row],[Profit]]/Table1[[#This Row],[Sales]]</f>
        <v>-2.7903854790419165</v>
      </c>
      <c r="U777" s="2" t="s">
        <v>33</v>
      </c>
      <c r="V777" s="2" t="s">
        <v>136</v>
      </c>
      <c r="W777" s="2" t="s">
        <v>362</v>
      </c>
      <c r="X777" s="2" t="s">
        <v>1434</v>
      </c>
      <c r="Y777" s="2">
        <v>32707</v>
      </c>
      <c r="Z777" s="10">
        <v>42039</v>
      </c>
      <c r="AA777" s="14" t="str">
        <f>TEXT(Table1[[#This Row],[Order Date]],"mmmm")</f>
        <v>February</v>
      </c>
      <c r="AB777" s="8" t="str">
        <f>TEXT(Table1[[#This Row],[Order Date]],"yyyy")</f>
        <v>2015</v>
      </c>
      <c r="AC777" s="10">
        <v>42041</v>
      </c>
      <c r="AD777" s="2">
        <v>-149.1182</v>
      </c>
      <c r="AE777" s="2">
        <v>9</v>
      </c>
      <c r="AF777" s="2">
        <v>53.44</v>
      </c>
      <c r="AG777" s="2">
        <v>89993</v>
      </c>
      <c r="AH777" s="7" t="str">
        <f>IF(COUNTIF(Returns!$A$2:$A$1635,Orders!AG777)&gt;0,"Returned","Not Returned")</f>
        <v>Not Returned</v>
      </c>
    </row>
    <row r="778" spans="5:34" ht="12.75" customHeight="1" thickTop="1" thickBot="1" x14ac:dyDescent="0.3">
      <c r="E778" s="11">
        <v>19333</v>
      </c>
      <c r="F778" s="12" t="s">
        <v>37</v>
      </c>
      <c r="G778" s="12">
        <v>0.1</v>
      </c>
      <c r="H778" s="12">
        <v>5.98</v>
      </c>
      <c r="I778" s="12">
        <v>5.35</v>
      </c>
      <c r="J778" s="12">
        <v>1364</v>
      </c>
      <c r="K778" s="7" t="str">
        <f>IF(COUNTIF(Table1[Customer ID],Table1[[#This Row],[Customer ID]])&gt;1,"Repeat Customer","One-Time Customer")</f>
        <v>One-Time Customer</v>
      </c>
      <c r="L778" s="12" t="s">
        <v>1436</v>
      </c>
      <c r="M778" s="12" t="s">
        <v>49</v>
      </c>
      <c r="N778" s="12" t="s">
        <v>40</v>
      </c>
      <c r="O778" s="12" t="s">
        <v>29</v>
      </c>
      <c r="P778" s="12" t="s">
        <v>93</v>
      </c>
      <c r="Q778" s="12" t="s">
        <v>59</v>
      </c>
      <c r="R778" s="12" t="s">
        <v>1437</v>
      </c>
      <c r="S778" s="12">
        <v>0.4</v>
      </c>
      <c r="T778" s="7">
        <f>Table1[[#This Row],[Profit]]/Table1[[#This Row],[Sales]]</f>
        <v>-1.5741192884548307</v>
      </c>
      <c r="U778" s="12" t="s">
        <v>33</v>
      </c>
      <c r="V778" s="12" t="s">
        <v>53</v>
      </c>
      <c r="W778" s="12" t="s">
        <v>415</v>
      </c>
      <c r="X778" s="12" t="s">
        <v>1418</v>
      </c>
      <c r="Y778" s="12">
        <v>20746</v>
      </c>
      <c r="Z778" s="13">
        <v>42080</v>
      </c>
      <c r="AA778" s="14" t="str">
        <f>TEXT(Table1[[#This Row],[Order Date]],"mmmm")</f>
        <v>March</v>
      </c>
      <c r="AB778" s="8" t="str">
        <f>TEXT(Table1[[#This Row],[Order Date]],"yyyy")</f>
        <v>2015</v>
      </c>
      <c r="AC778" s="13">
        <v>42080</v>
      </c>
      <c r="AD778" s="12">
        <v>-90.26</v>
      </c>
      <c r="AE778" s="12">
        <v>10</v>
      </c>
      <c r="AF778" s="12">
        <v>57.34</v>
      </c>
      <c r="AG778" s="12">
        <v>89994</v>
      </c>
      <c r="AH778" s="7" t="str">
        <f>IF(COUNTIF(Returns!$A$2:$A$1635,Orders!AG778)&gt;0,"Returned","Not Returned")</f>
        <v>Not Returned</v>
      </c>
    </row>
    <row r="779" spans="5:34" ht="12.75" customHeight="1" thickTop="1" thickBot="1" x14ac:dyDescent="0.3">
      <c r="E779" s="9">
        <v>20539</v>
      </c>
      <c r="F779" s="2" t="s">
        <v>56</v>
      </c>
      <c r="G779" s="2">
        <v>0.03</v>
      </c>
      <c r="H779" s="2">
        <v>73.98</v>
      </c>
      <c r="I779" s="2">
        <v>14.52</v>
      </c>
      <c r="J779" s="2">
        <v>1367</v>
      </c>
      <c r="K779" s="7" t="str">
        <f>IF(COUNTIF(Table1[Customer ID],Table1[[#This Row],[Customer ID]])&gt;1,"Repeat Customer","One-Time Customer")</f>
        <v>One-Time Customer</v>
      </c>
      <c r="L779" s="2" t="s">
        <v>1438</v>
      </c>
      <c r="M779" s="2" t="s">
        <v>49</v>
      </c>
      <c r="N779" s="2" t="s">
        <v>114</v>
      </c>
      <c r="O779" s="2" t="s">
        <v>77</v>
      </c>
      <c r="P779" s="2" t="s">
        <v>180</v>
      </c>
      <c r="Q779" s="2" t="s">
        <v>59</v>
      </c>
      <c r="R779" s="2" t="s">
        <v>1140</v>
      </c>
      <c r="S779" s="2">
        <v>0.65</v>
      </c>
      <c r="T779" s="7">
        <f>Table1[[#This Row],[Profit]]/Table1[[#This Row],[Sales]]</f>
        <v>-4.1284687420906092</v>
      </c>
      <c r="U779" s="2" t="s">
        <v>33</v>
      </c>
      <c r="V779" s="2" t="s">
        <v>61</v>
      </c>
      <c r="W779" s="2" t="s">
        <v>130</v>
      </c>
      <c r="X779" s="2" t="s">
        <v>1439</v>
      </c>
      <c r="Y779" s="2">
        <v>79424</v>
      </c>
      <c r="Z779" s="10">
        <v>42011</v>
      </c>
      <c r="AA779" s="14" t="str">
        <f>TEXT(Table1[[#This Row],[Order Date]],"mmmm")</f>
        <v>January</v>
      </c>
      <c r="AB779" s="8" t="str">
        <f>TEXT(Table1[[#This Row],[Order Date]],"yyyy")</f>
        <v>2015</v>
      </c>
      <c r="AC779" s="10">
        <v>42014</v>
      </c>
      <c r="AD779" s="2">
        <v>-326.23159999999996</v>
      </c>
      <c r="AE779" s="2">
        <v>1</v>
      </c>
      <c r="AF779" s="2">
        <v>79.02</v>
      </c>
      <c r="AG779" s="2">
        <v>90513</v>
      </c>
      <c r="AH779" s="7" t="str">
        <f>IF(COUNTIF(Returns!$A$2:$A$1635,Orders!AG779)&gt;0,"Returned","Not Returned")</f>
        <v>Not Returned</v>
      </c>
    </row>
    <row r="780" spans="5:34" ht="12.75" customHeight="1" thickTop="1" thickBot="1" x14ac:dyDescent="0.3">
      <c r="E780" s="11">
        <v>26034</v>
      </c>
      <c r="F780" s="12" t="s">
        <v>56</v>
      </c>
      <c r="G780" s="12">
        <v>0.09</v>
      </c>
      <c r="H780" s="12">
        <v>4.55</v>
      </c>
      <c r="I780" s="12">
        <v>1.49</v>
      </c>
      <c r="J780" s="12">
        <v>1368</v>
      </c>
      <c r="K780" s="7" t="str">
        <f>IF(COUNTIF(Table1[Customer ID],Table1[[#This Row],[Customer ID]])&gt;1,"Repeat Customer","One-Time Customer")</f>
        <v>One-Time Customer</v>
      </c>
      <c r="L780" s="12" t="s">
        <v>1440</v>
      </c>
      <c r="M780" s="12" t="s">
        <v>49</v>
      </c>
      <c r="N780" s="12" t="s">
        <v>114</v>
      </c>
      <c r="O780" s="12" t="s">
        <v>29</v>
      </c>
      <c r="P780" s="12" t="s">
        <v>109</v>
      </c>
      <c r="Q780" s="12" t="s">
        <v>59</v>
      </c>
      <c r="R780" s="12" t="s">
        <v>1441</v>
      </c>
      <c r="S780" s="12">
        <v>0.35</v>
      </c>
      <c r="T780" s="7">
        <f>Table1[[#This Row],[Profit]]/Table1[[#This Row],[Sales]]</f>
        <v>0.66396856581532415</v>
      </c>
      <c r="U780" s="12" t="s">
        <v>33</v>
      </c>
      <c r="V780" s="12" t="s">
        <v>61</v>
      </c>
      <c r="W780" s="12" t="s">
        <v>130</v>
      </c>
      <c r="X780" s="12" t="s">
        <v>1442</v>
      </c>
      <c r="Y780" s="12">
        <v>75901</v>
      </c>
      <c r="Z780" s="13">
        <v>42086</v>
      </c>
      <c r="AA780" s="14" t="str">
        <f>TEXT(Table1[[#This Row],[Order Date]],"mmmm")</f>
        <v>March</v>
      </c>
      <c r="AB780" s="8" t="str">
        <f>TEXT(Table1[[#This Row],[Order Date]],"yyyy")</f>
        <v>2015</v>
      </c>
      <c r="AC780" s="13">
        <v>42088</v>
      </c>
      <c r="AD780" s="12">
        <v>16.898</v>
      </c>
      <c r="AE780" s="12">
        <v>6</v>
      </c>
      <c r="AF780" s="12">
        <v>25.45</v>
      </c>
      <c r="AG780" s="12">
        <v>90514</v>
      </c>
      <c r="AH780" s="7" t="str">
        <f>IF(COUNTIF(Returns!$A$2:$A$1635,Orders!AG780)&gt;0,"Returned","Not Returned")</f>
        <v>Not Returned</v>
      </c>
    </row>
    <row r="781" spans="5:34" ht="12.75" customHeight="1" thickTop="1" thickBot="1" x14ac:dyDescent="0.3">
      <c r="E781" s="9">
        <v>26035</v>
      </c>
      <c r="F781" s="2" t="s">
        <v>56</v>
      </c>
      <c r="G781" s="2">
        <v>7.0000000000000007E-2</v>
      </c>
      <c r="H781" s="2">
        <v>9.7799999999999994</v>
      </c>
      <c r="I781" s="2">
        <v>5.76</v>
      </c>
      <c r="J781" s="2">
        <v>1369</v>
      </c>
      <c r="K781" s="7" t="str">
        <f>IF(COUNTIF(Table1[Customer ID],Table1[[#This Row],[Customer ID]])&gt;1,"Repeat Customer","One-Time Customer")</f>
        <v>One-Time Customer</v>
      </c>
      <c r="L781" s="2" t="s">
        <v>1443</v>
      </c>
      <c r="M781" s="2" t="s">
        <v>27</v>
      </c>
      <c r="N781" s="2" t="s">
        <v>114</v>
      </c>
      <c r="O781" s="2" t="s">
        <v>29</v>
      </c>
      <c r="P781" s="2" t="s">
        <v>69</v>
      </c>
      <c r="Q781" s="2" t="s">
        <v>59</v>
      </c>
      <c r="R781" s="2" t="s">
        <v>1265</v>
      </c>
      <c r="S781" s="2">
        <v>0.35</v>
      </c>
      <c r="T781" s="7">
        <f>Table1[[#This Row],[Profit]]/Table1[[#This Row],[Sales]]</f>
        <v>0.18190028901734104</v>
      </c>
      <c r="U781" s="2" t="s">
        <v>33</v>
      </c>
      <c r="V781" s="2" t="s">
        <v>61</v>
      </c>
      <c r="W781" s="2" t="s">
        <v>130</v>
      </c>
      <c r="X781" s="2" t="s">
        <v>1444</v>
      </c>
      <c r="Y781" s="2">
        <v>76063</v>
      </c>
      <c r="Z781" s="10">
        <v>42086</v>
      </c>
      <c r="AA781" s="14" t="str">
        <f>TEXT(Table1[[#This Row],[Order Date]],"mmmm")</f>
        <v>March</v>
      </c>
      <c r="AB781" s="8" t="str">
        <f>TEXT(Table1[[#This Row],[Order Date]],"yyyy")</f>
        <v>2015</v>
      </c>
      <c r="AC781" s="10">
        <v>42088</v>
      </c>
      <c r="AD781" s="2">
        <v>20.14</v>
      </c>
      <c r="AE781" s="2">
        <v>11</v>
      </c>
      <c r="AF781" s="2">
        <v>110.72</v>
      </c>
      <c r="AG781" s="2">
        <v>90514</v>
      </c>
      <c r="AH781" s="7" t="str">
        <f>IF(COUNTIF(Returns!$A$2:$A$1635,Orders!AG781)&gt;0,"Returned","Not Returned")</f>
        <v>Not Returned</v>
      </c>
    </row>
    <row r="782" spans="5:34" ht="12.75" customHeight="1" thickTop="1" thickBot="1" x14ac:dyDescent="0.3">
      <c r="E782" s="11">
        <v>24534</v>
      </c>
      <c r="F782" s="12" t="s">
        <v>47</v>
      </c>
      <c r="G782" s="12">
        <v>0.06</v>
      </c>
      <c r="H782" s="12">
        <v>44.01</v>
      </c>
      <c r="I782" s="12">
        <v>3.5</v>
      </c>
      <c r="J782" s="12">
        <v>1374</v>
      </c>
      <c r="K782" s="7" t="str">
        <f>IF(COUNTIF(Table1[Customer ID],Table1[[#This Row],[Customer ID]])&gt;1,"Repeat Customer","One-Time Customer")</f>
        <v>One-Time Customer</v>
      </c>
      <c r="L782" s="12" t="s">
        <v>1445</v>
      </c>
      <c r="M782" s="12" t="s">
        <v>49</v>
      </c>
      <c r="N782" s="12" t="s">
        <v>40</v>
      </c>
      <c r="O782" s="12" t="s">
        <v>29</v>
      </c>
      <c r="P782" s="12" t="s">
        <v>257</v>
      </c>
      <c r="Q782" s="12" t="s">
        <v>59</v>
      </c>
      <c r="R782" s="12" t="s">
        <v>1446</v>
      </c>
      <c r="S782" s="12">
        <v>0.59</v>
      </c>
      <c r="T782" s="7">
        <f>Table1[[#This Row],[Profit]]/Table1[[#This Row],[Sales]]</f>
        <v>-0.45232211333617384</v>
      </c>
      <c r="U782" s="12" t="s">
        <v>33</v>
      </c>
      <c r="V782" s="12" t="s">
        <v>34</v>
      </c>
      <c r="W782" s="12" t="s">
        <v>45</v>
      </c>
      <c r="X782" s="12" t="s">
        <v>1447</v>
      </c>
      <c r="Y782" s="12">
        <v>95207</v>
      </c>
      <c r="Z782" s="13">
        <v>42162</v>
      </c>
      <c r="AA782" s="14" t="str">
        <f>TEXT(Table1[[#This Row],[Order Date]],"mmmm")</f>
        <v>June</v>
      </c>
      <c r="AB782" s="8" t="str">
        <f>TEXT(Table1[[#This Row],[Order Date]],"yyyy")</f>
        <v>2015</v>
      </c>
      <c r="AC782" s="13">
        <v>42163</v>
      </c>
      <c r="AD782" s="12">
        <v>-21.231999999999999</v>
      </c>
      <c r="AE782" s="12">
        <v>1</v>
      </c>
      <c r="AF782" s="12">
        <v>46.94</v>
      </c>
      <c r="AG782" s="12">
        <v>88212</v>
      </c>
      <c r="AH782" s="7" t="str">
        <f>IF(COUNTIF(Returns!$A$2:$A$1635,Orders!AG782)&gt;0,"Returned","Not Returned")</f>
        <v>Not Returned</v>
      </c>
    </row>
    <row r="783" spans="5:34" ht="12.75" customHeight="1" thickTop="1" thickBot="1" x14ac:dyDescent="0.3">
      <c r="E783" s="9">
        <v>19932</v>
      </c>
      <c r="F783" s="2" t="s">
        <v>106</v>
      </c>
      <c r="G783" s="2">
        <v>0.05</v>
      </c>
      <c r="H783" s="2">
        <v>2.89</v>
      </c>
      <c r="I783" s="2">
        <v>0.5</v>
      </c>
      <c r="J783" s="2">
        <v>1380</v>
      </c>
      <c r="K783" s="7" t="str">
        <f>IF(COUNTIF(Table1[Customer ID],Table1[[#This Row],[Customer ID]])&gt;1,"Repeat Customer","One-Time Customer")</f>
        <v>One-Time Customer</v>
      </c>
      <c r="L783" s="2" t="s">
        <v>1448</v>
      </c>
      <c r="M783" s="2" t="s">
        <v>49</v>
      </c>
      <c r="N783" s="2" t="s">
        <v>40</v>
      </c>
      <c r="O783" s="2" t="s">
        <v>29</v>
      </c>
      <c r="P783" s="2" t="s">
        <v>134</v>
      </c>
      <c r="Q783" s="2" t="s">
        <v>59</v>
      </c>
      <c r="R783" s="2" t="s">
        <v>789</v>
      </c>
      <c r="S783" s="2">
        <v>0.38</v>
      </c>
      <c r="T783" s="7">
        <f>Table1[[#This Row],[Profit]]/Table1[[#This Row],[Sales]]</f>
        <v>0.69</v>
      </c>
      <c r="U783" s="2" t="s">
        <v>33</v>
      </c>
      <c r="V783" s="2" t="s">
        <v>53</v>
      </c>
      <c r="W783" s="2" t="s">
        <v>197</v>
      </c>
      <c r="X783" s="2" t="s">
        <v>1449</v>
      </c>
      <c r="Y783" s="2">
        <v>3801</v>
      </c>
      <c r="Z783" s="10">
        <v>42182</v>
      </c>
      <c r="AA783" s="14" t="str">
        <f>TEXT(Table1[[#This Row],[Order Date]],"mmmm")</f>
        <v>June</v>
      </c>
      <c r="AB783" s="8" t="str">
        <f>TEXT(Table1[[#This Row],[Order Date]],"yyyy")</f>
        <v>2015</v>
      </c>
      <c r="AC783" s="10">
        <v>42188</v>
      </c>
      <c r="AD783" s="2">
        <v>18.0642</v>
      </c>
      <c r="AE783" s="2">
        <v>9</v>
      </c>
      <c r="AF783" s="2">
        <v>26.18</v>
      </c>
      <c r="AG783" s="2">
        <v>88213</v>
      </c>
      <c r="AH783" s="7" t="str">
        <f>IF(COUNTIF(Returns!$A$2:$A$1635,Orders!AG783)&gt;0,"Returned","Not Returned")</f>
        <v>Not Returned</v>
      </c>
    </row>
    <row r="784" spans="5:34" ht="12.75" customHeight="1" thickTop="1" thickBot="1" x14ac:dyDescent="0.3">
      <c r="E784" s="11">
        <v>19018</v>
      </c>
      <c r="F784" s="12" t="s">
        <v>56</v>
      </c>
      <c r="G784" s="12">
        <v>0.03</v>
      </c>
      <c r="H784" s="12">
        <v>2.23</v>
      </c>
      <c r="I784" s="12">
        <v>4.57</v>
      </c>
      <c r="J784" s="12">
        <v>1383</v>
      </c>
      <c r="K784" s="7" t="str">
        <f>IF(COUNTIF(Table1[Customer ID],Table1[[#This Row],[Customer ID]])&gt;1,"Repeat Customer","One-Time Customer")</f>
        <v>One-Time Customer</v>
      </c>
      <c r="L784" s="12" t="s">
        <v>1450</v>
      </c>
      <c r="M784" s="12" t="s">
        <v>49</v>
      </c>
      <c r="N784" s="12" t="s">
        <v>114</v>
      </c>
      <c r="O784" s="12" t="s">
        <v>41</v>
      </c>
      <c r="P784" s="12" t="s">
        <v>50</v>
      </c>
      <c r="Q784" s="12" t="s">
        <v>51</v>
      </c>
      <c r="R784" s="12" t="s">
        <v>1451</v>
      </c>
      <c r="S784" s="12">
        <v>0.41</v>
      </c>
      <c r="T784" s="7">
        <f>Table1[[#This Row],[Profit]]/Table1[[#This Row],[Sales]]</f>
        <v>-3.2536636427076062</v>
      </c>
      <c r="U784" s="12" t="s">
        <v>33</v>
      </c>
      <c r="V784" s="12" t="s">
        <v>34</v>
      </c>
      <c r="W784" s="12" t="s">
        <v>212</v>
      </c>
      <c r="X784" s="12" t="s">
        <v>1391</v>
      </c>
      <c r="Y784" s="12">
        <v>84120</v>
      </c>
      <c r="Z784" s="13">
        <v>42125</v>
      </c>
      <c r="AA784" s="14" t="str">
        <f>TEXT(Table1[[#This Row],[Order Date]],"mmmm")</f>
        <v>May</v>
      </c>
      <c r="AB784" s="8" t="str">
        <f>TEXT(Table1[[#This Row],[Order Date]],"yyyy")</f>
        <v>2015</v>
      </c>
      <c r="AC784" s="13">
        <v>42126</v>
      </c>
      <c r="AD784" s="12">
        <v>-93.25</v>
      </c>
      <c r="AE784" s="12">
        <v>12</v>
      </c>
      <c r="AF784" s="12">
        <v>28.66</v>
      </c>
      <c r="AG784" s="12">
        <v>89406</v>
      </c>
      <c r="AH784" s="7" t="str">
        <f>IF(COUNTIF(Returns!$A$2:$A$1635,Orders!AG784)&gt;0,"Returned","Not Returned")</f>
        <v>Not Returned</v>
      </c>
    </row>
    <row r="785" spans="5:34" ht="12.75" customHeight="1" thickTop="1" thickBot="1" x14ac:dyDescent="0.3">
      <c r="E785" s="9">
        <v>25790</v>
      </c>
      <c r="F785" s="2" t="s">
        <v>37</v>
      </c>
      <c r="G785" s="2">
        <v>7.0000000000000007E-2</v>
      </c>
      <c r="H785" s="2">
        <v>11.29</v>
      </c>
      <c r="I785" s="2">
        <v>5.03</v>
      </c>
      <c r="J785" s="2">
        <v>1384</v>
      </c>
      <c r="K785" s="7" t="str">
        <f>IF(COUNTIF(Table1[Customer ID],Table1[[#This Row],[Customer ID]])&gt;1,"Repeat Customer","One-Time Customer")</f>
        <v>Repeat Customer</v>
      </c>
      <c r="L785" s="2" t="s">
        <v>1452</v>
      </c>
      <c r="M785" s="2" t="s">
        <v>49</v>
      </c>
      <c r="N785" s="2" t="s">
        <v>114</v>
      </c>
      <c r="O785" s="2" t="s">
        <v>29</v>
      </c>
      <c r="P785" s="2" t="s">
        <v>141</v>
      </c>
      <c r="Q785" s="2" t="s">
        <v>59</v>
      </c>
      <c r="R785" s="2" t="s">
        <v>1453</v>
      </c>
      <c r="S785" s="2">
        <v>0.59</v>
      </c>
      <c r="T785" s="7">
        <f>Table1[[#This Row],[Profit]]/Table1[[#This Row],[Sales]]</f>
        <v>-1.3235103101152783</v>
      </c>
      <c r="U785" s="2" t="s">
        <v>33</v>
      </c>
      <c r="V785" s="2" t="s">
        <v>136</v>
      </c>
      <c r="W785" s="2" t="s">
        <v>137</v>
      </c>
      <c r="X785" s="2" t="s">
        <v>1454</v>
      </c>
      <c r="Y785" s="2">
        <v>22304</v>
      </c>
      <c r="Z785" s="10">
        <v>42185</v>
      </c>
      <c r="AA785" s="14" t="str">
        <f>TEXT(Table1[[#This Row],[Order Date]],"mmmm")</f>
        <v>June</v>
      </c>
      <c r="AB785" s="8" t="str">
        <f>TEXT(Table1[[#This Row],[Order Date]],"yyyy")</f>
        <v>2015</v>
      </c>
      <c r="AC785" s="10">
        <v>42187</v>
      </c>
      <c r="AD785" s="2">
        <v>-163.03</v>
      </c>
      <c r="AE785" s="2">
        <v>11</v>
      </c>
      <c r="AF785" s="2">
        <v>123.18</v>
      </c>
      <c r="AG785" s="2">
        <v>89407</v>
      </c>
      <c r="AH785" s="7" t="str">
        <f>IF(COUNTIF(Returns!$A$2:$A$1635,Orders!AG785)&gt;0,"Returned","Not Returned")</f>
        <v>Not Returned</v>
      </c>
    </row>
    <row r="786" spans="5:34" ht="12.75" customHeight="1" thickTop="1" thickBot="1" x14ac:dyDescent="0.3">
      <c r="E786" s="11">
        <v>22984</v>
      </c>
      <c r="F786" s="12" t="s">
        <v>106</v>
      </c>
      <c r="G786" s="12">
        <v>0.02</v>
      </c>
      <c r="H786" s="12">
        <v>70.97</v>
      </c>
      <c r="I786" s="12">
        <v>3.5</v>
      </c>
      <c r="J786" s="12">
        <v>1384</v>
      </c>
      <c r="K786" s="7" t="str">
        <f>IF(COUNTIF(Table1[Customer ID],Table1[[#This Row],[Customer ID]])&gt;1,"Repeat Customer","One-Time Customer")</f>
        <v>Repeat Customer</v>
      </c>
      <c r="L786" s="12" t="s">
        <v>1452</v>
      </c>
      <c r="M786" s="12" t="s">
        <v>49</v>
      </c>
      <c r="N786" s="12" t="s">
        <v>114</v>
      </c>
      <c r="O786" s="12" t="s">
        <v>29</v>
      </c>
      <c r="P786" s="12" t="s">
        <v>257</v>
      </c>
      <c r="Q786" s="12" t="s">
        <v>59</v>
      </c>
      <c r="R786" s="12" t="s">
        <v>672</v>
      </c>
      <c r="S786" s="12">
        <v>0.59</v>
      </c>
      <c r="T786" s="7">
        <f>Table1[[#This Row],[Profit]]/Table1[[#This Row],[Sales]]</f>
        <v>1.5399161444714657E-2</v>
      </c>
      <c r="U786" s="12" t="s">
        <v>33</v>
      </c>
      <c r="V786" s="12" t="s">
        <v>136</v>
      </c>
      <c r="W786" s="12" t="s">
        <v>137</v>
      </c>
      <c r="X786" s="12" t="s">
        <v>1454</v>
      </c>
      <c r="Y786" s="12">
        <v>22304</v>
      </c>
      <c r="Z786" s="13">
        <v>42162</v>
      </c>
      <c r="AA786" s="14" t="str">
        <f>TEXT(Table1[[#This Row],[Order Date]],"mmmm")</f>
        <v>June</v>
      </c>
      <c r="AB786" s="8" t="str">
        <f>TEXT(Table1[[#This Row],[Order Date]],"yyyy")</f>
        <v>2015</v>
      </c>
      <c r="AC786" s="13">
        <v>42169</v>
      </c>
      <c r="AD786" s="12">
        <v>23.61599999999995</v>
      </c>
      <c r="AE786" s="12">
        <v>21</v>
      </c>
      <c r="AF786" s="12">
        <v>1533.59</v>
      </c>
      <c r="AG786" s="12">
        <v>89408</v>
      </c>
      <c r="AH786" s="7" t="str">
        <f>IF(COUNTIF(Returns!$A$2:$A$1635,Orders!AG786)&gt;0,"Returned","Not Returned")</f>
        <v>Not Returned</v>
      </c>
    </row>
    <row r="787" spans="5:34" ht="12.75" customHeight="1" thickTop="1" thickBot="1" x14ac:dyDescent="0.3">
      <c r="E787" s="9">
        <v>18970</v>
      </c>
      <c r="F787" s="2" t="s">
        <v>47</v>
      </c>
      <c r="G787" s="2">
        <v>0.06</v>
      </c>
      <c r="H787" s="2">
        <v>1.74</v>
      </c>
      <c r="I787" s="2">
        <v>4.08</v>
      </c>
      <c r="J787" s="2">
        <v>1389</v>
      </c>
      <c r="K787" s="7" t="str">
        <f>IF(COUNTIF(Table1[Customer ID],Table1[[#This Row],[Customer ID]])&gt;1,"Repeat Customer","One-Time Customer")</f>
        <v>Repeat Customer</v>
      </c>
      <c r="L787" s="2" t="s">
        <v>1455</v>
      </c>
      <c r="M787" s="2" t="s">
        <v>49</v>
      </c>
      <c r="N787" s="2" t="s">
        <v>28</v>
      </c>
      <c r="O787" s="2" t="s">
        <v>41</v>
      </c>
      <c r="P787" s="2" t="s">
        <v>50</v>
      </c>
      <c r="Q787" s="2" t="s">
        <v>51</v>
      </c>
      <c r="R787" s="2" t="s">
        <v>219</v>
      </c>
      <c r="S787" s="2">
        <v>0.53</v>
      </c>
      <c r="T787" s="7">
        <f>Table1[[#This Row],[Profit]]/Table1[[#This Row],[Sales]]</f>
        <v>-3.9975451263537907</v>
      </c>
      <c r="U787" s="2" t="s">
        <v>33</v>
      </c>
      <c r="V787" s="2" t="s">
        <v>34</v>
      </c>
      <c r="W787" s="2" t="s">
        <v>45</v>
      </c>
      <c r="X787" s="2" t="s">
        <v>1456</v>
      </c>
      <c r="Y787" s="2">
        <v>94025</v>
      </c>
      <c r="Z787" s="10">
        <v>42029</v>
      </c>
      <c r="AA787" s="14" t="str">
        <f>TEXT(Table1[[#This Row],[Order Date]],"mmmm")</f>
        <v>January</v>
      </c>
      <c r="AB787" s="8" t="str">
        <f>TEXT(Table1[[#This Row],[Order Date]],"yyyy")</f>
        <v>2015</v>
      </c>
      <c r="AC787" s="10">
        <v>42030</v>
      </c>
      <c r="AD787" s="2">
        <v>-11.0732</v>
      </c>
      <c r="AE787" s="2">
        <v>1</v>
      </c>
      <c r="AF787" s="2">
        <v>2.77</v>
      </c>
      <c r="AG787" s="2">
        <v>88726</v>
      </c>
      <c r="AH787" s="7" t="str">
        <f>IF(COUNTIF(Returns!$A$2:$A$1635,Orders!AG787)&gt;0,"Returned","Not Returned")</f>
        <v>Not Returned</v>
      </c>
    </row>
    <row r="788" spans="5:34" ht="12.75" customHeight="1" thickTop="1" thickBot="1" x14ac:dyDescent="0.3">
      <c r="E788" s="11">
        <v>19852</v>
      </c>
      <c r="F788" s="12" t="s">
        <v>25</v>
      </c>
      <c r="G788" s="12">
        <v>0.08</v>
      </c>
      <c r="H788" s="12">
        <v>2.62</v>
      </c>
      <c r="I788" s="12">
        <v>0.8</v>
      </c>
      <c r="J788" s="12">
        <v>1389</v>
      </c>
      <c r="K788" s="7" t="str">
        <f>IF(COUNTIF(Table1[Customer ID],Table1[[#This Row],[Customer ID]])&gt;1,"Repeat Customer","One-Time Customer")</f>
        <v>Repeat Customer</v>
      </c>
      <c r="L788" s="12" t="s">
        <v>1455</v>
      </c>
      <c r="M788" s="12" t="s">
        <v>27</v>
      </c>
      <c r="N788" s="12" t="s">
        <v>58</v>
      </c>
      <c r="O788" s="12" t="s">
        <v>29</v>
      </c>
      <c r="P788" s="12" t="s">
        <v>66</v>
      </c>
      <c r="Q788" s="12" t="s">
        <v>31</v>
      </c>
      <c r="R788" s="12" t="s">
        <v>1409</v>
      </c>
      <c r="S788" s="12">
        <v>0.39</v>
      </c>
      <c r="T788" s="7">
        <f>Table1[[#This Row],[Profit]]/Table1[[#This Row],[Sales]]</f>
        <v>0.69</v>
      </c>
      <c r="U788" s="12" t="s">
        <v>33</v>
      </c>
      <c r="V788" s="12" t="s">
        <v>34</v>
      </c>
      <c r="W788" s="12" t="s">
        <v>45</v>
      </c>
      <c r="X788" s="12" t="s">
        <v>1456</v>
      </c>
      <c r="Y788" s="12">
        <v>94025</v>
      </c>
      <c r="Z788" s="13">
        <v>42137</v>
      </c>
      <c r="AA788" s="14" t="str">
        <f>TEXT(Table1[[#This Row],[Order Date]],"mmmm")</f>
        <v>May</v>
      </c>
      <c r="AB788" s="8" t="str">
        <f>TEXT(Table1[[#This Row],[Order Date]],"yyyy")</f>
        <v>2015</v>
      </c>
      <c r="AC788" s="13">
        <v>42139</v>
      </c>
      <c r="AD788" s="12">
        <v>21.769499999999997</v>
      </c>
      <c r="AE788" s="12">
        <v>12</v>
      </c>
      <c r="AF788" s="12">
        <v>31.55</v>
      </c>
      <c r="AG788" s="12">
        <v>88728</v>
      </c>
      <c r="AH788" s="7" t="str">
        <f>IF(COUNTIF(Returns!$A$2:$A$1635,Orders!AG788)&gt;0,"Returned","Not Returned")</f>
        <v>Not Returned</v>
      </c>
    </row>
    <row r="789" spans="5:34" ht="12.75" customHeight="1" thickTop="1" thickBot="1" x14ac:dyDescent="0.3">
      <c r="E789" s="9">
        <v>19111</v>
      </c>
      <c r="F789" s="2" t="s">
        <v>25</v>
      </c>
      <c r="G789" s="2">
        <v>0.09</v>
      </c>
      <c r="H789" s="2">
        <v>2.61</v>
      </c>
      <c r="I789" s="2">
        <v>0.5</v>
      </c>
      <c r="J789" s="2">
        <v>1389</v>
      </c>
      <c r="K789" s="7" t="str">
        <f>IF(COUNTIF(Table1[Customer ID],Table1[[#This Row],[Customer ID]])&gt;1,"Repeat Customer","One-Time Customer")</f>
        <v>Repeat Customer</v>
      </c>
      <c r="L789" s="2" t="s">
        <v>1455</v>
      </c>
      <c r="M789" s="2" t="s">
        <v>49</v>
      </c>
      <c r="N789" s="2" t="s">
        <v>114</v>
      </c>
      <c r="O789" s="2" t="s">
        <v>29</v>
      </c>
      <c r="P789" s="2" t="s">
        <v>134</v>
      </c>
      <c r="Q789" s="2" t="s">
        <v>59</v>
      </c>
      <c r="R789" s="2" t="s">
        <v>1138</v>
      </c>
      <c r="S789" s="2">
        <v>0.39</v>
      </c>
      <c r="T789" s="7">
        <f>Table1[[#This Row],[Profit]]/Table1[[#This Row],[Sales]]</f>
        <v>0.69</v>
      </c>
      <c r="U789" s="2" t="s">
        <v>33</v>
      </c>
      <c r="V789" s="2" t="s">
        <v>34</v>
      </c>
      <c r="W789" s="2" t="s">
        <v>45</v>
      </c>
      <c r="X789" s="2" t="s">
        <v>1456</v>
      </c>
      <c r="Y789" s="2">
        <v>94025</v>
      </c>
      <c r="Z789" s="10">
        <v>42158</v>
      </c>
      <c r="AA789" s="14" t="str">
        <f>TEXT(Table1[[#This Row],[Order Date]],"mmmm")</f>
        <v>June</v>
      </c>
      <c r="AB789" s="8" t="str">
        <f>TEXT(Table1[[#This Row],[Order Date]],"yyyy")</f>
        <v>2015</v>
      </c>
      <c r="AC789" s="10">
        <v>42160</v>
      </c>
      <c r="AD789" s="2">
        <v>29.380199999999995</v>
      </c>
      <c r="AE789" s="2">
        <v>17</v>
      </c>
      <c r="AF789" s="2">
        <v>42.58</v>
      </c>
      <c r="AG789" s="2">
        <v>88729</v>
      </c>
      <c r="AH789" s="7" t="str">
        <f>IF(COUNTIF(Returns!$A$2:$A$1635,Orders!AG789)&gt;0,"Returned","Not Returned")</f>
        <v>Not Returned</v>
      </c>
    </row>
    <row r="790" spans="5:34" ht="12.75" customHeight="1" thickTop="1" thickBot="1" x14ac:dyDescent="0.3">
      <c r="E790" s="11">
        <v>18702</v>
      </c>
      <c r="F790" s="12" t="s">
        <v>47</v>
      </c>
      <c r="G790" s="12">
        <v>0.1</v>
      </c>
      <c r="H790" s="12">
        <v>8.17</v>
      </c>
      <c r="I790" s="12">
        <v>1.69</v>
      </c>
      <c r="J790" s="12">
        <v>1390</v>
      </c>
      <c r="K790" s="7" t="str">
        <f>IF(COUNTIF(Table1[Customer ID],Table1[[#This Row],[Customer ID]])&gt;1,"Repeat Customer","One-Time Customer")</f>
        <v>Repeat Customer</v>
      </c>
      <c r="L790" s="12" t="s">
        <v>1457</v>
      </c>
      <c r="M790" s="12" t="s">
        <v>49</v>
      </c>
      <c r="N790" s="12" t="s">
        <v>28</v>
      </c>
      <c r="O790" s="12" t="s">
        <v>29</v>
      </c>
      <c r="P790" s="12" t="s">
        <v>93</v>
      </c>
      <c r="Q790" s="12" t="s">
        <v>31</v>
      </c>
      <c r="R790" s="12" t="s">
        <v>1458</v>
      </c>
      <c r="S790" s="12">
        <v>0.38</v>
      </c>
      <c r="T790" s="7">
        <f>Table1[[#This Row],[Profit]]/Table1[[#This Row],[Sales]]</f>
        <v>0.69</v>
      </c>
      <c r="U790" s="12" t="s">
        <v>33</v>
      </c>
      <c r="V790" s="12" t="s">
        <v>34</v>
      </c>
      <c r="W790" s="12" t="s">
        <v>45</v>
      </c>
      <c r="X790" s="12" t="s">
        <v>1447</v>
      </c>
      <c r="Y790" s="12">
        <v>95207</v>
      </c>
      <c r="Z790" s="13">
        <v>42140</v>
      </c>
      <c r="AA790" s="14" t="str">
        <f>TEXT(Table1[[#This Row],[Order Date]],"mmmm")</f>
        <v>May</v>
      </c>
      <c r="AB790" s="8" t="str">
        <f>TEXT(Table1[[#This Row],[Order Date]],"yyyy")</f>
        <v>2015</v>
      </c>
      <c r="AC790" s="13">
        <v>42140</v>
      </c>
      <c r="AD790" s="12">
        <v>100.2984</v>
      </c>
      <c r="AE790" s="12">
        <v>19</v>
      </c>
      <c r="AF790" s="12">
        <v>145.36000000000001</v>
      </c>
      <c r="AG790" s="12">
        <v>88731</v>
      </c>
      <c r="AH790" s="7" t="str">
        <f>IF(COUNTIF(Returns!$A$2:$A$1635,Orders!AG790)&gt;0,"Returned","Not Returned")</f>
        <v>Not Returned</v>
      </c>
    </row>
    <row r="791" spans="5:34" ht="12.75" customHeight="1" thickTop="1" thickBot="1" x14ac:dyDescent="0.3">
      <c r="E791" s="9">
        <v>18703</v>
      </c>
      <c r="F791" s="2" t="s">
        <v>47</v>
      </c>
      <c r="G791" s="2">
        <v>0.03</v>
      </c>
      <c r="H791" s="2">
        <v>110.99</v>
      </c>
      <c r="I791" s="2">
        <v>2.5</v>
      </c>
      <c r="J791" s="2">
        <v>1390</v>
      </c>
      <c r="K791" s="7" t="str">
        <f>IF(COUNTIF(Table1[Customer ID],Table1[[#This Row],[Customer ID]])&gt;1,"Repeat Customer","One-Time Customer")</f>
        <v>Repeat Customer</v>
      </c>
      <c r="L791" s="2" t="s">
        <v>1457</v>
      </c>
      <c r="M791" s="2" t="s">
        <v>49</v>
      </c>
      <c r="N791" s="2" t="s">
        <v>28</v>
      </c>
      <c r="O791" s="2" t="s">
        <v>77</v>
      </c>
      <c r="P791" s="2" t="s">
        <v>78</v>
      </c>
      <c r="Q791" s="2" t="s">
        <v>59</v>
      </c>
      <c r="R791" s="2" t="s">
        <v>501</v>
      </c>
      <c r="S791" s="2">
        <v>0.56999999999999995</v>
      </c>
      <c r="T791" s="7">
        <f>Table1[[#This Row],[Profit]]/Table1[[#This Row],[Sales]]</f>
        <v>0.69</v>
      </c>
      <c r="U791" s="2" t="s">
        <v>33</v>
      </c>
      <c r="V791" s="2" t="s">
        <v>34</v>
      </c>
      <c r="W791" s="2" t="s">
        <v>45</v>
      </c>
      <c r="X791" s="2" t="s">
        <v>1447</v>
      </c>
      <c r="Y791" s="2">
        <v>95207</v>
      </c>
      <c r="Z791" s="10">
        <v>42140</v>
      </c>
      <c r="AA791" s="14" t="str">
        <f>TEXT(Table1[[#This Row],[Order Date]],"mmmm")</f>
        <v>May</v>
      </c>
      <c r="AB791" s="8" t="str">
        <f>TEXT(Table1[[#This Row],[Order Date]],"yyyy")</f>
        <v>2015</v>
      </c>
      <c r="AC791" s="10">
        <v>42142</v>
      </c>
      <c r="AD791" s="2">
        <v>2495.3987999999999</v>
      </c>
      <c r="AE791" s="2">
        <v>38</v>
      </c>
      <c r="AF791" s="2">
        <v>3616.52</v>
      </c>
      <c r="AG791" s="2">
        <v>88731</v>
      </c>
      <c r="AH791" s="7" t="str">
        <f>IF(COUNTIF(Returns!$A$2:$A$1635,Orders!AG791)&gt;0,"Returned","Not Returned")</f>
        <v>Not Returned</v>
      </c>
    </row>
    <row r="792" spans="5:34" ht="12.75" customHeight="1" thickTop="1" thickBot="1" x14ac:dyDescent="0.3">
      <c r="E792" s="11">
        <v>20523</v>
      </c>
      <c r="F792" s="12" t="s">
        <v>37</v>
      </c>
      <c r="G792" s="12">
        <v>0</v>
      </c>
      <c r="H792" s="12">
        <v>2.88</v>
      </c>
      <c r="I792" s="12">
        <v>0.7</v>
      </c>
      <c r="J792" s="12">
        <v>1391</v>
      </c>
      <c r="K792" s="7" t="str">
        <f>IF(COUNTIF(Table1[Customer ID],Table1[[#This Row],[Customer ID]])&gt;1,"Repeat Customer","One-Time Customer")</f>
        <v>Repeat Customer</v>
      </c>
      <c r="L792" s="12" t="s">
        <v>1459</v>
      </c>
      <c r="M792" s="12" t="s">
        <v>27</v>
      </c>
      <c r="N792" s="12" t="s">
        <v>114</v>
      </c>
      <c r="O792" s="12" t="s">
        <v>29</v>
      </c>
      <c r="P792" s="12" t="s">
        <v>30</v>
      </c>
      <c r="Q792" s="12" t="s">
        <v>31</v>
      </c>
      <c r="R792" s="12" t="s">
        <v>365</v>
      </c>
      <c r="S792" s="12">
        <v>0.56000000000000005</v>
      </c>
      <c r="T792" s="7">
        <f>Table1[[#This Row],[Profit]]/Table1[[#This Row],[Sales]]</f>
        <v>-1.3819095477386863E-2</v>
      </c>
      <c r="U792" s="12" t="s">
        <v>33</v>
      </c>
      <c r="V792" s="12" t="s">
        <v>34</v>
      </c>
      <c r="W792" s="12" t="s">
        <v>45</v>
      </c>
      <c r="X792" s="12" t="s">
        <v>1460</v>
      </c>
      <c r="Y792" s="12">
        <v>94086</v>
      </c>
      <c r="Z792" s="13">
        <v>42118</v>
      </c>
      <c r="AA792" s="14" t="str">
        <f>TEXT(Table1[[#This Row],[Order Date]],"mmmm")</f>
        <v>April</v>
      </c>
      <c r="AB792" s="8" t="str">
        <f>TEXT(Table1[[#This Row],[Order Date]],"yyyy")</f>
        <v>2015</v>
      </c>
      <c r="AC792" s="13">
        <v>42118</v>
      </c>
      <c r="AD792" s="12">
        <v>-0.10999999999999943</v>
      </c>
      <c r="AE792" s="12">
        <v>1</v>
      </c>
      <c r="AF792" s="12">
        <v>7.96</v>
      </c>
      <c r="AG792" s="12">
        <v>88727</v>
      </c>
      <c r="AH792" s="7" t="str">
        <f>IF(COUNTIF(Returns!$A$2:$A$1635,Orders!AG792)&gt;0,"Returned","Not Returned")</f>
        <v>Not Returned</v>
      </c>
    </row>
    <row r="793" spans="5:34" ht="12.75" customHeight="1" thickTop="1" thickBot="1" x14ac:dyDescent="0.3">
      <c r="E793" s="9">
        <v>20163</v>
      </c>
      <c r="F793" s="2" t="s">
        <v>106</v>
      </c>
      <c r="G793" s="2">
        <v>7.0000000000000007E-2</v>
      </c>
      <c r="H793" s="2">
        <v>12.28</v>
      </c>
      <c r="I793" s="2">
        <v>6.13</v>
      </c>
      <c r="J793" s="2">
        <v>1391</v>
      </c>
      <c r="K793" s="7" t="str">
        <f>IF(COUNTIF(Table1[Customer ID],Table1[[#This Row],[Customer ID]])&gt;1,"Repeat Customer","One-Time Customer")</f>
        <v>Repeat Customer</v>
      </c>
      <c r="L793" s="2" t="s">
        <v>1459</v>
      </c>
      <c r="M793" s="2" t="s">
        <v>49</v>
      </c>
      <c r="N793" s="2" t="s">
        <v>58</v>
      </c>
      <c r="O793" s="2" t="s">
        <v>29</v>
      </c>
      <c r="P793" s="2" t="s">
        <v>141</v>
      </c>
      <c r="Q793" s="2" t="s">
        <v>59</v>
      </c>
      <c r="R793" s="2" t="s">
        <v>1461</v>
      </c>
      <c r="S793" s="2">
        <v>0.56999999999999995</v>
      </c>
      <c r="T793" s="7">
        <f>Table1[[#This Row],[Profit]]/Table1[[#This Row],[Sales]]</f>
        <v>3.9107779973818681E-2</v>
      </c>
      <c r="U793" s="2" t="s">
        <v>33</v>
      </c>
      <c r="V793" s="2" t="s">
        <v>34</v>
      </c>
      <c r="W793" s="2" t="s">
        <v>45</v>
      </c>
      <c r="X793" s="2" t="s">
        <v>1460</v>
      </c>
      <c r="Y793" s="2">
        <v>94086</v>
      </c>
      <c r="Z793" s="10">
        <v>42127</v>
      </c>
      <c r="AA793" s="14" t="str">
        <f>TEXT(Table1[[#This Row],[Order Date]],"mmmm")</f>
        <v>May</v>
      </c>
      <c r="AB793" s="8" t="str">
        <f>TEXT(Table1[[#This Row],[Order Date]],"yyyy")</f>
        <v>2015</v>
      </c>
      <c r="AC793" s="10">
        <v>42134</v>
      </c>
      <c r="AD793" s="2">
        <v>15.236000000000018</v>
      </c>
      <c r="AE793" s="2">
        <v>33</v>
      </c>
      <c r="AF793" s="2">
        <v>389.59</v>
      </c>
      <c r="AG793" s="2">
        <v>88730</v>
      </c>
      <c r="AH793" s="7" t="str">
        <f>IF(COUNTIF(Returns!$A$2:$A$1635,Orders!AG793)&gt;0,"Returned","Not Returned")</f>
        <v>Not Returned</v>
      </c>
    </row>
    <row r="794" spans="5:34" ht="12.75" customHeight="1" thickTop="1" thickBot="1" x14ac:dyDescent="0.3">
      <c r="E794" s="11">
        <v>5297</v>
      </c>
      <c r="F794" s="12" t="s">
        <v>37</v>
      </c>
      <c r="G794" s="12">
        <v>0</v>
      </c>
      <c r="H794" s="12">
        <v>8.6</v>
      </c>
      <c r="I794" s="12">
        <v>6.19</v>
      </c>
      <c r="J794" s="12">
        <v>1402</v>
      </c>
      <c r="K794" s="7" t="str">
        <f>IF(COUNTIF(Table1[Customer ID],Table1[[#This Row],[Customer ID]])&gt;1,"Repeat Customer","One-Time Customer")</f>
        <v>Repeat Customer</v>
      </c>
      <c r="L794" s="12" t="s">
        <v>1462</v>
      </c>
      <c r="M794" s="12" t="s">
        <v>49</v>
      </c>
      <c r="N794" s="12" t="s">
        <v>28</v>
      </c>
      <c r="O794" s="12" t="s">
        <v>29</v>
      </c>
      <c r="P794" s="12" t="s">
        <v>109</v>
      </c>
      <c r="Q794" s="12" t="s">
        <v>59</v>
      </c>
      <c r="R794" s="12" t="s">
        <v>924</v>
      </c>
      <c r="S794" s="12">
        <v>0.38</v>
      </c>
      <c r="T794" s="7">
        <f>Table1[[#This Row],[Profit]]/Table1[[#This Row],[Sales]]</f>
        <v>-9.5678849717564587E-2</v>
      </c>
      <c r="U794" s="12" t="s">
        <v>33</v>
      </c>
      <c r="V794" s="12" t="s">
        <v>61</v>
      </c>
      <c r="W794" s="12" t="s">
        <v>178</v>
      </c>
      <c r="X794" s="12" t="s">
        <v>179</v>
      </c>
      <c r="Y794" s="12">
        <v>60653</v>
      </c>
      <c r="Z794" s="13">
        <v>42019</v>
      </c>
      <c r="AA794" s="14" t="str">
        <f>TEXT(Table1[[#This Row],[Order Date]],"mmmm")</f>
        <v>January</v>
      </c>
      <c r="AB794" s="8" t="str">
        <f>TEXT(Table1[[#This Row],[Order Date]],"yyyy")</f>
        <v>2015</v>
      </c>
      <c r="AC794" s="13">
        <v>42019</v>
      </c>
      <c r="AD794" s="12">
        <v>-42.8536</v>
      </c>
      <c r="AE794" s="12">
        <v>48</v>
      </c>
      <c r="AF794" s="12">
        <v>447.89</v>
      </c>
      <c r="AG794" s="12">
        <v>37729</v>
      </c>
      <c r="AH794" s="7" t="str">
        <f>IF(COUNTIF(Returns!$A$2:$A$1635,Orders!AG794)&gt;0,"Returned","Not Returned")</f>
        <v>Not Returned</v>
      </c>
    </row>
    <row r="795" spans="5:34" ht="12.75" customHeight="1" thickTop="1" thickBot="1" x14ac:dyDescent="0.3">
      <c r="E795" s="9">
        <v>6080</v>
      </c>
      <c r="F795" s="2" t="s">
        <v>56</v>
      </c>
      <c r="G795" s="2">
        <v>0.04</v>
      </c>
      <c r="H795" s="2">
        <v>30.73</v>
      </c>
      <c r="I795" s="2">
        <v>4</v>
      </c>
      <c r="J795" s="2">
        <v>1402</v>
      </c>
      <c r="K795" s="7" t="str">
        <f>IF(COUNTIF(Table1[Customer ID],Table1[[#This Row],[Customer ID]])&gt;1,"Repeat Customer","One-Time Customer")</f>
        <v>Repeat Customer</v>
      </c>
      <c r="L795" s="2" t="s">
        <v>1462</v>
      </c>
      <c r="M795" s="2" t="s">
        <v>49</v>
      </c>
      <c r="N795" s="2" t="s">
        <v>40</v>
      </c>
      <c r="O795" s="2" t="s">
        <v>77</v>
      </c>
      <c r="P795" s="2" t="s">
        <v>180</v>
      </c>
      <c r="Q795" s="2" t="s">
        <v>59</v>
      </c>
      <c r="R795" s="2" t="s">
        <v>288</v>
      </c>
      <c r="S795" s="2">
        <v>0.75</v>
      </c>
      <c r="T795" s="7">
        <f>Table1[[#This Row],[Profit]]/Table1[[#This Row],[Sales]]</f>
        <v>-1.4632189409081951E-2</v>
      </c>
      <c r="U795" s="2" t="s">
        <v>33</v>
      </c>
      <c r="V795" s="2" t="s">
        <v>61</v>
      </c>
      <c r="W795" s="2" t="s">
        <v>178</v>
      </c>
      <c r="X795" s="2" t="s">
        <v>179</v>
      </c>
      <c r="Y795" s="2">
        <v>60653</v>
      </c>
      <c r="Z795" s="10">
        <v>42025</v>
      </c>
      <c r="AA795" s="14" t="str">
        <f>TEXT(Table1[[#This Row],[Order Date]],"mmmm")</f>
        <v>January</v>
      </c>
      <c r="AB795" s="8" t="str">
        <f>TEXT(Table1[[#This Row],[Order Date]],"yyyy")</f>
        <v>2015</v>
      </c>
      <c r="AC795" s="10">
        <v>42026</v>
      </c>
      <c r="AD795" s="2">
        <v>-20.79</v>
      </c>
      <c r="AE795" s="2">
        <v>48</v>
      </c>
      <c r="AF795" s="2">
        <v>1420.84</v>
      </c>
      <c r="AG795" s="2">
        <v>43079</v>
      </c>
      <c r="AH795" s="7" t="str">
        <f>IF(COUNTIF(Returns!$A$2:$A$1635,Orders!AG795)&gt;0,"Returned","Not Returned")</f>
        <v>Not Returned</v>
      </c>
    </row>
    <row r="796" spans="5:34" ht="12.75" customHeight="1" thickTop="1" thickBot="1" x14ac:dyDescent="0.3">
      <c r="E796" s="11">
        <v>23297</v>
      </c>
      <c r="F796" s="12" t="s">
        <v>37</v>
      </c>
      <c r="G796" s="12">
        <v>0</v>
      </c>
      <c r="H796" s="12">
        <v>8.6</v>
      </c>
      <c r="I796" s="12">
        <v>6.19</v>
      </c>
      <c r="J796" s="12">
        <v>1405</v>
      </c>
      <c r="K796" s="7" t="str">
        <f>IF(COUNTIF(Table1[Customer ID],Table1[[#This Row],[Customer ID]])&gt;1,"Repeat Customer","One-Time Customer")</f>
        <v>Repeat Customer</v>
      </c>
      <c r="L796" s="12" t="s">
        <v>1463</v>
      </c>
      <c r="M796" s="12" t="s">
        <v>49</v>
      </c>
      <c r="N796" s="12" t="s">
        <v>28</v>
      </c>
      <c r="O796" s="12" t="s">
        <v>29</v>
      </c>
      <c r="P796" s="12" t="s">
        <v>109</v>
      </c>
      <c r="Q796" s="12" t="s">
        <v>59</v>
      </c>
      <c r="R796" s="12" t="s">
        <v>924</v>
      </c>
      <c r="S796" s="12">
        <v>0.38</v>
      </c>
      <c r="T796" s="7">
        <f>Table1[[#This Row],[Profit]]/Table1[[#This Row],[Sales]]</f>
        <v>-0.29661105653299991</v>
      </c>
      <c r="U796" s="12" t="s">
        <v>33</v>
      </c>
      <c r="V796" s="12" t="s">
        <v>61</v>
      </c>
      <c r="W796" s="12" t="s">
        <v>300</v>
      </c>
      <c r="X796" s="12" t="s">
        <v>1464</v>
      </c>
      <c r="Y796" s="12">
        <v>49017</v>
      </c>
      <c r="Z796" s="13">
        <v>42019</v>
      </c>
      <c r="AA796" s="14" t="str">
        <f>TEXT(Table1[[#This Row],[Order Date]],"mmmm")</f>
        <v>January</v>
      </c>
      <c r="AB796" s="8" t="str">
        <f>TEXT(Table1[[#This Row],[Order Date]],"yyyy")</f>
        <v>2015</v>
      </c>
      <c r="AC796" s="13">
        <v>42019</v>
      </c>
      <c r="AD796" s="12">
        <v>-33.211539999999999</v>
      </c>
      <c r="AE796" s="12">
        <v>12</v>
      </c>
      <c r="AF796" s="12">
        <v>111.97</v>
      </c>
      <c r="AG796" s="12">
        <v>86144</v>
      </c>
      <c r="AH796" s="7" t="str">
        <f>IF(COUNTIF(Returns!$A$2:$A$1635,Orders!AG796)&gt;0,"Returned","Not Returned")</f>
        <v>Not Returned</v>
      </c>
    </row>
    <row r="797" spans="5:34" ht="12.75" customHeight="1" thickTop="1" thickBot="1" x14ac:dyDescent="0.3">
      <c r="E797" s="9">
        <v>24080</v>
      </c>
      <c r="F797" s="2" t="s">
        <v>56</v>
      </c>
      <c r="G797" s="2">
        <v>0.04</v>
      </c>
      <c r="H797" s="2">
        <v>30.73</v>
      </c>
      <c r="I797" s="2">
        <v>4</v>
      </c>
      <c r="J797" s="2">
        <v>1405</v>
      </c>
      <c r="K797" s="7" t="str">
        <f>IF(COUNTIF(Table1[Customer ID],Table1[[#This Row],[Customer ID]])&gt;1,"Repeat Customer","One-Time Customer")</f>
        <v>Repeat Customer</v>
      </c>
      <c r="L797" s="2" t="s">
        <v>1463</v>
      </c>
      <c r="M797" s="2" t="s">
        <v>49</v>
      </c>
      <c r="N797" s="2" t="s">
        <v>40</v>
      </c>
      <c r="O797" s="2" t="s">
        <v>77</v>
      </c>
      <c r="P797" s="2" t="s">
        <v>180</v>
      </c>
      <c r="Q797" s="2" t="s">
        <v>59</v>
      </c>
      <c r="R797" s="2" t="s">
        <v>288</v>
      </c>
      <c r="S797" s="2">
        <v>0.75</v>
      </c>
      <c r="T797" s="7">
        <f>Table1[[#This Row],[Profit]]/Table1[[#This Row],[Sales]]</f>
        <v>-5.8528757636327804E-2</v>
      </c>
      <c r="U797" s="2" t="s">
        <v>33</v>
      </c>
      <c r="V797" s="2" t="s">
        <v>61</v>
      </c>
      <c r="W797" s="2" t="s">
        <v>300</v>
      </c>
      <c r="X797" s="2" t="s">
        <v>1464</v>
      </c>
      <c r="Y797" s="2">
        <v>49017</v>
      </c>
      <c r="Z797" s="10">
        <v>42025</v>
      </c>
      <c r="AA797" s="14" t="str">
        <f>TEXT(Table1[[#This Row],[Order Date]],"mmmm")</f>
        <v>January</v>
      </c>
      <c r="AB797" s="8" t="str">
        <f>TEXT(Table1[[#This Row],[Order Date]],"yyyy")</f>
        <v>2015</v>
      </c>
      <c r="AC797" s="10">
        <v>42026</v>
      </c>
      <c r="AD797" s="2">
        <v>-20.79</v>
      </c>
      <c r="AE797" s="2">
        <v>12</v>
      </c>
      <c r="AF797" s="2">
        <v>355.21</v>
      </c>
      <c r="AG797" s="2">
        <v>86145</v>
      </c>
      <c r="AH797" s="7" t="str">
        <f>IF(COUNTIF(Returns!$A$2:$A$1635,Orders!AG797)&gt;0,"Returned","Not Returned")</f>
        <v>Not Returned</v>
      </c>
    </row>
    <row r="798" spans="5:34" ht="12.75" customHeight="1" thickTop="1" thickBot="1" x14ac:dyDescent="0.3">
      <c r="E798" s="11">
        <v>19417</v>
      </c>
      <c r="F798" s="12" t="s">
        <v>56</v>
      </c>
      <c r="G798" s="12">
        <v>0</v>
      </c>
      <c r="H798" s="12">
        <v>65.989999999999995</v>
      </c>
      <c r="I798" s="12">
        <v>5.26</v>
      </c>
      <c r="J798" s="12">
        <v>1410</v>
      </c>
      <c r="K798" s="7" t="str">
        <f>IF(COUNTIF(Table1[Customer ID],Table1[[#This Row],[Customer ID]])&gt;1,"Repeat Customer","One-Time Customer")</f>
        <v>One-Time Customer</v>
      </c>
      <c r="L798" s="12" t="s">
        <v>1465</v>
      </c>
      <c r="M798" s="12" t="s">
        <v>49</v>
      </c>
      <c r="N798" s="12" t="s">
        <v>28</v>
      </c>
      <c r="O798" s="12" t="s">
        <v>77</v>
      </c>
      <c r="P798" s="12" t="s">
        <v>78</v>
      </c>
      <c r="Q798" s="12" t="s">
        <v>59</v>
      </c>
      <c r="R798" s="12" t="s">
        <v>1466</v>
      </c>
      <c r="S798" s="12">
        <v>0.59</v>
      </c>
      <c r="T798" s="7">
        <f>Table1[[#This Row],[Profit]]/Table1[[#This Row],[Sales]]</f>
        <v>0.69</v>
      </c>
      <c r="U798" s="12" t="s">
        <v>33</v>
      </c>
      <c r="V798" s="12" t="s">
        <v>34</v>
      </c>
      <c r="W798" s="12" t="s">
        <v>45</v>
      </c>
      <c r="X798" s="12" t="s">
        <v>1467</v>
      </c>
      <c r="Y798" s="12">
        <v>92553</v>
      </c>
      <c r="Z798" s="13">
        <v>42101</v>
      </c>
      <c r="AA798" s="14" t="str">
        <f>TEXT(Table1[[#This Row],[Order Date]],"mmmm")</f>
        <v>April</v>
      </c>
      <c r="AB798" s="8" t="str">
        <f>TEXT(Table1[[#This Row],[Order Date]],"yyyy")</f>
        <v>2015</v>
      </c>
      <c r="AC798" s="13">
        <v>42102</v>
      </c>
      <c r="AD798" s="12">
        <v>369.99869999999999</v>
      </c>
      <c r="AE798" s="12">
        <v>9</v>
      </c>
      <c r="AF798" s="12">
        <v>536.23</v>
      </c>
      <c r="AG798" s="12">
        <v>87086</v>
      </c>
      <c r="AH798" s="7" t="str">
        <f>IF(COUNTIF(Returns!$A$2:$A$1635,Orders!AG798)&gt;0,"Returned","Not Returned")</f>
        <v>Not Returned</v>
      </c>
    </row>
    <row r="799" spans="5:34" ht="12.75" customHeight="1" thickTop="1" thickBot="1" x14ac:dyDescent="0.3">
      <c r="E799" s="9">
        <v>24407</v>
      </c>
      <c r="F799" s="2" t="s">
        <v>37</v>
      </c>
      <c r="G799" s="2">
        <v>0.08</v>
      </c>
      <c r="H799" s="2">
        <v>3.38</v>
      </c>
      <c r="I799" s="2">
        <v>0.85</v>
      </c>
      <c r="J799" s="2">
        <v>1412</v>
      </c>
      <c r="K799" s="7" t="str">
        <f>IF(COUNTIF(Table1[Customer ID],Table1[[#This Row],[Customer ID]])&gt;1,"Repeat Customer","One-Time Customer")</f>
        <v>One-Time Customer</v>
      </c>
      <c r="L799" s="2" t="s">
        <v>1468</v>
      </c>
      <c r="M799" s="2" t="s">
        <v>49</v>
      </c>
      <c r="N799" s="2" t="s">
        <v>28</v>
      </c>
      <c r="O799" s="2" t="s">
        <v>29</v>
      </c>
      <c r="P799" s="2" t="s">
        <v>30</v>
      </c>
      <c r="Q799" s="2" t="s">
        <v>31</v>
      </c>
      <c r="R799" s="2" t="s">
        <v>1469</v>
      </c>
      <c r="S799" s="2">
        <v>0.48</v>
      </c>
      <c r="T799" s="7">
        <f>Table1[[#This Row],[Profit]]/Table1[[#This Row],[Sales]]</f>
        <v>0.52701880958515845</v>
      </c>
      <c r="U799" s="2" t="s">
        <v>33</v>
      </c>
      <c r="V799" s="2" t="s">
        <v>34</v>
      </c>
      <c r="W799" s="2" t="s">
        <v>45</v>
      </c>
      <c r="X799" s="2" t="s">
        <v>1470</v>
      </c>
      <c r="Y799" s="2">
        <v>94043</v>
      </c>
      <c r="Z799" s="10">
        <v>42037</v>
      </c>
      <c r="AA799" s="14" t="str">
        <f>TEXT(Table1[[#This Row],[Order Date]],"mmmm")</f>
        <v>February</v>
      </c>
      <c r="AB799" s="8" t="str">
        <f>TEXT(Table1[[#This Row],[Order Date]],"yyyy")</f>
        <v>2015</v>
      </c>
      <c r="AC799" s="10">
        <v>42039</v>
      </c>
      <c r="AD799" s="2">
        <v>20.453600000000002</v>
      </c>
      <c r="AE799" s="2">
        <v>12</v>
      </c>
      <c r="AF799" s="2">
        <v>38.81</v>
      </c>
      <c r="AG799" s="2">
        <v>87087</v>
      </c>
      <c r="AH799" s="7" t="str">
        <f>IF(COUNTIF(Returns!$A$2:$A$1635,Orders!AG799)&gt;0,"Returned","Not Returned")</f>
        <v>Not Returned</v>
      </c>
    </row>
    <row r="800" spans="5:34" ht="12.75" customHeight="1" thickTop="1" thickBot="1" x14ac:dyDescent="0.3">
      <c r="E800" s="11">
        <v>1417</v>
      </c>
      <c r="F800" s="12" t="s">
        <v>56</v>
      </c>
      <c r="G800" s="12">
        <v>0</v>
      </c>
      <c r="H800" s="12">
        <v>65.989999999999995</v>
      </c>
      <c r="I800" s="12">
        <v>5.26</v>
      </c>
      <c r="J800" s="12">
        <v>1413</v>
      </c>
      <c r="K800" s="7" t="str">
        <f>IF(COUNTIF(Table1[Customer ID],Table1[[#This Row],[Customer ID]])&gt;1,"Repeat Customer","One-Time Customer")</f>
        <v>Repeat Customer</v>
      </c>
      <c r="L800" s="12" t="s">
        <v>1471</v>
      </c>
      <c r="M800" s="12" t="s">
        <v>49</v>
      </c>
      <c r="N800" s="12" t="s">
        <v>28</v>
      </c>
      <c r="O800" s="12" t="s">
        <v>77</v>
      </c>
      <c r="P800" s="12" t="s">
        <v>78</v>
      </c>
      <c r="Q800" s="12" t="s">
        <v>59</v>
      </c>
      <c r="R800" s="12" t="s">
        <v>1466</v>
      </c>
      <c r="S800" s="12">
        <v>0.59</v>
      </c>
      <c r="T800" s="7">
        <f>Table1[[#This Row],[Profit]]/Table1[[#This Row],[Sales]]</f>
        <v>0.25280663148275928</v>
      </c>
      <c r="U800" s="12" t="s">
        <v>33</v>
      </c>
      <c r="V800" s="12" t="s">
        <v>53</v>
      </c>
      <c r="W800" s="12" t="s">
        <v>193</v>
      </c>
      <c r="X800" s="12" t="s">
        <v>194</v>
      </c>
      <c r="Y800" s="12">
        <v>2113</v>
      </c>
      <c r="Z800" s="13">
        <v>42101</v>
      </c>
      <c r="AA800" s="14" t="str">
        <f>TEXT(Table1[[#This Row],[Order Date]],"mmmm")</f>
        <v>April</v>
      </c>
      <c r="AB800" s="8" t="str">
        <f>TEXT(Table1[[#This Row],[Order Date]],"yyyy")</f>
        <v>2015</v>
      </c>
      <c r="AC800" s="13">
        <v>42102</v>
      </c>
      <c r="AD800" s="12">
        <v>542.25</v>
      </c>
      <c r="AE800" s="12">
        <v>36</v>
      </c>
      <c r="AF800" s="12">
        <v>2144.92</v>
      </c>
      <c r="AG800" s="12">
        <v>10277</v>
      </c>
      <c r="AH800" s="7" t="str">
        <f>IF(COUNTIF(Returns!$A$2:$A$1635,Orders!AG800)&gt;0,"Returned","Not Returned")</f>
        <v>Not Returned</v>
      </c>
    </row>
    <row r="801" spans="5:34" ht="12.75" customHeight="1" thickTop="1" thickBot="1" x14ac:dyDescent="0.3">
      <c r="E801" s="9">
        <v>6406</v>
      </c>
      <c r="F801" s="2" t="s">
        <v>37</v>
      </c>
      <c r="G801" s="2">
        <v>0.02</v>
      </c>
      <c r="H801" s="2">
        <v>16.48</v>
      </c>
      <c r="I801" s="2">
        <v>1.99</v>
      </c>
      <c r="J801" s="2">
        <v>1413</v>
      </c>
      <c r="K801" s="7" t="str">
        <f>IF(COUNTIF(Table1[Customer ID],Table1[[#This Row],[Customer ID]])&gt;1,"Repeat Customer","One-Time Customer")</f>
        <v>Repeat Customer</v>
      </c>
      <c r="L801" s="2" t="s">
        <v>1471</v>
      </c>
      <c r="M801" s="2" t="s">
        <v>27</v>
      </c>
      <c r="N801" s="2" t="s">
        <v>28</v>
      </c>
      <c r="O801" s="2" t="s">
        <v>77</v>
      </c>
      <c r="P801" s="2" t="s">
        <v>180</v>
      </c>
      <c r="Q801" s="2" t="s">
        <v>51</v>
      </c>
      <c r="R801" s="2" t="s">
        <v>1472</v>
      </c>
      <c r="S801" s="2">
        <v>0.42</v>
      </c>
      <c r="T801" s="7">
        <f>Table1[[#This Row],[Profit]]/Table1[[#This Row],[Sales]]</f>
        <v>0.14365610037972593</v>
      </c>
      <c r="U801" s="2" t="s">
        <v>33</v>
      </c>
      <c r="V801" s="2" t="s">
        <v>53</v>
      </c>
      <c r="W801" s="2" t="s">
        <v>193</v>
      </c>
      <c r="X801" s="2" t="s">
        <v>194</v>
      </c>
      <c r="Y801" s="2">
        <v>2113</v>
      </c>
      <c r="Z801" s="10">
        <v>42037</v>
      </c>
      <c r="AA801" s="14" t="str">
        <f>TEXT(Table1[[#This Row],[Order Date]],"mmmm")</f>
        <v>February</v>
      </c>
      <c r="AB801" s="8" t="str">
        <f>TEXT(Table1[[#This Row],[Order Date]],"yyyy")</f>
        <v>2015</v>
      </c>
      <c r="AC801" s="10">
        <v>42039</v>
      </c>
      <c r="AD801" s="2">
        <v>69.61</v>
      </c>
      <c r="AE801" s="2">
        <v>27</v>
      </c>
      <c r="AF801" s="2">
        <v>484.56</v>
      </c>
      <c r="AG801" s="2">
        <v>45539</v>
      </c>
      <c r="AH801" s="7" t="str">
        <f>IF(COUNTIF(Returns!$A$2:$A$1635,Orders!AG801)&gt;0,"Returned","Not Returned")</f>
        <v>Not Returned</v>
      </c>
    </row>
    <row r="802" spans="5:34" ht="12.75" customHeight="1" thickTop="1" thickBot="1" x14ac:dyDescent="0.3">
      <c r="E802" s="11">
        <v>25129</v>
      </c>
      <c r="F802" s="12" t="s">
        <v>47</v>
      </c>
      <c r="G802" s="12">
        <v>0.02</v>
      </c>
      <c r="H802" s="12">
        <v>417.4</v>
      </c>
      <c r="I802" s="12">
        <v>75.23</v>
      </c>
      <c r="J802" s="12">
        <v>1416</v>
      </c>
      <c r="K802" s="7" t="str">
        <f>IF(COUNTIF(Table1[Customer ID],Table1[[#This Row],[Customer ID]])&gt;1,"Repeat Customer","One-Time Customer")</f>
        <v>Repeat Customer</v>
      </c>
      <c r="L802" s="12" t="s">
        <v>1473</v>
      </c>
      <c r="M802" s="12" t="s">
        <v>39</v>
      </c>
      <c r="N802" s="12" t="s">
        <v>58</v>
      </c>
      <c r="O802" s="12" t="s">
        <v>41</v>
      </c>
      <c r="P802" s="12" t="s">
        <v>152</v>
      </c>
      <c r="Q802" s="12" t="s">
        <v>121</v>
      </c>
      <c r="R802" s="12" t="s">
        <v>710</v>
      </c>
      <c r="S802" s="12">
        <v>0.79</v>
      </c>
      <c r="T802" s="7">
        <f>Table1[[#This Row],[Profit]]/Table1[[#This Row],[Sales]]</f>
        <v>-1.3473088431909341</v>
      </c>
      <c r="U802" s="12" t="s">
        <v>33</v>
      </c>
      <c r="V802" s="12" t="s">
        <v>61</v>
      </c>
      <c r="W802" s="12" t="s">
        <v>703</v>
      </c>
      <c r="X802" s="12" t="s">
        <v>1474</v>
      </c>
      <c r="Y802" s="12">
        <v>46203</v>
      </c>
      <c r="Z802" s="13">
        <v>42130</v>
      </c>
      <c r="AA802" s="14" t="str">
        <f>TEXT(Table1[[#This Row],[Order Date]],"mmmm")</f>
        <v>May</v>
      </c>
      <c r="AB802" s="8" t="str">
        <f>TEXT(Table1[[#This Row],[Order Date]],"yyyy")</f>
        <v>2015</v>
      </c>
      <c r="AC802" s="13">
        <v>42131</v>
      </c>
      <c r="AD802" s="12">
        <v>-634.86540000000002</v>
      </c>
      <c r="AE802" s="12">
        <v>1</v>
      </c>
      <c r="AF802" s="12">
        <v>471.21</v>
      </c>
      <c r="AG802" s="12">
        <v>90538</v>
      </c>
      <c r="AH802" s="7" t="str">
        <f>IF(COUNTIF(Returns!$A$2:$A$1635,Orders!AG802)&gt;0,"Returned","Not Returned")</f>
        <v>Not Returned</v>
      </c>
    </row>
    <row r="803" spans="5:34" ht="12.75" customHeight="1" thickTop="1" thickBot="1" x14ac:dyDescent="0.3">
      <c r="E803" s="9">
        <v>24722</v>
      </c>
      <c r="F803" s="2" t="s">
        <v>25</v>
      </c>
      <c r="G803" s="2">
        <v>0.04</v>
      </c>
      <c r="H803" s="2">
        <v>46.89</v>
      </c>
      <c r="I803" s="2">
        <v>5.0999999999999996</v>
      </c>
      <c r="J803" s="2">
        <v>1416</v>
      </c>
      <c r="K803" s="7" t="str">
        <f>IF(COUNTIF(Table1[Customer ID],Table1[[#This Row],[Customer ID]])&gt;1,"Repeat Customer","One-Time Customer")</f>
        <v>Repeat Customer</v>
      </c>
      <c r="L803" s="2" t="s">
        <v>1473</v>
      </c>
      <c r="M803" s="2" t="s">
        <v>49</v>
      </c>
      <c r="N803" s="2" t="s">
        <v>58</v>
      </c>
      <c r="O803" s="2" t="s">
        <v>29</v>
      </c>
      <c r="P803" s="2" t="s">
        <v>257</v>
      </c>
      <c r="Q803" s="2" t="s">
        <v>86</v>
      </c>
      <c r="R803" s="2" t="s">
        <v>1345</v>
      </c>
      <c r="S803" s="2">
        <v>0.46</v>
      </c>
      <c r="T803" s="7">
        <f>Table1[[#This Row],[Profit]]/Table1[[#This Row],[Sales]]</f>
        <v>0.47708230655495315</v>
      </c>
      <c r="U803" s="2" t="s">
        <v>33</v>
      </c>
      <c r="V803" s="2" t="s">
        <v>61</v>
      </c>
      <c r="W803" s="2" t="s">
        <v>703</v>
      </c>
      <c r="X803" s="2" t="s">
        <v>1474</v>
      </c>
      <c r="Y803" s="2">
        <v>46203</v>
      </c>
      <c r="Z803" s="10">
        <v>42180</v>
      </c>
      <c r="AA803" s="14" t="str">
        <f>TEXT(Table1[[#This Row],[Order Date]],"mmmm")</f>
        <v>June</v>
      </c>
      <c r="AB803" s="8" t="str">
        <f>TEXT(Table1[[#This Row],[Order Date]],"yyyy")</f>
        <v>2015</v>
      </c>
      <c r="AC803" s="10">
        <v>42182</v>
      </c>
      <c r="AD803" s="2">
        <v>87.12</v>
      </c>
      <c r="AE803" s="2">
        <v>4</v>
      </c>
      <c r="AF803" s="2">
        <v>182.61</v>
      </c>
      <c r="AG803" s="2">
        <v>90540</v>
      </c>
      <c r="AH803" s="7" t="str">
        <f>IF(COUNTIF(Returns!$A$2:$A$1635,Orders!AG803)&gt;0,"Returned","Not Returned")</f>
        <v>Not Returned</v>
      </c>
    </row>
    <row r="804" spans="5:34" ht="12.75" customHeight="1" thickTop="1" thickBot="1" x14ac:dyDescent="0.3">
      <c r="E804" s="11">
        <v>22823</v>
      </c>
      <c r="F804" s="12" t="s">
        <v>106</v>
      </c>
      <c r="G804" s="12">
        <v>7.0000000000000007E-2</v>
      </c>
      <c r="H804" s="12">
        <v>4.84</v>
      </c>
      <c r="I804" s="12">
        <v>0.71</v>
      </c>
      <c r="J804" s="12">
        <v>1418</v>
      </c>
      <c r="K804" s="7" t="str">
        <f>IF(COUNTIF(Table1[Customer ID],Table1[[#This Row],[Customer ID]])&gt;1,"Repeat Customer","One-Time Customer")</f>
        <v>One-Time Customer</v>
      </c>
      <c r="L804" s="12" t="s">
        <v>1475</v>
      </c>
      <c r="M804" s="12" t="s">
        <v>49</v>
      </c>
      <c r="N804" s="12" t="s">
        <v>58</v>
      </c>
      <c r="O804" s="12" t="s">
        <v>29</v>
      </c>
      <c r="P804" s="12" t="s">
        <v>30</v>
      </c>
      <c r="Q804" s="12" t="s">
        <v>31</v>
      </c>
      <c r="R804" s="12" t="s">
        <v>1476</v>
      </c>
      <c r="S804" s="12">
        <v>0.52</v>
      </c>
      <c r="T804" s="7">
        <f>Table1[[#This Row],[Profit]]/Table1[[#This Row],[Sales]]</f>
        <v>0.69</v>
      </c>
      <c r="U804" s="12" t="s">
        <v>33</v>
      </c>
      <c r="V804" s="12" t="s">
        <v>61</v>
      </c>
      <c r="W804" s="12" t="s">
        <v>703</v>
      </c>
      <c r="X804" s="12" t="s">
        <v>1477</v>
      </c>
      <c r="Y804" s="12">
        <v>46901</v>
      </c>
      <c r="Z804" s="13">
        <v>42005</v>
      </c>
      <c r="AA804" s="14" t="str">
        <f>TEXT(Table1[[#This Row],[Order Date]],"mmmm")</f>
        <v>January</v>
      </c>
      <c r="AB804" s="8" t="str">
        <f>TEXT(Table1[[#This Row],[Order Date]],"yyyy")</f>
        <v>2015</v>
      </c>
      <c r="AC804" s="13">
        <v>42007</v>
      </c>
      <c r="AD804" s="12">
        <v>25.240199999999998</v>
      </c>
      <c r="AE804" s="12">
        <v>8</v>
      </c>
      <c r="AF804" s="12">
        <v>36.58</v>
      </c>
      <c r="AG804" s="12">
        <v>90539</v>
      </c>
      <c r="AH804" s="7" t="str">
        <f>IF(COUNTIF(Returns!$A$2:$A$1635,Orders!AG804)&gt;0,"Returned","Not Returned")</f>
        <v>Not Returned</v>
      </c>
    </row>
    <row r="805" spans="5:34" ht="12.75" customHeight="1" thickTop="1" thickBot="1" x14ac:dyDescent="0.3">
      <c r="E805" s="9">
        <v>24295</v>
      </c>
      <c r="F805" s="2" t="s">
        <v>37</v>
      </c>
      <c r="G805" s="2">
        <v>0.01</v>
      </c>
      <c r="H805" s="2">
        <v>124.49</v>
      </c>
      <c r="I805" s="2">
        <v>51.94</v>
      </c>
      <c r="J805" s="2">
        <v>1419</v>
      </c>
      <c r="K805" s="7" t="str">
        <f>IF(COUNTIF(Table1[Customer ID],Table1[[#This Row],[Customer ID]])&gt;1,"Repeat Customer","One-Time Customer")</f>
        <v>One-Time Customer</v>
      </c>
      <c r="L805" s="2" t="s">
        <v>1478</v>
      </c>
      <c r="M805" s="2" t="s">
        <v>39</v>
      </c>
      <c r="N805" s="2" t="s">
        <v>58</v>
      </c>
      <c r="O805" s="2" t="s">
        <v>41</v>
      </c>
      <c r="P805" s="2" t="s">
        <v>152</v>
      </c>
      <c r="Q805" s="2" t="s">
        <v>121</v>
      </c>
      <c r="R805" s="2" t="s">
        <v>462</v>
      </c>
      <c r="S805" s="2">
        <v>0.63</v>
      </c>
      <c r="T805" s="7">
        <f>Table1[[#This Row],[Profit]]/Table1[[#This Row],[Sales]]</f>
        <v>-3.9844218726326958E-2</v>
      </c>
      <c r="U805" s="2" t="s">
        <v>33</v>
      </c>
      <c r="V805" s="2" t="s">
        <v>61</v>
      </c>
      <c r="W805" s="2" t="s">
        <v>703</v>
      </c>
      <c r="X805" s="2" t="s">
        <v>1479</v>
      </c>
      <c r="Y805" s="2">
        <v>47905</v>
      </c>
      <c r="Z805" s="10">
        <v>42180</v>
      </c>
      <c r="AA805" s="14" t="str">
        <f>TEXT(Table1[[#This Row],[Order Date]],"mmmm")</f>
        <v>June</v>
      </c>
      <c r="AB805" s="8" t="str">
        <f>TEXT(Table1[[#This Row],[Order Date]],"yyyy")</f>
        <v>2015</v>
      </c>
      <c r="AC805" s="10">
        <v>42181</v>
      </c>
      <c r="AD805" s="2">
        <v>-94.674644999999998</v>
      </c>
      <c r="AE805" s="2">
        <v>18</v>
      </c>
      <c r="AF805" s="2">
        <v>2376.12</v>
      </c>
      <c r="AG805" s="2">
        <v>90540</v>
      </c>
      <c r="AH805" s="7" t="str">
        <f>IF(COUNTIF(Returns!$A$2:$A$1635,Orders!AG805)&gt;0,"Returned","Not Returned")</f>
        <v>Not Returned</v>
      </c>
    </row>
    <row r="806" spans="5:34" ht="12.75" customHeight="1" thickTop="1" thickBot="1" x14ac:dyDescent="0.3">
      <c r="E806" s="11">
        <v>19024</v>
      </c>
      <c r="F806" s="12" t="s">
        <v>106</v>
      </c>
      <c r="G806" s="12">
        <v>0.05</v>
      </c>
      <c r="H806" s="12">
        <v>350.99</v>
      </c>
      <c r="I806" s="12">
        <v>39</v>
      </c>
      <c r="J806" s="12">
        <v>1424</v>
      </c>
      <c r="K806" s="7" t="str">
        <f>IF(COUNTIF(Table1[Customer ID],Table1[[#This Row],[Customer ID]])&gt;1,"Repeat Customer","One-Time Customer")</f>
        <v>Repeat Customer</v>
      </c>
      <c r="L806" s="12" t="s">
        <v>1480</v>
      </c>
      <c r="M806" s="12" t="s">
        <v>39</v>
      </c>
      <c r="N806" s="12" t="s">
        <v>40</v>
      </c>
      <c r="O806" s="12" t="s">
        <v>41</v>
      </c>
      <c r="P806" s="12" t="s">
        <v>42</v>
      </c>
      <c r="Q806" s="12" t="s">
        <v>43</v>
      </c>
      <c r="R806" s="12" t="s">
        <v>1269</v>
      </c>
      <c r="S806" s="12">
        <v>0.55000000000000004</v>
      </c>
      <c r="T806" s="7">
        <f>Table1[[#This Row],[Profit]]/Table1[[#This Row],[Sales]]</f>
        <v>0.44239706689671393</v>
      </c>
      <c r="U806" s="12" t="s">
        <v>33</v>
      </c>
      <c r="V806" s="12" t="s">
        <v>34</v>
      </c>
      <c r="W806" s="12" t="s">
        <v>255</v>
      </c>
      <c r="X806" s="12" t="s">
        <v>1481</v>
      </c>
      <c r="Y806" s="12">
        <v>80112</v>
      </c>
      <c r="Z806" s="13">
        <v>42016</v>
      </c>
      <c r="AA806" s="14" t="str">
        <f>TEXT(Table1[[#This Row],[Order Date]],"mmmm")</f>
        <v>January</v>
      </c>
      <c r="AB806" s="8" t="str">
        <f>TEXT(Table1[[#This Row],[Order Date]],"yyyy")</f>
        <v>2015</v>
      </c>
      <c r="AC806" s="13">
        <v>42018</v>
      </c>
      <c r="AD806" s="12">
        <v>451.28039999999999</v>
      </c>
      <c r="AE806" s="12">
        <v>3</v>
      </c>
      <c r="AF806" s="12">
        <v>1020.08</v>
      </c>
      <c r="AG806" s="12">
        <v>89448</v>
      </c>
      <c r="AH806" s="7" t="str">
        <f>IF(COUNTIF(Returns!$A$2:$A$1635,Orders!AG806)&gt;0,"Returned","Not Returned")</f>
        <v>Not Returned</v>
      </c>
    </row>
    <row r="807" spans="5:34" ht="12.75" customHeight="1" thickTop="1" thickBot="1" x14ac:dyDescent="0.3">
      <c r="E807" s="9">
        <v>19025</v>
      </c>
      <c r="F807" s="2" t="s">
        <v>106</v>
      </c>
      <c r="G807" s="2">
        <v>0</v>
      </c>
      <c r="H807" s="2">
        <v>8.74</v>
      </c>
      <c r="I807" s="2">
        <v>1.39</v>
      </c>
      <c r="J807" s="2">
        <v>1424</v>
      </c>
      <c r="K807" s="7" t="str">
        <f>IF(COUNTIF(Table1[Customer ID],Table1[[#This Row],[Customer ID]])&gt;1,"Repeat Customer","One-Time Customer")</f>
        <v>Repeat Customer</v>
      </c>
      <c r="L807" s="2" t="s">
        <v>1480</v>
      </c>
      <c r="M807" s="2" t="s">
        <v>49</v>
      </c>
      <c r="N807" s="2" t="s">
        <v>40</v>
      </c>
      <c r="O807" s="2" t="s">
        <v>29</v>
      </c>
      <c r="P807" s="2" t="s">
        <v>69</v>
      </c>
      <c r="Q807" s="2" t="s">
        <v>59</v>
      </c>
      <c r="R807" s="2" t="s">
        <v>1482</v>
      </c>
      <c r="S807" s="2">
        <v>0.38</v>
      </c>
      <c r="T807" s="7">
        <f>Table1[[#This Row],[Profit]]/Table1[[#This Row],[Sales]]</f>
        <v>0.69</v>
      </c>
      <c r="U807" s="2" t="s">
        <v>33</v>
      </c>
      <c r="V807" s="2" t="s">
        <v>34</v>
      </c>
      <c r="W807" s="2" t="s">
        <v>255</v>
      </c>
      <c r="X807" s="2" t="s">
        <v>1481</v>
      </c>
      <c r="Y807" s="2">
        <v>80112</v>
      </c>
      <c r="Z807" s="10">
        <v>42016</v>
      </c>
      <c r="AA807" s="14" t="str">
        <f>TEXT(Table1[[#This Row],[Order Date]],"mmmm")</f>
        <v>January</v>
      </c>
      <c r="AB807" s="8" t="str">
        <f>TEXT(Table1[[#This Row],[Order Date]],"yyyy")</f>
        <v>2015</v>
      </c>
      <c r="AC807" s="10">
        <v>42020</v>
      </c>
      <c r="AD807" s="2">
        <v>44.988</v>
      </c>
      <c r="AE807" s="2">
        <v>7</v>
      </c>
      <c r="AF807" s="2">
        <v>65.2</v>
      </c>
      <c r="AG807" s="2">
        <v>89448</v>
      </c>
      <c r="AH807" s="7" t="str">
        <f>IF(COUNTIF(Returns!$A$2:$A$1635,Orders!AG807)&gt;0,"Returned","Not Returned")</f>
        <v>Not Returned</v>
      </c>
    </row>
    <row r="808" spans="5:34" ht="12.75" customHeight="1" thickTop="1" thickBot="1" x14ac:dyDescent="0.3">
      <c r="E808" s="11">
        <v>19026</v>
      </c>
      <c r="F808" s="12" t="s">
        <v>106</v>
      </c>
      <c r="G808" s="12">
        <v>0.02</v>
      </c>
      <c r="H808" s="12">
        <v>1.98</v>
      </c>
      <c r="I808" s="12">
        <v>0.7</v>
      </c>
      <c r="J808" s="12">
        <v>1424</v>
      </c>
      <c r="K808" s="7" t="str">
        <f>IF(COUNTIF(Table1[Customer ID],Table1[[#This Row],[Customer ID]])&gt;1,"Repeat Customer","One-Time Customer")</f>
        <v>Repeat Customer</v>
      </c>
      <c r="L808" s="12" t="s">
        <v>1480</v>
      </c>
      <c r="M808" s="12" t="s">
        <v>49</v>
      </c>
      <c r="N808" s="12" t="s">
        <v>40</v>
      </c>
      <c r="O808" s="12" t="s">
        <v>29</v>
      </c>
      <c r="P808" s="12" t="s">
        <v>66</v>
      </c>
      <c r="Q808" s="12" t="s">
        <v>31</v>
      </c>
      <c r="R808" s="12" t="s">
        <v>395</v>
      </c>
      <c r="S808" s="12">
        <v>0.83</v>
      </c>
      <c r="T808" s="7">
        <f>Table1[[#This Row],[Profit]]/Table1[[#This Row],[Sales]]</f>
        <v>-0.9177866312527666</v>
      </c>
      <c r="U808" s="12" t="s">
        <v>33</v>
      </c>
      <c r="V808" s="12" t="s">
        <v>34</v>
      </c>
      <c r="W808" s="12" t="s">
        <v>255</v>
      </c>
      <c r="X808" s="12" t="s">
        <v>1481</v>
      </c>
      <c r="Y808" s="12">
        <v>80112</v>
      </c>
      <c r="Z808" s="13">
        <v>42016</v>
      </c>
      <c r="AA808" s="14" t="str">
        <f>TEXT(Table1[[#This Row],[Order Date]],"mmmm")</f>
        <v>January</v>
      </c>
      <c r="AB808" s="8" t="str">
        <f>TEXT(Table1[[#This Row],[Order Date]],"yyyy")</f>
        <v>2015</v>
      </c>
      <c r="AC808" s="13">
        <v>42020</v>
      </c>
      <c r="AD808" s="12">
        <v>-20.732799999999997</v>
      </c>
      <c r="AE808" s="12">
        <v>11</v>
      </c>
      <c r="AF808" s="12">
        <v>22.59</v>
      </c>
      <c r="AG808" s="12">
        <v>89448</v>
      </c>
      <c r="AH808" s="7" t="str">
        <f>IF(COUNTIF(Returns!$A$2:$A$1635,Orders!AG808)&gt;0,"Returned","Not Returned")</f>
        <v>Not Returned</v>
      </c>
    </row>
    <row r="809" spans="5:34" ht="12.75" customHeight="1" thickTop="1" thickBot="1" x14ac:dyDescent="0.3">
      <c r="E809" s="9">
        <v>23620</v>
      </c>
      <c r="F809" s="2" t="s">
        <v>37</v>
      </c>
      <c r="G809" s="2">
        <v>0.05</v>
      </c>
      <c r="H809" s="2">
        <v>8.0399999999999991</v>
      </c>
      <c r="I809" s="2">
        <v>8.94</v>
      </c>
      <c r="J809" s="2">
        <v>1424</v>
      </c>
      <c r="K809" s="7" t="str">
        <f>IF(COUNTIF(Table1[Customer ID],Table1[[#This Row],[Customer ID]])&gt;1,"Repeat Customer","One-Time Customer")</f>
        <v>Repeat Customer</v>
      </c>
      <c r="L809" s="2" t="s">
        <v>1480</v>
      </c>
      <c r="M809" s="2" t="s">
        <v>49</v>
      </c>
      <c r="N809" s="2" t="s">
        <v>40</v>
      </c>
      <c r="O809" s="2" t="s">
        <v>29</v>
      </c>
      <c r="P809" s="2" t="s">
        <v>109</v>
      </c>
      <c r="Q809" s="2" t="s">
        <v>59</v>
      </c>
      <c r="R809" s="2" t="s">
        <v>1040</v>
      </c>
      <c r="S809" s="2">
        <v>0.4</v>
      </c>
      <c r="T809" s="7">
        <f>Table1[[#This Row],[Profit]]/Table1[[#This Row],[Sales]]</f>
        <v>-1.3546044825313115</v>
      </c>
      <c r="U809" s="2" t="s">
        <v>33</v>
      </c>
      <c r="V809" s="2" t="s">
        <v>34</v>
      </c>
      <c r="W809" s="2" t="s">
        <v>255</v>
      </c>
      <c r="X809" s="2" t="s">
        <v>1481</v>
      </c>
      <c r="Y809" s="2">
        <v>80112</v>
      </c>
      <c r="Z809" s="10">
        <v>42175</v>
      </c>
      <c r="AA809" s="14" t="str">
        <f>TEXT(Table1[[#This Row],[Order Date]],"mmmm")</f>
        <v>June</v>
      </c>
      <c r="AB809" s="8" t="str">
        <f>TEXT(Table1[[#This Row],[Order Date]],"yyyy")</f>
        <v>2015</v>
      </c>
      <c r="AC809" s="10">
        <v>42177</v>
      </c>
      <c r="AD809" s="2">
        <v>-164.39479999999998</v>
      </c>
      <c r="AE809" s="2">
        <v>15</v>
      </c>
      <c r="AF809" s="2">
        <v>121.36</v>
      </c>
      <c r="AG809" s="2">
        <v>89449</v>
      </c>
      <c r="AH809" s="7" t="str">
        <f>IF(COUNTIF(Returns!$A$2:$A$1635,Orders!AG809)&gt;0,"Returned","Not Returned")</f>
        <v>Not Returned</v>
      </c>
    </row>
    <row r="810" spans="5:34" ht="12.75" customHeight="1" thickTop="1" thickBot="1" x14ac:dyDescent="0.3">
      <c r="E810" s="11">
        <v>22824</v>
      </c>
      <c r="F810" s="12" t="s">
        <v>106</v>
      </c>
      <c r="G810" s="12">
        <v>0.04</v>
      </c>
      <c r="H810" s="12">
        <v>2036.48</v>
      </c>
      <c r="I810" s="12">
        <v>14.7</v>
      </c>
      <c r="J810" s="12">
        <v>1425</v>
      </c>
      <c r="K810" s="7" t="str">
        <f>IF(COUNTIF(Table1[Customer ID],Table1[[#This Row],[Customer ID]])&gt;1,"Repeat Customer","One-Time Customer")</f>
        <v>One-Time Customer</v>
      </c>
      <c r="L810" s="12" t="s">
        <v>1483</v>
      </c>
      <c r="M810" s="12" t="s">
        <v>39</v>
      </c>
      <c r="N810" s="12" t="s">
        <v>58</v>
      </c>
      <c r="O810" s="12" t="s">
        <v>77</v>
      </c>
      <c r="P810" s="12" t="s">
        <v>85</v>
      </c>
      <c r="Q810" s="12" t="s">
        <v>43</v>
      </c>
      <c r="R810" s="12" t="s">
        <v>633</v>
      </c>
      <c r="S810" s="12">
        <v>0.55000000000000004</v>
      </c>
      <c r="T810" s="7">
        <f>Table1[[#This Row],[Profit]]/Table1[[#This Row],[Sales]]</f>
        <v>-2.3802331067155986</v>
      </c>
      <c r="U810" s="12" t="s">
        <v>33</v>
      </c>
      <c r="V810" s="12" t="s">
        <v>34</v>
      </c>
      <c r="W810" s="12" t="s">
        <v>255</v>
      </c>
      <c r="X810" s="12" t="s">
        <v>256</v>
      </c>
      <c r="Y810" s="12">
        <v>80525</v>
      </c>
      <c r="Z810" s="13">
        <v>42005</v>
      </c>
      <c r="AA810" s="14" t="str">
        <f>TEXT(Table1[[#This Row],[Order Date]],"mmmm")</f>
        <v>January</v>
      </c>
      <c r="AB810" s="8" t="str">
        <f>TEXT(Table1[[#This Row],[Order Date]],"yyyy")</f>
        <v>2015</v>
      </c>
      <c r="AC810" s="13">
        <v>42010</v>
      </c>
      <c r="AD810" s="12">
        <v>-4793.0039999999999</v>
      </c>
      <c r="AE810" s="12">
        <v>1</v>
      </c>
      <c r="AF810" s="12">
        <v>2013.67</v>
      </c>
      <c r="AG810" s="12">
        <v>89450</v>
      </c>
      <c r="AH810" s="7" t="str">
        <f>IF(COUNTIF(Returns!$A$2:$A$1635,Orders!AG810)&gt;0,"Returned","Not Returned")</f>
        <v>Not Returned</v>
      </c>
    </row>
    <row r="811" spans="5:34" ht="12.75" customHeight="1" thickTop="1" thickBot="1" x14ac:dyDescent="0.3">
      <c r="E811" s="9">
        <v>22407</v>
      </c>
      <c r="F811" s="2" t="s">
        <v>106</v>
      </c>
      <c r="G811" s="2">
        <v>0.09</v>
      </c>
      <c r="H811" s="2">
        <v>125.99</v>
      </c>
      <c r="I811" s="2">
        <v>2.5</v>
      </c>
      <c r="J811" s="2">
        <v>1427</v>
      </c>
      <c r="K811" s="7" t="str">
        <f>IF(COUNTIF(Table1[Customer ID],Table1[[#This Row],[Customer ID]])&gt;1,"Repeat Customer","One-Time Customer")</f>
        <v>One-Time Customer</v>
      </c>
      <c r="L811" s="2" t="s">
        <v>1484</v>
      </c>
      <c r="M811" s="2" t="s">
        <v>49</v>
      </c>
      <c r="N811" s="2" t="s">
        <v>40</v>
      </c>
      <c r="O811" s="2" t="s">
        <v>77</v>
      </c>
      <c r="P811" s="2" t="s">
        <v>78</v>
      </c>
      <c r="Q811" s="2" t="s">
        <v>59</v>
      </c>
      <c r="R811" s="2" t="s">
        <v>1148</v>
      </c>
      <c r="S811" s="2">
        <v>0.6</v>
      </c>
      <c r="T811" s="7">
        <f>Table1[[#This Row],[Profit]]/Table1[[#This Row],[Sales]]</f>
        <v>0.69</v>
      </c>
      <c r="U811" s="2" t="s">
        <v>33</v>
      </c>
      <c r="V811" s="2" t="s">
        <v>61</v>
      </c>
      <c r="W811" s="2" t="s">
        <v>300</v>
      </c>
      <c r="X811" s="2" t="s">
        <v>1485</v>
      </c>
      <c r="Y811" s="2">
        <v>48708</v>
      </c>
      <c r="Z811" s="10">
        <v>42040</v>
      </c>
      <c r="AA811" s="14" t="str">
        <f>TEXT(Table1[[#This Row],[Order Date]],"mmmm")</f>
        <v>February</v>
      </c>
      <c r="AB811" s="8" t="str">
        <f>TEXT(Table1[[#This Row],[Order Date]],"yyyy")</f>
        <v>2015</v>
      </c>
      <c r="AC811" s="10">
        <v>42044</v>
      </c>
      <c r="AD811" s="2">
        <v>1258.7876999999999</v>
      </c>
      <c r="AE811" s="2">
        <v>18</v>
      </c>
      <c r="AF811" s="2">
        <v>1824.33</v>
      </c>
      <c r="AG811" s="2">
        <v>90905</v>
      </c>
      <c r="AH811" s="7" t="str">
        <f>IF(COUNTIF(Returns!$A$2:$A$1635,Orders!AG811)&gt;0,"Returned","Not Returned")</f>
        <v>Not Returned</v>
      </c>
    </row>
    <row r="812" spans="5:34" ht="12.75" customHeight="1" thickTop="1" thickBot="1" x14ac:dyDescent="0.3">
      <c r="E812" s="11">
        <v>19810</v>
      </c>
      <c r="F812" s="12" t="s">
        <v>37</v>
      </c>
      <c r="G812" s="12">
        <v>0.05</v>
      </c>
      <c r="H812" s="12">
        <v>9.7799999999999994</v>
      </c>
      <c r="I812" s="12">
        <v>1.39</v>
      </c>
      <c r="J812" s="12">
        <v>1432</v>
      </c>
      <c r="K812" s="7" t="str">
        <f>IF(COUNTIF(Table1[Customer ID],Table1[[#This Row],[Customer ID]])&gt;1,"Repeat Customer","One-Time Customer")</f>
        <v>Repeat Customer</v>
      </c>
      <c r="L812" s="12" t="s">
        <v>1486</v>
      </c>
      <c r="M812" s="12" t="s">
        <v>49</v>
      </c>
      <c r="N812" s="12" t="s">
        <v>28</v>
      </c>
      <c r="O812" s="12" t="s">
        <v>29</v>
      </c>
      <c r="P812" s="12" t="s">
        <v>69</v>
      </c>
      <c r="Q812" s="12" t="s">
        <v>59</v>
      </c>
      <c r="R812" s="12" t="s">
        <v>1265</v>
      </c>
      <c r="S812" s="12">
        <v>0.39</v>
      </c>
      <c r="T812" s="7">
        <f>Table1[[#This Row],[Profit]]/Table1[[#This Row],[Sales]]</f>
        <v>0.69</v>
      </c>
      <c r="U812" s="12" t="s">
        <v>33</v>
      </c>
      <c r="V812" s="12" t="s">
        <v>61</v>
      </c>
      <c r="W812" s="12" t="s">
        <v>703</v>
      </c>
      <c r="X812" s="12" t="s">
        <v>1474</v>
      </c>
      <c r="Y812" s="12">
        <v>46203</v>
      </c>
      <c r="Z812" s="13">
        <v>42068</v>
      </c>
      <c r="AA812" s="14" t="str">
        <f>TEXT(Table1[[#This Row],[Order Date]],"mmmm")</f>
        <v>March</v>
      </c>
      <c r="AB812" s="8" t="str">
        <f>TEXT(Table1[[#This Row],[Order Date]],"yyyy")</f>
        <v>2015</v>
      </c>
      <c r="AC812" s="13">
        <v>42069</v>
      </c>
      <c r="AD812" s="12">
        <v>74.278499999999994</v>
      </c>
      <c r="AE812" s="12">
        <v>11</v>
      </c>
      <c r="AF812" s="12">
        <v>107.65</v>
      </c>
      <c r="AG812" s="12">
        <v>86826</v>
      </c>
      <c r="AH812" s="7" t="str">
        <f>IF(COUNTIF(Returns!$A$2:$A$1635,Orders!AG812)&gt;0,"Returned","Not Returned")</f>
        <v>Not Returned</v>
      </c>
    </row>
    <row r="813" spans="5:34" ht="12.75" customHeight="1" thickTop="1" thickBot="1" x14ac:dyDescent="0.3">
      <c r="E813" s="9">
        <v>18762</v>
      </c>
      <c r="F813" s="2" t="s">
        <v>106</v>
      </c>
      <c r="G813" s="2">
        <v>7.0000000000000007E-2</v>
      </c>
      <c r="H813" s="2">
        <v>10.98</v>
      </c>
      <c r="I813" s="2">
        <v>4.8</v>
      </c>
      <c r="J813" s="2">
        <v>1432</v>
      </c>
      <c r="K813" s="7" t="str">
        <f>IF(COUNTIF(Table1[Customer ID],Table1[[#This Row],[Customer ID]])&gt;1,"Repeat Customer","One-Time Customer")</f>
        <v>Repeat Customer</v>
      </c>
      <c r="L813" s="2" t="s">
        <v>1486</v>
      </c>
      <c r="M813" s="2" t="s">
        <v>49</v>
      </c>
      <c r="N813" s="2" t="s">
        <v>28</v>
      </c>
      <c r="O813" s="2" t="s">
        <v>29</v>
      </c>
      <c r="P813" s="2" t="s">
        <v>69</v>
      </c>
      <c r="Q813" s="2" t="s">
        <v>59</v>
      </c>
      <c r="R813" s="2" t="s">
        <v>536</v>
      </c>
      <c r="S813" s="2">
        <v>0.36</v>
      </c>
      <c r="T813" s="7">
        <f>Table1[[#This Row],[Profit]]/Table1[[#This Row],[Sales]]</f>
        <v>0.32031959324496095</v>
      </c>
      <c r="U813" s="2" t="s">
        <v>33</v>
      </c>
      <c r="V813" s="2" t="s">
        <v>61</v>
      </c>
      <c r="W813" s="2" t="s">
        <v>703</v>
      </c>
      <c r="X813" s="2" t="s">
        <v>1474</v>
      </c>
      <c r="Y813" s="2">
        <v>46203</v>
      </c>
      <c r="Z813" s="10">
        <v>42175</v>
      </c>
      <c r="AA813" s="14" t="str">
        <f>TEXT(Table1[[#This Row],[Order Date]],"mmmm")</f>
        <v>June</v>
      </c>
      <c r="AB813" s="8" t="str">
        <f>TEXT(Table1[[#This Row],[Order Date]],"yyyy")</f>
        <v>2015</v>
      </c>
      <c r="AC813" s="10">
        <v>42182</v>
      </c>
      <c r="AD813" s="2">
        <v>52.92</v>
      </c>
      <c r="AE813" s="2">
        <v>16</v>
      </c>
      <c r="AF813" s="2">
        <v>165.21</v>
      </c>
      <c r="AG813" s="2">
        <v>86827</v>
      </c>
      <c r="AH813" s="7" t="str">
        <f>IF(COUNTIF(Returns!$A$2:$A$1635,Orders!AG813)&gt;0,"Returned","Not Returned")</f>
        <v>Not Returned</v>
      </c>
    </row>
    <row r="814" spans="5:34" ht="12.75" customHeight="1" thickTop="1" thickBot="1" x14ac:dyDescent="0.3">
      <c r="E814" s="11">
        <v>19811</v>
      </c>
      <c r="F814" s="12" t="s">
        <v>37</v>
      </c>
      <c r="G814" s="12">
        <v>0.02</v>
      </c>
      <c r="H814" s="12">
        <v>3.28</v>
      </c>
      <c r="I814" s="12">
        <v>3.97</v>
      </c>
      <c r="J814" s="12">
        <v>1433</v>
      </c>
      <c r="K814" s="7" t="str">
        <f>IF(COUNTIF(Table1[Customer ID],Table1[[#This Row],[Customer ID]])&gt;1,"Repeat Customer","One-Time Customer")</f>
        <v>Repeat Customer</v>
      </c>
      <c r="L814" s="12" t="s">
        <v>1487</v>
      </c>
      <c r="M814" s="12" t="s">
        <v>27</v>
      </c>
      <c r="N814" s="12" t="s">
        <v>28</v>
      </c>
      <c r="O814" s="12" t="s">
        <v>29</v>
      </c>
      <c r="P814" s="12" t="s">
        <v>30</v>
      </c>
      <c r="Q814" s="12" t="s">
        <v>31</v>
      </c>
      <c r="R814" s="12" t="s">
        <v>1009</v>
      </c>
      <c r="S814" s="12">
        <v>0.56000000000000005</v>
      </c>
      <c r="T814" s="7">
        <f>Table1[[#This Row],[Profit]]/Table1[[#This Row],[Sales]]</f>
        <v>-2.6381709741550696</v>
      </c>
      <c r="U814" s="12" t="s">
        <v>33</v>
      </c>
      <c r="V814" s="12" t="s">
        <v>61</v>
      </c>
      <c r="W814" s="12" t="s">
        <v>703</v>
      </c>
      <c r="X814" s="12" t="s">
        <v>1488</v>
      </c>
      <c r="Y814" s="12">
        <v>47130</v>
      </c>
      <c r="Z814" s="13">
        <v>42068</v>
      </c>
      <c r="AA814" s="14" t="str">
        <f>TEXT(Table1[[#This Row],[Order Date]],"mmmm")</f>
        <v>March</v>
      </c>
      <c r="AB814" s="8" t="str">
        <f>TEXT(Table1[[#This Row],[Order Date]],"yyyy")</f>
        <v>2015</v>
      </c>
      <c r="AC814" s="13">
        <v>42069</v>
      </c>
      <c r="AD814" s="12">
        <v>-66.349999999999994</v>
      </c>
      <c r="AE814" s="12">
        <v>7</v>
      </c>
      <c r="AF814" s="12">
        <v>25.15</v>
      </c>
      <c r="AG814" s="12">
        <v>86826</v>
      </c>
      <c r="AH814" s="7" t="str">
        <f>IF(COUNTIF(Returns!$A$2:$A$1635,Orders!AG814)&gt;0,"Returned","Not Returned")</f>
        <v>Not Returned</v>
      </c>
    </row>
    <row r="815" spans="5:34" ht="12.75" customHeight="1" thickTop="1" thickBot="1" x14ac:dyDescent="0.3">
      <c r="E815" s="9">
        <v>20124</v>
      </c>
      <c r="F815" s="2" t="s">
        <v>25</v>
      </c>
      <c r="G815" s="2">
        <v>7.0000000000000007E-2</v>
      </c>
      <c r="H815" s="2">
        <v>300.98</v>
      </c>
      <c r="I815" s="2">
        <v>64.73</v>
      </c>
      <c r="J815" s="2">
        <v>1433</v>
      </c>
      <c r="K815" s="7" t="str">
        <f>IF(COUNTIF(Table1[Customer ID],Table1[[#This Row],[Customer ID]])&gt;1,"Repeat Customer","One-Time Customer")</f>
        <v>Repeat Customer</v>
      </c>
      <c r="L815" s="2" t="s">
        <v>1487</v>
      </c>
      <c r="M815" s="2" t="s">
        <v>39</v>
      </c>
      <c r="N815" s="2" t="s">
        <v>28</v>
      </c>
      <c r="O815" s="2" t="s">
        <v>41</v>
      </c>
      <c r="P815" s="2" t="s">
        <v>42</v>
      </c>
      <c r="Q815" s="2" t="s">
        <v>43</v>
      </c>
      <c r="R815" s="2" t="s">
        <v>1489</v>
      </c>
      <c r="S815" s="2">
        <v>0.56000000000000005</v>
      </c>
      <c r="T815" s="7">
        <f>Table1[[#This Row],[Profit]]/Table1[[#This Row],[Sales]]</f>
        <v>0.32659442406593309</v>
      </c>
      <c r="U815" s="2" t="s">
        <v>33</v>
      </c>
      <c r="V815" s="2" t="s">
        <v>61</v>
      </c>
      <c r="W815" s="2" t="s">
        <v>703</v>
      </c>
      <c r="X815" s="2" t="s">
        <v>1488</v>
      </c>
      <c r="Y815" s="2">
        <v>47130</v>
      </c>
      <c r="Z815" s="10">
        <v>42143</v>
      </c>
      <c r="AA815" s="14" t="str">
        <f>TEXT(Table1[[#This Row],[Order Date]],"mmmm")</f>
        <v>May</v>
      </c>
      <c r="AB815" s="8" t="str">
        <f>TEXT(Table1[[#This Row],[Order Date]],"yyyy")</f>
        <v>2015</v>
      </c>
      <c r="AC815" s="10">
        <v>42145</v>
      </c>
      <c r="AD815" s="2">
        <v>1399.6400000000003</v>
      </c>
      <c r="AE815" s="2">
        <v>14</v>
      </c>
      <c r="AF815" s="2">
        <v>4285.5600000000004</v>
      </c>
      <c r="AG815" s="2">
        <v>86828</v>
      </c>
      <c r="AH815" s="7" t="str">
        <f>IF(COUNTIF(Returns!$A$2:$A$1635,Orders!AG815)&gt;0,"Returned","Not Returned")</f>
        <v>Not Returned</v>
      </c>
    </row>
    <row r="816" spans="5:34" ht="12.75" customHeight="1" thickTop="1" thickBot="1" x14ac:dyDescent="0.3">
      <c r="E816" s="11">
        <v>20125</v>
      </c>
      <c r="F816" s="12" t="s">
        <v>25</v>
      </c>
      <c r="G816" s="12">
        <v>0.01</v>
      </c>
      <c r="H816" s="12">
        <v>20.98</v>
      </c>
      <c r="I816" s="12">
        <v>45</v>
      </c>
      <c r="J816" s="12">
        <v>1433</v>
      </c>
      <c r="K816" s="7" t="str">
        <f>IF(COUNTIF(Table1[Customer ID],Table1[[#This Row],[Customer ID]])&gt;1,"Repeat Customer","One-Time Customer")</f>
        <v>Repeat Customer</v>
      </c>
      <c r="L816" s="12" t="s">
        <v>1487</v>
      </c>
      <c r="M816" s="12" t="s">
        <v>39</v>
      </c>
      <c r="N816" s="12" t="s">
        <v>28</v>
      </c>
      <c r="O816" s="12" t="s">
        <v>29</v>
      </c>
      <c r="P816" s="12" t="s">
        <v>141</v>
      </c>
      <c r="Q816" s="12" t="s">
        <v>43</v>
      </c>
      <c r="R816" s="12" t="s">
        <v>1490</v>
      </c>
      <c r="S816" s="12">
        <v>0.61</v>
      </c>
      <c r="T816" s="7">
        <f>Table1[[#This Row],[Profit]]/Table1[[#This Row],[Sales]]</f>
        <v>0.36847173606601563</v>
      </c>
      <c r="U816" s="12" t="s">
        <v>33</v>
      </c>
      <c r="V816" s="12" t="s">
        <v>61</v>
      </c>
      <c r="W816" s="12" t="s">
        <v>703</v>
      </c>
      <c r="X816" s="12" t="s">
        <v>1488</v>
      </c>
      <c r="Y816" s="12">
        <v>47130</v>
      </c>
      <c r="Z816" s="13">
        <v>42143</v>
      </c>
      <c r="AA816" s="14" t="str">
        <f>TEXT(Table1[[#This Row],[Order Date]],"mmmm")</f>
        <v>May</v>
      </c>
      <c r="AB816" s="8" t="str">
        <f>TEXT(Table1[[#This Row],[Order Date]],"yyyy")</f>
        <v>2015</v>
      </c>
      <c r="AC816" s="13">
        <v>42143</v>
      </c>
      <c r="AD816" s="12">
        <v>232.64200000000028</v>
      </c>
      <c r="AE816" s="12">
        <v>28</v>
      </c>
      <c r="AF816" s="12">
        <v>631.37</v>
      </c>
      <c r="AG816" s="12">
        <v>86828</v>
      </c>
      <c r="AH816" s="7" t="str">
        <f>IF(COUNTIF(Returns!$A$2:$A$1635,Orders!AG816)&gt;0,"Returned","Not Returned")</f>
        <v>Not Returned</v>
      </c>
    </row>
    <row r="817" spans="5:34" ht="12.75" customHeight="1" thickTop="1" thickBot="1" x14ac:dyDescent="0.3">
      <c r="E817" s="9">
        <v>21955</v>
      </c>
      <c r="F817" s="2" t="s">
        <v>47</v>
      </c>
      <c r="G817" s="2">
        <v>0.01</v>
      </c>
      <c r="H817" s="2">
        <v>80.98</v>
      </c>
      <c r="I817" s="2">
        <v>35</v>
      </c>
      <c r="J817" s="2">
        <v>1438</v>
      </c>
      <c r="K817" s="7" t="str">
        <f>IF(COUNTIF(Table1[Customer ID],Table1[[#This Row],[Customer ID]])&gt;1,"Repeat Customer","One-Time Customer")</f>
        <v>One-Time Customer</v>
      </c>
      <c r="L817" s="2" t="s">
        <v>1491</v>
      </c>
      <c r="M817" s="2" t="s">
        <v>49</v>
      </c>
      <c r="N817" s="2" t="s">
        <v>28</v>
      </c>
      <c r="O817" s="2" t="s">
        <v>29</v>
      </c>
      <c r="P817" s="2" t="s">
        <v>141</v>
      </c>
      <c r="Q817" s="2" t="s">
        <v>236</v>
      </c>
      <c r="R817" s="2" t="s">
        <v>987</v>
      </c>
      <c r="S817" s="2">
        <v>0.83</v>
      </c>
      <c r="T817" s="7">
        <f>Table1[[#This Row],[Profit]]/Table1[[#This Row],[Sales]]</f>
        <v>-1.528482992943285</v>
      </c>
      <c r="U817" s="2" t="s">
        <v>33</v>
      </c>
      <c r="V817" s="2" t="s">
        <v>53</v>
      </c>
      <c r="W817" s="2" t="s">
        <v>154</v>
      </c>
      <c r="X817" s="2" t="s">
        <v>1492</v>
      </c>
      <c r="Y817" s="2">
        <v>44035</v>
      </c>
      <c r="Z817" s="10">
        <v>42026</v>
      </c>
      <c r="AA817" s="14" t="str">
        <f>TEXT(Table1[[#This Row],[Order Date]],"mmmm")</f>
        <v>January</v>
      </c>
      <c r="AB817" s="8" t="str">
        <f>TEXT(Table1[[#This Row],[Order Date]],"yyyy")</f>
        <v>2015</v>
      </c>
      <c r="AC817" s="10">
        <v>42028</v>
      </c>
      <c r="AD817" s="2">
        <v>-409.37360000000001</v>
      </c>
      <c r="AE817" s="2">
        <v>3</v>
      </c>
      <c r="AF817" s="2">
        <v>267.83</v>
      </c>
      <c r="AG817" s="2">
        <v>90120</v>
      </c>
      <c r="AH817" s="7" t="str">
        <f>IF(COUNTIF(Returns!$A$2:$A$1635,Orders!AG817)&gt;0,"Returned","Not Returned")</f>
        <v>Not Returned</v>
      </c>
    </row>
    <row r="818" spans="5:34" ht="12.75" customHeight="1" thickTop="1" thickBot="1" x14ac:dyDescent="0.3">
      <c r="E818" s="11">
        <v>23415</v>
      </c>
      <c r="F818" s="12" t="s">
        <v>47</v>
      </c>
      <c r="G818" s="12">
        <v>0.05</v>
      </c>
      <c r="H818" s="12">
        <v>6.48</v>
      </c>
      <c r="I818" s="12">
        <v>6.22</v>
      </c>
      <c r="J818" s="12">
        <v>1439</v>
      </c>
      <c r="K818" s="7" t="str">
        <f>IF(COUNTIF(Table1[Customer ID],Table1[[#This Row],[Customer ID]])&gt;1,"Repeat Customer","One-Time Customer")</f>
        <v>One-Time Customer</v>
      </c>
      <c r="L818" s="12" t="s">
        <v>1493</v>
      </c>
      <c r="M818" s="12" t="s">
        <v>49</v>
      </c>
      <c r="N818" s="12" t="s">
        <v>28</v>
      </c>
      <c r="O818" s="12" t="s">
        <v>29</v>
      </c>
      <c r="P818" s="12" t="s">
        <v>93</v>
      </c>
      <c r="Q818" s="12" t="s">
        <v>59</v>
      </c>
      <c r="R818" s="12" t="s">
        <v>1431</v>
      </c>
      <c r="S818" s="12">
        <v>0.37</v>
      </c>
      <c r="T818" s="7">
        <f>Table1[[#This Row],[Profit]]/Table1[[#This Row],[Sales]]</f>
        <v>-1.3546132339235788</v>
      </c>
      <c r="U818" s="12" t="s">
        <v>33</v>
      </c>
      <c r="V818" s="12" t="s">
        <v>53</v>
      </c>
      <c r="W818" s="12" t="s">
        <v>154</v>
      </c>
      <c r="X818" s="12" t="s">
        <v>1494</v>
      </c>
      <c r="Y818" s="12">
        <v>44117</v>
      </c>
      <c r="Z818" s="13">
        <v>42122</v>
      </c>
      <c r="AA818" s="14" t="str">
        <f>TEXT(Table1[[#This Row],[Order Date]],"mmmm")</f>
        <v>April</v>
      </c>
      <c r="AB818" s="8" t="str">
        <f>TEXT(Table1[[#This Row],[Order Date]],"yyyy")</f>
        <v>2015</v>
      </c>
      <c r="AC818" s="13">
        <v>42123</v>
      </c>
      <c r="AD818" s="12">
        <v>-29.07</v>
      </c>
      <c r="AE818" s="12">
        <v>3</v>
      </c>
      <c r="AF818" s="12">
        <v>21.46</v>
      </c>
      <c r="AG818" s="12">
        <v>90121</v>
      </c>
      <c r="AH818" s="7" t="str">
        <f>IF(COUNTIF(Returns!$A$2:$A$1635,Orders!AG818)&gt;0,"Returned","Not Returned")</f>
        <v>Not Returned</v>
      </c>
    </row>
    <row r="819" spans="5:34" ht="12.75" customHeight="1" thickTop="1" thickBot="1" x14ac:dyDescent="0.3">
      <c r="E819" s="9">
        <v>22672</v>
      </c>
      <c r="F819" s="2" t="s">
        <v>37</v>
      </c>
      <c r="G819" s="2">
        <v>0.04</v>
      </c>
      <c r="H819" s="2">
        <v>177.98</v>
      </c>
      <c r="I819" s="2">
        <v>0.99</v>
      </c>
      <c r="J819" s="2">
        <v>1442</v>
      </c>
      <c r="K819" s="7" t="str">
        <f>IF(COUNTIF(Table1[Customer ID],Table1[[#This Row],[Customer ID]])&gt;1,"Repeat Customer","One-Time Customer")</f>
        <v>Repeat Customer</v>
      </c>
      <c r="L819" s="2" t="s">
        <v>1495</v>
      </c>
      <c r="M819" s="2" t="s">
        <v>49</v>
      </c>
      <c r="N819" s="2" t="s">
        <v>28</v>
      </c>
      <c r="O819" s="2" t="s">
        <v>29</v>
      </c>
      <c r="P819" s="2" t="s">
        <v>257</v>
      </c>
      <c r="Q819" s="2" t="s">
        <v>59</v>
      </c>
      <c r="R819" s="2" t="s">
        <v>1496</v>
      </c>
      <c r="S819" s="2">
        <v>0.56000000000000005</v>
      </c>
      <c r="T819" s="7">
        <f>Table1[[#This Row],[Profit]]/Table1[[#This Row],[Sales]]</f>
        <v>0.69</v>
      </c>
      <c r="U819" s="2" t="s">
        <v>33</v>
      </c>
      <c r="V819" s="2" t="s">
        <v>61</v>
      </c>
      <c r="W819" s="2" t="s">
        <v>506</v>
      </c>
      <c r="X819" s="2" t="s">
        <v>1193</v>
      </c>
      <c r="Y819" s="2">
        <v>65807</v>
      </c>
      <c r="Z819" s="10">
        <v>42180</v>
      </c>
      <c r="AA819" s="14" t="str">
        <f>TEXT(Table1[[#This Row],[Order Date]],"mmmm")</f>
        <v>June</v>
      </c>
      <c r="AB819" s="8" t="str">
        <f>TEXT(Table1[[#This Row],[Order Date]],"yyyy")</f>
        <v>2015</v>
      </c>
      <c r="AC819" s="10">
        <v>42182</v>
      </c>
      <c r="AD819" s="2">
        <v>1909.8854999999996</v>
      </c>
      <c r="AE819" s="2">
        <v>15</v>
      </c>
      <c r="AF819" s="2">
        <v>2767.95</v>
      </c>
      <c r="AG819" s="2">
        <v>89076</v>
      </c>
      <c r="AH819" s="7" t="str">
        <f>IF(COUNTIF(Returns!$A$2:$A$1635,Orders!AG819)&gt;0,"Returned","Not Returned")</f>
        <v>Not Returned</v>
      </c>
    </row>
    <row r="820" spans="5:34" ht="12.75" customHeight="1" thickTop="1" thickBot="1" x14ac:dyDescent="0.3">
      <c r="E820" s="11">
        <v>21945</v>
      </c>
      <c r="F820" s="12" t="s">
        <v>106</v>
      </c>
      <c r="G820" s="12">
        <v>0.02</v>
      </c>
      <c r="H820" s="12">
        <v>15.99</v>
      </c>
      <c r="I820" s="12">
        <v>13.18</v>
      </c>
      <c r="J820" s="12">
        <v>1442</v>
      </c>
      <c r="K820" s="7" t="str">
        <f>IF(COUNTIF(Table1[Customer ID],Table1[[#This Row],[Customer ID]])&gt;1,"Repeat Customer","One-Time Customer")</f>
        <v>Repeat Customer</v>
      </c>
      <c r="L820" s="12" t="s">
        <v>1495</v>
      </c>
      <c r="M820" s="12" t="s">
        <v>27</v>
      </c>
      <c r="N820" s="12" t="s">
        <v>28</v>
      </c>
      <c r="O820" s="12" t="s">
        <v>29</v>
      </c>
      <c r="P820" s="12" t="s">
        <v>109</v>
      </c>
      <c r="Q820" s="12" t="s">
        <v>59</v>
      </c>
      <c r="R820" s="12" t="s">
        <v>638</v>
      </c>
      <c r="S820" s="12">
        <v>0.37</v>
      </c>
      <c r="T820" s="7">
        <f>Table1[[#This Row],[Profit]]/Table1[[#This Row],[Sales]]</f>
        <v>-0.62580264976022115</v>
      </c>
      <c r="U820" s="12" t="s">
        <v>33</v>
      </c>
      <c r="V820" s="12" t="s">
        <v>61</v>
      </c>
      <c r="W820" s="12" t="s">
        <v>506</v>
      </c>
      <c r="X820" s="12" t="s">
        <v>1193</v>
      </c>
      <c r="Y820" s="12">
        <v>65807</v>
      </c>
      <c r="Z820" s="13">
        <v>42034</v>
      </c>
      <c r="AA820" s="14" t="str">
        <f>TEXT(Table1[[#This Row],[Order Date]],"mmmm")</f>
        <v>January</v>
      </c>
      <c r="AB820" s="8" t="str">
        <f>TEXT(Table1[[#This Row],[Order Date]],"yyyy")</f>
        <v>2015</v>
      </c>
      <c r="AC820" s="13">
        <v>42038</v>
      </c>
      <c r="AD820" s="12">
        <v>-76.992500000000007</v>
      </c>
      <c r="AE820" s="12">
        <v>7</v>
      </c>
      <c r="AF820" s="12">
        <v>123.03</v>
      </c>
      <c r="AG820" s="12">
        <v>89077</v>
      </c>
      <c r="AH820" s="7" t="str">
        <f>IF(COUNTIF(Returns!$A$2:$A$1635,Orders!AG820)&gt;0,"Returned","Not Returned")</f>
        <v>Not Returned</v>
      </c>
    </row>
    <row r="821" spans="5:34" ht="12.75" customHeight="1" thickTop="1" thickBot="1" x14ac:dyDescent="0.3">
      <c r="E821" s="9">
        <v>21946</v>
      </c>
      <c r="F821" s="2" t="s">
        <v>106</v>
      </c>
      <c r="G821" s="2">
        <v>0.09</v>
      </c>
      <c r="H821" s="2">
        <v>46.94</v>
      </c>
      <c r="I821" s="2">
        <v>6.77</v>
      </c>
      <c r="J821" s="2">
        <v>1442</v>
      </c>
      <c r="K821" s="7" t="str">
        <f>IF(COUNTIF(Table1[Customer ID],Table1[[#This Row],[Customer ID]])&gt;1,"Repeat Customer","One-Time Customer")</f>
        <v>Repeat Customer</v>
      </c>
      <c r="L821" s="2" t="s">
        <v>1495</v>
      </c>
      <c r="M821" s="2" t="s">
        <v>27</v>
      </c>
      <c r="N821" s="2" t="s">
        <v>28</v>
      </c>
      <c r="O821" s="2" t="s">
        <v>41</v>
      </c>
      <c r="P821" s="2" t="s">
        <v>50</v>
      </c>
      <c r="Q821" s="2" t="s">
        <v>59</v>
      </c>
      <c r="R821" s="2" t="s">
        <v>1497</v>
      </c>
      <c r="S821" s="2">
        <v>0.44</v>
      </c>
      <c r="T821" s="7">
        <f>Table1[[#This Row],[Profit]]/Table1[[#This Row],[Sales]]</f>
        <v>0.69</v>
      </c>
      <c r="U821" s="2" t="s">
        <v>33</v>
      </c>
      <c r="V821" s="2" t="s">
        <v>61</v>
      </c>
      <c r="W821" s="2" t="s">
        <v>506</v>
      </c>
      <c r="X821" s="2" t="s">
        <v>1193</v>
      </c>
      <c r="Y821" s="2">
        <v>65807</v>
      </c>
      <c r="Z821" s="10">
        <v>42034</v>
      </c>
      <c r="AA821" s="14" t="str">
        <f>TEXT(Table1[[#This Row],[Order Date]],"mmmm")</f>
        <v>January</v>
      </c>
      <c r="AB821" s="8" t="str">
        <f>TEXT(Table1[[#This Row],[Order Date]],"yyyy")</f>
        <v>2015</v>
      </c>
      <c r="AC821" s="10">
        <v>42034</v>
      </c>
      <c r="AD821" s="2">
        <v>297.96959999999996</v>
      </c>
      <c r="AE821" s="2">
        <v>10</v>
      </c>
      <c r="AF821" s="2">
        <v>431.84</v>
      </c>
      <c r="AG821" s="2">
        <v>89077</v>
      </c>
      <c r="AH821" s="7" t="str">
        <f>IF(COUNTIF(Returns!$A$2:$A$1635,Orders!AG821)&gt;0,"Returned","Not Returned")</f>
        <v>Not Returned</v>
      </c>
    </row>
    <row r="822" spans="5:34" ht="12.75" customHeight="1" thickTop="1" thickBot="1" x14ac:dyDescent="0.3">
      <c r="E822" s="11">
        <v>23793</v>
      </c>
      <c r="F822" s="12" t="s">
        <v>56</v>
      </c>
      <c r="G822" s="12">
        <v>0.1</v>
      </c>
      <c r="H822" s="12">
        <v>218.08</v>
      </c>
      <c r="I822" s="12">
        <v>18.059999999999999</v>
      </c>
      <c r="J822" s="12">
        <v>1450</v>
      </c>
      <c r="K822" s="7" t="str">
        <f>IF(COUNTIF(Table1[Customer ID],Table1[[#This Row],[Customer ID]])&gt;1,"Repeat Customer","One-Time Customer")</f>
        <v>One-Time Customer</v>
      </c>
      <c r="L822" s="12" t="s">
        <v>1498</v>
      </c>
      <c r="M822" s="12" t="s">
        <v>27</v>
      </c>
      <c r="N822" s="12" t="s">
        <v>114</v>
      </c>
      <c r="O822" s="12" t="s">
        <v>41</v>
      </c>
      <c r="P822" s="12" t="s">
        <v>42</v>
      </c>
      <c r="Q822" s="12" t="s">
        <v>236</v>
      </c>
      <c r="R822" s="12" t="s">
        <v>1499</v>
      </c>
      <c r="S822" s="12">
        <v>0.56999999999999995</v>
      </c>
      <c r="T822" s="7">
        <f>Table1[[#This Row],[Profit]]/Table1[[#This Row],[Sales]]</f>
        <v>0.55728900363826894</v>
      </c>
      <c r="U822" s="12" t="s">
        <v>33</v>
      </c>
      <c r="V822" s="12" t="s">
        <v>34</v>
      </c>
      <c r="W822" s="12" t="s">
        <v>45</v>
      </c>
      <c r="X822" s="12" t="s">
        <v>1500</v>
      </c>
      <c r="Y822" s="12">
        <v>96150</v>
      </c>
      <c r="Z822" s="13">
        <v>42148</v>
      </c>
      <c r="AA822" s="14" t="str">
        <f>TEXT(Table1[[#This Row],[Order Date]],"mmmm")</f>
        <v>May</v>
      </c>
      <c r="AB822" s="8" t="str">
        <f>TEXT(Table1[[#This Row],[Order Date]],"yyyy")</f>
        <v>2015</v>
      </c>
      <c r="AC822" s="13">
        <v>42149</v>
      </c>
      <c r="AD822" s="12">
        <v>1318.83</v>
      </c>
      <c r="AE822" s="12">
        <v>12</v>
      </c>
      <c r="AF822" s="12">
        <v>2366.5100000000002</v>
      </c>
      <c r="AG822" s="12">
        <v>86735</v>
      </c>
      <c r="AH822" s="7" t="str">
        <f>IF(COUNTIF(Returns!$A$2:$A$1635,Orders!AG822)&gt;0,"Returned","Not Returned")</f>
        <v>Not Returned</v>
      </c>
    </row>
    <row r="823" spans="5:34" ht="12.75" customHeight="1" thickTop="1" thickBot="1" x14ac:dyDescent="0.3">
      <c r="E823" s="9">
        <v>25006</v>
      </c>
      <c r="F823" s="2" t="s">
        <v>25</v>
      </c>
      <c r="G823" s="2">
        <v>0.05</v>
      </c>
      <c r="H823" s="2">
        <v>85.99</v>
      </c>
      <c r="I823" s="2">
        <v>0.99</v>
      </c>
      <c r="J823" s="2">
        <v>1459</v>
      </c>
      <c r="K823" s="7" t="str">
        <f>IF(COUNTIF(Table1[Customer ID],Table1[[#This Row],[Customer ID]])&gt;1,"Repeat Customer","One-Time Customer")</f>
        <v>One-Time Customer</v>
      </c>
      <c r="L823" s="2" t="s">
        <v>1501</v>
      </c>
      <c r="M823" s="2" t="s">
        <v>49</v>
      </c>
      <c r="N823" s="2" t="s">
        <v>114</v>
      </c>
      <c r="O823" s="2" t="s">
        <v>77</v>
      </c>
      <c r="P823" s="2" t="s">
        <v>78</v>
      </c>
      <c r="Q823" s="2" t="s">
        <v>31</v>
      </c>
      <c r="R823" s="2" t="s">
        <v>417</v>
      </c>
      <c r="S823" s="2">
        <v>0.55000000000000004</v>
      </c>
      <c r="T823" s="7">
        <f>Table1[[#This Row],[Profit]]/Table1[[#This Row],[Sales]]</f>
        <v>0.12418049650253736</v>
      </c>
      <c r="U823" s="2" t="s">
        <v>33</v>
      </c>
      <c r="V823" s="2" t="s">
        <v>136</v>
      </c>
      <c r="W823" s="2" t="s">
        <v>932</v>
      </c>
      <c r="X823" s="2" t="s">
        <v>1502</v>
      </c>
      <c r="Y823" s="2">
        <v>29687</v>
      </c>
      <c r="Z823" s="10">
        <v>42099</v>
      </c>
      <c r="AA823" s="14" t="str">
        <f>TEXT(Table1[[#This Row],[Order Date]],"mmmm")</f>
        <v>April</v>
      </c>
      <c r="AB823" s="8" t="str">
        <f>TEXT(Table1[[#This Row],[Order Date]],"yyyy")</f>
        <v>2015</v>
      </c>
      <c r="AC823" s="10">
        <v>42101</v>
      </c>
      <c r="AD823" s="2">
        <v>36.215999999999994</v>
      </c>
      <c r="AE823" s="2">
        <v>4</v>
      </c>
      <c r="AF823" s="2">
        <v>291.64</v>
      </c>
      <c r="AG823" s="2">
        <v>86734</v>
      </c>
      <c r="AH823" s="7" t="str">
        <f>IF(COUNTIF(Returns!$A$2:$A$1635,Orders!AG823)&gt;0,"Returned","Not Returned")</f>
        <v>Not Returned</v>
      </c>
    </row>
    <row r="824" spans="5:34" ht="12.75" customHeight="1" thickTop="1" thickBot="1" x14ac:dyDescent="0.3">
      <c r="E824" s="11">
        <v>18105</v>
      </c>
      <c r="F824" s="12" t="s">
        <v>25</v>
      </c>
      <c r="G824" s="12">
        <v>0.05</v>
      </c>
      <c r="H824" s="12">
        <v>12.95</v>
      </c>
      <c r="I824" s="12">
        <v>4.9800000000000004</v>
      </c>
      <c r="J824" s="12">
        <v>1461</v>
      </c>
      <c r="K824" s="7" t="str">
        <f>IF(COUNTIF(Table1[Customer ID],Table1[[#This Row],[Customer ID]])&gt;1,"Repeat Customer","One-Time Customer")</f>
        <v>One-Time Customer</v>
      </c>
      <c r="L824" s="12" t="s">
        <v>1503</v>
      </c>
      <c r="M824" s="12" t="s">
        <v>49</v>
      </c>
      <c r="N824" s="12" t="s">
        <v>114</v>
      </c>
      <c r="O824" s="12" t="s">
        <v>29</v>
      </c>
      <c r="P824" s="12" t="s">
        <v>109</v>
      </c>
      <c r="Q824" s="12" t="s">
        <v>59</v>
      </c>
      <c r="R824" s="12" t="s">
        <v>1504</v>
      </c>
      <c r="S824" s="12">
        <v>0.4</v>
      </c>
      <c r="T824" s="7">
        <f>Table1[[#This Row],[Profit]]/Table1[[#This Row],[Sales]]</f>
        <v>0.53165418449833568</v>
      </c>
      <c r="U824" s="12" t="s">
        <v>33</v>
      </c>
      <c r="V824" s="12" t="s">
        <v>61</v>
      </c>
      <c r="W824" s="12" t="s">
        <v>703</v>
      </c>
      <c r="X824" s="12" t="s">
        <v>1479</v>
      </c>
      <c r="Y824" s="12">
        <v>47905</v>
      </c>
      <c r="Z824" s="13">
        <v>42157</v>
      </c>
      <c r="AA824" s="14" t="str">
        <f>TEXT(Table1[[#This Row],[Order Date]],"mmmm")</f>
        <v>June</v>
      </c>
      <c r="AB824" s="8" t="str">
        <f>TEXT(Table1[[#This Row],[Order Date]],"yyyy")</f>
        <v>2015</v>
      </c>
      <c r="AC824" s="13">
        <v>42159</v>
      </c>
      <c r="AD824" s="12">
        <v>134.16825</v>
      </c>
      <c r="AE824" s="12">
        <v>19</v>
      </c>
      <c r="AF824" s="12">
        <v>252.36</v>
      </c>
      <c r="AG824" s="12">
        <v>86397</v>
      </c>
      <c r="AH824" s="7" t="str">
        <f>IF(COUNTIF(Returns!$A$2:$A$1635,Orders!AG824)&gt;0,"Returned","Not Returned")</f>
        <v>Not Returned</v>
      </c>
    </row>
    <row r="825" spans="5:34" ht="12.75" customHeight="1" thickTop="1" thickBot="1" x14ac:dyDescent="0.3">
      <c r="E825" s="9">
        <v>23735</v>
      </c>
      <c r="F825" s="2" t="s">
        <v>25</v>
      </c>
      <c r="G825" s="2">
        <v>0</v>
      </c>
      <c r="H825" s="2">
        <v>65.989999999999995</v>
      </c>
      <c r="I825" s="2">
        <v>8.99</v>
      </c>
      <c r="J825" s="2">
        <v>1466</v>
      </c>
      <c r="K825" s="7" t="str">
        <f>IF(COUNTIF(Table1[Customer ID],Table1[[#This Row],[Customer ID]])&gt;1,"Repeat Customer","One-Time Customer")</f>
        <v>Repeat Customer</v>
      </c>
      <c r="L825" s="2" t="s">
        <v>1505</v>
      </c>
      <c r="M825" s="2" t="s">
        <v>49</v>
      </c>
      <c r="N825" s="2" t="s">
        <v>58</v>
      </c>
      <c r="O825" s="2" t="s">
        <v>77</v>
      </c>
      <c r="P825" s="2" t="s">
        <v>78</v>
      </c>
      <c r="Q825" s="2" t="s">
        <v>59</v>
      </c>
      <c r="R825" s="2" t="s">
        <v>1042</v>
      </c>
      <c r="S825" s="2">
        <v>0.56000000000000005</v>
      </c>
      <c r="T825" s="7">
        <f>Table1[[#This Row],[Profit]]/Table1[[#This Row],[Sales]]</f>
        <v>0.44047368146486504</v>
      </c>
      <c r="U825" s="2" t="s">
        <v>33</v>
      </c>
      <c r="V825" s="2" t="s">
        <v>61</v>
      </c>
      <c r="W825" s="2" t="s">
        <v>496</v>
      </c>
      <c r="X825" s="2" t="s">
        <v>443</v>
      </c>
      <c r="Y825" s="2">
        <v>68601</v>
      </c>
      <c r="Z825" s="10">
        <v>42166</v>
      </c>
      <c r="AA825" s="14" t="str">
        <f>TEXT(Table1[[#This Row],[Order Date]],"mmmm")</f>
        <v>June</v>
      </c>
      <c r="AB825" s="8" t="str">
        <f>TEXT(Table1[[#This Row],[Order Date]],"yyyy")</f>
        <v>2015</v>
      </c>
      <c r="AC825" s="10">
        <v>42168</v>
      </c>
      <c r="AD825" s="2">
        <v>253.30319999999998</v>
      </c>
      <c r="AE825" s="2">
        <v>10</v>
      </c>
      <c r="AF825" s="2">
        <v>575.07000000000005</v>
      </c>
      <c r="AG825" s="2">
        <v>91115</v>
      </c>
      <c r="AH825" s="7" t="str">
        <f>IF(COUNTIF(Returns!$A$2:$A$1635,Orders!AG825)&gt;0,"Returned","Not Returned")</f>
        <v>Not Returned</v>
      </c>
    </row>
    <row r="826" spans="5:34" ht="12.75" customHeight="1" thickTop="1" thickBot="1" x14ac:dyDescent="0.3">
      <c r="E826" s="11">
        <v>25917</v>
      </c>
      <c r="F826" s="12" t="s">
        <v>106</v>
      </c>
      <c r="G826" s="12">
        <v>0.04</v>
      </c>
      <c r="H826" s="12">
        <v>130.97999999999999</v>
      </c>
      <c r="I826" s="12">
        <v>54.74</v>
      </c>
      <c r="J826" s="12">
        <v>1466</v>
      </c>
      <c r="K826" s="7" t="str">
        <f>IF(COUNTIF(Table1[Customer ID],Table1[[#This Row],[Customer ID]])&gt;1,"Repeat Customer","One-Time Customer")</f>
        <v>Repeat Customer</v>
      </c>
      <c r="L826" s="12" t="s">
        <v>1505</v>
      </c>
      <c r="M826" s="12" t="s">
        <v>39</v>
      </c>
      <c r="N826" s="12" t="s">
        <v>58</v>
      </c>
      <c r="O826" s="12" t="s">
        <v>41</v>
      </c>
      <c r="P826" s="12" t="s">
        <v>191</v>
      </c>
      <c r="Q826" s="12" t="s">
        <v>121</v>
      </c>
      <c r="R826" s="12" t="s">
        <v>405</v>
      </c>
      <c r="S826" s="12">
        <v>0.69</v>
      </c>
      <c r="T826" s="7">
        <f>Table1[[#This Row],[Profit]]/Table1[[#This Row],[Sales]]</f>
        <v>-0.4062413704073729</v>
      </c>
      <c r="U826" s="12" t="s">
        <v>33</v>
      </c>
      <c r="V826" s="12" t="s">
        <v>61</v>
      </c>
      <c r="W826" s="12" t="s">
        <v>496</v>
      </c>
      <c r="X826" s="12" t="s">
        <v>443</v>
      </c>
      <c r="Y826" s="12">
        <v>68601</v>
      </c>
      <c r="Z826" s="13">
        <v>42167</v>
      </c>
      <c r="AA826" s="14" t="str">
        <f>TEXT(Table1[[#This Row],[Order Date]],"mmmm")</f>
        <v>June</v>
      </c>
      <c r="AB826" s="8" t="str">
        <f>TEXT(Table1[[#This Row],[Order Date]],"yyyy")</f>
        <v>2015</v>
      </c>
      <c r="AC826" s="13">
        <v>42167</v>
      </c>
      <c r="AD826" s="12">
        <v>-723.78399999999999</v>
      </c>
      <c r="AE826" s="12">
        <v>14</v>
      </c>
      <c r="AF826" s="12">
        <v>1781.66</v>
      </c>
      <c r="AG826" s="12">
        <v>91116</v>
      </c>
      <c r="AH826" s="7" t="str">
        <f>IF(COUNTIF(Returns!$A$2:$A$1635,Orders!AG826)&gt;0,"Returned","Not Returned")</f>
        <v>Not Returned</v>
      </c>
    </row>
    <row r="827" spans="5:34" ht="12.75" customHeight="1" thickTop="1" thickBot="1" x14ac:dyDescent="0.3">
      <c r="E827" s="9">
        <v>25915</v>
      </c>
      <c r="F827" s="2" t="s">
        <v>106</v>
      </c>
      <c r="G827" s="2">
        <v>0.04</v>
      </c>
      <c r="H827" s="2">
        <v>105.29</v>
      </c>
      <c r="I827" s="2">
        <v>10.119999999999999</v>
      </c>
      <c r="J827" s="2">
        <v>1469</v>
      </c>
      <c r="K827" s="7" t="str">
        <f>IF(COUNTIF(Table1[Customer ID],Table1[[#This Row],[Customer ID]])&gt;1,"Repeat Customer","One-Time Customer")</f>
        <v>Repeat Customer</v>
      </c>
      <c r="L827" s="2" t="s">
        <v>1506</v>
      </c>
      <c r="M827" s="2" t="s">
        <v>49</v>
      </c>
      <c r="N827" s="2" t="s">
        <v>58</v>
      </c>
      <c r="O827" s="2" t="s">
        <v>41</v>
      </c>
      <c r="P827" s="2" t="s">
        <v>50</v>
      </c>
      <c r="Q827" s="2" t="s">
        <v>236</v>
      </c>
      <c r="R827" s="2" t="s">
        <v>1507</v>
      </c>
      <c r="S827" s="2">
        <v>0.79</v>
      </c>
      <c r="T827" s="7">
        <f>Table1[[#This Row],[Profit]]/Table1[[#This Row],[Sales]]</f>
        <v>0.62636928048987928</v>
      </c>
      <c r="U827" s="2" t="s">
        <v>33</v>
      </c>
      <c r="V827" s="2" t="s">
        <v>34</v>
      </c>
      <c r="W827" s="2" t="s">
        <v>212</v>
      </c>
      <c r="X827" s="2" t="s">
        <v>1508</v>
      </c>
      <c r="Y827" s="2">
        <v>84015</v>
      </c>
      <c r="Z827" s="10">
        <v>42167</v>
      </c>
      <c r="AA827" s="14" t="str">
        <f>TEXT(Table1[[#This Row],[Order Date]],"mmmm")</f>
        <v>June</v>
      </c>
      <c r="AB827" s="8" t="str">
        <f>TEXT(Table1[[#This Row],[Order Date]],"yyyy")</f>
        <v>2015</v>
      </c>
      <c r="AC827" s="10">
        <v>42171</v>
      </c>
      <c r="AD827" s="2">
        <v>589.18799999999999</v>
      </c>
      <c r="AE827" s="2">
        <v>9</v>
      </c>
      <c r="AF827" s="2">
        <v>940.64</v>
      </c>
      <c r="AG827" s="2">
        <v>91116</v>
      </c>
      <c r="AH827" s="7" t="str">
        <f>IF(COUNTIF(Returns!$A$2:$A$1635,Orders!AG827)&gt;0,"Returned","Not Returned")</f>
        <v>Not Returned</v>
      </c>
    </row>
    <row r="828" spans="5:34" ht="12.75" customHeight="1" thickTop="1" thickBot="1" x14ac:dyDescent="0.3">
      <c r="E828" s="11">
        <v>25916</v>
      </c>
      <c r="F828" s="12" t="s">
        <v>106</v>
      </c>
      <c r="G828" s="12">
        <v>7.0000000000000007E-2</v>
      </c>
      <c r="H828" s="12">
        <v>31.76</v>
      </c>
      <c r="I828" s="12">
        <v>45.51</v>
      </c>
      <c r="J828" s="12">
        <v>1469</v>
      </c>
      <c r="K828" s="7" t="str">
        <f>IF(COUNTIF(Table1[Customer ID],Table1[[#This Row],[Customer ID]])&gt;1,"Repeat Customer","One-Time Customer")</f>
        <v>Repeat Customer</v>
      </c>
      <c r="L828" s="12" t="s">
        <v>1506</v>
      </c>
      <c r="M828" s="12" t="s">
        <v>39</v>
      </c>
      <c r="N828" s="12" t="s">
        <v>58</v>
      </c>
      <c r="O828" s="12" t="s">
        <v>41</v>
      </c>
      <c r="P828" s="12" t="s">
        <v>152</v>
      </c>
      <c r="Q828" s="12" t="s">
        <v>121</v>
      </c>
      <c r="R828" s="12" t="s">
        <v>369</v>
      </c>
      <c r="S828" s="12">
        <v>0.65</v>
      </c>
      <c r="T828" s="7">
        <f>Table1[[#This Row],[Profit]]/Table1[[#This Row],[Sales]]</f>
        <v>-2.9935848111639767</v>
      </c>
      <c r="U828" s="12" t="s">
        <v>33</v>
      </c>
      <c r="V828" s="12" t="s">
        <v>34</v>
      </c>
      <c r="W828" s="12" t="s">
        <v>212</v>
      </c>
      <c r="X828" s="12" t="s">
        <v>1508</v>
      </c>
      <c r="Y828" s="12">
        <v>84015</v>
      </c>
      <c r="Z828" s="13">
        <v>42167</v>
      </c>
      <c r="AA828" s="14" t="str">
        <f>TEXT(Table1[[#This Row],[Order Date]],"mmmm")</f>
        <v>June</v>
      </c>
      <c r="AB828" s="8" t="str">
        <f>TEXT(Table1[[#This Row],[Order Date]],"yyyy")</f>
        <v>2015</v>
      </c>
      <c r="AC828" s="13">
        <v>42169</v>
      </c>
      <c r="AD828" s="12">
        <v>-1314.992</v>
      </c>
      <c r="AE828" s="12">
        <v>18</v>
      </c>
      <c r="AF828" s="12">
        <v>439.27</v>
      </c>
      <c r="AG828" s="12">
        <v>91116</v>
      </c>
      <c r="AH828" s="7" t="str">
        <f>IF(COUNTIF(Returns!$A$2:$A$1635,Orders!AG828)&gt;0,"Returned","Not Returned")</f>
        <v>Not Returned</v>
      </c>
    </row>
    <row r="829" spans="5:34" ht="12.75" customHeight="1" thickTop="1" thickBot="1" x14ac:dyDescent="0.3">
      <c r="E829" s="9">
        <v>21710</v>
      </c>
      <c r="F829" s="2" t="s">
        <v>25</v>
      </c>
      <c r="G829" s="2">
        <v>0.03</v>
      </c>
      <c r="H829" s="2">
        <v>420.98</v>
      </c>
      <c r="I829" s="2">
        <v>19.989999999999998</v>
      </c>
      <c r="J829" s="2">
        <v>1471</v>
      </c>
      <c r="K829" s="7" t="str">
        <f>IF(COUNTIF(Table1[Customer ID],Table1[[#This Row],[Customer ID]])&gt;1,"Repeat Customer","One-Time Customer")</f>
        <v>One-Time Customer</v>
      </c>
      <c r="L829" s="2" t="s">
        <v>1509</v>
      </c>
      <c r="M829" s="2" t="s">
        <v>49</v>
      </c>
      <c r="N829" s="2" t="s">
        <v>40</v>
      </c>
      <c r="O829" s="2" t="s">
        <v>29</v>
      </c>
      <c r="P829" s="2" t="s">
        <v>109</v>
      </c>
      <c r="Q829" s="2" t="s">
        <v>59</v>
      </c>
      <c r="R829" s="2" t="s">
        <v>1510</v>
      </c>
      <c r="S829" s="2">
        <v>0.35</v>
      </c>
      <c r="T829" s="7">
        <f>Table1[[#This Row],[Profit]]/Table1[[#This Row],[Sales]]</f>
        <v>0.69</v>
      </c>
      <c r="U829" s="2" t="s">
        <v>33</v>
      </c>
      <c r="V829" s="2" t="s">
        <v>53</v>
      </c>
      <c r="W829" s="2" t="s">
        <v>154</v>
      </c>
      <c r="X829" s="2" t="s">
        <v>1511</v>
      </c>
      <c r="Y829" s="2">
        <v>43081</v>
      </c>
      <c r="Z829" s="10">
        <v>42084</v>
      </c>
      <c r="AA829" s="14" t="str">
        <f>TEXT(Table1[[#This Row],[Order Date]],"mmmm")</f>
        <v>March</v>
      </c>
      <c r="AB829" s="8" t="str">
        <f>TEXT(Table1[[#This Row],[Order Date]],"yyyy")</f>
        <v>2015</v>
      </c>
      <c r="AC829" s="10">
        <v>42085</v>
      </c>
      <c r="AD829" s="2">
        <v>3043.0310999999997</v>
      </c>
      <c r="AE829" s="2">
        <v>10</v>
      </c>
      <c r="AF829" s="2">
        <v>4410.1899999999996</v>
      </c>
      <c r="AG829" s="2">
        <v>87077</v>
      </c>
      <c r="AH829" s="7" t="str">
        <f>IF(COUNTIF(Returns!$A$2:$A$1635,Orders!AG829)&gt;0,"Returned","Not Returned")</f>
        <v>Not Returned</v>
      </c>
    </row>
    <row r="830" spans="5:34" ht="12.75" customHeight="1" thickTop="1" thickBot="1" x14ac:dyDescent="0.3">
      <c r="E830" s="11">
        <v>23958</v>
      </c>
      <c r="F830" s="12" t="s">
        <v>37</v>
      </c>
      <c r="G830" s="12">
        <v>0.02</v>
      </c>
      <c r="H830" s="12">
        <v>30.98</v>
      </c>
      <c r="I830" s="12">
        <v>6.5</v>
      </c>
      <c r="J830" s="12">
        <v>1472</v>
      </c>
      <c r="K830" s="7" t="str">
        <f>IF(COUNTIF(Table1[Customer ID],Table1[[#This Row],[Customer ID]])&gt;1,"Repeat Customer","One-Time Customer")</f>
        <v>Repeat Customer</v>
      </c>
      <c r="L830" s="12" t="s">
        <v>1512</v>
      </c>
      <c r="M830" s="12" t="s">
        <v>27</v>
      </c>
      <c r="N830" s="12" t="s">
        <v>40</v>
      </c>
      <c r="O830" s="12" t="s">
        <v>77</v>
      </c>
      <c r="P830" s="12" t="s">
        <v>180</v>
      </c>
      <c r="Q830" s="12" t="s">
        <v>59</v>
      </c>
      <c r="R830" s="12" t="s">
        <v>1240</v>
      </c>
      <c r="S830" s="12">
        <v>0.79</v>
      </c>
      <c r="T830" s="7">
        <f>Table1[[#This Row],[Profit]]/Table1[[#This Row],[Sales]]</f>
        <v>-8.0710448733021037E-2</v>
      </c>
      <c r="U830" s="12" t="s">
        <v>33</v>
      </c>
      <c r="V830" s="12" t="s">
        <v>53</v>
      </c>
      <c r="W830" s="12" t="s">
        <v>154</v>
      </c>
      <c r="X830" s="12" t="s">
        <v>1513</v>
      </c>
      <c r="Y830" s="12">
        <v>44145</v>
      </c>
      <c r="Z830" s="13">
        <v>42185</v>
      </c>
      <c r="AA830" s="14" t="str">
        <f>TEXT(Table1[[#This Row],[Order Date]],"mmmm")</f>
        <v>June</v>
      </c>
      <c r="AB830" s="8" t="str">
        <f>TEXT(Table1[[#This Row],[Order Date]],"yyyy")</f>
        <v>2015</v>
      </c>
      <c r="AC830" s="13">
        <v>42186</v>
      </c>
      <c r="AD830" s="12">
        <v>-44.624000000000002</v>
      </c>
      <c r="AE830" s="12">
        <v>17</v>
      </c>
      <c r="AF830" s="12">
        <v>552.89</v>
      </c>
      <c r="AG830" s="12">
        <v>87078</v>
      </c>
      <c r="AH830" s="7" t="str">
        <f>IF(COUNTIF(Returns!$A$2:$A$1635,Orders!AG830)&gt;0,"Returned","Not Returned")</f>
        <v>Not Returned</v>
      </c>
    </row>
    <row r="831" spans="5:34" ht="12.75" customHeight="1" thickTop="1" thickBot="1" x14ac:dyDescent="0.3">
      <c r="E831" s="9">
        <v>22313</v>
      </c>
      <c r="F831" s="2" t="s">
        <v>56</v>
      </c>
      <c r="G831" s="2">
        <v>0.05</v>
      </c>
      <c r="H831" s="2">
        <v>20.27</v>
      </c>
      <c r="I831" s="2">
        <v>3.99</v>
      </c>
      <c r="J831" s="2">
        <v>1472</v>
      </c>
      <c r="K831" s="7" t="str">
        <f>IF(COUNTIF(Table1[Customer ID],Table1[[#This Row],[Customer ID]])&gt;1,"Repeat Customer","One-Time Customer")</f>
        <v>Repeat Customer</v>
      </c>
      <c r="L831" s="2" t="s">
        <v>1512</v>
      </c>
      <c r="M831" s="2" t="s">
        <v>49</v>
      </c>
      <c r="N831" s="2" t="s">
        <v>40</v>
      </c>
      <c r="O831" s="2" t="s">
        <v>29</v>
      </c>
      <c r="P831" s="2" t="s">
        <v>257</v>
      </c>
      <c r="Q831" s="2" t="s">
        <v>59</v>
      </c>
      <c r="R831" s="2" t="s">
        <v>1514</v>
      </c>
      <c r="S831" s="2">
        <v>0.56999999999999995</v>
      </c>
      <c r="T831" s="7">
        <f>Table1[[#This Row],[Profit]]/Table1[[#This Row],[Sales]]</f>
        <v>0.49754488705836936</v>
      </c>
      <c r="U831" s="2" t="s">
        <v>33</v>
      </c>
      <c r="V831" s="2" t="s">
        <v>53</v>
      </c>
      <c r="W831" s="2" t="s">
        <v>154</v>
      </c>
      <c r="X831" s="2" t="s">
        <v>1513</v>
      </c>
      <c r="Y831" s="2">
        <v>44145</v>
      </c>
      <c r="Z831" s="10">
        <v>42149</v>
      </c>
      <c r="AA831" s="14" t="str">
        <f>TEXT(Table1[[#This Row],[Order Date]],"mmmm")</f>
        <v>May</v>
      </c>
      <c r="AB831" s="8" t="str">
        <f>TEXT(Table1[[#This Row],[Order Date]],"yyyy")</f>
        <v>2015</v>
      </c>
      <c r="AC831" s="10">
        <v>42150</v>
      </c>
      <c r="AD831" s="2">
        <v>309.25400000000002</v>
      </c>
      <c r="AE831" s="2">
        <v>30</v>
      </c>
      <c r="AF831" s="2">
        <v>621.55999999999995</v>
      </c>
      <c r="AG831" s="2">
        <v>87079</v>
      </c>
      <c r="AH831" s="7" t="str">
        <f>IF(COUNTIF(Returns!$A$2:$A$1635,Orders!AG831)&gt;0,"Returned","Not Returned")</f>
        <v>Not Returned</v>
      </c>
    </row>
    <row r="832" spans="5:34" ht="12.75" customHeight="1" thickTop="1" thickBot="1" x14ac:dyDescent="0.3">
      <c r="E832" s="11">
        <v>24937</v>
      </c>
      <c r="F832" s="12" t="s">
        <v>47</v>
      </c>
      <c r="G832" s="12">
        <v>0.04</v>
      </c>
      <c r="H832" s="12">
        <v>9.7799999999999994</v>
      </c>
      <c r="I832" s="12">
        <v>1.99</v>
      </c>
      <c r="J832" s="12">
        <v>1473</v>
      </c>
      <c r="K832" s="7" t="str">
        <f>IF(COUNTIF(Table1[Customer ID],Table1[[#This Row],[Customer ID]])&gt;1,"Repeat Customer","One-Time Customer")</f>
        <v>One-Time Customer</v>
      </c>
      <c r="L832" s="12" t="s">
        <v>1515</v>
      </c>
      <c r="M832" s="12" t="s">
        <v>27</v>
      </c>
      <c r="N832" s="12" t="s">
        <v>40</v>
      </c>
      <c r="O832" s="12" t="s">
        <v>77</v>
      </c>
      <c r="P832" s="12" t="s">
        <v>180</v>
      </c>
      <c r="Q832" s="12" t="s">
        <v>51</v>
      </c>
      <c r="R832" s="12" t="s">
        <v>1516</v>
      </c>
      <c r="S832" s="12">
        <v>0.43</v>
      </c>
      <c r="T832" s="7">
        <f>Table1[[#This Row],[Profit]]/Table1[[#This Row],[Sales]]</f>
        <v>0.69</v>
      </c>
      <c r="U832" s="12" t="s">
        <v>33</v>
      </c>
      <c r="V832" s="12" t="s">
        <v>53</v>
      </c>
      <c r="W832" s="12" t="s">
        <v>154</v>
      </c>
      <c r="X832" s="12" t="s">
        <v>1517</v>
      </c>
      <c r="Y832" s="12">
        <v>44691</v>
      </c>
      <c r="Z832" s="13">
        <v>42025</v>
      </c>
      <c r="AA832" s="14" t="str">
        <f>TEXT(Table1[[#This Row],[Order Date]],"mmmm")</f>
        <v>January</v>
      </c>
      <c r="AB832" s="8" t="str">
        <f>TEXT(Table1[[#This Row],[Order Date]],"yyyy")</f>
        <v>2015</v>
      </c>
      <c r="AC832" s="13">
        <v>42026</v>
      </c>
      <c r="AD832" s="12">
        <v>61.292699999999996</v>
      </c>
      <c r="AE832" s="12">
        <v>9</v>
      </c>
      <c r="AF832" s="12">
        <v>88.83</v>
      </c>
      <c r="AG832" s="12">
        <v>87076</v>
      </c>
      <c r="AH832" s="7" t="str">
        <f>IF(COUNTIF(Returns!$A$2:$A$1635,Orders!AG832)&gt;0,"Returned","Not Returned")</f>
        <v>Not Returned</v>
      </c>
    </row>
    <row r="833" spans="5:34" ht="12.75" customHeight="1" thickTop="1" thickBot="1" x14ac:dyDescent="0.3">
      <c r="E833" s="9">
        <v>7544</v>
      </c>
      <c r="F833" s="2" t="s">
        <v>37</v>
      </c>
      <c r="G833" s="2">
        <v>7.0000000000000007E-2</v>
      </c>
      <c r="H833" s="2">
        <v>8.9499999999999993</v>
      </c>
      <c r="I833" s="2">
        <v>2.0099999999999998</v>
      </c>
      <c r="J833" s="2">
        <v>1481</v>
      </c>
      <c r="K833" s="7" t="str">
        <f>IF(COUNTIF(Table1[Customer ID],Table1[[#This Row],[Customer ID]])&gt;1,"Repeat Customer","One-Time Customer")</f>
        <v>One-Time Customer</v>
      </c>
      <c r="L833" s="2" t="s">
        <v>1518</v>
      </c>
      <c r="M833" s="2" t="s">
        <v>49</v>
      </c>
      <c r="N833" s="2" t="s">
        <v>28</v>
      </c>
      <c r="O833" s="2" t="s">
        <v>29</v>
      </c>
      <c r="P833" s="2" t="s">
        <v>93</v>
      </c>
      <c r="Q833" s="2" t="s">
        <v>31</v>
      </c>
      <c r="R833" s="2" t="s">
        <v>1519</v>
      </c>
      <c r="S833" s="2">
        <v>0.39</v>
      </c>
      <c r="T833" s="7">
        <f>Table1[[#This Row],[Profit]]/Table1[[#This Row],[Sales]]</f>
        <v>0.29816349748090365</v>
      </c>
      <c r="U833" s="2" t="s">
        <v>33</v>
      </c>
      <c r="V833" s="2" t="s">
        <v>34</v>
      </c>
      <c r="W833" s="2" t="s">
        <v>45</v>
      </c>
      <c r="X833" s="2" t="s">
        <v>663</v>
      </c>
      <c r="Y833" s="2">
        <v>90049</v>
      </c>
      <c r="Z833" s="10">
        <v>42090</v>
      </c>
      <c r="AA833" s="14" t="str">
        <f>TEXT(Table1[[#This Row],[Order Date]],"mmmm")</f>
        <v>March</v>
      </c>
      <c r="AB833" s="8" t="str">
        <f>TEXT(Table1[[#This Row],[Order Date]],"yyyy")</f>
        <v>2015</v>
      </c>
      <c r="AC833" s="10">
        <v>42091</v>
      </c>
      <c r="AD833" s="2">
        <v>91.73</v>
      </c>
      <c r="AE833" s="2">
        <v>36</v>
      </c>
      <c r="AF833" s="2">
        <v>307.64999999999998</v>
      </c>
      <c r="AG833" s="2">
        <v>53953</v>
      </c>
      <c r="AH833" s="7" t="str">
        <f>IF(COUNTIF(Returns!$A$2:$A$1635,Orders!AG833)&gt;0,"Returned","Not Returned")</f>
        <v>Not Returned</v>
      </c>
    </row>
    <row r="834" spans="5:34" ht="12.75" customHeight="1" thickTop="1" thickBot="1" x14ac:dyDescent="0.3">
      <c r="E834" s="11">
        <v>25544</v>
      </c>
      <c r="F834" s="12" t="s">
        <v>37</v>
      </c>
      <c r="G834" s="12">
        <v>7.0000000000000007E-2</v>
      </c>
      <c r="H834" s="12">
        <v>8.9499999999999993</v>
      </c>
      <c r="I834" s="12">
        <v>2.0099999999999998</v>
      </c>
      <c r="J834" s="12">
        <v>1482</v>
      </c>
      <c r="K834" s="7" t="str">
        <f>IF(COUNTIF(Table1[Customer ID],Table1[[#This Row],[Customer ID]])&gt;1,"Repeat Customer","One-Time Customer")</f>
        <v>Repeat Customer</v>
      </c>
      <c r="L834" s="12" t="s">
        <v>1520</v>
      </c>
      <c r="M834" s="12" t="s">
        <v>49</v>
      </c>
      <c r="N834" s="12" t="s">
        <v>28</v>
      </c>
      <c r="O834" s="12" t="s">
        <v>29</v>
      </c>
      <c r="P834" s="12" t="s">
        <v>93</v>
      </c>
      <c r="Q834" s="12" t="s">
        <v>31</v>
      </c>
      <c r="R834" s="12" t="s">
        <v>1519</v>
      </c>
      <c r="S834" s="12">
        <v>0.39</v>
      </c>
      <c r="T834" s="7">
        <f>Table1[[#This Row],[Profit]]/Table1[[#This Row],[Sales]]</f>
        <v>0.69</v>
      </c>
      <c r="U834" s="12" t="s">
        <v>33</v>
      </c>
      <c r="V834" s="12" t="s">
        <v>61</v>
      </c>
      <c r="W834" s="12" t="s">
        <v>300</v>
      </c>
      <c r="X834" s="12" t="s">
        <v>1485</v>
      </c>
      <c r="Y834" s="12">
        <v>48708</v>
      </c>
      <c r="Z834" s="13">
        <v>42090</v>
      </c>
      <c r="AA834" s="14" t="str">
        <f>TEXT(Table1[[#This Row],[Order Date]],"mmmm")</f>
        <v>March</v>
      </c>
      <c r="AB834" s="8" t="str">
        <f>TEXT(Table1[[#This Row],[Order Date]],"yyyy")</f>
        <v>2015</v>
      </c>
      <c r="AC834" s="13">
        <v>42091</v>
      </c>
      <c r="AD834" s="12">
        <v>53.067899999999995</v>
      </c>
      <c r="AE834" s="12">
        <v>9</v>
      </c>
      <c r="AF834" s="12">
        <v>76.91</v>
      </c>
      <c r="AG834" s="12">
        <v>91362</v>
      </c>
      <c r="AH834" s="7" t="str">
        <f>IF(COUNTIF(Returns!$A$2:$A$1635,Orders!AG834)&gt;0,"Returned","Not Returned")</f>
        <v>Not Returned</v>
      </c>
    </row>
    <row r="835" spans="5:34" ht="12.75" customHeight="1" thickTop="1" thickBot="1" x14ac:dyDescent="0.3">
      <c r="E835" s="9">
        <v>22745</v>
      </c>
      <c r="F835" s="2" t="s">
        <v>37</v>
      </c>
      <c r="G835" s="2">
        <v>0.05</v>
      </c>
      <c r="H835" s="2">
        <v>9.65</v>
      </c>
      <c r="I835" s="2">
        <v>6.22</v>
      </c>
      <c r="J835" s="2">
        <v>1482</v>
      </c>
      <c r="K835" s="7" t="str">
        <f>IF(COUNTIF(Table1[Customer ID],Table1[[#This Row],[Customer ID]])&gt;1,"Repeat Customer","One-Time Customer")</f>
        <v>Repeat Customer</v>
      </c>
      <c r="L835" s="2" t="s">
        <v>1520</v>
      </c>
      <c r="M835" s="2" t="s">
        <v>49</v>
      </c>
      <c r="N835" s="2" t="s">
        <v>28</v>
      </c>
      <c r="O835" s="2" t="s">
        <v>41</v>
      </c>
      <c r="P835" s="2" t="s">
        <v>50</v>
      </c>
      <c r="Q835" s="2" t="s">
        <v>59</v>
      </c>
      <c r="R835" s="2" t="s">
        <v>327</v>
      </c>
      <c r="S835" s="2">
        <v>0.55000000000000004</v>
      </c>
      <c r="T835" s="7">
        <f>Table1[[#This Row],[Profit]]/Table1[[#This Row],[Sales]]</f>
        <v>-9.6756971058543681E-2</v>
      </c>
      <c r="U835" s="2" t="s">
        <v>33</v>
      </c>
      <c r="V835" s="2" t="s">
        <v>61</v>
      </c>
      <c r="W835" s="2" t="s">
        <v>300</v>
      </c>
      <c r="X835" s="2" t="s">
        <v>1485</v>
      </c>
      <c r="Y835" s="2">
        <v>48708</v>
      </c>
      <c r="Z835" s="10">
        <v>42063</v>
      </c>
      <c r="AA835" s="14" t="str">
        <f>TEXT(Table1[[#This Row],[Order Date]],"mmmm")</f>
        <v>February</v>
      </c>
      <c r="AB835" s="8" t="str">
        <f>TEXT(Table1[[#This Row],[Order Date]],"yyyy")</f>
        <v>2015</v>
      </c>
      <c r="AC835" s="10">
        <v>42063</v>
      </c>
      <c r="AD835" s="2">
        <v>-14.6432</v>
      </c>
      <c r="AE835" s="2">
        <v>15</v>
      </c>
      <c r="AF835" s="2">
        <v>151.34</v>
      </c>
      <c r="AG835" s="2">
        <v>91363</v>
      </c>
      <c r="AH835" s="7" t="str">
        <f>IF(COUNTIF(Returns!$A$2:$A$1635,Orders!AG835)&gt;0,"Returned","Not Returned")</f>
        <v>Not Returned</v>
      </c>
    </row>
    <row r="836" spans="5:34" ht="12.75" customHeight="1" thickTop="1" thickBot="1" x14ac:dyDescent="0.3">
      <c r="E836" s="11">
        <v>21806</v>
      </c>
      <c r="F836" s="12" t="s">
        <v>25</v>
      </c>
      <c r="G836" s="12">
        <v>0.06</v>
      </c>
      <c r="H836" s="12">
        <v>99.99</v>
      </c>
      <c r="I836" s="12">
        <v>19.989999999999998</v>
      </c>
      <c r="J836" s="12">
        <v>1484</v>
      </c>
      <c r="K836" s="7" t="str">
        <f>IF(COUNTIF(Table1[Customer ID],Table1[[#This Row],[Customer ID]])&gt;1,"Repeat Customer","One-Time Customer")</f>
        <v>Repeat Customer</v>
      </c>
      <c r="L836" s="12" t="s">
        <v>1521</v>
      </c>
      <c r="M836" s="12" t="s">
        <v>49</v>
      </c>
      <c r="N836" s="12" t="s">
        <v>40</v>
      </c>
      <c r="O836" s="12" t="s">
        <v>77</v>
      </c>
      <c r="P836" s="12" t="s">
        <v>180</v>
      </c>
      <c r="Q836" s="12" t="s">
        <v>59</v>
      </c>
      <c r="R836" s="12" t="s">
        <v>1151</v>
      </c>
      <c r="S836" s="12">
        <v>0.52</v>
      </c>
      <c r="T836" s="7">
        <f>Table1[[#This Row],[Profit]]/Table1[[#This Row],[Sales]]</f>
        <v>-0.43949834619625139</v>
      </c>
      <c r="U836" s="12" t="s">
        <v>33</v>
      </c>
      <c r="V836" s="12" t="s">
        <v>61</v>
      </c>
      <c r="W836" s="12" t="s">
        <v>178</v>
      </c>
      <c r="X836" s="12" t="s">
        <v>1522</v>
      </c>
      <c r="Y836" s="12">
        <v>60016</v>
      </c>
      <c r="Z836" s="13">
        <v>42074</v>
      </c>
      <c r="AA836" s="14" t="str">
        <f>TEXT(Table1[[#This Row],[Order Date]],"mmmm")</f>
        <v>March</v>
      </c>
      <c r="AB836" s="8" t="str">
        <f>TEXT(Table1[[#This Row],[Order Date]],"yyyy")</f>
        <v>2015</v>
      </c>
      <c r="AC836" s="13">
        <v>42077</v>
      </c>
      <c r="AD836" s="12">
        <v>-127.56</v>
      </c>
      <c r="AE836" s="12">
        <v>3</v>
      </c>
      <c r="AF836" s="12">
        <v>290.24</v>
      </c>
      <c r="AG836" s="12">
        <v>91235</v>
      </c>
      <c r="AH836" s="7" t="str">
        <f>IF(COUNTIF(Returns!$A$2:$A$1635,Orders!AG836)&gt;0,"Returned","Not Returned")</f>
        <v>Not Returned</v>
      </c>
    </row>
    <row r="837" spans="5:34" ht="12.75" customHeight="1" thickTop="1" thickBot="1" x14ac:dyDescent="0.3">
      <c r="E837" s="9">
        <v>21807</v>
      </c>
      <c r="F837" s="2" t="s">
        <v>25</v>
      </c>
      <c r="G837" s="2">
        <v>0</v>
      </c>
      <c r="H837" s="2">
        <v>193.17</v>
      </c>
      <c r="I837" s="2">
        <v>19.989999999999998</v>
      </c>
      <c r="J837" s="2">
        <v>1484</v>
      </c>
      <c r="K837" s="7" t="str">
        <f>IF(COUNTIF(Table1[Customer ID],Table1[[#This Row],[Customer ID]])&gt;1,"Repeat Customer","One-Time Customer")</f>
        <v>Repeat Customer</v>
      </c>
      <c r="L837" s="2" t="s">
        <v>1521</v>
      </c>
      <c r="M837" s="2" t="s">
        <v>49</v>
      </c>
      <c r="N837" s="2" t="s">
        <v>40</v>
      </c>
      <c r="O837" s="2" t="s">
        <v>29</v>
      </c>
      <c r="P837" s="2" t="s">
        <v>141</v>
      </c>
      <c r="Q837" s="2" t="s">
        <v>59</v>
      </c>
      <c r="R837" s="2" t="s">
        <v>1523</v>
      </c>
      <c r="S837" s="2">
        <v>0.71</v>
      </c>
      <c r="T837" s="7">
        <f>Table1[[#This Row],[Profit]]/Table1[[#This Row],[Sales]]</f>
        <v>0.2904879555281038</v>
      </c>
      <c r="U837" s="2" t="s">
        <v>33</v>
      </c>
      <c r="V837" s="2" t="s">
        <v>61</v>
      </c>
      <c r="W837" s="2" t="s">
        <v>178</v>
      </c>
      <c r="X837" s="2" t="s">
        <v>1522</v>
      </c>
      <c r="Y837" s="2">
        <v>60016</v>
      </c>
      <c r="Z837" s="10">
        <v>42074</v>
      </c>
      <c r="AA837" s="14" t="str">
        <f>TEXT(Table1[[#This Row],[Order Date]],"mmmm")</f>
        <v>March</v>
      </c>
      <c r="AB837" s="8" t="str">
        <f>TEXT(Table1[[#This Row],[Order Date]],"yyyy")</f>
        <v>2015</v>
      </c>
      <c r="AC837" s="10">
        <v>42075</v>
      </c>
      <c r="AD837" s="2">
        <v>282.18</v>
      </c>
      <c r="AE837" s="2">
        <v>5</v>
      </c>
      <c r="AF837" s="2">
        <v>971.4</v>
      </c>
      <c r="AG837" s="2">
        <v>91235</v>
      </c>
      <c r="AH837" s="7" t="str">
        <f>IF(COUNTIF(Returns!$A$2:$A$1635,Orders!AG837)&gt;0,"Returned","Not Returned")</f>
        <v>Not Returned</v>
      </c>
    </row>
    <row r="838" spans="5:34" ht="12.75" customHeight="1" thickTop="1" thickBot="1" x14ac:dyDescent="0.3">
      <c r="E838" s="11">
        <v>21808</v>
      </c>
      <c r="F838" s="12" t="s">
        <v>25</v>
      </c>
      <c r="G838" s="12">
        <v>0.08</v>
      </c>
      <c r="H838" s="12">
        <v>20.99</v>
      </c>
      <c r="I838" s="12">
        <v>3.3</v>
      </c>
      <c r="J838" s="12">
        <v>1484</v>
      </c>
      <c r="K838" s="7" t="str">
        <f>IF(COUNTIF(Table1[Customer ID],Table1[[#This Row],[Customer ID]])&gt;1,"Repeat Customer","One-Time Customer")</f>
        <v>Repeat Customer</v>
      </c>
      <c r="L838" s="12" t="s">
        <v>1521</v>
      </c>
      <c r="M838" s="12" t="s">
        <v>27</v>
      </c>
      <c r="N838" s="12" t="s">
        <v>40</v>
      </c>
      <c r="O838" s="12" t="s">
        <v>77</v>
      </c>
      <c r="P838" s="12" t="s">
        <v>78</v>
      </c>
      <c r="Q838" s="12" t="s">
        <v>51</v>
      </c>
      <c r="R838" s="12" t="s">
        <v>895</v>
      </c>
      <c r="S838" s="12">
        <v>0.81</v>
      </c>
      <c r="T838" s="7">
        <f>Table1[[#This Row],[Profit]]/Table1[[#This Row],[Sales]]</f>
        <v>-0.49784507260606686</v>
      </c>
      <c r="U838" s="12" t="s">
        <v>33</v>
      </c>
      <c r="V838" s="12" t="s">
        <v>61</v>
      </c>
      <c r="W838" s="12" t="s">
        <v>178</v>
      </c>
      <c r="X838" s="12" t="s">
        <v>1522</v>
      </c>
      <c r="Y838" s="12">
        <v>60016</v>
      </c>
      <c r="Z838" s="13">
        <v>42074</v>
      </c>
      <c r="AA838" s="14" t="str">
        <f>TEXT(Table1[[#This Row],[Order Date]],"mmmm")</f>
        <v>March</v>
      </c>
      <c r="AB838" s="8" t="str">
        <f>TEXT(Table1[[#This Row],[Order Date]],"yyyy")</f>
        <v>2015</v>
      </c>
      <c r="AC838" s="13">
        <v>42074</v>
      </c>
      <c r="AD838" s="12">
        <v>-96.337999999999994</v>
      </c>
      <c r="AE838" s="12">
        <v>11</v>
      </c>
      <c r="AF838" s="12">
        <v>193.51</v>
      </c>
      <c r="AG838" s="12">
        <v>91235</v>
      </c>
      <c r="AH838" s="7" t="str">
        <f>IF(COUNTIF(Returns!$A$2:$A$1635,Orders!AG838)&gt;0,"Returned","Not Returned")</f>
        <v>Not Returned</v>
      </c>
    </row>
    <row r="839" spans="5:34" ht="12.75" customHeight="1" thickTop="1" thickBot="1" x14ac:dyDescent="0.3">
      <c r="E839" s="9">
        <v>22763</v>
      </c>
      <c r="F839" s="2" t="s">
        <v>37</v>
      </c>
      <c r="G839" s="2">
        <v>0.04</v>
      </c>
      <c r="H839" s="2">
        <v>11.5</v>
      </c>
      <c r="I839" s="2">
        <v>7.19</v>
      </c>
      <c r="J839" s="2">
        <v>1485</v>
      </c>
      <c r="K839" s="7" t="str">
        <f>IF(COUNTIF(Table1[Customer ID],Table1[[#This Row],[Customer ID]])&gt;1,"Repeat Customer","One-Time Customer")</f>
        <v>Repeat Customer</v>
      </c>
      <c r="L839" s="2" t="s">
        <v>1524</v>
      </c>
      <c r="M839" s="2" t="s">
        <v>49</v>
      </c>
      <c r="N839" s="2" t="s">
        <v>40</v>
      </c>
      <c r="O839" s="2" t="s">
        <v>29</v>
      </c>
      <c r="P839" s="2" t="s">
        <v>109</v>
      </c>
      <c r="Q839" s="2" t="s">
        <v>59</v>
      </c>
      <c r="R839" s="2" t="s">
        <v>1525</v>
      </c>
      <c r="S839" s="2">
        <v>0.4</v>
      </c>
      <c r="T839" s="7">
        <f>Table1[[#This Row],[Profit]]/Table1[[#This Row],[Sales]]</f>
        <v>-0.14801267346809455</v>
      </c>
      <c r="U839" s="2" t="s">
        <v>33</v>
      </c>
      <c r="V839" s="2" t="s">
        <v>61</v>
      </c>
      <c r="W839" s="2" t="s">
        <v>178</v>
      </c>
      <c r="X839" s="2" t="s">
        <v>1526</v>
      </c>
      <c r="Y839" s="2">
        <v>60516</v>
      </c>
      <c r="Z839" s="10">
        <v>42055</v>
      </c>
      <c r="AA839" s="14" t="str">
        <f>TEXT(Table1[[#This Row],[Order Date]],"mmmm")</f>
        <v>February</v>
      </c>
      <c r="AB839" s="8" t="str">
        <f>TEXT(Table1[[#This Row],[Order Date]],"yyyy")</f>
        <v>2015</v>
      </c>
      <c r="AC839" s="10">
        <v>42058</v>
      </c>
      <c r="AD839" s="2">
        <v>-23.357880000000002</v>
      </c>
      <c r="AE839" s="2">
        <v>14</v>
      </c>
      <c r="AF839" s="2">
        <v>157.81</v>
      </c>
      <c r="AG839" s="2">
        <v>91236</v>
      </c>
      <c r="AH839" s="7" t="str">
        <f>IF(COUNTIF(Returns!$A$2:$A$1635,Orders!AG839)&gt;0,"Returned","Not Returned")</f>
        <v>Not Returned</v>
      </c>
    </row>
    <row r="840" spans="5:34" ht="12.75" customHeight="1" thickTop="1" thickBot="1" x14ac:dyDescent="0.3">
      <c r="E840" s="11">
        <v>22764</v>
      </c>
      <c r="F840" s="12" t="s">
        <v>37</v>
      </c>
      <c r="G840" s="12">
        <v>0.02</v>
      </c>
      <c r="H840" s="12">
        <v>15.7</v>
      </c>
      <c r="I840" s="12">
        <v>11.25</v>
      </c>
      <c r="J840" s="12">
        <v>1485</v>
      </c>
      <c r="K840" s="7" t="str">
        <f>IF(COUNTIF(Table1[Customer ID],Table1[[#This Row],[Customer ID]])&gt;1,"Repeat Customer","One-Time Customer")</f>
        <v>Repeat Customer</v>
      </c>
      <c r="L840" s="12" t="s">
        <v>1524</v>
      </c>
      <c r="M840" s="12" t="s">
        <v>49</v>
      </c>
      <c r="N840" s="12" t="s">
        <v>40</v>
      </c>
      <c r="O840" s="12" t="s">
        <v>29</v>
      </c>
      <c r="P840" s="12" t="s">
        <v>141</v>
      </c>
      <c r="Q840" s="12" t="s">
        <v>59</v>
      </c>
      <c r="R840" s="12" t="s">
        <v>1527</v>
      </c>
      <c r="S840" s="12">
        <v>0.6</v>
      </c>
      <c r="T840" s="7">
        <f>Table1[[#This Row],[Profit]]/Table1[[#This Row],[Sales]]</f>
        <v>-0.9383539094650204</v>
      </c>
      <c r="U840" s="12" t="s">
        <v>33</v>
      </c>
      <c r="V840" s="12" t="s">
        <v>61</v>
      </c>
      <c r="W840" s="12" t="s">
        <v>178</v>
      </c>
      <c r="X840" s="12" t="s">
        <v>1526</v>
      </c>
      <c r="Y840" s="12">
        <v>60516</v>
      </c>
      <c r="Z840" s="13">
        <v>42055</v>
      </c>
      <c r="AA840" s="14" t="str">
        <f>TEXT(Table1[[#This Row],[Order Date]],"mmmm")</f>
        <v>February</v>
      </c>
      <c r="AB840" s="8" t="str">
        <f>TEXT(Table1[[#This Row],[Order Date]],"yyyy")</f>
        <v>2015</v>
      </c>
      <c r="AC840" s="13">
        <v>42056</v>
      </c>
      <c r="AD840" s="12">
        <v>-18.241599999999998</v>
      </c>
      <c r="AE840" s="12">
        <v>1</v>
      </c>
      <c r="AF840" s="12">
        <v>19.440000000000001</v>
      </c>
      <c r="AG840" s="12">
        <v>91236</v>
      </c>
      <c r="AH840" s="7" t="str">
        <f>IF(COUNTIF(Returns!$A$2:$A$1635,Orders!AG840)&gt;0,"Returned","Not Returned")</f>
        <v>Not Returned</v>
      </c>
    </row>
    <row r="841" spans="5:34" ht="12.75" customHeight="1" thickTop="1" thickBot="1" x14ac:dyDescent="0.3">
      <c r="E841" s="9">
        <v>22765</v>
      </c>
      <c r="F841" s="2" t="s">
        <v>37</v>
      </c>
      <c r="G841" s="2">
        <v>0.05</v>
      </c>
      <c r="H841" s="2">
        <v>225.02</v>
      </c>
      <c r="I841" s="2">
        <v>28.66</v>
      </c>
      <c r="J841" s="2">
        <v>1485</v>
      </c>
      <c r="K841" s="7" t="str">
        <f>IF(COUNTIF(Table1[Customer ID],Table1[[#This Row],[Customer ID]])&gt;1,"Repeat Customer","One-Time Customer")</f>
        <v>Repeat Customer</v>
      </c>
      <c r="L841" s="2" t="s">
        <v>1524</v>
      </c>
      <c r="M841" s="2" t="s">
        <v>39</v>
      </c>
      <c r="N841" s="2" t="s">
        <v>40</v>
      </c>
      <c r="O841" s="2" t="s">
        <v>29</v>
      </c>
      <c r="P841" s="2" t="s">
        <v>141</v>
      </c>
      <c r="Q841" s="2" t="s">
        <v>43</v>
      </c>
      <c r="R841" s="2" t="s">
        <v>1528</v>
      </c>
      <c r="S841" s="2">
        <v>0.72</v>
      </c>
      <c r="T841" s="7">
        <f>Table1[[#This Row],[Profit]]/Table1[[#This Row],[Sales]]</f>
        <v>0.30817865561841251</v>
      </c>
      <c r="U841" s="2" t="s">
        <v>33</v>
      </c>
      <c r="V841" s="2" t="s">
        <v>61</v>
      </c>
      <c r="W841" s="2" t="s">
        <v>178</v>
      </c>
      <c r="X841" s="2" t="s">
        <v>1526</v>
      </c>
      <c r="Y841" s="2">
        <v>60516</v>
      </c>
      <c r="Z841" s="10">
        <v>42055</v>
      </c>
      <c r="AA841" s="14" t="str">
        <f>TEXT(Table1[[#This Row],[Order Date]],"mmmm")</f>
        <v>February</v>
      </c>
      <c r="AB841" s="8" t="str">
        <f>TEXT(Table1[[#This Row],[Order Date]],"yyyy")</f>
        <v>2015</v>
      </c>
      <c r="AC841" s="10">
        <v>42057</v>
      </c>
      <c r="AD841" s="2">
        <v>1428.9104</v>
      </c>
      <c r="AE841" s="2">
        <v>21</v>
      </c>
      <c r="AF841" s="2">
        <v>4636.63</v>
      </c>
      <c r="AG841" s="2">
        <v>91236</v>
      </c>
      <c r="AH841" s="7" t="str">
        <f>IF(COUNTIF(Returns!$A$2:$A$1635,Orders!AG841)&gt;0,"Returned","Not Returned")</f>
        <v>Not Returned</v>
      </c>
    </row>
    <row r="842" spans="5:34" ht="12.75" customHeight="1" thickTop="1" thickBot="1" x14ac:dyDescent="0.3">
      <c r="E842" s="11">
        <v>18460</v>
      </c>
      <c r="F842" s="12" t="s">
        <v>25</v>
      </c>
      <c r="G842" s="12">
        <v>0.04</v>
      </c>
      <c r="H842" s="12">
        <v>119.99</v>
      </c>
      <c r="I842" s="12">
        <v>14</v>
      </c>
      <c r="J842" s="12">
        <v>1492</v>
      </c>
      <c r="K842" s="7" t="str">
        <f>IF(COUNTIF(Table1[Customer ID],Table1[[#This Row],[Customer ID]])&gt;1,"Repeat Customer","One-Time Customer")</f>
        <v>One-Time Customer</v>
      </c>
      <c r="L842" s="12" t="s">
        <v>1529</v>
      </c>
      <c r="M842" s="12" t="s">
        <v>39</v>
      </c>
      <c r="N842" s="12" t="s">
        <v>28</v>
      </c>
      <c r="O842" s="12" t="s">
        <v>77</v>
      </c>
      <c r="P842" s="12" t="s">
        <v>85</v>
      </c>
      <c r="Q842" s="12" t="s">
        <v>43</v>
      </c>
      <c r="R842" s="12" t="s">
        <v>890</v>
      </c>
      <c r="S842" s="12">
        <v>0.36</v>
      </c>
      <c r="T842" s="7">
        <f>Table1[[#This Row],[Profit]]/Table1[[#This Row],[Sales]]</f>
        <v>0.69</v>
      </c>
      <c r="U842" s="12" t="s">
        <v>33</v>
      </c>
      <c r="V842" s="12" t="s">
        <v>61</v>
      </c>
      <c r="W842" s="12" t="s">
        <v>506</v>
      </c>
      <c r="X842" s="12" t="s">
        <v>1530</v>
      </c>
      <c r="Y842" s="12">
        <v>65721</v>
      </c>
      <c r="Z842" s="13">
        <v>42171</v>
      </c>
      <c r="AA842" s="14" t="str">
        <f>TEXT(Table1[[#This Row],[Order Date]],"mmmm")</f>
        <v>June</v>
      </c>
      <c r="AB842" s="8" t="str">
        <f>TEXT(Table1[[#This Row],[Order Date]],"yyyy")</f>
        <v>2015</v>
      </c>
      <c r="AC842" s="13">
        <v>42173</v>
      </c>
      <c r="AD842" s="12">
        <v>509.95830000000001</v>
      </c>
      <c r="AE842" s="12">
        <v>6</v>
      </c>
      <c r="AF842" s="12">
        <v>739.07</v>
      </c>
      <c r="AG842" s="12">
        <v>88004</v>
      </c>
      <c r="AH842" s="7" t="str">
        <f>IF(COUNTIF(Returns!$A$2:$A$1635,Orders!AG842)&gt;0,"Returned","Not Returned")</f>
        <v>Not Returned</v>
      </c>
    </row>
    <row r="843" spans="5:34" ht="12.75" customHeight="1" thickTop="1" thickBot="1" x14ac:dyDescent="0.3">
      <c r="E843" s="9">
        <v>19472</v>
      </c>
      <c r="F843" s="2" t="s">
        <v>47</v>
      </c>
      <c r="G843" s="2">
        <v>0.06</v>
      </c>
      <c r="H843" s="2">
        <v>8.3699999999999992</v>
      </c>
      <c r="I843" s="2">
        <v>10.16</v>
      </c>
      <c r="J843" s="2">
        <v>1494</v>
      </c>
      <c r="K843" s="7" t="str">
        <f>IF(COUNTIF(Table1[Customer ID],Table1[[#This Row],[Customer ID]])&gt;1,"Repeat Customer","One-Time Customer")</f>
        <v>Repeat Customer</v>
      </c>
      <c r="L843" s="2" t="s">
        <v>1531</v>
      </c>
      <c r="M843" s="2" t="s">
        <v>49</v>
      </c>
      <c r="N843" s="2" t="s">
        <v>28</v>
      </c>
      <c r="O843" s="2" t="s">
        <v>41</v>
      </c>
      <c r="P843" s="2" t="s">
        <v>50</v>
      </c>
      <c r="Q843" s="2" t="s">
        <v>236</v>
      </c>
      <c r="R843" s="2" t="s">
        <v>1213</v>
      </c>
      <c r="S843" s="2">
        <v>0.59</v>
      </c>
      <c r="T843" s="7">
        <f>Table1[[#This Row],[Profit]]/Table1[[#This Row],[Sales]]</f>
        <v>-1.6217330626744484</v>
      </c>
      <c r="U843" s="2" t="s">
        <v>33</v>
      </c>
      <c r="V843" s="2" t="s">
        <v>53</v>
      </c>
      <c r="W843" s="2" t="s">
        <v>415</v>
      </c>
      <c r="X843" s="2" t="s">
        <v>1532</v>
      </c>
      <c r="Y843" s="2">
        <v>21222</v>
      </c>
      <c r="Z843" s="10">
        <v>42074</v>
      </c>
      <c r="AA843" s="14" t="str">
        <f>TEXT(Table1[[#This Row],[Order Date]],"mmmm")</f>
        <v>March</v>
      </c>
      <c r="AB843" s="8" t="str">
        <f>TEXT(Table1[[#This Row],[Order Date]],"yyyy")</f>
        <v>2015</v>
      </c>
      <c r="AC843" s="10">
        <v>42076</v>
      </c>
      <c r="AD843" s="2">
        <v>-255.65</v>
      </c>
      <c r="AE843" s="2">
        <v>18</v>
      </c>
      <c r="AF843" s="2">
        <v>157.63999999999999</v>
      </c>
      <c r="AG843" s="2">
        <v>85880</v>
      </c>
      <c r="AH843" s="7" t="str">
        <f>IF(COUNTIF(Returns!$A$2:$A$1635,Orders!AG843)&gt;0,"Returned","Not Returned")</f>
        <v>Not Returned</v>
      </c>
    </row>
    <row r="844" spans="5:34" ht="12.75" customHeight="1" thickTop="1" thickBot="1" x14ac:dyDescent="0.3">
      <c r="E844" s="11">
        <v>19473</v>
      </c>
      <c r="F844" s="12" t="s">
        <v>47</v>
      </c>
      <c r="G844" s="12">
        <v>0.09</v>
      </c>
      <c r="H844" s="12">
        <v>6.48</v>
      </c>
      <c r="I844" s="12">
        <v>9.17</v>
      </c>
      <c r="J844" s="12">
        <v>1494</v>
      </c>
      <c r="K844" s="7" t="str">
        <f>IF(COUNTIF(Table1[Customer ID],Table1[[#This Row],[Customer ID]])&gt;1,"Repeat Customer","One-Time Customer")</f>
        <v>Repeat Customer</v>
      </c>
      <c r="L844" s="12" t="s">
        <v>1531</v>
      </c>
      <c r="M844" s="12" t="s">
        <v>27</v>
      </c>
      <c r="N844" s="12" t="s">
        <v>28</v>
      </c>
      <c r="O844" s="12" t="s">
        <v>29</v>
      </c>
      <c r="P844" s="12" t="s">
        <v>93</v>
      </c>
      <c r="Q844" s="12" t="s">
        <v>59</v>
      </c>
      <c r="R844" s="12" t="s">
        <v>294</v>
      </c>
      <c r="S844" s="12">
        <v>0.37</v>
      </c>
      <c r="T844" s="7">
        <f>Table1[[#This Row],[Profit]]/Table1[[#This Row],[Sales]]</f>
        <v>-1.8154648956356738</v>
      </c>
      <c r="U844" s="12" t="s">
        <v>33</v>
      </c>
      <c r="V844" s="12" t="s">
        <v>53</v>
      </c>
      <c r="W844" s="12" t="s">
        <v>415</v>
      </c>
      <c r="X844" s="12" t="s">
        <v>1532</v>
      </c>
      <c r="Y844" s="12">
        <v>21222</v>
      </c>
      <c r="Z844" s="13">
        <v>42074</v>
      </c>
      <c r="AA844" s="14" t="str">
        <f>TEXT(Table1[[#This Row],[Order Date]],"mmmm")</f>
        <v>March</v>
      </c>
      <c r="AB844" s="8" t="str">
        <f>TEXT(Table1[[#This Row],[Order Date]],"yyyy")</f>
        <v>2015</v>
      </c>
      <c r="AC844" s="13">
        <v>42076</v>
      </c>
      <c r="AD844" s="12">
        <v>-76.540000000000006</v>
      </c>
      <c r="AE844" s="12">
        <v>6</v>
      </c>
      <c r="AF844" s="12">
        <v>42.16</v>
      </c>
      <c r="AG844" s="12">
        <v>85880</v>
      </c>
      <c r="AH844" s="7" t="str">
        <f>IF(COUNTIF(Returns!$A$2:$A$1635,Orders!AG844)&gt;0,"Returned","Not Returned")</f>
        <v>Not Returned</v>
      </c>
    </row>
    <row r="845" spans="5:34" ht="12.75" customHeight="1" thickTop="1" thickBot="1" x14ac:dyDescent="0.3">
      <c r="E845" s="9">
        <v>24286</v>
      </c>
      <c r="F845" s="2" t="s">
        <v>47</v>
      </c>
      <c r="G845" s="2">
        <v>0.09</v>
      </c>
      <c r="H845" s="2">
        <v>6.28</v>
      </c>
      <c r="I845" s="2">
        <v>5.29</v>
      </c>
      <c r="J845" s="2">
        <v>1497</v>
      </c>
      <c r="K845" s="7" t="str">
        <f>IF(COUNTIF(Table1[Customer ID],Table1[[#This Row],[Customer ID]])&gt;1,"Repeat Customer","One-Time Customer")</f>
        <v>Repeat Customer</v>
      </c>
      <c r="L845" s="2" t="s">
        <v>1533</v>
      </c>
      <c r="M845" s="2" t="s">
        <v>49</v>
      </c>
      <c r="N845" s="2" t="s">
        <v>28</v>
      </c>
      <c r="O845" s="2" t="s">
        <v>41</v>
      </c>
      <c r="P845" s="2" t="s">
        <v>50</v>
      </c>
      <c r="Q845" s="2" t="s">
        <v>59</v>
      </c>
      <c r="R845" s="2" t="s">
        <v>440</v>
      </c>
      <c r="S845" s="2">
        <v>0.43</v>
      </c>
      <c r="T845" s="7">
        <f>Table1[[#This Row],[Profit]]/Table1[[#This Row],[Sales]]</f>
        <v>-0.71661931818181812</v>
      </c>
      <c r="U845" s="2" t="s">
        <v>33</v>
      </c>
      <c r="V845" s="2" t="s">
        <v>53</v>
      </c>
      <c r="W845" s="2" t="s">
        <v>71</v>
      </c>
      <c r="X845" s="2" t="s">
        <v>1534</v>
      </c>
      <c r="Y845" s="2">
        <v>14901</v>
      </c>
      <c r="Z845" s="10">
        <v>42074</v>
      </c>
      <c r="AA845" s="14" t="str">
        <f>TEXT(Table1[[#This Row],[Order Date]],"mmmm")</f>
        <v>March</v>
      </c>
      <c r="AB845" s="8" t="str">
        <f>TEXT(Table1[[#This Row],[Order Date]],"yyyy")</f>
        <v>2015</v>
      </c>
      <c r="AC845" s="10">
        <v>42075</v>
      </c>
      <c r="AD845" s="2">
        <v>-10.09</v>
      </c>
      <c r="AE845" s="2">
        <v>2</v>
      </c>
      <c r="AF845" s="2">
        <v>14.08</v>
      </c>
      <c r="AG845" s="2">
        <v>85880</v>
      </c>
      <c r="AH845" s="7" t="str">
        <f>IF(COUNTIF(Returns!$A$2:$A$1635,Orders!AG845)&gt;0,"Returned","Not Returned")</f>
        <v>Not Returned</v>
      </c>
    </row>
    <row r="846" spans="5:34" ht="12.75" customHeight="1" thickTop="1" thickBot="1" x14ac:dyDescent="0.3">
      <c r="E846" s="11">
        <v>24287</v>
      </c>
      <c r="F846" s="12" t="s">
        <v>47</v>
      </c>
      <c r="G846" s="12">
        <v>0.03</v>
      </c>
      <c r="H846" s="12">
        <v>15.14</v>
      </c>
      <c r="I846" s="12">
        <v>4.53</v>
      </c>
      <c r="J846" s="12">
        <v>1497</v>
      </c>
      <c r="K846" s="7" t="str">
        <f>IF(COUNTIF(Table1[Customer ID],Table1[[#This Row],[Customer ID]])&gt;1,"Repeat Customer","One-Time Customer")</f>
        <v>Repeat Customer</v>
      </c>
      <c r="L846" s="12" t="s">
        <v>1533</v>
      </c>
      <c r="M846" s="12" t="s">
        <v>49</v>
      </c>
      <c r="N846" s="12" t="s">
        <v>28</v>
      </c>
      <c r="O846" s="12" t="s">
        <v>29</v>
      </c>
      <c r="P846" s="12" t="s">
        <v>141</v>
      </c>
      <c r="Q846" s="12" t="s">
        <v>59</v>
      </c>
      <c r="R846" s="12" t="s">
        <v>1201</v>
      </c>
      <c r="S846" s="12">
        <v>0.81</v>
      </c>
      <c r="T846" s="7">
        <f>Table1[[#This Row],[Profit]]/Table1[[#This Row],[Sales]]</f>
        <v>-0.36174190784092236</v>
      </c>
      <c r="U846" s="12" t="s">
        <v>33</v>
      </c>
      <c r="V846" s="12" t="s">
        <v>53</v>
      </c>
      <c r="W846" s="12" t="s">
        <v>71</v>
      </c>
      <c r="X846" s="12" t="s">
        <v>1534</v>
      </c>
      <c r="Y846" s="12">
        <v>14901</v>
      </c>
      <c r="Z846" s="13">
        <v>42074</v>
      </c>
      <c r="AA846" s="14" t="str">
        <f>TEXT(Table1[[#This Row],[Order Date]],"mmmm")</f>
        <v>March</v>
      </c>
      <c r="AB846" s="8" t="str">
        <f>TEXT(Table1[[#This Row],[Order Date]],"yyyy")</f>
        <v>2015</v>
      </c>
      <c r="AC846" s="13">
        <v>42076</v>
      </c>
      <c r="AD846" s="12">
        <v>-92.87</v>
      </c>
      <c r="AE846" s="12">
        <v>17</v>
      </c>
      <c r="AF846" s="12">
        <v>256.73</v>
      </c>
      <c r="AG846" s="12">
        <v>85880</v>
      </c>
      <c r="AH846" s="7" t="str">
        <f>IF(COUNTIF(Returns!$A$2:$A$1635,Orders!AG846)&gt;0,"Returned","Not Returned")</f>
        <v>Not Returned</v>
      </c>
    </row>
    <row r="847" spans="5:34" ht="12.75" customHeight="1" thickTop="1" thickBot="1" x14ac:dyDescent="0.3">
      <c r="E847" s="9">
        <v>20016</v>
      </c>
      <c r="F847" s="2" t="s">
        <v>56</v>
      </c>
      <c r="G847" s="2">
        <v>0.05</v>
      </c>
      <c r="H847" s="2">
        <v>2.16</v>
      </c>
      <c r="I847" s="2">
        <v>6.05</v>
      </c>
      <c r="J847" s="2">
        <v>1499</v>
      </c>
      <c r="K847" s="7" t="str">
        <f>IF(COUNTIF(Table1[Customer ID],Table1[[#This Row],[Customer ID]])&gt;1,"Repeat Customer","One-Time Customer")</f>
        <v>Repeat Customer</v>
      </c>
      <c r="L847" s="2" t="s">
        <v>1535</v>
      </c>
      <c r="M847" s="2" t="s">
        <v>49</v>
      </c>
      <c r="N847" s="2" t="s">
        <v>40</v>
      </c>
      <c r="O847" s="2" t="s">
        <v>29</v>
      </c>
      <c r="P847" s="2" t="s">
        <v>109</v>
      </c>
      <c r="Q847" s="2" t="s">
        <v>59</v>
      </c>
      <c r="R847" s="2" t="s">
        <v>1536</v>
      </c>
      <c r="S847" s="2">
        <v>0.37</v>
      </c>
      <c r="T847" s="7">
        <f>Table1[[#This Row],[Profit]]/Table1[[#This Row],[Sales]]</f>
        <v>-16.077783754706832</v>
      </c>
      <c r="U847" s="2" t="s">
        <v>33</v>
      </c>
      <c r="V847" s="2" t="s">
        <v>136</v>
      </c>
      <c r="W847" s="2" t="s">
        <v>362</v>
      </c>
      <c r="X847" s="2" t="s">
        <v>1537</v>
      </c>
      <c r="Y847" s="2">
        <v>33134</v>
      </c>
      <c r="Z847" s="10">
        <v>42039</v>
      </c>
      <c r="AA847" s="14" t="str">
        <f>TEXT(Table1[[#This Row],[Order Date]],"mmmm")</f>
        <v>February</v>
      </c>
      <c r="AB847" s="8" t="str">
        <f>TEXT(Table1[[#This Row],[Order Date]],"yyyy")</f>
        <v>2015</v>
      </c>
      <c r="AC847" s="10">
        <v>42040</v>
      </c>
      <c r="AD847" s="2">
        <v>-298.88600000000002</v>
      </c>
      <c r="AE847" s="2">
        <v>8</v>
      </c>
      <c r="AF847" s="2">
        <v>18.59</v>
      </c>
      <c r="AG847" s="2">
        <v>90731</v>
      </c>
      <c r="AH847" s="7" t="str">
        <f>IF(COUNTIF(Returns!$A$2:$A$1635,Orders!AG847)&gt;0,"Returned","Not Returned")</f>
        <v>Not Returned</v>
      </c>
    </row>
    <row r="848" spans="5:34" ht="12.75" customHeight="1" thickTop="1" thickBot="1" x14ac:dyDescent="0.3">
      <c r="E848" s="11">
        <v>20017</v>
      </c>
      <c r="F848" s="12" t="s">
        <v>56</v>
      </c>
      <c r="G848" s="12">
        <v>0.03</v>
      </c>
      <c r="H848" s="12">
        <v>6.48</v>
      </c>
      <c r="I848" s="12">
        <v>6.6</v>
      </c>
      <c r="J848" s="12">
        <v>1499</v>
      </c>
      <c r="K848" s="7" t="str">
        <f>IF(COUNTIF(Table1[Customer ID],Table1[[#This Row],[Customer ID]])&gt;1,"Repeat Customer","One-Time Customer")</f>
        <v>Repeat Customer</v>
      </c>
      <c r="L848" s="12" t="s">
        <v>1535</v>
      </c>
      <c r="M848" s="12" t="s">
        <v>49</v>
      </c>
      <c r="N848" s="12" t="s">
        <v>40</v>
      </c>
      <c r="O848" s="12" t="s">
        <v>29</v>
      </c>
      <c r="P848" s="12" t="s">
        <v>93</v>
      </c>
      <c r="Q848" s="12" t="s">
        <v>59</v>
      </c>
      <c r="R848" s="12" t="s">
        <v>603</v>
      </c>
      <c r="S848" s="12">
        <v>0.37</v>
      </c>
      <c r="T848" s="7">
        <f>Table1[[#This Row],[Profit]]/Table1[[#This Row],[Sales]]</f>
        <v>-2.4792112867584568</v>
      </c>
      <c r="U848" s="12" t="s">
        <v>33</v>
      </c>
      <c r="V848" s="12" t="s">
        <v>136</v>
      </c>
      <c r="W848" s="12" t="s">
        <v>362</v>
      </c>
      <c r="X848" s="12" t="s">
        <v>1537</v>
      </c>
      <c r="Y848" s="12">
        <v>33134</v>
      </c>
      <c r="Z848" s="13">
        <v>42039</v>
      </c>
      <c r="AA848" s="14" t="str">
        <f>TEXT(Table1[[#This Row],[Order Date]],"mmmm")</f>
        <v>February</v>
      </c>
      <c r="AB848" s="8" t="str">
        <f>TEXT(Table1[[#This Row],[Order Date]],"yyyy")</f>
        <v>2015</v>
      </c>
      <c r="AC848" s="13">
        <v>42040</v>
      </c>
      <c r="AD848" s="12">
        <v>-145.852</v>
      </c>
      <c r="AE848" s="12">
        <v>9</v>
      </c>
      <c r="AF848" s="12">
        <v>58.83</v>
      </c>
      <c r="AG848" s="12">
        <v>90731</v>
      </c>
      <c r="AH848" s="7" t="str">
        <f>IF(COUNTIF(Returns!$A$2:$A$1635,Orders!AG848)&gt;0,"Returned","Not Returned")</f>
        <v>Not Returned</v>
      </c>
    </row>
    <row r="849" spans="5:34" ht="12.75" customHeight="1" thickTop="1" thickBot="1" x14ac:dyDescent="0.3">
      <c r="E849" s="9">
        <v>20018</v>
      </c>
      <c r="F849" s="2" t="s">
        <v>56</v>
      </c>
      <c r="G849" s="2">
        <v>0.08</v>
      </c>
      <c r="H849" s="2">
        <v>146.05000000000001</v>
      </c>
      <c r="I849" s="2">
        <v>80.2</v>
      </c>
      <c r="J849" s="2">
        <v>1499</v>
      </c>
      <c r="K849" s="7" t="str">
        <f>IF(COUNTIF(Table1[Customer ID],Table1[[#This Row],[Customer ID]])&gt;1,"Repeat Customer","One-Time Customer")</f>
        <v>Repeat Customer</v>
      </c>
      <c r="L849" s="2" t="s">
        <v>1535</v>
      </c>
      <c r="M849" s="2" t="s">
        <v>39</v>
      </c>
      <c r="N849" s="2" t="s">
        <v>40</v>
      </c>
      <c r="O849" s="2" t="s">
        <v>41</v>
      </c>
      <c r="P849" s="2" t="s">
        <v>152</v>
      </c>
      <c r="Q849" s="2" t="s">
        <v>121</v>
      </c>
      <c r="R849" s="2" t="s">
        <v>347</v>
      </c>
      <c r="S849" s="2">
        <v>0.71</v>
      </c>
      <c r="T849" s="7">
        <f>Table1[[#This Row],[Profit]]/Table1[[#This Row],[Sales]]</f>
        <v>-1.7944224028350216E-2</v>
      </c>
      <c r="U849" s="2" t="s">
        <v>33</v>
      </c>
      <c r="V849" s="2" t="s">
        <v>136</v>
      </c>
      <c r="W849" s="2" t="s">
        <v>362</v>
      </c>
      <c r="X849" s="2" t="s">
        <v>1537</v>
      </c>
      <c r="Y849" s="2">
        <v>33134</v>
      </c>
      <c r="Z849" s="10">
        <v>42039</v>
      </c>
      <c r="AA849" s="14" t="str">
        <f>TEXT(Table1[[#This Row],[Order Date]],"mmmm")</f>
        <v>February</v>
      </c>
      <c r="AB849" s="8" t="str">
        <f>TEXT(Table1[[#This Row],[Order Date]],"yyyy")</f>
        <v>2015</v>
      </c>
      <c r="AC849" s="10">
        <v>42040</v>
      </c>
      <c r="AD849" s="2">
        <v>-27.951000000000001</v>
      </c>
      <c r="AE849" s="2">
        <v>11</v>
      </c>
      <c r="AF849" s="2">
        <v>1557.66</v>
      </c>
      <c r="AG849" s="2">
        <v>90731</v>
      </c>
      <c r="AH849" s="7" t="str">
        <f>IF(COUNTIF(Returns!$A$2:$A$1635,Orders!AG849)&gt;0,"Returned","Not Returned")</f>
        <v>Not Returned</v>
      </c>
    </row>
    <row r="850" spans="5:34" ht="12.75" customHeight="1" thickTop="1" thickBot="1" x14ac:dyDescent="0.3">
      <c r="E850" s="11">
        <v>21682</v>
      </c>
      <c r="F850" s="12" t="s">
        <v>47</v>
      </c>
      <c r="G850" s="12">
        <v>0.08</v>
      </c>
      <c r="H850" s="12">
        <v>3.69</v>
      </c>
      <c r="I850" s="12">
        <v>0.5</v>
      </c>
      <c r="J850" s="12">
        <v>1502</v>
      </c>
      <c r="K850" s="7" t="str">
        <f>IF(COUNTIF(Table1[Customer ID],Table1[[#This Row],[Customer ID]])&gt;1,"Repeat Customer","One-Time Customer")</f>
        <v>Repeat Customer</v>
      </c>
      <c r="L850" s="12" t="s">
        <v>1538</v>
      </c>
      <c r="M850" s="12" t="s">
        <v>49</v>
      </c>
      <c r="N850" s="12" t="s">
        <v>58</v>
      </c>
      <c r="O850" s="12" t="s">
        <v>29</v>
      </c>
      <c r="P850" s="12" t="s">
        <v>134</v>
      </c>
      <c r="Q850" s="12" t="s">
        <v>59</v>
      </c>
      <c r="R850" s="12" t="s">
        <v>1539</v>
      </c>
      <c r="S850" s="12">
        <v>0.38</v>
      </c>
      <c r="T850" s="7">
        <f>Table1[[#This Row],[Profit]]/Table1[[#This Row],[Sales]]</f>
        <v>-2.8236884802595997E-2</v>
      </c>
      <c r="U850" s="12" t="s">
        <v>33</v>
      </c>
      <c r="V850" s="12" t="s">
        <v>136</v>
      </c>
      <c r="W850" s="12" t="s">
        <v>362</v>
      </c>
      <c r="X850" s="12" t="s">
        <v>1540</v>
      </c>
      <c r="Y850" s="12">
        <v>33065</v>
      </c>
      <c r="Z850" s="13">
        <v>42131</v>
      </c>
      <c r="AA850" s="14" t="str">
        <f>TEXT(Table1[[#This Row],[Order Date]],"mmmm")</f>
        <v>May</v>
      </c>
      <c r="AB850" s="8" t="str">
        <f>TEXT(Table1[[#This Row],[Order Date]],"yyyy")</f>
        <v>2015</v>
      </c>
      <c r="AC850" s="13">
        <v>42134</v>
      </c>
      <c r="AD850" s="12">
        <v>-3.6547000000000001</v>
      </c>
      <c r="AE850" s="12">
        <v>38</v>
      </c>
      <c r="AF850" s="12">
        <v>129.43</v>
      </c>
      <c r="AG850" s="12">
        <v>89193</v>
      </c>
      <c r="AH850" s="7" t="str">
        <f>IF(COUNTIF(Returns!$A$2:$A$1635,Orders!AG850)&gt;0,"Returned","Not Returned")</f>
        <v>Not Returned</v>
      </c>
    </row>
    <row r="851" spans="5:34" ht="12.75" customHeight="1" thickTop="1" thickBot="1" x14ac:dyDescent="0.3">
      <c r="E851" s="9">
        <v>18868</v>
      </c>
      <c r="F851" s="2" t="s">
        <v>106</v>
      </c>
      <c r="G851" s="2">
        <v>0.08</v>
      </c>
      <c r="H851" s="2">
        <v>5.84</v>
      </c>
      <c r="I851" s="2">
        <v>1</v>
      </c>
      <c r="J851" s="2">
        <v>1502</v>
      </c>
      <c r="K851" s="7" t="str">
        <f>IF(COUNTIF(Table1[Customer ID],Table1[[#This Row],[Customer ID]])&gt;1,"Repeat Customer","One-Time Customer")</f>
        <v>Repeat Customer</v>
      </c>
      <c r="L851" s="2" t="s">
        <v>1538</v>
      </c>
      <c r="M851" s="2" t="s">
        <v>27</v>
      </c>
      <c r="N851" s="2" t="s">
        <v>58</v>
      </c>
      <c r="O851" s="2" t="s">
        <v>29</v>
      </c>
      <c r="P851" s="2" t="s">
        <v>30</v>
      </c>
      <c r="Q851" s="2" t="s">
        <v>31</v>
      </c>
      <c r="R851" s="2" t="s">
        <v>1541</v>
      </c>
      <c r="S851" s="2">
        <v>0.38</v>
      </c>
      <c r="T851" s="7">
        <f>Table1[[#This Row],[Profit]]/Table1[[#This Row],[Sales]]</f>
        <v>11.922495520443068</v>
      </c>
      <c r="U851" s="2" t="s">
        <v>33</v>
      </c>
      <c r="V851" s="2" t="s">
        <v>136</v>
      </c>
      <c r="W851" s="2" t="s">
        <v>362</v>
      </c>
      <c r="X851" s="2" t="s">
        <v>1540</v>
      </c>
      <c r="Y851" s="2">
        <v>33065</v>
      </c>
      <c r="Z851" s="10">
        <v>42184</v>
      </c>
      <c r="AA851" s="14" t="str">
        <f>TEXT(Table1[[#This Row],[Order Date]],"mmmm")</f>
        <v>June</v>
      </c>
      <c r="AB851" s="8" t="str">
        <f>TEXT(Table1[[#This Row],[Order Date]],"yyyy")</f>
        <v>2015</v>
      </c>
      <c r="AC851" s="10">
        <v>42188</v>
      </c>
      <c r="AD851" s="2">
        <v>731.92199999999991</v>
      </c>
      <c r="AE851" s="2">
        <v>11</v>
      </c>
      <c r="AF851" s="2">
        <v>61.39</v>
      </c>
      <c r="AG851" s="2">
        <v>89194</v>
      </c>
      <c r="AH851" s="7" t="str">
        <f>IF(COUNTIF(Returns!$A$2:$A$1635,Orders!AG851)&gt;0,"Returned","Not Returned")</f>
        <v>Not Returned</v>
      </c>
    </row>
    <row r="852" spans="5:34" ht="12.75" customHeight="1" thickTop="1" thickBot="1" x14ac:dyDescent="0.3">
      <c r="E852" s="11">
        <v>18869</v>
      </c>
      <c r="F852" s="12" t="s">
        <v>106</v>
      </c>
      <c r="G852" s="12">
        <v>0</v>
      </c>
      <c r="H852" s="12">
        <v>205.99</v>
      </c>
      <c r="I852" s="12">
        <v>8.99</v>
      </c>
      <c r="J852" s="12">
        <v>1502</v>
      </c>
      <c r="K852" s="7" t="str">
        <f>IF(COUNTIF(Table1[Customer ID],Table1[[#This Row],[Customer ID]])&gt;1,"Repeat Customer","One-Time Customer")</f>
        <v>Repeat Customer</v>
      </c>
      <c r="L852" s="12" t="s">
        <v>1538</v>
      </c>
      <c r="M852" s="12" t="s">
        <v>49</v>
      </c>
      <c r="N852" s="12" t="s">
        <v>58</v>
      </c>
      <c r="O852" s="12" t="s">
        <v>77</v>
      </c>
      <c r="P852" s="12" t="s">
        <v>78</v>
      </c>
      <c r="Q852" s="12" t="s">
        <v>59</v>
      </c>
      <c r="R852" s="12" t="s">
        <v>1542</v>
      </c>
      <c r="S852" s="12">
        <v>0.6</v>
      </c>
      <c r="T852" s="7">
        <f>Table1[[#This Row],[Profit]]/Table1[[#This Row],[Sales]]</f>
        <v>7.6598837209302328E-2</v>
      </c>
      <c r="U852" s="12" t="s">
        <v>33</v>
      </c>
      <c r="V852" s="12" t="s">
        <v>136</v>
      </c>
      <c r="W852" s="12" t="s">
        <v>362</v>
      </c>
      <c r="X852" s="12" t="s">
        <v>1540</v>
      </c>
      <c r="Y852" s="12">
        <v>33065</v>
      </c>
      <c r="Z852" s="13">
        <v>42184</v>
      </c>
      <c r="AA852" s="14" t="str">
        <f>TEXT(Table1[[#This Row],[Order Date]],"mmmm")</f>
        <v>June</v>
      </c>
      <c r="AB852" s="8" t="str">
        <f>TEXT(Table1[[#This Row],[Order Date]],"yyyy")</f>
        <v>2015</v>
      </c>
      <c r="AC852" s="13">
        <v>42187</v>
      </c>
      <c r="AD852" s="12">
        <v>186.55799999999999</v>
      </c>
      <c r="AE852" s="12">
        <v>13</v>
      </c>
      <c r="AF852" s="12">
        <v>2435.52</v>
      </c>
      <c r="AG852" s="12">
        <v>89194</v>
      </c>
      <c r="AH852" s="7" t="str">
        <f>IF(COUNTIF(Returns!$A$2:$A$1635,Orders!AG852)&gt;0,"Returned","Not Returned")</f>
        <v>Not Returned</v>
      </c>
    </row>
    <row r="853" spans="5:34" ht="12.75" customHeight="1" thickTop="1" thickBot="1" x14ac:dyDescent="0.3">
      <c r="E853" s="9">
        <v>18061</v>
      </c>
      <c r="F853" s="2" t="s">
        <v>106</v>
      </c>
      <c r="G853" s="2">
        <v>0</v>
      </c>
      <c r="H853" s="2">
        <v>85.99</v>
      </c>
      <c r="I853" s="2">
        <v>0.99</v>
      </c>
      <c r="J853" s="2">
        <v>1505</v>
      </c>
      <c r="K853" s="7" t="str">
        <f>IF(COUNTIF(Table1[Customer ID],Table1[[#This Row],[Customer ID]])&gt;1,"Repeat Customer","One-Time Customer")</f>
        <v>One-Time Customer</v>
      </c>
      <c r="L853" s="2" t="s">
        <v>1543</v>
      </c>
      <c r="M853" s="2" t="s">
        <v>49</v>
      </c>
      <c r="N853" s="2" t="s">
        <v>58</v>
      </c>
      <c r="O853" s="2" t="s">
        <v>77</v>
      </c>
      <c r="P853" s="2" t="s">
        <v>78</v>
      </c>
      <c r="Q853" s="2" t="s">
        <v>31</v>
      </c>
      <c r="R853" s="2" t="s">
        <v>482</v>
      </c>
      <c r="S853" s="2">
        <v>0.85</v>
      </c>
      <c r="T853" s="7">
        <f>Table1[[#This Row],[Profit]]/Table1[[#This Row],[Sales]]</f>
        <v>-0.29694273544723149</v>
      </c>
      <c r="U853" s="2" t="s">
        <v>33</v>
      </c>
      <c r="V853" s="2" t="s">
        <v>61</v>
      </c>
      <c r="W853" s="2" t="s">
        <v>130</v>
      </c>
      <c r="X853" s="2" t="s">
        <v>1544</v>
      </c>
      <c r="Y853" s="2">
        <v>77840</v>
      </c>
      <c r="Z853" s="10">
        <v>42168</v>
      </c>
      <c r="AA853" s="14" t="str">
        <f>TEXT(Table1[[#This Row],[Order Date]],"mmmm")</f>
        <v>June</v>
      </c>
      <c r="AB853" s="8" t="str">
        <f>TEXT(Table1[[#This Row],[Order Date]],"yyyy")</f>
        <v>2015</v>
      </c>
      <c r="AC853" s="10">
        <v>42173</v>
      </c>
      <c r="AD853" s="2">
        <v>-138.03680000000003</v>
      </c>
      <c r="AE853" s="2">
        <v>6</v>
      </c>
      <c r="AF853" s="2">
        <v>464.86</v>
      </c>
      <c r="AG853" s="2">
        <v>86181</v>
      </c>
      <c r="AH853" s="7" t="str">
        <f>IF(COUNTIF(Returns!$A$2:$A$1635,Orders!AG853)&gt;0,"Returned","Not Returned")</f>
        <v>Not Returned</v>
      </c>
    </row>
    <row r="854" spans="5:34" ht="12.75" customHeight="1" thickTop="1" thickBot="1" x14ac:dyDescent="0.3">
      <c r="E854" s="11">
        <v>23329</v>
      </c>
      <c r="F854" s="12" t="s">
        <v>47</v>
      </c>
      <c r="G854" s="12">
        <v>0.09</v>
      </c>
      <c r="H854" s="12">
        <v>20.98</v>
      </c>
      <c r="I854" s="12">
        <v>1.49</v>
      </c>
      <c r="J854" s="12">
        <v>1511</v>
      </c>
      <c r="K854" s="7" t="str">
        <f>IF(COUNTIF(Table1[Customer ID],Table1[[#This Row],[Customer ID]])&gt;1,"Repeat Customer","One-Time Customer")</f>
        <v>One-Time Customer</v>
      </c>
      <c r="L854" s="12" t="s">
        <v>1545</v>
      </c>
      <c r="M854" s="12" t="s">
        <v>49</v>
      </c>
      <c r="N854" s="12" t="s">
        <v>28</v>
      </c>
      <c r="O854" s="12" t="s">
        <v>29</v>
      </c>
      <c r="P854" s="12" t="s">
        <v>109</v>
      </c>
      <c r="Q854" s="12" t="s">
        <v>59</v>
      </c>
      <c r="R854" s="12" t="s">
        <v>1546</v>
      </c>
      <c r="S854" s="12">
        <v>0.35</v>
      </c>
      <c r="T854" s="7">
        <f>Table1[[#This Row],[Profit]]/Table1[[#This Row],[Sales]]</f>
        <v>0.69</v>
      </c>
      <c r="U854" s="12" t="s">
        <v>33</v>
      </c>
      <c r="V854" s="12" t="s">
        <v>61</v>
      </c>
      <c r="W854" s="12" t="s">
        <v>703</v>
      </c>
      <c r="X854" s="12" t="s">
        <v>1547</v>
      </c>
      <c r="Y854" s="12">
        <v>47302</v>
      </c>
      <c r="Z854" s="13">
        <v>42177</v>
      </c>
      <c r="AA854" s="14" t="str">
        <f>TEXT(Table1[[#This Row],[Order Date]],"mmmm")</f>
        <v>June</v>
      </c>
      <c r="AB854" s="8" t="str">
        <f>TEXT(Table1[[#This Row],[Order Date]],"yyyy")</f>
        <v>2015</v>
      </c>
      <c r="AC854" s="13">
        <v>42179</v>
      </c>
      <c r="AD854" s="12">
        <v>199.1823</v>
      </c>
      <c r="AE854" s="12">
        <v>14</v>
      </c>
      <c r="AF854" s="12">
        <v>288.67</v>
      </c>
      <c r="AG854" s="12">
        <v>90303</v>
      </c>
      <c r="AH854" s="7" t="str">
        <f>IF(COUNTIF(Returns!$A$2:$A$1635,Orders!AG854)&gt;0,"Returned","Not Returned")</f>
        <v>Not Returned</v>
      </c>
    </row>
    <row r="855" spans="5:34" ht="12.75" customHeight="1" thickTop="1" thickBot="1" x14ac:dyDescent="0.3">
      <c r="E855" s="9">
        <v>23470</v>
      </c>
      <c r="F855" s="2" t="s">
        <v>47</v>
      </c>
      <c r="G855" s="2">
        <v>0.06</v>
      </c>
      <c r="H855" s="2">
        <v>55.48</v>
      </c>
      <c r="I855" s="2">
        <v>4.8499999999999996</v>
      </c>
      <c r="J855" s="2">
        <v>1519</v>
      </c>
      <c r="K855" s="7" t="str">
        <f>IF(COUNTIF(Table1[Customer ID],Table1[[#This Row],[Customer ID]])&gt;1,"Repeat Customer","One-Time Customer")</f>
        <v>One-Time Customer</v>
      </c>
      <c r="L855" s="2" t="s">
        <v>1548</v>
      </c>
      <c r="M855" s="2" t="s">
        <v>49</v>
      </c>
      <c r="N855" s="2" t="s">
        <v>114</v>
      </c>
      <c r="O855" s="2" t="s">
        <v>29</v>
      </c>
      <c r="P855" s="2" t="s">
        <v>93</v>
      </c>
      <c r="Q855" s="2" t="s">
        <v>59</v>
      </c>
      <c r="R855" s="2" t="s">
        <v>1549</v>
      </c>
      <c r="S855" s="2">
        <v>0.37</v>
      </c>
      <c r="T855" s="7">
        <f>Table1[[#This Row],[Profit]]/Table1[[#This Row],[Sales]]</f>
        <v>0.69</v>
      </c>
      <c r="U855" s="2" t="s">
        <v>33</v>
      </c>
      <c r="V855" s="2" t="s">
        <v>53</v>
      </c>
      <c r="W855" s="2" t="s">
        <v>188</v>
      </c>
      <c r="X855" s="2" t="s">
        <v>511</v>
      </c>
      <c r="Y855" s="2">
        <v>4210</v>
      </c>
      <c r="Z855" s="10">
        <v>42169</v>
      </c>
      <c r="AA855" s="14" t="str">
        <f>TEXT(Table1[[#This Row],[Order Date]],"mmmm")</f>
        <v>June</v>
      </c>
      <c r="AB855" s="8" t="str">
        <f>TEXT(Table1[[#This Row],[Order Date]],"yyyy")</f>
        <v>2015</v>
      </c>
      <c r="AC855" s="10">
        <v>42169</v>
      </c>
      <c r="AD855" s="2">
        <v>711.05189999999993</v>
      </c>
      <c r="AE855" s="2">
        <v>19</v>
      </c>
      <c r="AF855" s="2">
        <v>1030.51</v>
      </c>
      <c r="AG855" s="2">
        <v>89957</v>
      </c>
      <c r="AH855" s="7" t="str">
        <f>IF(COUNTIF(Returns!$A$2:$A$1635,Orders!AG855)&gt;0,"Returned","Not Returned")</f>
        <v>Not Returned</v>
      </c>
    </row>
    <row r="856" spans="5:34" ht="12.75" customHeight="1" thickTop="1" thickBot="1" x14ac:dyDescent="0.3">
      <c r="E856" s="11">
        <v>23471</v>
      </c>
      <c r="F856" s="12" t="s">
        <v>47</v>
      </c>
      <c r="G856" s="12">
        <v>0.1</v>
      </c>
      <c r="H856" s="12">
        <v>122.99</v>
      </c>
      <c r="I856" s="12">
        <v>70.2</v>
      </c>
      <c r="J856" s="12">
        <v>1522</v>
      </c>
      <c r="K856" s="7" t="str">
        <f>IF(COUNTIF(Table1[Customer ID],Table1[[#This Row],[Customer ID]])&gt;1,"Repeat Customer","One-Time Customer")</f>
        <v>One-Time Customer</v>
      </c>
      <c r="L856" s="12" t="s">
        <v>1550</v>
      </c>
      <c r="M856" s="12" t="s">
        <v>39</v>
      </c>
      <c r="N856" s="12" t="s">
        <v>114</v>
      </c>
      <c r="O856" s="12" t="s">
        <v>41</v>
      </c>
      <c r="P856" s="12" t="s">
        <v>42</v>
      </c>
      <c r="Q856" s="12" t="s">
        <v>43</v>
      </c>
      <c r="R856" s="12" t="s">
        <v>147</v>
      </c>
      <c r="S856" s="12">
        <v>0.74</v>
      </c>
      <c r="T856" s="7">
        <f>Table1[[#This Row],[Profit]]/Table1[[#This Row],[Sales]]</f>
        <v>-0.44386529248955303</v>
      </c>
      <c r="U856" s="12" t="s">
        <v>33</v>
      </c>
      <c r="V856" s="12" t="s">
        <v>61</v>
      </c>
      <c r="W856" s="12" t="s">
        <v>62</v>
      </c>
      <c r="X856" s="12" t="s">
        <v>1551</v>
      </c>
      <c r="Y856" s="12">
        <v>55305</v>
      </c>
      <c r="Z856" s="13">
        <v>42169</v>
      </c>
      <c r="AA856" s="14" t="str">
        <f>TEXT(Table1[[#This Row],[Order Date]],"mmmm")</f>
        <v>June</v>
      </c>
      <c r="AB856" s="8" t="str">
        <f>TEXT(Table1[[#This Row],[Order Date]],"yyyy")</f>
        <v>2015</v>
      </c>
      <c r="AC856" s="13">
        <v>42170</v>
      </c>
      <c r="AD856" s="12">
        <v>-899.67499999999995</v>
      </c>
      <c r="AE856" s="12">
        <v>17</v>
      </c>
      <c r="AF856" s="12">
        <v>2026.91</v>
      </c>
      <c r="AG856" s="12">
        <v>89957</v>
      </c>
      <c r="AH856" s="7" t="str">
        <f>IF(COUNTIF(Returns!$A$2:$A$1635,Orders!AG856)&gt;0,"Returned","Not Returned")</f>
        <v>Not Returned</v>
      </c>
    </row>
    <row r="857" spans="5:34" ht="12.75" customHeight="1" thickTop="1" thickBot="1" x14ac:dyDescent="0.3">
      <c r="E857" s="9">
        <v>19269</v>
      </c>
      <c r="F857" s="2" t="s">
        <v>25</v>
      </c>
      <c r="G857" s="2">
        <v>0.04</v>
      </c>
      <c r="H857" s="2">
        <v>11.34</v>
      </c>
      <c r="I857" s="2">
        <v>5.01</v>
      </c>
      <c r="J857" s="2">
        <v>1526</v>
      </c>
      <c r="K857" s="7" t="str">
        <f>IF(COUNTIF(Table1[Customer ID],Table1[[#This Row],[Customer ID]])&gt;1,"Repeat Customer","One-Time Customer")</f>
        <v>One-Time Customer</v>
      </c>
      <c r="L857" s="2" t="s">
        <v>1552</v>
      </c>
      <c r="M857" s="2" t="s">
        <v>49</v>
      </c>
      <c r="N857" s="2" t="s">
        <v>40</v>
      </c>
      <c r="O857" s="2" t="s">
        <v>29</v>
      </c>
      <c r="P857" s="2" t="s">
        <v>93</v>
      </c>
      <c r="Q857" s="2" t="s">
        <v>59</v>
      </c>
      <c r="R857" s="2" t="s">
        <v>576</v>
      </c>
      <c r="S857" s="2">
        <v>0.36</v>
      </c>
      <c r="T857" s="7">
        <f>Table1[[#This Row],[Profit]]/Table1[[#This Row],[Sales]]</f>
        <v>-1.637877607547823</v>
      </c>
      <c r="U857" s="2" t="s">
        <v>33</v>
      </c>
      <c r="V857" s="2" t="s">
        <v>136</v>
      </c>
      <c r="W857" s="2" t="s">
        <v>1278</v>
      </c>
      <c r="X857" s="2" t="s">
        <v>1553</v>
      </c>
      <c r="Y857" s="2">
        <v>35211</v>
      </c>
      <c r="Z857" s="10">
        <v>42045</v>
      </c>
      <c r="AA857" s="14" t="str">
        <f>TEXT(Table1[[#This Row],[Order Date]],"mmmm")</f>
        <v>February</v>
      </c>
      <c r="AB857" s="8" t="str">
        <f>TEXT(Table1[[#This Row],[Order Date]],"yyyy")</f>
        <v>2015</v>
      </c>
      <c r="AC857" s="10">
        <v>42046</v>
      </c>
      <c r="AD857" s="2">
        <v>-189.22399999999999</v>
      </c>
      <c r="AE857" s="2">
        <v>10</v>
      </c>
      <c r="AF857" s="2">
        <v>115.53</v>
      </c>
      <c r="AG857" s="2">
        <v>86812</v>
      </c>
      <c r="AH857" s="7" t="str">
        <f>IF(COUNTIF(Returns!$A$2:$A$1635,Orders!AG857)&gt;0,"Returned","Not Returned")</f>
        <v>Not Returned</v>
      </c>
    </row>
    <row r="858" spans="5:34" ht="12.75" customHeight="1" thickTop="1" thickBot="1" x14ac:dyDescent="0.3">
      <c r="E858" s="11">
        <v>24974</v>
      </c>
      <c r="F858" s="12" t="s">
        <v>47</v>
      </c>
      <c r="G858" s="12">
        <v>0.03</v>
      </c>
      <c r="H858" s="12">
        <v>30.98</v>
      </c>
      <c r="I858" s="12">
        <v>8.99</v>
      </c>
      <c r="J858" s="12">
        <v>1527</v>
      </c>
      <c r="K858" s="7" t="str">
        <f>IF(COUNTIF(Table1[Customer ID],Table1[[#This Row],[Customer ID]])&gt;1,"Repeat Customer","One-Time Customer")</f>
        <v>Repeat Customer</v>
      </c>
      <c r="L858" s="12" t="s">
        <v>1554</v>
      </c>
      <c r="M858" s="12" t="s">
        <v>27</v>
      </c>
      <c r="N858" s="12" t="s">
        <v>58</v>
      </c>
      <c r="O858" s="12" t="s">
        <v>29</v>
      </c>
      <c r="P858" s="12" t="s">
        <v>30</v>
      </c>
      <c r="Q858" s="12" t="s">
        <v>51</v>
      </c>
      <c r="R858" s="12" t="s">
        <v>1555</v>
      </c>
      <c r="S858" s="12">
        <v>0.57999999999999996</v>
      </c>
      <c r="T858" s="7">
        <f>Table1[[#This Row],[Profit]]/Table1[[#This Row],[Sales]]</f>
        <v>3.1405874745981817E-3</v>
      </c>
      <c r="U858" s="12" t="s">
        <v>33</v>
      </c>
      <c r="V858" s="12" t="s">
        <v>136</v>
      </c>
      <c r="W858" s="12" t="s">
        <v>1278</v>
      </c>
      <c r="X858" s="12" t="s">
        <v>1556</v>
      </c>
      <c r="Y858" s="12">
        <v>35601</v>
      </c>
      <c r="Z858" s="13">
        <v>42013</v>
      </c>
      <c r="AA858" s="14" t="str">
        <f>TEXT(Table1[[#This Row],[Order Date]],"mmmm")</f>
        <v>January</v>
      </c>
      <c r="AB858" s="8" t="str">
        <f>TEXT(Table1[[#This Row],[Order Date]],"yyyy")</f>
        <v>2015</v>
      </c>
      <c r="AC858" s="13">
        <v>42015</v>
      </c>
      <c r="AD858" s="12">
        <v>0.50999999999999868</v>
      </c>
      <c r="AE858" s="12">
        <v>5</v>
      </c>
      <c r="AF858" s="12">
        <v>162.38999999999999</v>
      </c>
      <c r="AG858" s="12">
        <v>86813</v>
      </c>
      <c r="AH858" s="7" t="str">
        <f>IF(COUNTIF(Returns!$A$2:$A$1635,Orders!AG858)&gt;0,"Returned","Not Returned")</f>
        <v>Not Returned</v>
      </c>
    </row>
    <row r="859" spans="5:34" ht="12.75" customHeight="1" thickTop="1" thickBot="1" x14ac:dyDescent="0.3">
      <c r="E859" s="9">
        <v>22253</v>
      </c>
      <c r="F859" s="2" t="s">
        <v>106</v>
      </c>
      <c r="G859" s="2">
        <v>0.03</v>
      </c>
      <c r="H859" s="2">
        <v>65.989999999999995</v>
      </c>
      <c r="I859" s="2">
        <v>5.26</v>
      </c>
      <c r="J859" s="2">
        <v>1527</v>
      </c>
      <c r="K859" s="7" t="str">
        <f>IF(COUNTIF(Table1[Customer ID],Table1[[#This Row],[Customer ID]])&gt;1,"Repeat Customer","One-Time Customer")</f>
        <v>Repeat Customer</v>
      </c>
      <c r="L859" s="2" t="s">
        <v>1554</v>
      </c>
      <c r="M859" s="2" t="s">
        <v>49</v>
      </c>
      <c r="N859" s="2" t="s">
        <v>40</v>
      </c>
      <c r="O859" s="2" t="s">
        <v>77</v>
      </c>
      <c r="P859" s="2" t="s">
        <v>78</v>
      </c>
      <c r="Q859" s="2" t="s">
        <v>59</v>
      </c>
      <c r="R859" s="2" t="s">
        <v>493</v>
      </c>
      <c r="S859" s="2">
        <v>0.56000000000000005</v>
      </c>
      <c r="T859" s="7">
        <f>Table1[[#This Row],[Profit]]/Table1[[#This Row],[Sales]]</f>
        <v>-3.9701222616505709E-2</v>
      </c>
      <c r="U859" s="2" t="s">
        <v>33</v>
      </c>
      <c r="V859" s="2" t="s">
        <v>136</v>
      </c>
      <c r="W859" s="2" t="s">
        <v>1278</v>
      </c>
      <c r="X859" s="2" t="s">
        <v>1556</v>
      </c>
      <c r="Y859" s="2">
        <v>35601</v>
      </c>
      <c r="Z859" s="10">
        <v>42093</v>
      </c>
      <c r="AA859" s="14" t="str">
        <f>TEXT(Table1[[#This Row],[Order Date]],"mmmm")</f>
        <v>March</v>
      </c>
      <c r="AB859" s="8" t="str">
        <f>TEXT(Table1[[#This Row],[Order Date]],"yyyy")</f>
        <v>2015</v>
      </c>
      <c r="AC859" s="10">
        <v>42103</v>
      </c>
      <c r="AD859" s="2">
        <v>-52.248000000000005</v>
      </c>
      <c r="AE859" s="2">
        <v>23</v>
      </c>
      <c r="AF859" s="2">
        <v>1316.03</v>
      </c>
      <c r="AG859" s="2">
        <v>86814</v>
      </c>
      <c r="AH859" s="7" t="str">
        <f>IF(COUNTIF(Returns!$A$2:$A$1635,Orders!AG859)&gt;0,"Returned","Not Returned")</f>
        <v>Not Returned</v>
      </c>
    </row>
    <row r="860" spans="5:34" ht="12.75" customHeight="1" thickTop="1" thickBot="1" x14ac:dyDescent="0.3">
      <c r="E860" s="11">
        <v>21455</v>
      </c>
      <c r="F860" s="12" t="s">
        <v>106</v>
      </c>
      <c r="G860" s="12">
        <v>0.09</v>
      </c>
      <c r="H860" s="12">
        <v>50.98</v>
      </c>
      <c r="I860" s="12">
        <v>6.5</v>
      </c>
      <c r="J860" s="12">
        <v>1527</v>
      </c>
      <c r="K860" s="7" t="str">
        <f>IF(COUNTIF(Table1[Customer ID],Table1[[#This Row],[Customer ID]])&gt;1,"Repeat Customer","One-Time Customer")</f>
        <v>Repeat Customer</v>
      </c>
      <c r="L860" s="12" t="s">
        <v>1554</v>
      </c>
      <c r="M860" s="12" t="s">
        <v>49</v>
      </c>
      <c r="N860" s="12" t="s">
        <v>40</v>
      </c>
      <c r="O860" s="12" t="s">
        <v>77</v>
      </c>
      <c r="P860" s="12" t="s">
        <v>180</v>
      </c>
      <c r="Q860" s="12" t="s">
        <v>59</v>
      </c>
      <c r="R860" s="12" t="s">
        <v>937</v>
      </c>
      <c r="S860" s="12">
        <v>0.73</v>
      </c>
      <c r="T860" s="7">
        <f>Table1[[#This Row],[Profit]]/Table1[[#This Row],[Sales]]</f>
        <v>5.0290595595559713E-2</v>
      </c>
      <c r="U860" s="12" t="s">
        <v>33</v>
      </c>
      <c r="V860" s="12" t="s">
        <v>136</v>
      </c>
      <c r="W860" s="12" t="s">
        <v>1278</v>
      </c>
      <c r="X860" s="12" t="s">
        <v>1556</v>
      </c>
      <c r="Y860" s="12">
        <v>35601</v>
      </c>
      <c r="Z860" s="13">
        <v>42145</v>
      </c>
      <c r="AA860" s="14" t="str">
        <f>TEXT(Table1[[#This Row],[Order Date]],"mmmm")</f>
        <v>May</v>
      </c>
      <c r="AB860" s="8" t="str">
        <f>TEXT(Table1[[#This Row],[Order Date]],"yyyy")</f>
        <v>2015</v>
      </c>
      <c r="AC860" s="13">
        <v>42152</v>
      </c>
      <c r="AD860" s="12">
        <v>70.175999999999988</v>
      </c>
      <c r="AE860" s="12">
        <v>28</v>
      </c>
      <c r="AF860" s="12">
        <v>1395.41</v>
      </c>
      <c r="AG860" s="12">
        <v>86815</v>
      </c>
      <c r="AH860" s="7" t="str">
        <f>IF(COUNTIF(Returns!$A$2:$A$1635,Orders!AG860)&gt;0,"Returned","Not Returned")</f>
        <v>Not Returned</v>
      </c>
    </row>
    <row r="861" spans="5:34" ht="12.75" customHeight="1" thickTop="1" thickBot="1" x14ac:dyDescent="0.3">
      <c r="E861" s="9">
        <v>24975</v>
      </c>
      <c r="F861" s="2" t="s">
        <v>47</v>
      </c>
      <c r="G861" s="2">
        <v>0.01</v>
      </c>
      <c r="H861" s="2">
        <v>525.98</v>
      </c>
      <c r="I861" s="2">
        <v>19.989999999999998</v>
      </c>
      <c r="J861" s="2">
        <v>1528</v>
      </c>
      <c r="K861" s="7" t="str">
        <f>IF(COUNTIF(Table1[Customer ID],Table1[[#This Row],[Customer ID]])&gt;1,"Repeat Customer","One-Time Customer")</f>
        <v>One-Time Customer</v>
      </c>
      <c r="L861" s="2" t="s">
        <v>1557</v>
      </c>
      <c r="M861" s="2" t="s">
        <v>49</v>
      </c>
      <c r="N861" s="2" t="s">
        <v>58</v>
      </c>
      <c r="O861" s="2" t="s">
        <v>29</v>
      </c>
      <c r="P861" s="2" t="s">
        <v>109</v>
      </c>
      <c r="Q861" s="2" t="s">
        <v>59</v>
      </c>
      <c r="R861" s="2" t="s">
        <v>1558</v>
      </c>
      <c r="S861" s="2">
        <v>0.37</v>
      </c>
      <c r="T861" s="7">
        <f>Table1[[#This Row],[Profit]]/Table1[[#This Row],[Sales]]</f>
        <v>-3.2905964668418407E-2</v>
      </c>
      <c r="U861" s="2" t="s">
        <v>33</v>
      </c>
      <c r="V861" s="2" t="s">
        <v>136</v>
      </c>
      <c r="W861" s="2" t="s">
        <v>322</v>
      </c>
      <c r="X861" s="2" t="s">
        <v>1559</v>
      </c>
      <c r="Y861" s="2">
        <v>27288</v>
      </c>
      <c r="Z861" s="10">
        <v>42013</v>
      </c>
      <c r="AA861" s="14" t="str">
        <f>TEXT(Table1[[#This Row],[Order Date]],"mmmm")</f>
        <v>January</v>
      </c>
      <c r="AB861" s="8" t="str">
        <f>TEXT(Table1[[#This Row],[Order Date]],"yyyy")</f>
        <v>2015</v>
      </c>
      <c r="AC861" s="10">
        <v>42015</v>
      </c>
      <c r="AD861" s="2">
        <v>-161.92400000000001</v>
      </c>
      <c r="AE861" s="2">
        <v>9</v>
      </c>
      <c r="AF861" s="2">
        <v>4920.8100000000004</v>
      </c>
      <c r="AG861" s="2">
        <v>86813</v>
      </c>
      <c r="AH861" s="7" t="str">
        <f>IF(COUNTIF(Returns!$A$2:$A$1635,Orders!AG861)&gt;0,"Returned","Not Returned")</f>
        <v>Not Returned</v>
      </c>
    </row>
    <row r="862" spans="5:34" ht="12.75" customHeight="1" thickTop="1" thickBot="1" x14ac:dyDescent="0.3">
      <c r="E862" s="11">
        <v>21199</v>
      </c>
      <c r="F862" s="12" t="s">
        <v>47</v>
      </c>
      <c r="G862" s="12">
        <v>7.0000000000000007E-2</v>
      </c>
      <c r="H862" s="12">
        <v>4.91</v>
      </c>
      <c r="I862" s="12">
        <v>0.5</v>
      </c>
      <c r="J862" s="12">
        <v>1531</v>
      </c>
      <c r="K862" s="7" t="str">
        <f>IF(COUNTIF(Table1[Customer ID],Table1[[#This Row],[Customer ID]])&gt;1,"Repeat Customer","One-Time Customer")</f>
        <v>One-Time Customer</v>
      </c>
      <c r="L862" s="12" t="s">
        <v>1560</v>
      </c>
      <c r="M862" s="12" t="s">
        <v>49</v>
      </c>
      <c r="N862" s="12" t="s">
        <v>114</v>
      </c>
      <c r="O862" s="12" t="s">
        <v>29</v>
      </c>
      <c r="P862" s="12" t="s">
        <v>134</v>
      </c>
      <c r="Q862" s="12" t="s">
        <v>59</v>
      </c>
      <c r="R862" s="12" t="s">
        <v>1561</v>
      </c>
      <c r="S862" s="12">
        <v>0.36</v>
      </c>
      <c r="T862" s="7">
        <f>Table1[[#This Row],[Profit]]/Table1[[#This Row],[Sales]]</f>
        <v>-5.5880935506732818</v>
      </c>
      <c r="U862" s="12" t="s">
        <v>33</v>
      </c>
      <c r="V862" s="12" t="s">
        <v>136</v>
      </c>
      <c r="W862" s="12" t="s">
        <v>362</v>
      </c>
      <c r="X862" s="12" t="s">
        <v>1562</v>
      </c>
      <c r="Y862" s="12">
        <v>32137</v>
      </c>
      <c r="Z862" s="13">
        <v>42021</v>
      </c>
      <c r="AA862" s="14" t="str">
        <f>TEXT(Table1[[#This Row],[Order Date]],"mmmm")</f>
        <v>January</v>
      </c>
      <c r="AB862" s="8" t="str">
        <f>TEXT(Table1[[#This Row],[Order Date]],"yyyy")</f>
        <v>2015</v>
      </c>
      <c r="AC862" s="13">
        <v>42022</v>
      </c>
      <c r="AD862" s="12">
        <v>-157.696</v>
      </c>
      <c r="AE862" s="12">
        <v>6</v>
      </c>
      <c r="AF862" s="12">
        <v>28.22</v>
      </c>
      <c r="AG862" s="12">
        <v>88852</v>
      </c>
      <c r="AH862" s="7" t="str">
        <f>IF(COUNTIF(Returns!$A$2:$A$1635,Orders!AG862)&gt;0,"Returned","Not Returned")</f>
        <v>Not Returned</v>
      </c>
    </row>
    <row r="863" spans="5:34" ht="12.75" customHeight="1" thickTop="1" thickBot="1" x14ac:dyDescent="0.3">
      <c r="E863" s="9">
        <v>21596</v>
      </c>
      <c r="F863" s="2" t="s">
        <v>25</v>
      </c>
      <c r="G863" s="2">
        <v>0.02</v>
      </c>
      <c r="H863" s="2">
        <v>4.8899999999999997</v>
      </c>
      <c r="I863" s="2">
        <v>4.93</v>
      </c>
      <c r="J863" s="2">
        <v>1533</v>
      </c>
      <c r="K863" s="7" t="str">
        <f>IF(COUNTIF(Table1[Customer ID],Table1[[#This Row],[Customer ID]])&gt;1,"Repeat Customer","One-Time Customer")</f>
        <v>Repeat Customer</v>
      </c>
      <c r="L863" s="2" t="s">
        <v>1563</v>
      </c>
      <c r="M863" s="2" t="s">
        <v>49</v>
      </c>
      <c r="N863" s="2" t="s">
        <v>28</v>
      </c>
      <c r="O863" s="2" t="s">
        <v>77</v>
      </c>
      <c r="P863" s="2" t="s">
        <v>180</v>
      </c>
      <c r="Q863" s="2" t="s">
        <v>51</v>
      </c>
      <c r="R863" s="2" t="s">
        <v>458</v>
      </c>
      <c r="S863" s="2">
        <v>0.66</v>
      </c>
      <c r="T863" s="7">
        <f>Table1[[#This Row],[Profit]]/Table1[[#This Row],[Sales]]</f>
        <v>-0.76268071882178079</v>
      </c>
      <c r="U863" s="2" t="s">
        <v>33</v>
      </c>
      <c r="V863" s="2" t="s">
        <v>61</v>
      </c>
      <c r="W863" s="2" t="s">
        <v>506</v>
      </c>
      <c r="X863" s="2" t="s">
        <v>1564</v>
      </c>
      <c r="Y863" s="2">
        <v>63130</v>
      </c>
      <c r="Z863" s="10">
        <v>42041</v>
      </c>
      <c r="AA863" s="14" t="str">
        <f>TEXT(Table1[[#This Row],[Order Date]],"mmmm")</f>
        <v>February</v>
      </c>
      <c r="AB863" s="8" t="str">
        <f>TEXT(Table1[[#This Row],[Order Date]],"yyyy")</f>
        <v>2015</v>
      </c>
      <c r="AC863" s="10">
        <v>42042</v>
      </c>
      <c r="AD863" s="2">
        <v>-56.445999999999998</v>
      </c>
      <c r="AE863" s="2">
        <v>14</v>
      </c>
      <c r="AF863" s="2">
        <v>74.010000000000005</v>
      </c>
      <c r="AG863" s="2">
        <v>91328</v>
      </c>
      <c r="AH863" s="7" t="str">
        <f>IF(COUNTIF(Returns!$A$2:$A$1635,Orders!AG863)&gt;0,"Returned","Not Returned")</f>
        <v>Not Returned</v>
      </c>
    </row>
    <row r="864" spans="5:34" ht="12.75" customHeight="1" thickTop="1" thickBot="1" x14ac:dyDescent="0.3">
      <c r="E864" s="11">
        <v>21597</v>
      </c>
      <c r="F864" s="12" t="s">
        <v>25</v>
      </c>
      <c r="G864" s="12">
        <v>7.0000000000000007E-2</v>
      </c>
      <c r="H864" s="12">
        <v>10.06</v>
      </c>
      <c r="I864" s="12">
        <v>2.06</v>
      </c>
      <c r="J864" s="12">
        <v>1533</v>
      </c>
      <c r="K864" s="7" t="str">
        <f>IF(COUNTIF(Table1[Customer ID],Table1[[#This Row],[Customer ID]])&gt;1,"Repeat Customer","One-Time Customer")</f>
        <v>Repeat Customer</v>
      </c>
      <c r="L864" s="12" t="s">
        <v>1563</v>
      </c>
      <c r="M864" s="12" t="s">
        <v>49</v>
      </c>
      <c r="N864" s="12" t="s">
        <v>28</v>
      </c>
      <c r="O864" s="12" t="s">
        <v>29</v>
      </c>
      <c r="P864" s="12" t="s">
        <v>93</v>
      </c>
      <c r="Q864" s="12" t="s">
        <v>31</v>
      </c>
      <c r="R864" s="12" t="s">
        <v>280</v>
      </c>
      <c r="S864" s="12">
        <v>0.39</v>
      </c>
      <c r="T864" s="7">
        <f>Table1[[#This Row],[Profit]]/Table1[[#This Row],[Sales]]</f>
        <v>0.69</v>
      </c>
      <c r="U864" s="12" t="s">
        <v>33</v>
      </c>
      <c r="V864" s="12" t="s">
        <v>61</v>
      </c>
      <c r="W864" s="12" t="s">
        <v>506</v>
      </c>
      <c r="X864" s="12" t="s">
        <v>1564</v>
      </c>
      <c r="Y864" s="12">
        <v>63130</v>
      </c>
      <c r="Z864" s="13">
        <v>42041</v>
      </c>
      <c r="AA864" s="14" t="str">
        <f>TEXT(Table1[[#This Row],[Order Date]],"mmmm")</f>
        <v>February</v>
      </c>
      <c r="AB864" s="8" t="str">
        <f>TEXT(Table1[[#This Row],[Order Date]],"yyyy")</f>
        <v>2015</v>
      </c>
      <c r="AC864" s="13">
        <v>42042</v>
      </c>
      <c r="AD864" s="12">
        <v>33.189</v>
      </c>
      <c r="AE864" s="12">
        <v>5</v>
      </c>
      <c r="AF864" s="12">
        <v>48.1</v>
      </c>
      <c r="AG864" s="12">
        <v>91328</v>
      </c>
      <c r="AH864" s="7" t="str">
        <f>IF(COUNTIF(Returns!$A$2:$A$1635,Orders!AG864)&gt;0,"Returned","Not Returned")</f>
        <v>Not Returned</v>
      </c>
    </row>
    <row r="865" spans="5:34" ht="12.75" customHeight="1" thickTop="1" thickBot="1" x14ac:dyDescent="0.3">
      <c r="E865" s="9">
        <v>23147</v>
      </c>
      <c r="F865" s="2" t="s">
        <v>106</v>
      </c>
      <c r="G865" s="2">
        <v>0</v>
      </c>
      <c r="H865" s="2">
        <v>599.99</v>
      </c>
      <c r="I865" s="2">
        <v>24.49</v>
      </c>
      <c r="J865" s="2">
        <v>1548</v>
      </c>
      <c r="K865" s="7" t="str">
        <f>IF(COUNTIF(Table1[Customer ID],Table1[[#This Row],[Customer ID]])&gt;1,"Repeat Customer","One-Time Customer")</f>
        <v>One-Time Customer</v>
      </c>
      <c r="L865" s="2" t="s">
        <v>1565</v>
      </c>
      <c r="M865" s="2" t="s">
        <v>49</v>
      </c>
      <c r="N865" s="2" t="s">
        <v>28</v>
      </c>
      <c r="O865" s="2" t="s">
        <v>77</v>
      </c>
      <c r="P865" s="2" t="s">
        <v>587</v>
      </c>
      <c r="Q865" s="2" t="s">
        <v>236</v>
      </c>
      <c r="R865" s="2" t="s">
        <v>1566</v>
      </c>
      <c r="S865" s="2">
        <v>0.44</v>
      </c>
      <c r="T865" s="7">
        <f>Table1[[#This Row],[Profit]]/Table1[[#This Row],[Sales]]</f>
        <v>-3.3330700755822083E-2</v>
      </c>
      <c r="U865" s="2" t="s">
        <v>33</v>
      </c>
      <c r="V865" s="2" t="s">
        <v>61</v>
      </c>
      <c r="W865" s="2" t="s">
        <v>703</v>
      </c>
      <c r="X865" s="2" t="s">
        <v>1567</v>
      </c>
      <c r="Y865" s="2">
        <v>47374</v>
      </c>
      <c r="Z865" s="10">
        <v>42178</v>
      </c>
      <c r="AA865" s="14" t="str">
        <f>TEXT(Table1[[#This Row],[Order Date]],"mmmm")</f>
        <v>June</v>
      </c>
      <c r="AB865" s="8" t="str">
        <f>TEXT(Table1[[#This Row],[Order Date]],"yyyy")</f>
        <v>2015</v>
      </c>
      <c r="AC865" s="10">
        <v>42180</v>
      </c>
      <c r="AD865" s="2">
        <v>-367.16500000000002</v>
      </c>
      <c r="AE865" s="2">
        <v>18</v>
      </c>
      <c r="AF865" s="2">
        <v>11015.82</v>
      </c>
      <c r="AG865" s="2">
        <v>88487</v>
      </c>
      <c r="AH865" s="7" t="str">
        <f>IF(COUNTIF(Returns!$A$2:$A$1635,Orders!AG865)&gt;0,"Returned","Not Returned")</f>
        <v>Not Returned</v>
      </c>
    </row>
    <row r="866" spans="5:34" ht="12.75" customHeight="1" thickTop="1" thickBot="1" x14ac:dyDescent="0.3">
      <c r="E866" s="11">
        <v>19627</v>
      </c>
      <c r="F866" s="12" t="s">
        <v>106</v>
      </c>
      <c r="G866" s="12">
        <v>7.0000000000000007E-2</v>
      </c>
      <c r="H866" s="12">
        <v>17.7</v>
      </c>
      <c r="I866" s="12">
        <v>9.4700000000000006</v>
      </c>
      <c r="J866" s="12">
        <v>1551</v>
      </c>
      <c r="K866" s="7" t="str">
        <f>IF(COUNTIF(Table1[Customer ID],Table1[[#This Row],[Customer ID]])&gt;1,"Repeat Customer","One-Time Customer")</f>
        <v>One-Time Customer</v>
      </c>
      <c r="L866" s="12" t="s">
        <v>1568</v>
      </c>
      <c r="M866" s="12" t="s">
        <v>49</v>
      </c>
      <c r="N866" s="12" t="s">
        <v>114</v>
      </c>
      <c r="O866" s="12" t="s">
        <v>29</v>
      </c>
      <c r="P866" s="12" t="s">
        <v>141</v>
      </c>
      <c r="Q866" s="12" t="s">
        <v>59</v>
      </c>
      <c r="R866" s="12" t="s">
        <v>1569</v>
      </c>
      <c r="S866" s="12">
        <v>0.59</v>
      </c>
      <c r="T866" s="7">
        <f>Table1[[#This Row],[Profit]]/Table1[[#This Row],[Sales]]</f>
        <v>-0.81000432367712105</v>
      </c>
      <c r="U866" s="12" t="s">
        <v>33</v>
      </c>
      <c r="V866" s="12" t="s">
        <v>136</v>
      </c>
      <c r="W866" s="12" t="s">
        <v>671</v>
      </c>
      <c r="X866" s="12" t="s">
        <v>1570</v>
      </c>
      <c r="Y866" s="12">
        <v>39530</v>
      </c>
      <c r="Z866" s="13">
        <v>42180</v>
      </c>
      <c r="AA866" s="14" t="str">
        <f>TEXT(Table1[[#This Row],[Order Date]],"mmmm")</f>
        <v>June</v>
      </c>
      <c r="AB866" s="8" t="str">
        <f>TEXT(Table1[[#This Row],[Order Date]],"yyyy")</f>
        <v>2015</v>
      </c>
      <c r="AC866" s="13">
        <v>42186</v>
      </c>
      <c r="AD866" s="12">
        <v>-243.54400000000001</v>
      </c>
      <c r="AE866" s="12">
        <v>18</v>
      </c>
      <c r="AF866" s="12">
        <v>300.67</v>
      </c>
      <c r="AG866" s="12">
        <v>87488</v>
      </c>
      <c r="AH866" s="7" t="str">
        <f>IF(COUNTIF(Returns!$A$2:$A$1635,Orders!AG866)&gt;0,"Returned","Not Returned")</f>
        <v>Not Returned</v>
      </c>
    </row>
    <row r="867" spans="5:34" ht="12.75" customHeight="1" thickTop="1" thickBot="1" x14ac:dyDescent="0.3">
      <c r="E867" s="9">
        <v>20993</v>
      </c>
      <c r="F867" s="2" t="s">
        <v>47</v>
      </c>
      <c r="G867" s="2">
        <v>0.01</v>
      </c>
      <c r="H867" s="2">
        <v>348.21</v>
      </c>
      <c r="I867" s="2">
        <v>40.19</v>
      </c>
      <c r="J867" s="2">
        <v>1552</v>
      </c>
      <c r="K867" s="7" t="str">
        <f>IF(COUNTIF(Table1[Customer ID],Table1[[#This Row],[Customer ID]])&gt;1,"Repeat Customer","One-Time Customer")</f>
        <v>One-Time Customer</v>
      </c>
      <c r="L867" s="2" t="s">
        <v>1571</v>
      </c>
      <c r="M867" s="2" t="s">
        <v>39</v>
      </c>
      <c r="N867" s="2" t="s">
        <v>58</v>
      </c>
      <c r="O867" s="2" t="s">
        <v>41</v>
      </c>
      <c r="P867" s="2" t="s">
        <v>152</v>
      </c>
      <c r="Q867" s="2" t="s">
        <v>121</v>
      </c>
      <c r="R867" s="2" t="s">
        <v>1572</v>
      </c>
      <c r="S867" s="2">
        <v>0.62</v>
      </c>
      <c r="T867" s="7">
        <f>Table1[[#This Row],[Profit]]/Table1[[#This Row],[Sales]]</f>
        <v>-0.46589269425325486</v>
      </c>
      <c r="U867" s="2" t="s">
        <v>33</v>
      </c>
      <c r="V867" s="2" t="s">
        <v>136</v>
      </c>
      <c r="W867" s="2" t="s">
        <v>671</v>
      </c>
      <c r="X867" s="2" t="s">
        <v>1573</v>
      </c>
      <c r="Y867" s="2">
        <v>39056</v>
      </c>
      <c r="Z867" s="10">
        <v>42005</v>
      </c>
      <c r="AA867" s="14" t="str">
        <f>TEXT(Table1[[#This Row],[Order Date]],"mmmm")</f>
        <v>January</v>
      </c>
      <c r="AB867" s="8" t="str">
        <f>TEXT(Table1[[#This Row],[Order Date]],"yyyy")</f>
        <v>2015</v>
      </c>
      <c r="AC867" s="10">
        <v>42008</v>
      </c>
      <c r="AD867" s="2">
        <v>-337.09199999999998</v>
      </c>
      <c r="AE867" s="2">
        <v>2</v>
      </c>
      <c r="AF867" s="2">
        <v>723.54</v>
      </c>
      <c r="AG867" s="2">
        <v>87486</v>
      </c>
      <c r="AH867" s="7" t="str">
        <f>IF(COUNTIF(Returns!$A$2:$A$1635,Orders!AG867)&gt;0,"Returned","Not Returned")</f>
        <v>Not Returned</v>
      </c>
    </row>
    <row r="868" spans="5:34" ht="12.75" customHeight="1" thickTop="1" thickBot="1" x14ac:dyDescent="0.3">
      <c r="E868" s="11">
        <v>24862</v>
      </c>
      <c r="F868" s="12" t="s">
        <v>37</v>
      </c>
      <c r="G868" s="12">
        <v>0.03</v>
      </c>
      <c r="H868" s="12">
        <v>12.28</v>
      </c>
      <c r="I868" s="12">
        <v>6.35</v>
      </c>
      <c r="J868" s="12">
        <v>1553</v>
      </c>
      <c r="K868" s="7" t="str">
        <f>IF(COUNTIF(Table1[Customer ID],Table1[[#This Row],[Customer ID]])&gt;1,"Repeat Customer","One-Time Customer")</f>
        <v>One-Time Customer</v>
      </c>
      <c r="L868" s="12" t="s">
        <v>1574</v>
      </c>
      <c r="M868" s="12" t="s">
        <v>49</v>
      </c>
      <c r="N868" s="12" t="s">
        <v>58</v>
      </c>
      <c r="O868" s="12" t="s">
        <v>29</v>
      </c>
      <c r="P868" s="12" t="s">
        <v>93</v>
      </c>
      <c r="Q868" s="12" t="s">
        <v>59</v>
      </c>
      <c r="R868" s="12" t="s">
        <v>1575</v>
      </c>
      <c r="S868" s="12">
        <v>0.38</v>
      </c>
      <c r="T868" s="7">
        <f>Table1[[#This Row],[Profit]]/Table1[[#This Row],[Sales]]</f>
        <v>0.78459956586313251</v>
      </c>
      <c r="U868" s="12" t="s">
        <v>33</v>
      </c>
      <c r="V868" s="12" t="s">
        <v>136</v>
      </c>
      <c r="W868" s="12" t="s">
        <v>671</v>
      </c>
      <c r="X868" s="12" t="s">
        <v>1576</v>
      </c>
      <c r="Y868" s="12">
        <v>38701</v>
      </c>
      <c r="Z868" s="13">
        <v>42085</v>
      </c>
      <c r="AA868" s="14" t="str">
        <f>TEXT(Table1[[#This Row],[Order Date]],"mmmm")</f>
        <v>March</v>
      </c>
      <c r="AB868" s="8" t="str">
        <f>TEXT(Table1[[#This Row],[Order Date]],"yyyy")</f>
        <v>2015</v>
      </c>
      <c r="AC868" s="13">
        <v>42087</v>
      </c>
      <c r="AD868" s="12">
        <v>68.675999999999988</v>
      </c>
      <c r="AE868" s="12">
        <v>7</v>
      </c>
      <c r="AF868" s="12">
        <v>87.53</v>
      </c>
      <c r="AG868" s="12">
        <v>87484</v>
      </c>
      <c r="AH868" s="7" t="str">
        <f>IF(COUNTIF(Returns!$A$2:$A$1635,Orders!AG868)&gt;0,"Returned","Not Returned")</f>
        <v>Not Returned</v>
      </c>
    </row>
    <row r="869" spans="5:34" ht="12.75" customHeight="1" thickTop="1" thickBot="1" x14ac:dyDescent="0.3">
      <c r="E869" s="9">
        <v>26135</v>
      </c>
      <c r="F869" s="2" t="s">
        <v>25</v>
      </c>
      <c r="G869" s="2">
        <v>0.04</v>
      </c>
      <c r="H869" s="2">
        <v>10.98</v>
      </c>
      <c r="I869" s="2">
        <v>3.99</v>
      </c>
      <c r="J869" s="2">
        <v>1554</v>
      </c>
      <c r="K869" s="7" t="str">
        <f>IF(COUNTIF(Table1[Customer ID],Table1[[#This Row],[Customer ID]])&gt;1,"Repeat Customer","One-Time Customer")</f>
        <v>Repeat Customer</v>
      </c>
      <c r="L869" s="2" t="s">
        <v>1577</v>
      </c>
      <c r="M869" s="2" t="s">
        <v>49</v>
      </c>
      <c r="N869" s="2" t="s">
        <v>58</v>
      </c>
      <c r="O869" s="2" t="s">
        <v>29</v>
      </c>
      <c r="P869" s="2" t="s">
        <v>257</v>
      </c>
      <c r="Q869" s="2" t="s">
        <v>59</v>
      </c>
      <c r="R869" s="2" t="s">
        <v>1578</v>
      </c>
      <c r="S869" s="2">
        <v>0.57999999999999996</v>
      </c>
      <c r="T869" s="7">
        <f>Table1[[#This Row],[Profit]]/Table1[[#This Row],[Sales]]</f>
        <v>2.7931250725815815</v>
      </c>
      <c r="U869" s="2" t="s">
        <v>33</v>
      </c>
      <c r="V869" s="2" t="s">
        <v>136</v>
      </c>
      <c r="W869" s="2" t="s">
        <v>671</v>
      </c>
      <c r="X869" s="2" t="s">
        <v>1579</v>
      </c>
      <c r="Y869" s="2">
        <v>39503</v>
      </c>
      <c r="Z869" s="10">
        <v>42142</v>
      </c>
      <c r="AA869" s="14" t="str">
        <f>TEXT(Table1[[#This Row],[Order Date]],"mmmm")</f>
        <v>May</v>
      </c>
      <c r="AB869" s="8" t="str">
        <f>TEXT(Table1[[#This Row],[Order Date]],"yyyy")</f>
        <v>2015</v>
      </c>
      <c r="AC869" s="10">
        <v>42142</v>
      </c>
      <c r="AD869" s="2">
        <v>481.03199999999998</v>
      </c>
      <c r="AE869" s="2">
        <v>15</v>
      </c>
      <c r="AF869" s="2">
        <v>172.22</v>
      </c>
      <c r="AG869" s="2">
        <v>87485</v>
      </c>
      <c r="AH869" s="7" t="str">
        <f>IF(COUNTIF(Returns!$A$2:$A$1635,Orders!AG869)&gt;0,"Returned","Not Returned")</f>
        <v>Not Returned</v>
      </c>
    </row>
    <row r="870" spans="5:34" ht="12.75" customHeight="1" thickTop="1" thickBot="1" x14ac:dyDescent="0.3">
      <c r="E870" s="11">
        <v>25409</v>
      </c>
      <c r="F870" s="12" t="s">
        <v>25</v>
      </c>
      <c r="G870" s="12">
        <v>0.03</v>
      </c>
      <c r="H870" s="12">
        <v>124.49</v>
      </c>
      <c r="I870" s="12">
        <v>51.94</v>
      </c>
      <c r="J870" s="12">
        <v>1554</v>
      </c>
      <c r="K870" s="7" t="str">
        <f>IF(COUNTIF(Table1[Customer ID],Table1[[#This Row],[Customer ID]])&gt;1,"Repeat Customer","One-Time Customer")</f>
        <v>Repeat Customer</v>
      </c>
      <c r="L870" s="12" t="s">
        <v>1577</v>
      </c>
      <c r="M870" s="12" t="s">
        <v>39</v>
      </c>
      <c r="N870" s="12" t="s">
        <v>114</v>
      </c>
      <c r="O870" s="12" t="s">
        <v>41</v>
      </c>
      <c r="P870" s="12" t="s">
        <v>152</v>
      </c>
      <c r="Q870" s="12" t="s">
        <v>121</v>
      </c>
      <c r="R870" s="12" t="s">
        <v>462</v>
      </c>
      <c r="S870" s="12">
        <v>0.63</v>
      </c>
      <c r="T870" s="7">
        <f>Table1[[#This Row],[Profit]]/Table1[[#This Row],[Sales]]</f>
        <v>-4.4899874843554455E-3</v>
      </c>
      <c r="U870" s="12" t="s">
        <v>33</v>
      </c>
      <c r="V870" s="12" t="s">
        <v>136</v>
      </c>
      <c r="W870" s="12" t="s">
        <v>671</v>
      </c>
      <c r="X870" s="12" t="s">
        <v>1579</v>
      </c>
      <c r="Y870" s="12">
        <v>39503</v>
      </c>
      <c r="Z870" s="13">
        <v>42048</v>
      </c>
      <c r="AA870" s="14" t="str">
        <f>TEXT(Table1[[#This Row],[Order Date]],"mmmm")</f>
        <v>February</v>
      </c>
      <c r="AB870" s="8" t="str">
        <f>TEXT(Table1[[#This Row],[Order Date]],"yyyy")</f>
        <v>2015</v>
      </c>
      <c r="AC870" s="13">
        <v>42049</v>
      </c>
      <c r="AD870" s="12">
        <v>-4.0180000000000007</v>
      </c>
      <c r="AE870" s="12">
        <v>7</v>
      </c>
      <c r="AF870" s="12">
        <v>894.88</v>
      </c>
      <c r="AG870" s="12">
        <v>87487</v>
      </c>
      <c r="AH870" s="7" t="str">
        <f>IF(COUNTIF(Returns!$A$2:$A$1635,Orders!AG870)&gt;0,"Returned","Not Returned")</f>
        <v>Not Returned</v>
      </c>
    </row>
    <row r="871" spans="5:34" ht="12.75" customHeight="1" thickTop="1" thickBot="1" x14ac:dyDescent="0.3">
      <c r="E871" s="9">
        <v>18294</v>
      </c>
      <c r="F871" s="2" t="s">
        <v>37</v>
      </c>
      <c r="G871" s="2">
        <v>0.06</v>
      </c>
      <c r="H871" s="2">
        <v>2.89</v>
      </c>
      <c r="I871" s="2">
        <v>0.99</v>
      </c>
      <c r="J871" s="2">
        <v>1556</v>
      </c>
      <c r="K871" s="7" t="str">
        <f>IF(COUNTIF(Table1[Customer ID],Table1[[#This Row],[Customer ID]])&gt;1,"Repeat Customer","One-Time Customer")</f>
        <v>Repeat Customer</v>
      </c>
      <c r="L871" s="2" t="s">
        <v>1580</v>
      </c>
      <c r="M871" s="2" t="s">
        <v>49</v>
      </c>
      <c r="N871" s="2" t="s">
        <v>114</v>
      </c>
      <c r="O871" s="2" t="s">
        <v>29</v>
      </c>
      <c r="P871" s="2" t="s">
        <v>134</v>
      </c>
      <c r="Q871" s="2" t="s">
        <v>59</v>
      </c>
      <c r="R871" s="2" t="s">
        <v>1581</v>
      </c>
      <c r="S871" s="2">
        <v>0.38</v>
      </c>
      <c r="T871" s="7">
        <f>Table1[[#This Row],[Profit]]/Table1[[#This Row],[Sales]]</f>
        <v>-0.12055788842231553</v>
      </c>
      <c r="U871" s="2" t="s">
        <v>33</v>
      </c>
      <c r="V871" s="2" t="s">
        <v>136</v>
      </c>
      <c r="W871" s="2" t="s">
        <v>137</v>
      </c>
      <c r="X871" s="2" t="s">
        <v>1454</v>
      </c>
      <c r="Y871" s="2">
        <v>22304</v>
      </c>
      <c r="Z871" s="10">
        <v>42156</v>
      </c>
      <c r="AA871" s="14" t="str">
        <f>TEXT(Table1[[#This Row],[Order Date]],"mmmm")</f>
        <v>June</v>
      </c>
      <c r="AB871" s="8" t="str">
        <f>TEXT(Table1[[#This Row],[Order Date]],"yyyy")</f>
        <v>2015</v>
      </c>
      <c r="AC871" s="10">
        <v>42158</v>
      </c>
      <c r="AD871" s="2">
        <v>-2.0097</v>
      </c>
      <c r="AE871" s="2">
        <v>6</v>
      </c>
      <c r="AF871" s="2">
        <v>16.670000000000002</v>
      </c>
      <c r="AG871" s="2">
        <v>87425</v>
      </c>
      <c r="AH871" s="7" t="str">
        <f>IF(COUNTIF(Returns!$A$2:$A$1635,Orders!AG871)&gt;0,"Returned","Not Returned")</f>
        <v>Not Returned</v>
      </c>
    </row>
    <row r="872" spans="5:34" ht="12.75" customHeight="1" thickTop="1" thickBot="1" x14ac:dyDescent="0.3">
      <c r="E872" s="11">
        <v>18295</v>
      </c>
      <c r="F872" s="12" t="s">
        <v>37</v>
      </c>
      <c r="G872" s="12">
        <v>0.08</v>
      </c>
      <c r="H872" s="12">
        <v>22.84</v>
      </c>
      <c r="I872" s="12">
        <v>11.54</v>
      </c>
      <c r="J872" s="12">
        <v>1556</v>
      </c>
      <c r="K872" s="7" t="str">
        <f>IF(COUNTIF(Table1[Customer ID],Table1[[#This Row],[Customer ID]])&gt;1,"Repeat Customer","One-Time Customer")</f>
        <v>Repeat Customer</v>
      </c>
      <c r="L872" s="12" t="s">
        <v>1580</v>
      </c>
      <c r="M872" s="12" t="s">
        <v>49</v>
      </c>
      <c r="N872" s="12" t="s">
        <v>114</v>
      </c>
      <c r="O872" s="12" t="s">
        <v>29</v>
      </c>
      <c r="P872" s="12" t="s">
        <v>93</v>
      </c>
      <c r="Q872" s="12" t="s">
        <v>59</v>
      </c>
      <c r="R872" s="12" t="s">
        <v>227</v>
      </c>
      <c r="S872" s="12">
        <v>0.39</v>
      </c>
      <c r="T872" s="7">
        <f>Table1[[#This Row],[Profit]]/Table1[[#This Row],[Sales]]</f>
        <v>-2.4460545193687233</v>
      </c>
      <c r="U872" s="12" t="s">
        <v>33</v>
      </c>
      <c r="V872" s="12" t="s">
        <v>136</v>
      </c>
      <c r="W872" s="12" t="s">
        <v>137</v>
      </c>
      <c r="X872" s="12" t="s">
        <v>1454</v>
      </c>
      <c r="Y872" s="12">
        <v>22304</v>
      </c>
      <c r="Z872" s="13">
        <v>42156</v>
      </c>
      <c r="AA872" s="14" t="str">
        <f>TEXT(Table1[[#This Row],[Order Date]],"mmmm")</f>
        <v>June</v>
      </c>
      <c r="AB872" s="8" t="str">
        <f>TEXT(Table1[[#This Row],[Order Date]],"yyyy")</f>
        <v>2015</v>
      </c>
      <c r="AC872" s="13">
        <v>42158</v>
      </c>
      <c r="AD872" s="12">
        <v>-477.37200000000007</v>
      </c>
      <c r="AE872" s="12">
        <v>9</v>
      </c>
      <c r="AF872" s="12">
        <v>195.16</v>
      </c>
      <c r="AG872" s="12">
        <v>87425</v>
      </c>
      <c r="AH872" s="7" t="str">
        <f>IF(COUNTIF(Returns!$A$2:$A$1635,Orders!AG872)&gt;0,"Returned","Not Returned")</f>
        <v>Not Returned</v>
      </c>
    </row>
    <row r="873" spans="5:34" ht="12.75" customHeight="1" thickTop="1" thickBot="1" x14ac:dyDescent="0.3">
      <c r="E873" s="9">
        <v>18511</v>
      </c>
      <c r="F873" s="2" t="s">
        <v>106</v>
      </c>
      <c r="G873" s="2">
        <v>0.09</v>
      </c>
      <c r="H873" s="2">
        <v>60.98</v>
      </c>
      <c r="I873" s="2">
        <v>49</v>
      </c>
      <c r="J873" s="2">
        <v>1557</v>
      </c>
      <c r="K873" s="7" t="str">
        <f>IF(COUNTIF(Table1[Customer ID],Table1[[#This Row],[Customer ID]])&gt;1,"Repeat Customer","One-Time Customer")</f>
        <v>Repeat Customer</v>
      </c>
      <c r="L873" s="2" t="s">
        <v>1582</v>
      </c>
      <c r="M873" s="2" t="s">
        <v>49</v>
      </c>
      <c r="N873" s="2" t="s">
        <v>114</v>
      </c>
      <c r="O873" s="2" t="s">
        <v>29</v>
      </c>
      <c r="P873" s="2" t="s">
        <v>257</v>
      </c>
      <c r="Q873" s="2" t="s">
        <v>236</v>
      </c>
      <c r="R873" s="2" t="s">
        <v>1583</v>
      </c>
      <c r="S873" s="2">
        <v>0.59</v>
      </c>
      <c r="T873" s="7">
        <f>Table1[[#This Row],[Profit]]/Table1[[#This Row],[Sales]]</f>
        <v>-1.0854209772401719</v>
      </c>
      <c r="U873" s="2" t="s">
        <v>33</v>
      </c>
      <c r="V873" s="2" t="s">
        <v>136</v>
      </c>
      <c r="W873" s="2" t="s">
        <v>137</v>
      </c>
      <c r="X873" s="2" t="s">
        <v>1584</v>
      </c>
      <c r="Y873" s="2">
        <v>22003</v>
      </c>
      <c r="Z873" s="10">
        <v>42088</v>
      </c>
      <c r="AA873" s="14" t="str">
        <f>TEXT(Table1[[#This Row],[Order Date]],"mmmm")</f>
        <v>March</v>
      </c>
      <c r="AB873" s="8" t="str">
        <f>TEXT(Table1[[#This Row],[Order Date]],"yyyy")</f>
        <v>2015</v>
      </c>
      <c r="AC873" s="10">
        <v>42096</v>
      </c>
      <c r="AD873" s="2">
        <v>-954.75800000000004</v>
      </c>
      <c r="AE873" s="2">
        <v>15</v>
      </c>
      <c r="AF873" s="2">
        <v>879.62</v>
      </c>
      <c r="AG873" s="2">
        <v>87426</v>
      </c>
      <c r="AH873" s="7" t="str">
        <f>IF(COUNTIF(Returns!$A$2:$A$1635,Orders!AG873)&gt;0,"Returned","Not Returned")</f>
        <v>Not Returned</v>
      </c>
    </row>
    <row r="874" spans="5:34" ht="12.75" customHeight="1" thickTop="1" thickBot="1" x14ac:dyDescent="0.3">
      <c r="E874" s="11">
        <v>18512</v>
      </c>
      <c r="F874" s="12" t="s">
        <v>106</v>
      </c>
      <c r="G874" s="12">
        <v>0.05</v>
      </c>
      <c r="H874" s="12">
        <v>29.89</v>
      </c>
      <c r="I874" s="12">
        <v>1.99</v>
      </c>
      <c r="J874" s="12">
        <v>1557</v>
      </c>
      <c r="K874" s="7" t="str">
        <f>IF(COUNTIF(Table1[Customer ID],Table1[[#This Row],[Customer ID]])&gt;1,"Repeat Customer","One-Time Customer")</f>
        <v>Repeat Customer</v>
      </c>
      <c r="L874" s="12" t="s">
        <v>1582</v>
      </c>
      <c r="M874" s="12" t="s">
        <v>49</v>
      </c>
      <c r="N874" s="12" t="s">
        <v>114</v>
      </c>
      <c r="O874" s="12" t="s">
        <v>77</v>
      </c>
      <c r="P874" s="12" t="s">
        <v>180</v>
      </c>
      <c r="Q874" s="12" t="s">
        <v>51</v>
      </c>
      <c r="R874" s="12" t="s">
        <v>1311</v>
      </c>
      <c r="S874" s="12">
        <v>0.5</v>
      </c>
      <c r="T874" s="7">
        <f>Table1[[#This Row],[Profit]]/Table1[[#This Row],[Sales]]</f>
        <v>0.60763974639386475</v>
      </c>
      <c r="U874" s="12" t="s">
        <v>33</v>
      </c>
      <c r="V874" s="12" t="s">
        <v>136</v>
      </c>
      <c r="W874" s="12" t="s">
        <v>137</v>
      </c>
      <c r="X874" s="12" t="s">
        <v>1584</v>
      </c>
      <c r="Y874" s="12">
        <v>22003</v>
      </c>
      <c r="Z874" s="13">
        <v>42088</v>
      </c>
      <c r="AA874" s="14" t="str">
        <f>TEXT(Table1[[#This Row],[Order Date]],"mmmm")</f>
        <v>March</v>
      </c>
      <c r="AB874" s="8" t="str">
        <f>TEXT(Table1[[#This Row],[Order Date]],"yyyy")</f>
        <v>2015</v>
      </c>
      <c r="AC874" s="13">
        <v>42090</v>
      </c>
      <c r="AD874" s="12">
        <v>219.4734</v>
      </c>
      <c r="AE874" s="12">
        <v>12</v>
      </c>
      <c r="AF874" s="12">
        <v>361.19</v>
      </c>
      <c r="AG874" s="12">
        <v>87426</v>
      </c>
      <c r="AH874" s="7" t="str">
        <f>IF(COUNTIF(Returns!$A$2:$A$1635,Orders!AG874)&gt;0,"Returned","Not Returned")</f>
        <v>Not Returned</v>
      </c>
    </row>
    <row r="875" spans="5:34" ht="12.75" customHeight="1" thickTop="1" thickBot="1" x14ac:dyDescent="0.3">
      <c r="E875" s="9">
        <v>26229</v>
      </c>
      <c r="F875" s="2" t="s">
        <v>47</v>
      </c>
      <c r="G875" s="2">
        <v>0.1</v>
      </c>
      <c r="H875" s="2">
        <v>226.67</v>
      </c>
      <c r="I875" s="2">
        <v>28.16</v>
      </c>
      <c r="J875" s="2">
        <v>1559</v>
      </c>
      <c r="K875" s="7" t="str">
        <f>IF(COUNTIF(Table1[Customer ID],Table1[[#This Row],[Customer ID]])&gt;1,"Repeat Customer","One-Time Customer")</f>
        <v>One-Time Customer</v>
      </c>
      <c r="L875" s="2" t="s">
        <v>1585</v>
      </c>
      <c r="M875" s="2" t="s">
        <v>39</v>
      </c>
      <c r="N875" s="2" t="s">
        <v>114</v>
      </c>
      <c r="O875" s="2" t="s">
        <v>41</v>
      </c>
      <c r="P875" s="2" t="s">
        <v>42</v>
      </c>
      <c r="Q875" s="2" t="s">
        <v>43</v>
      </c>
      <c r="R875" s="2" t="s">
        <v>1586</v>
      </c>
      <c r="S875" s="2">
        <v>0.59</v>
      </c>
      <c r="T875" s="7">
        <f>Table1[[#This Row],[Profit]]/Table1[[#This Row],[Sales]]</f>
        <v>-0.3590759561134288</v>
      </c>
      <c r="U875" s="2" t="s">
        <v>33</v>
      </c>
      <c r="V875" s="2" t="s">
        <v>136</v>
      </c>
      <c r="W875" s="2" t="s">
        <v>137</v>
      </c>
      <c r="X875" s="2" t="s">
        <v>1587</v>
      </c>
      <c r="Y875" s="2">
        <v>24060</v>
      </c>
      <c r="Z875" s="10">
        <v>42109</v>
      </c>
      <c r="AA875" s="14" t="str">
        <f>TEXT(Table1[[#This Row],[Order Date]],"mmmm")</f>
        <v>April</v>
      </c>
      <c r="AB875" s="8" t="str">
        <f>TEXT(Table1[[#This Row],[Order Date]],"yyyy")</f>
        <v>2015</v>
      </c>
      <c r="AC875" s="10">
        <v>42111</v>
      </c>
      <c r="AD875" s="2">
        <v>-390.76800000000003</v>
      </c>
      <c r="AE875" s="2">
        <v>5</v>
      </c>
      <c r="AF875" s="2">
        <v>1088.26</v>
      </c>
      <c r="AG875" s="2">
        <v>87424</v>
      </c>
      <c r="AH875" s="7" t="str">
        <f>IF(COUNTIF(Returns!$A$2:$A$1635,Orders!AG875)&gt;0,"Returned","Not Returned")</f>
        <v>Not Returned</v>
      </c>
    </row>
    <row r="876" spans="5:34" ht="12.75" customHeight="1" thickTop="1" thickBot="1" x14ac:dyDescent="0.3">
      <c r="E876" s="11">
        <v>19130</v>
      </c>
      <c r="F876" s="12" t="s">
        <v>25</v>
      </c>
      <c r="G876" s="12">
        <v>0.02</v>
      </c>
      <c r="H876" s="12">
        <v>11.34</v>
      </c>
      <c r="I876" s="12">
        <v>11.25</v>
      </c>
      <c r="J876" s="12">
        <v>1561</v>
      </c>
      <c r="K876" s="7" t="str">
        <f>IF(COUNTIF(Table1[Customer ID],Table1[[#This Row],[Customer ID]])&gt;1,"Repeat Customer","One-Time Customer")</f>
        <v>Repeat Customer</v>
      </c>
      <c r="L876" s="12" t="s">
        <v>1588</v>
      </c>
      <c r="M876" s="12" t="s">
        <v>49</v>
      </c>
      <c r="N876" s="12" t="s">
        <v>28</v>
      </c>
      <c r="O876" s="12" t="s">
        <v>29</v>
      </c>
      <c r="P876" s="12" t="s">
        <v>93</v>
      </c>
      <c r="Q876" s="12" t="s">
        <v>59</v>
      </c>
      <c r="R876" s="12" t="s">
        <v>1589</v>
      </c>
      <c r="S876" s="12">
        <v>0.36</v>
      </c>
      <c r="T876" s="7">
        <f>Table1[[#This Row],[Profit]]/Table1[[#This Row],[Sales]]</f>
        <v>-1.4677068557919621</v>
      </c>
      <c r="U876" s="12" t="s">
        <v>33</v>
      </c>
      <c r="V876" s="12" t="s">
        <v>61</v>
      </c>
      <c r="W876" s="12" t="s">
        <v>130</v>
      </c>
      <c r="X876" s="12" t="s">
        <v>1444</v>
      </c>
      <c r="Y876" s="12">
        <v>76063</v>
      </c>
      <c r="Z876" s="13">
        <v>42064</v>
      </c>
      <c r="AA876" s="14" t="str">
        <f>TEXT(Table1[[#This Row],[Order Date]],"mmmm")</f>
        <v>March</v>
      </c>
      <c r="AB876" s="8" t="str">
        <f>TEXT(Table1[[#This Row],[Order Date]],"yyyy")</f>
        <v>2015</v>
      </c>
      <c r="AC876" s="13">
        <v>42065</v>
      </c>
      <c r="AD876" s="12">
        <v>-155.21</v>
      </c>
      <c r="AE876" s="12">
        <v>9</v>
      </c>
      <c r="AF876" s="12">
        <v>105.75</v>
      </c>
      <c r="AG876" s="12">
        <v>88093</v>
      </c>
      <c r="AH876" s="7" t="str">
        <f>IF(COUNTIF(Returns!$A$2:$A$1635,Orders!AG876)&gt;0,"Returned","Not Returned")</f>
        <v>Not Returned</v>
      </c>
    </row>
    <row r="877" spans="5:34" ht="12.75" customHeight="1" thickTop="1" thickBot="1" x14ac:dyDescent="0.3">
      <c r="E877" s="9">
        <v>19208</v>
      </c>
      <c r="F877" s="2" t="s">
        <v>47</v>
      </c>
      <c r="G877" s="2">
        <v>0.05</v>
      </c>
      <c r="H877" s="2">
        <v>12.2</v>
      </c>
      <c r="I877" s="2">
        <v>6.02</v>
      </c>
      <c r="J877" s="2">
        <v>1561</v>
      </c>
      <c r="K877" s="7" t="str">
        <f>IF(COUNTIF(Table1[Customer ID],Table1[[#This Row],[Customer ID]])&gt;1,"Repeat Customer","One-Time Customer")</f>
        <v>Repeat Customer</v>
      </c>
      <c r="L877" s="2" t="s">
        <v>1588</v>
      </c>
      <c r="M877" s="2" t="s">
        <v>49</v>
      </c>
      <c r="N877" s="2" t="s">
        <v>28</v>
      </c>
      <c r="O877" s="2" t="s">
        <v>41</v>
      </c>
      <c r="P877" s="2" t="s">
        <v>50</v>
      </c>
      <c r="Q877" s="2" t="s">
        <v>51</v>
      </c>
      <c r="R877" s="2" t="s">
        <v>1412</v>
      </c>
      <c r="S877" s="2">
        <v>0.43</v>
      </c>
      <c r="T877" s="7">
        <f>Table1[[#This Row],[Profit]]/Table1[[#This Row],[Sales]]</f>
        <v>-0.10389488503050212</v>
      </c>
      <c r="U877" s="2" t="s">
        <v>33</v>
      </c>
      <c r="V877" s="2" t="s">
        <v>61</v>
      </c>
      <c r="W877" s="2" t="s">
        <v>130</v>
      </c>
      <c r="X877" s="2" t="s">
        <v>1444</v>
      </c>
      <c r="Y877" s="2">
        <v>76063</v>
      </c>
      <c r="Z877" s="10">
        <v>42107</v>
      </c>
      <c r="AA877" s="14" t="str">
        <f>TEXT(Table1[[#This Row],[Order Date]],"mmmm")</f>
        <v>April</v>
      </c>
      <c r="AB877" s="8" t="str">
        <f>TEXT(Table1[[#This Row],[Order Date]],"yyyy")</f>
        <v>2015</v>
      </c>
      <c r="AC877" s="10">
        <v>42108</v>
      </c>
      <c r="AD877" s="2">
        <v>-6.6420000000000003</v>
      </c>
      <c r="AE877" s="2">
        <v>5</v>
      </c>
      <c r="AF877" s="2">
        <v>63.93</v>
      </c>
      <c r="AG877" s="2">
        <v>88094</v>
      </c>
      <c r="AH877" s="7" t="str">
        <f>IF(COUNTIF(Returns!$A$2:$A$1635,Orders!AG877)&gt;0,"Returned","Not Returned")</f>
        <v>Not Returned</v>
      </c>
    </row>
    <row r="878" spans="5:34" ht="12.75" customHeight="1" thickTop="1" thickBot="1" x14ac:dyDescent="0.3">
      <c r="E878" s="11">
        <v>20464</v>
      </c>
      <c r="F878" s="12" t="s">
        <v>56</v>
      </c>
      <c r="G878" s="12">
        <v>7.0000000000000007E-2</v>
      </c>
      <c r="H878" s="12">
        <v>20.95</v>
      </c>
      <c r="I878" s="12">
        <v>5.99</v>
      </c>
      <c r="J878" s="12">
        <v>1574</v>
      </c>
      <c r="K878" s="7" t="str">
        <f>IF(COUNTIF(Table1[Customer ID],Table1[[#This Row],[Customer ID]])&gt;1,"Repeat Customer","One-Time Customer")</f>
        <v>One-Time Customer</v>
      </c>
      <c r="L878" s="12" t="s">
        <v>1590</v>
      </c>
      <c r="M878" s="12" t="s">
        <v>49</v>
      </c>
      <c r="N878" s="12" t="s">
        <v>114</v>
      </c>
      <c r="O878" s="12" t="s">
        <v>77</v>
      </c>
      <c r="P878" s="12" t="s">
        <v>180</v>
      </c>
      <c r="Q878" s="12" t="s">
        <v>59</v>
      </c>
      <c r="R878" s="12" t="s">
        <v>1591</v>
      </c>
      <c r="S878" s="12">
        <v>0.65</v>
      </c>
      <c r="T878" s="7">
        <f>Table1[[#This Row],[Profit]]/Table1[[#This Row],[Sales]]</f>
        <v>6.9580991313234544E-2</v>
      </c>
      <c r="U878" s="12" t="s">
        <v>33</v>
      </c>
      <c r="V878" s="12" t="s">
        <v>136</v>
      </c>
      <c r="W878" s="12" t="s">
        <v>322</v>
      </c>
      <c r="X878" s="12" t="s">
        <v>1592</v>
      </c>
      <c r="Y878" s="12">
        <v>28314</v>
      </c>
      <c r="Z878" s="13">
        <v>42044</v>
      </c>
      <c r="AA878" s="14" t="str">
        <f>TEXT(Table1[[#This Row],[Order Date]],"mmmm")</f>
        <v>February</v>
      </c>
      <c r="AB878" s="8" t="str">
        <f>TEXT(Table1[[#This Row],[Order Date]],"yyyy")</f>
        <v>2015</v>
      </c>
      <c r="AC878" s="13">
        <v>42045</v>
      </c>
      <c r="AD878" s="12">
        <v>27.233999999999998</v>
      </c>
      <c r="AE878" s="12">
        <v>19</v>
      </c>
      <c r="AF878" s="12">
        <v>391.4</v>
      </c>
      <c r="AG878" s="12">
        <v>86966</v>
      </c>
      <c r="AH878" s="7" t="str">
        <f>IF(COUNTIF(Returns!$A$2:$A$1635,Orders!AG878)&gt;0,"Returned","Not Returned")</f>
        <v>Not Returned</v>
      </c>
    </row>
    <row r="879" spans="5:34" ht="12.75" customHeight="1" thickTop="1" thickBot="1" x14ac:dyDescent="0.3">
      <c r="E879" s="9">
        <v>22127</v>
      </c>
      <c r="F879" s="2" t="s">
        <v>106</v>
      </c>
      <c r="G879" s="2">
        <v>0.1</v>
      </c>
      <c r="H879" s="2">
        <v>11.58</v>
      </c>
      <c r="I879" s="2">
        <v>6.97</v>
      </c>
      <c r="J879" s="2">
        <v>1580</v>
      </c>
      <c r="K879" s="7" t="str">
        <f>IF(COUNTIF(Table1[Customer ID],Table1[[#This Row],[Customer ID]])&gt;1,"Repeat Customer","One-Time Customer")</f>
        <v>One-Time Customer</v>
      </c>
      <c r="L879" s="2" t="s">
        <v>1593</v>
      </c>
      <c r="M879" s="2" t="s">
        <v>49</v>
      </c>
      <c r="N879" s="2" t="s">
        <v>28</v>
      </c>
      <c r="O879" s="2" t="s">
        <v>29</v>
      </c>
      <c r="P879" s="2" t="s">
        <v>69</v>
      </c>
      <c r="Q879" s="2" t="s">
        <v>59</v>
      </c>
      <c r="R879" s="2" t="s">
        <v>686</v>
      </c>
      <c r="S879" s="2">
        <v>0.35</v>
      </c>
      <c r="T879" s="7">
        <f>Table1[[#This Row],[Profit]]/Table1[[#This Row],[Sales]]</f>
        <v>-0.57797660013764629</v>
      </c>
      <c r="U879" s="2" t="s">
        <v>33</v>
      </c>
      <c r="V879" s="2" t="s">
        <v>53</v>
      </c>
      <c r="W879" s="2" t="s">
        <v>188</v>
      </c>
      <c r="X879" s="2" t="s">
        <v>1594</v>
      </c>
      <c r="Y879" s="2">
        <v>4901</v>
      </c>
      <c r="Z879" s="10">
        <v>42051</v>
      </c>
      <c r="AA879" s="14" t="str">
        <f>TEXT(Table1[[#This Row],[Order Date]],"mmmm")</f>
        <v>February</v>
      </c>
      <c r="AB879" s="8" t="str">
        <f>TEXT(Table1[[#This Row],[Order Date]],"yyyy")</f>
        <v>2015</v>
      </c>
      <c r="AC879" s="10">
        <v>42055</v>
      </c>
      <c r="AD879" s="2">
        <v>-8.3979999999999997</v>
      </c>
      <c r="AE879" s="2">
        <v>1</v>
      </c>
      <c r="AF879" s="2">
        <v>14.53</v>
      </c>
      <c r="AG879" s="2">
        <v>90934</v>
      </c>
      <c r="AH879" s="7" t="str">
        <f>IF(COUNTIF(Returns!$A$2:$A$1635,Orders!AG879)&gt;0,"Returned","Not Returned")</f>
        <v>Not Returned</v>
      </c>
    </row>
    <row r="880" spans="5:34" ht="12.75" customHeight="1" thickTop="1" thickBot="1" x14ac:dyDescent="0.3">
      <c r="E880" s="11">
        <v>25013</v>
      </c>
      <c r="F880" s="12" t="s">
        <v>56</v>
      </c>
      <c r="G880" s="12">
        <v>0.03</v>
      </c>
      <c r="H880" s="12">
        <v>19.04</v>
      </c>
      <c r="I880" s="12">
        <v>6.38</v>
      </c>
      <c r="J880" s="12">
        <v>1590</v>
      </c>
      <c r="K880" s="7" t="str">
        <f>IF(COUNTIF(Table1[Customer ID],Table1[[#This Row],[Customer ID]])&gt;1,"Repeat Customer","One-Time Customer")</f>
        <v>One-Time Customer</v>
      </c>
      <c r="L880" s="12" t="s">
        <v>1595</v>
      </c>
      <c r="M880" s="12" t="s">
        <v>27</v>
      </c>
      <c r="N880" s="12" t="s">
        <v>28</v>
      </c>
      <c r="O880" s="12" t="s">
        <v>41</v>
      </c>
      <c r="P880" s="12" t="s">
        <v>50</v>
      </c>
      <c r="Q880" s="12" t="s">
        <v>59</v>
      </c>
      <c r="R880" s="12" t="s">
        <v>1596</v>
      </c>
      <c r="S880" s="12">
        <v>0.56000000000000005</v>
      </c>
      <c r="T880" s="7">
        <f>Table1[[#This Row],[Profit]]/Table1[[#This Row],[Sales]]</f>
        <v>0.58177879608414906</v>
      </c>
      <c r="U880" s="12" t="s">
        <v>33</v>
      </c>
      <c r="V880" s="12" t="s">
        <v>53</v>
      </c>
      <c r="W880" s="12" t="s">
        <v>154</v>
      </c>
      <c r="X880" s="12" t="s">
        <v>1597</v>
      </c>
      <c r="Y880" s="12">
        <v>44094</v>
      </c>
      <c r="Z880" s="13">
        <v>42098</v>
      </c>
      <c r="AA880" s="14" t="str">
        <f>TEXT(Table1[[#This Row],[Order Date]],"mmmm")</f>
        <v>April</v>
      </c>
      <c r="AB880" s="8" t="str">
        <f>TEXT(Table1[[#This Row],[Order Date]],"yyyy")</f>
        <v>2015</v>
      </c>
      <c r="AC880" s="13">
        <v>42098</v>
      </c>
      <c r="AD880" s="12">
        <v>83.793599999999998</v>
      </c>
      <c r="AE880" s="12">
        <v>7</v>
      </c>
      <c r="AF880" s="12">
        <v>144.03</v>
      </c>
      <c r="AG880" s="12">
        <v>86668</v>
      </c>
      <c r="AH880" s="7" t="str">
        <f>IF(COUNTIF(Returns!$A$2:$A$1635,Orders!AG880)&gt;0,"Returned","Not Returned")</f>
        <v>Not Returned</v>
      </c>
    </row>
    <row r="881" spans="5:34" ht="12.75" customHeight="1" thickTop="1" thickBot="1" x14ac:dyDescent="0.3">
      <c r="E881" s="9">
        <v>25011</v>
      </c>
      <c r="F881" s="2" t="s">
        <v>56</v>
      </c>
      <c r="G881" s="2">
        <v>0.02</v>
      </c>
      <c r="H881" s="2">
        <v>5.53</v>
      </c>
      <c r="I881" s="2">
        <v>6.98</v>
      </c>
      <c r="J881" s="2">
        <v>1593</v>
      </c>
      <c r="K881" s="7" t="str">
        <f>IF(COUNTIF(Table1[Customer ID],Table1[[#This Row],[Customer ID]])&gt;1,"Repeat Customer","One-Time Customer")</f>
        <v>One-Time Customer</v>
      </c>
      <c r="L881" s="2" t="s">
        <v>1598</v>
      </c>
      <c r="M881" s="2" t="s">
        <v>49</v>
      </c>
      <c r="N881" s="2" t="s">
        <v>28</v>
      </c>
      <c r="O881" s="2" t="s">
        <v>29</v>
      </c>
      <c r="P881" s="2" t="s">
        <v>109</v>
      </c>
      <c r="Q881" s="2" t="s">
        <v>59</v>
      </c>
      <c r="R881" s="2" t="s">
        <v>1599</v>
      </c>
      <c r="S881" s="2">
        <v>0.39</v>
      </c>
      <c r="T881" s="7">
        <f>Table1[[#This Row],[Profit]]/Table1[[#This Row],[Sales]]</f>
        <v>-1.5944216349108786</v>
      </c>
      <c r="U881" s="2" t="s">
        <v>33</v>
      </c>
      <c r="V881" s="2" t="s">
        <v>61</v>
      </c>
      <c r="W881" s="2" t="s">
        <v>304</v>
      </c>
      <c r="X881" s="2" t="s">
        <v>305</v>
      </c>
      <c r="Y881" s="2">
        <v>74006</v>
      </c>
      <c r="Z881" s="10">
        <v>42098</v>
      </c>
      <c r="AA881" s="14" t="str">
        <f>TEXT(Table1[[#This Row],[Order Date]],"mmmm")</f>
        <v>April</v>
      </c>
      <c r="AB881" s="8" t="str">
        <f>TEXT(Table1[[#This Row],[Order Date]],"yyyy")</f>
        <v>2015</v>
      </c>
      <c r="AC881" s="10">
        <v>42100</v>
      </c>
      <c r="AD881" s="2">
        <v>-77.823719999999994</v>
      </c>
      <c r="AE881" s="2">
        <v>8</v>
      </c>
      <c r="AF881" s="2">
        <v>48.81</v>
      </c>
      <c r="AG881" s="2">
        <v>86668</v>
      </c>
      <c r="AH881" s="7" t="str">
        <f>IF(COUNTIF(Returns!$A$2:$A$1635,Orders!AG881)&gt;0,"Returned","Not Returned")</f>
        <v>Not Returned</v>
      </c>
    </row>
    <row r="882" spans="5:34" ht="12.75" customHeight="1" thickTop="1" thickBot="1" x14ac:dyDescent="0.3">
      <c r="E882" s="11">
        <v>21059</v>
      </c>
      <c r="F882" s="12" t="s">
        <v>25</v>
      </c>
      <c r="G882" s="12">
        <v>0.01</v>
      </c>
      <c r="H882" s="12">
        <v>500.98</v>
      </c>
      <c r="I882" s="12">
        <v>26</v>
      </c>
      <c r="J882" s="12">
        <v>1595</v>
      </c>
      <c r="K882" s="7" t="str">
        <f>IF(COUNTIF(Table1[Customer ID],Table1[[#This Row],[Customer ID]])&gt;1,"Repeat Customer","One-Time Customer")</f>
        <v>Repeat Customer</v>
      </c>
      <c r="L882" s="12" t="s">
        <v>1600</v>
      </c>
      <c r="M882" s="12" t="s">
        <v>39</v>
      </c>
      <c r="N882" s="12" t="s">
        <v>28</v>
      </c>
      <c r="O882" s="12" t="s">
        <v>41</v>
      </c>
      <c r="P882" s="12" t="s">
        <v>42</v>
      </c>
      <c r="Q882" s="12" t="s">
        <v>43</v>
      </c>
      <c r="R882" s="12" t="s">
        <v>44</v>
      </c>
      <c r="S882" s="12">
        <v>0.6</v>
      </c>
      <c r="T882" s="7">
        <f>Table1[[#This Row],[Profit]]/Table1[[#This Row],[Sales]]</f>
        <v>0.69</v>
      </c>
      <c r="U882" s="12" t="s">
        <v>33</v>
      </c>
      <c r="V882" s="12" t="s">
        <v>53</v>
      </c>
      <c r="W882" s="12" t="s">
        <v>648</v>
      </c>
      <c r="X882" s="12" t="s">
        <v>1601</v>
      </c>
      <c r="Y882" s="12">
        <v>25705</v>
      </c>
      <c r="Z882" s="13">
        <v>42135</v>
      </c>
      <c r="AA882" s="14" t="str">
        <f>TEXT(Table1[[#This Row],[Order Date]],"mmmm")</f>
        <v>May</v>
      </c>
      <c r="AB882" s="8" t="str">
        <f>TEXT(Table1[[#This Row],[Order Date]],"yyyy")</f>
        <v>2015</v>
      </c>
      <c r="AC882" s="13">
        <v>42136</v>
      </c>
      <c r="AD882" s="12">
        <v>5078.5379999999996</v>
      </c>
      <c r="AE882" s="12">
        <v>14</v>
      </c>
      <c r="AF882" s="12">
        <v>7360.2</v>
      </c>
      <c r="AG882" s="12">
        <v>90796</v>
      </c>
      <c r="AH882" s="7" t="str">
        <f>IF(COUNTIF(Returns!$A$2:$A$1635,Orders!AG882)&gt;0,"Returned","Not Returned")</f>
        <v>Not Returned</v>
      </c>
    </row>
    <row r="883" spans="5:34" ht="12.75" customHeight="1" thickTop="1" thickBot="1" x14ac:dyDescent="0.3">
      <c r="E883" s="9">
        <v>21060</v>
      </c>
      <c r="F883" s="2" t="s">
        <v>25</v>
      </c>
      <c r="G883" s="2">
        <v>0.08</v>
      </c>
      <c r="H883" s="2">
        <v>9.77</v>
      </c>
      <c r="I883" s="2">
        <v>6.02</v>
      </c>
      <c r="J883" s="2">
        <v>1595</v>
      </c>
      <c r="K883" s="7" t="str">
        <f>IF(COUNTIF(Table1[Customer ID],Table1[[#This Row],[Customer ID]])&gt;1,"Repeat Customer","One-Time Customer")</f>
        <v>Repeat Customer</v>
      </c>
      <c r="L883" s="2" t="s">
        <v>1600</v>
      </c>
      <c r="M883" s="2" t="s">
        <v>49</v>
      </c>
      <c r="N883" s="2" t="s">
        <v>28</v>
      </c>
      <c r="O883" s="2" t="s">
        <v>41</v>
      </c>
      <c r="P883" s="2" t="s">
        <v>50</v>
      </c>
      <c r="Q883" s="2" t="s">
        <v>86</v>
      </c>
      <c r="R883" s="2" t="s">
        <v>1602</v>
      </c>
      <c r="S883" s="2">
        <v>0.48</v>
      </c>
      <c r="T883" s="7">
        <f>Table1[[#This Row],[Profit]]/Table1[[#This Row],[Sales]]</f>
        <v>0.26135189759712557</v>
      </c>
      <c r="U883" s="2" t="s">
        <v>33</v>
      </c>
      <c r="V883" s="2" t="s">
        <v>53</v>
      </c>
      <c r="W883" s="2" t="s">
        <v>648</v>
      </c>
      <c r="X883" s="2" t="s">
        <v>1601</v>
      </c>
      <c r="Y883" s="2">
        <v>25705</v>
      </c>
      <c r="Z883" s="10">
        <v>42135</v>
      </c>
      <c r="AA883" s="14" t="str">
        <f>TEXT(Table1[[#This Row],[Order Date]],"mmmm")</f>
        <v>May</v>
      </c>
      <c r="AB883" s="8" t="str">
        <f>TEXT(Table1[[#This Row],[Order Date]],"yyyy")</f>
        <v>2015</v>
      </c>
      <c r="AC883" s="10">
        <v>42136</v>
      </c>
      <c r="AD883" s="2">
        <v>23.276000000000003</v>
      </c>
      <c r="AE883" s="2">
        <v>9</v>
      </c>
      <c r="AF883" s="2">
        <v>89.06</v>
      </c>
      <c r="AG883" s="2">
        <v>90796</v>
      </c>
      <c r="AH883" s="7" t="str">
        <f>IF(COUNTIF(Returns!$A$2:$A$1635,Orders!AG883)&gt;0,"Returned","Not Returned")</f>
        <v>Not Returned</v>
      </c>
    </row>
    <row r="884" spans="5:34" ht="12.75" customHeight="1" thickTop="1" thickBot="1" x14ac:dyDescent="0.3">
      <c r="E884" s="11">
        <v>21061</v>
      </c>
      <c r="F884" s="12" t="s">
        <v>25</v>
      </c>
      <c r="G884" s="12">
        <v>0.09</v>
      </c>
      <c r="H884" s="12">
        <v>3.28</v>
      </c>
      <c r="I884" s="12">
        <v>0.98</v>
      </c>
      <c r="J884" s="12">
        <v>1595</v>
      </c>
      <c r="K884" s="7" t="str">
        <f>IF(COUNTIF(Table1[Customer ID],Table1[[#This Row],[Customer ID]])&gt;1,"Repeat Customer","One-Time Customer")</f>
        <v>Repeat Customer</v>
      </c>
      <c r="L884" s="12" t="s">
        <v>1600</v>
      </c>
      <c r="M884" s="12" t="s">
        <v>49</v>
      </c>
      <c r="N884" s="12" t="s">
        <v>28</v>
      </c>
      <c r="O884" s="12" t="s">
        <v>29</v>
      </c>
      <c r="P884" s="12" t="s">
        <v>30</v>
      </c>
      <c r="Q884" s="12" t="s">
        <v>31</v>
      </c>
      <c r="R884" s="12" t="s">
        <v>1603</v>
      </c>
      <c r="S884" s="12">
        <v>0.59</v>
      </c>
      <c r="T884" s="7">
        <f>Table1[[#This Row],[Profit]]/Table1[[#This Row],[Sales]]</f>
        <v>0.13154034229828851</v>
      </c>
      <c r="U884" s="12" t="s">
        <v>33</v>
      </c>
      <c r="V884" s="12" t="s">
        <v>53</v>
      </c>
      <c r="W884" s="12" t="s">
        <v>648</v>
      </c>
      <c r="X884" s="12" t="s">
        <v>1601</v>
      </c>
      <c r="Y884" s="12">
        <v>25705</v>
      </c>
      <c r="Z884" s="13">
        <v>42135</v>
      </c>
      <c r="AA884" s="14" t="str">
        <f>TEXT(Table1[[#This Row],[Order Date]],"mmmm")</f>
        <v>May</v>
      </c>
      <c r="AB884" s="8" t="str">
        <f>TEXT(Table1[[#This Row],[Order Date]],"yyyy")</f>
        <v>2015</v>
      </c>
      <c r="AC884" s="13">
        <v>42137</v>
      </c>
      <c r="AD884" s="12">
        <v>17.754000000000001</v>
      </c>
      <c r="AE884" s="12">
        <v>42</v>
      </c>
      <c r="AF884" s="12">
        <v>134.97</v>
      </c>
      <c r="AG884" s="12">
        <v>90796</v>
      </c>
      <c r="AH884" s="7" t="str">
        <f>IF(COUNTIF(Returns!$A$2:$A$1635,Orders!AG884)&gt;0,"Returned","Not Returned")</f>
        <v>Not Returned</v>
      </c>
    </row>
    <row r="885" spans="5:34" ht="12.75" customHeight="1" thickTop="1" thickBot="1" x14ac:dyDescent="0.3">
      <c r="E885" s="9">
        <v>21928</v>
      </c>
      <c r="F885" s="2" t="s">
        <v>47</v>
      </c>
      <c r="G885" s="2">
        <v>0.1</v>
      </c>
      <c r="H885" s="2">
        <v>9.11</v>
      </c>
      <c r="I885" s="2">
        <v>2.15</v>
      </c>
      <c r="J885" s="2">
        <v>1602</v>
      </c>
      <c r="K885" s="7" t="str">
        <f>IF(COUNTIF(Table1[Customer ID],Table1[[#This Row],[Customer ID]])&gt;1,"Repeat Customer","One-Time Customer")</f>
        <v>One-Time Customer</v>
      </c>
      <c r="L885" s="2" t="s">
        <v>1604</v>
      </c>
      <c r="M885" s="2" t="s">
        <v>49</v>
      </c>
      <c r="N885" s="2" t="s">
        <v>40</v>
      </c>
      <c r="O885" s="2" t="s">
        <v>29</v>
      </c>
      <c r="P885" s="2" t="s">
        <v>93</v>
      </c>
      <c r="Q885" s="2" t="s">
        <v>31</v>
      </c>
      <c r="R885" s="2" t="s">
        <v>1258</v>
      </c>
      <c r="S885" s="2">
        <v>0.4</v>
      </c>
      <c r="T885" s="7">
        <f>Table1[[#This Row],[Profit]]/Table1[[#This Row],[Sales]]</f>
        <v>-0.22567164179104476</v>
      </c>
      <c r="U885" s="2" t="s">
        <v>33</v>
      </c>
      <c r="V885" s="2" t="s">
        <v>53</v>
      </c>
      <c r="W885" s="2" t="s">
        <v>415</v>
      </c>
      <c r="X885" s="2" t="s">
        <v>1605</v>
      </c>
      <c r="Y885" s="2">
        <v>20601</v>
      </c>
      <c r="Z885" s="10">
        <v>42104</v>
      </c>
      <c r="AA885" s="14" t="str">
        <f>TEXT(Table1[[#This Row],[Order Date]],"mmmm")</f>
        <v>April</v>
      </c>
      <c r="AB885" s="8" t="str">
        <f>TEXT(Table1[[#This Row],[Order Date]],"yyyy")</f>
        <v>2015</v>
      </c>
      <c r="AC885" s="10">
        <v>42106</v>
      </c>
      <c r="AD885" s="2">
        <v>-3.9312</v>
      </c>
      <c r="AE885" s="2">
        <v>2</v>
      </c>
      <c r="AF885" s="2">
        <v>17.420000000000002</v>
      </c>
      <c r="AG885" s="2">
        <v>89680</v>
      </c>
      <c r="AH885" s="7" t="str">
        <f>IF(COUNTIF(Returns!$A$2:$A$1635,Orders!AG885)&gt;0,"Returned","Not Returned")</f>
        <v>Not Returned</v>
      </c>
    </row>
    <row r="886" spans="5:34" ht="12.75" customHeight="1" thickTop="1" thickBot="1" x14ac:dyDescent="0.3">
      <c r="E886" s="11">
        <v>23533</v>
      </c>
      <c r="F886" s="12" t="s">
        <v>47</v>
      </c>
      <c r="G886" s="12">
        <v>0.09</v>
      </c>
      <c r="H886" s="12">
        <v>2.1800000000000002</v>
      </c>
      <c r="I886" s="12">
        <v>0.78</v>
      </c>
      <c r="J886" s="12">
        <v>1603</v>
      </c>
      <c r="K886" s="7" t="str">
        <f>IF(COUNTIF(Table1[Customer ID],Table1[[#This Row],[Customer ID]])&gt;1,"Repeat Customer","One-Time Customer")</f>
        <v>Repeat Customer</v>
      </c>
      <c r="L886" s="12" t="s">
        <v>1606</v>
      </c>
      <c r="M886" s="12" t="s">
        <v>49</v>
      </c>
      <c r="N886" s="12" t="s">
        <v>58</v>
      </c>
      <c r="O886" s="12" t="s">
        <v>29</v>
      </c>
      <c r="P886" s="12" t="s">
        <v>66</v>
      </c>
      <c r="Q886" s="12" t="s">
        <v>31</v>
      </c>
      <c r="R886" s="12" t="s">
        <v>1607</v>
      </c>
      <c r="S886" s="12">
        <v>0.52</v>
      </c>
      <c r="T886" s="7">
        <f>Table1[[#This Row],[Profit]]/Table1[[#This Row],[Sales]]</f>
        <v>0.12838912133891214</v>
      </c>
      <c r="U886" s="12" t="s">
        <v>33</v>
      </c>
      <c r="V886" s="12" t="s">
        <v>53</v>
      </c>
      <c r="W886" s="12" t="s">
        <v>71</v>
      </c>
      <c r="X886" s="12" t="s">
        <v>1608</v>
      </c>
      <c r="Y886" s="12">
        <v>11598</v>
      </c>
      <c r="Z886" s="13">
        <v>42020</v>
      </c>
      <c r="AA886" s="14" t="str">
        <f>TEXT(Table1[[#This Row],[Order Date]],"mmmm")</f>
        <v>January</v>
      </c>
      <c r="AB886" s="8" t="str">
        <f>TEXT(Table1[[#This Row],[Order Date]],"yyyy")</f>
        <v>2015</v>
      </c>
      <c r="AC886" s="13">
        <v>42022</v>
      </c>
      <c r="AD886" s="12">
        <v>2.4548000000000001</v>
      </c>
      <c r="AE886" s="12">
        <v>9</v>
      </c>
      <c r="AF886" s="12">
        <v>19.12</v>
      </c>
      <c r="AG886" s="12">
        <v>89679</v>
      </c>
      <c r="AH886" s="7" t="str">
        <f>IF(COUNTIF(Returns!$A$2:$A$1635,Orders!AG886)&gt;0,"Returned","Not Returned")</f>
        <v>Not Returned</v>
      </c>
    </row>
    <row r="887" spans="5:34" ht="12.75" customHeight="1" thickTop="1" thickBot="1" x14ac:dyDescent="0.3">
      <c r="E887" s="9">
        <v>23534</v>
      </c>
      <c r="F887" s="2" t="s">
        <v>47</v>
      </c>
      <c r="G887" s="2">
        <v>0.05</v>
      </c>
      <c r="H887" s="2">
        <v>179.29</v>
      </c>
      <c r="I887" s="2">
        <v>29.21</v>
      </c>
      <c r="J887" s="2">
        <v>1603</v>
      </c>
      <c r="K887" s="7" t="str">
        <f>IF(COUNTIF(Table1[Customer ID],Table1[[#This Row],[Customer ID]])&gt;1,"Repeat Customer","One-Time Customer")</f>
        <v>Repeat Customer</v>
      </c>
      <c r="L887" s="2" t="s">
        <v>1606</v>
      </c>
      <c r="M887" s="2" t="s">
        <v>39</v>
      </c>
      <c r="N887" s="2" t="s">
        <v>58</v>
      </c>
      <c r="O887" s="2" t="s">
        <v>41</v>
      </c>
      <c r="P887" s="2" t="s">
        <v>152</v>
      </c>
      <c r="Q887" s="2" t="s">
        <v>121</v>
      </c>
      <c r="R887" s="2" t="s">
        <v>629</v>
      </c>
      <c r="S887" s="2">
        <v>0.76</v>
      </c>
      <c r="T887" s="7">
        <f>Table1[[#This Row],[Profit]]/Table1[[#This Row],[Sales]]</f>
        <v>-2.878695763609088</v>
      </c>
      <c r="U887" s="2" t="s">
        <v>33</v>
      </c>
      <c r="V887" s="2" t="s">
        <v>53</v>
      </c>
      <c r="W887" s="2" t="s">
        <v>71</v>
      </c>
      <c r="X887" s="2" t="s">
        <v>1608</v>
      </c>
      <c r="Y887" s="2">
        <v>11598</v>
      </c>
      <c r="Z887" s="10">
        <v>42020</v>
      </c>
      <c r="AA887" s="14" t="str">
        <f>TEXT(Table1[[#This Row],[Order Date]],"mmmm")</f>
        <v>January</v>
      </c>
      <c r="AB887" s="8" t="str">
        <f>TEXT(Table1[[#This Row],[Order Date]],"yyyy")</f>
        <v>2015</v>
      </c>
      <c r="AC887" s="10">
        <v>42022</v>
      </c>
      <c r="AD887" s="2">
        <v>-537.27977732000011</v>
      </c>
      <c r="AE887" s="2">
        <v>1</v>
      </c>
      <c r="AF887" s="2">
        <v>186.64</v>
      </c>
      <c r="AG887" s="2">
        <v>89679</v>
      </c>
      <c r="AH887" s="7" t="str">
        <f>IF(COUNTIF(Returns!$A$2:$A$1635,Orders!AG887)&gt;0,"Returned","Not Returned")</f>
        <v>Not Returned</v>
      </c>
    </row>
    <row r="888" spans="5:34" ht="12.75" customHeight="1" thickTop="1" thickBot="1" x14ac:dyDescent="0.3">
      <c r="E888" s="11">
        <v>18450</v>
      </c>
      <c r="F888" s="12" t="s">
        <v>56</v>
      </c>
      <c r="G888" s="12">
        <v>0.05</v>
      </c>
      <c r="H888" s="12">
        <v>1.98</v>
      </c>
      <c r="I888" s="12">
        <v>4.7699999999999996</v>
      </c>
      <c r="J888" s="12">
        <v>1606</v>
      </c>
      <c r="K888" s="7" t="str">
        <f>IF(COUNTIF(Table1[Customer ID],Table1[[#This Row],[Customer ID]])&gt;1,"Repeat Customer","One-Time Customer")</f>
        <v>Repeat Customer</v>
      </c>
      <c r="L888" s="12" t="s">
        <v>1609</v>
      </c>
      <c r="M888" s="12" t="s">
        <v>49</v>
      </c>
      <c r="N888" s="12" t="s">
        <v>40</v>
      </c>
      <c r="O888" s="12" t="s">
        <v>29</v>
      </c>
      <c r="P888" s="12" t="s">
        <v>109</v>
      </c>
      <c r="Q888" s="12" t="s">
        <v>59</v>
      </c>
      <c r="R888" s="12" t="s">
        <v>1610</v>
      </c>
      <c r="S888" s="12">
        <v>0.4</v>
      </c>
      <c r="T888" s="7">
        <f>Table1[[#This Row],[Profit]]/Table1[[#This Row],[Sales]]</f>
        <v>-4.0679376770538251</v>
      </c>
      <c r="U888" s="12" t="s">
        <v>33</v>
      </c>
      <c r="V888" s="12" t="s">
        <v>53</v>
      </c>
      <c r="W888" s="12" t="s">
        <v>71</v>
      </c>
      <c r="X888" s="12" t="s">
        <v>1611</v>
      </c>
      <c r="Y888" s="12">
        <v>11010</v>
      </c>
      <c r="Z888" s="13">
        <v>42011</v>
      </c>
      <c r="AA888" s="14" t="str">
        <f>TEXT(Table1[[#This Row],[Order Date]],"mmmm")</f>
        <v>January</v>
      </c>
      <c r="AB888" s="8" t="str">
        <f>TEXT(Table1[[#This Row],[Order Date]],"yyyy")</f>
        <v>2015</v>
      </c>
      <c r="AC888" s="13">
        <v>42012</v>
      </c>
      <c r="AD888" s="12">
        <v>-14.359820000000001</v>
      </c>
      <c r="AE888" s="12">
        <v>1</v>
      </c>
      <c r="AF888" s="12">
        <v>3.53</v>
      </c>
      <c r="AG888" s="12">
        <v>87993</v>
      </c>
      <c r="AH888" s="7" t="str">
        <f>IF(COUNTIF(Returns!$A$2:$A$1635,Orders!AG888)&gt;0,"Returned","Not Returned")</f>
        <v>Not Returned</v>
      </c>
    </row>
    <row r="889" spans="5:34" ht="12.75" customHeight="1" thickTop="1" thickBot="1" x14ac:dyDescent="0.3">
      <c r="E889" s="9">
        <v>18451</v>
      </c>
      <c r="F889" s="2" t="s">
        <v>56</v>
      </c>
      <c r="G889" s="2">
        <v>7.0000000000000007E-2</v>
      </c>
      <c r="H889" s="2">
        <v>699.99</v>
      </c>
      <c r="I889" s="2">
        <v>24.49</v>
      </c>
      <c r="J889" s="2">
        <v>1606</v>
      </c>
      <c r="K889" s="7" t="str">
        <f>IF(COUNTIF(Table1[Customer ID],Table1[[#This Row],[Customer ID]])&gt;1,"Repeat Customer","One-Time Customer")</f>
        <v>Repeat Customer</v>
      </c>
      <c r="L889" s="2" t="s">
        <v>1609</v>
      </c>
      <c r="M889" s="2" t="s">
        <v>27</v>
      </c>
      <c r="N889" s="2" t="s">
        <v>40</v>
      </c>
      <c r="O889" s="2" t="s">
        <v>77</v>
      </c>
      <c r="P889" s="2" t="s">
        <v>587</v>
      </c>
      <c r="Q889" s="2" t="s">
        <v>236</v>
      </c>
      <c r="R889" s="2" t="s">
        <v>588</v>
      </c>
      <c r="S889" s="2">
        <v>0.41</v>
      </c>
      <c r="T889" s="7">
        <f>Table1[[#This Row],[Profit]]/Table1[[#This Row],[Sales]]</f>
        <v>-4.0623267663043476</v>
      </c>
      <c r="U889" s="2" t="s">
        <v>33</v>
      </c>
      <c r="V889" s="2" t="s">
        <v>53</v>
      </c>
      <c r="W889" s="2" t="s">
        <v>71</v>
      </c>
      <c r="X889" s="2" t="s">
        <v>1611</v>
      </c>
      <c r="Y889" s="2">
        <v>11010</v>
      </c>
      <c r="Z889" s="10">
        <v>42011</v>
      </c>
      <c r="AA889" s="14" t="str">
        <f>TEXT(Table1[[#This Row],[Order Date]],"mmmm")</f>
        <v>January</v>
      </c>
      <c r="AB889" s="8" t="str">
        <f>TEXT(Table1[[#This Row],[Order Date]],"yyyy")</f>
        <v>2015</v>
      </c>
      <c r="AC889" s="10">
        <v>42012</v>
      </c>
      <c r="AD889" s="2">
        <v>-2870.2775999999994</v>
      </c>
      <c r="AE889" s="2">
        <v>1</v>
      </c>
      <c r="AF889" s="2">
        <v>706.56</v>
      </c>
      <c r="AG889" s="2">
        <v>87993</v>
      </c>
      <c r="AH889" s="7" t="str">
        <f>IF(COUNTIF(Returns!$A$2:$A$1635,Orders!AG889)&gt;0,"Returned","Not Returned")</f>
        <v>Not Returned</v>
      </c>
    </row>
    <row r="890" spans="5:34" ht="12.75" customHeight="1" thickTop="1" thickBot="1" x14ac:dyDescent="0.3">
      <c r="E890" s="11">
        <v>18452</v>
      </c>
      <c r="F890" s="12" t="s">
        <v>56</v>
      </c>
      <c r="G890" s="12">
        <v>7.0000000000000007E-2</v>
      </c>
      <c r="H890" s="12">
        <v>6783.02</v>
      </c>
      <c r="I890" s="12">
        <v>24.49</v>
      </c>
      <c r="J890" s="12">
        <v>1606</v>
      </c>
      <c r="K890" s="7" t="str">
        <f>IF(COUNTIF(Table1[Customer ID],Table1[[#This Row],[Customer ID]])&gt;1,"Repeat Customer","One-Time Customer")</f>
        <v>Repeat Customer</v>
      </c>
      <c r="L890" s="12" t="s">
        <v>1609</v>
      </c>
      <c r="M890" s="12" t="s">
        <v>49</v>
      </c>
      <c r="N890" s="12" t="s">
        <v>40</v>
      </c>
      <c r="O890" s="12" t="s">
        <v>77</v>
      </c>
      <c r="P890" s="12" t="s">
        <v>85</v>
      </c>
      <c r="Q890" s="12" t="s">
        <v>236</v>
      </c>
      <c r="R890" s="12" t="s">
        <v>1277</v>
      </c>
      <c r="S890" s="12">
        <v>0.39</v>
      </c>
      <c r="T890" s="7">
        <f>Table1[[#This Row],[Profit]]/Table1[[#This Row],[Sales]]</f>
        <v>5.9433872389978619E-3</v>
      </c>
      <c r="U890" s="12" t="s">
        <v>33</v>
      </c>
      <c r="V890" s="12" t="s">
        <v>53</v>
      </c>
      <c r="W890" s="12" t="s">
        <v>71</v>
      </c>
      <c r="X890" s="12" t="s">
        <v>1611</v>
      </c>
      <c r="Y890" s="12">
        <v>11010</v>
      </c>
      <c r="Z890" s="13">
        <v>42011</v>
      </c>
      <c r="AA890" s="14" t="str">
        <f>TEXT(Table1[[#This Row],[Order Date]],"mmmm")</f>
        <v>January</v>
      </c>
      <c r="AB890" s="8" t="str">
        <f>TEXT(Table1[[#This Row],[Order Date]],"yyyy")</f>
        <v>2015</v>
      </c>
      <c r="AC890" s="13">
        <v>42012</v>
      </c>
      <c r="AD890" s="12">
        <v>77.983599999997679</v>
      </c>
      <c r="AE890" s="12">
        <v>2</v>
      </c>
      <c r="AF890" s="12">
        <v>13121.07</v>
      </c>
      <c r="AG890" s="12">
        <v>87993</v>
      </c>
      <c r="AH890" s="7" t="str">
        <f>IF(COUNTIF(Returns!$A$2:$A$1635,Orders!AG890)&gt;0,"Returned","Not Returned")</f>
        <v>Not Returned</v>
      </c>
    </row>
    <row r="891" spans="5:34" ht="12.75" customHeight="1" thickTop="1" thickBot="1" x14ac:dyDescent="0.3">
      <c r="E891" s="9">
        <v>22921</v>
      </c>
      <c r="F891" s="2" t="s">
        <v>37</v>
      </c>
      <c r="G891" s="2">
        <v>0.01</v>
      </c>
      <c r="H891" s="2">
        <v>15.16</v>
      </c>
      <c r="I891" s="2">
        <v>15.09</v>
      </c>
      <c r="J891" s="2">
        <v>1607</v>
      </c>
      <c r="K891" s="7" t="str">
        <f>IF(COUNTIF(Table1[Customer ID],Table1[[#This Row],[Customer ID]])&gt;1,"Repeat Customer","One-Time Customer")</f>
        <v>Repeat Customer</v>
      </c>
      <c r="L891" s="2" t="s">
        <v>1612</v>
      </c>
      <c r="M891" s="2" t="s">
        <v>49</v>
      </c>
      <c r="N891" s="2" t="s">
        <v>40</v>
      </c>
      <c r="O891" s="2" t="s">
        <v>29</v>
      </c>
      <c r="P891" s="2" t="s">
        <v>109</v>
      </c>
      <c r="Q891" s="2" t="s">
        <v>59</v>
      </c>
      <c r="R891" s="2" t="s">
        <v>1613</v>
      </c>
      <c r="S891" s="2">
        <v>0.39</v>
      </c>
      <c r="T891" s="7">
        <f>Table1[[#This Row],[Profit]]/Table1[[#This Row],[Sales]]</f>
        <v>-1.810682412332101</v>
      </c>
      <c r="U891" s="2" t="s">
        <v>33</v>
      </c>
      <c r="V891" s="2" t="s">
        <v>53</v>
      </c>
      <c r="W891" s="2" t="s">
        <v>71</v>
      </c>
      <c r="X891" s="2" t="s">
        <v>1614</v>
      </c>
      <c r="Y891" s="2">
        <v>11520</v>
      </c>
      <c r="Z891" s="10">
        <v>42109</v>
      </c>
      <c r="AA891" s="14" t="str">
        <f>TEXT(Table1[[#This Row],[Order Date]],"mmmm")</f>
        <v>April</v>
      </c>
      <c r="AB891" s="8" t="str">
        <f>TEXT(Table1[[#This Row],[Order Date]],"yyyy")</f>
        <v>2015</v>
      </c>
      <c r="AC891" s="10">
        <v>42109</v>
      </c>
      <c r="AD891" s="2">
        <v>-200.85899999999998</v>
      </c>
      <c r="AE891" s="2">
        <v>7</v>
      </c>
      <c r="AF891" s="2">
        <v>110.93</v>
      </c>
      <c r="AG891" s="2">
        <v>87994</v>
      </c>
      <c r="AH891" s="7" t="str">
        <f>IF(COUNTIF(Returns!$A$2:$A$1635,Orders!AG891)&gt;0,"Returned","Not Returned")</f>
        <v>Not Returned</v>
      </c>
    </row>
    <row r="892" spans="5:34" ht="12.75" customHeight="1" thickTop="1" thickBot="1" x14ac:dyDescent="0.3">
      <c r="E892" s="11">
        <v>24951</v>
      </c>
      <c r="F892" s="12" t="s">
        <v>106</v>
      </c>
      <c r="G892" s="12">
        <v>0.1</v>
      </c>
      <c r="H892" s="12">
        <v>5.68</v>
      </c>
      <c r="I892" s="12">
        <v>3.6</v>
      </c>
      <c r="J892" s="12">
        <v>1607</v>
      </c>
      <c r="K892" s="7" t="str">
        <f>IF(COUNTIF(Table1[Customer ID],Table1[[#This Row],[Customer ID]])&gt;1,"Repeat Customer","One-Time Customer")</f>
        <v>Repeat Customer</v>
      </c>
      <c r="L892" s="12" t="s">
        <v>1612</v>
      </c>
      <c r="M892" s="12" t="s">
        <v>27</v>
      </c>
      <c r="N892" s="12" t="s">
        <v>40</v>
      </c>
      <c r="O892" s="12" t="s">
        <v>29</v>
      </c>
      <c r="P892" s="12" t="s">
        <v>174</v>
      </c>
      <c r="Q892" s="12" t="s">
        <v>51</v>
      </c>
      <c r="R892" s="12" t="s">
        <v>1615</v>
      </c>
      <c r="S892" s="12">
        <v>0.56000000000000005</v>
      </c>
      <c r="T892" s="7">
        <f>Table1[[#This Row],[Profit]]/Table1[[#This Row],[Sales]]</f>
        <v>-0.28133164343050276</v>
      </c>
      <c r="U892" s="12" t="s">
        <v>33</v>
      </c>
      <c r="V892" s="12" t="s">
        <v>53</v>
      </c>
      <c r="W892" s="12" t="s">
        <v>71</v>
      </c>
      <c r="X892" s="12" t="s">
        <v>1614</v>
      </c>
      <c r="Y892" s="12">
        <v>11520</v>
      </c>
      <c r="Z892" s="13">
        <v>42041</v>
      </c>
      <c r="AA892" s="14" t="str">
        <f>TEXT(Table1[[#This Row],[Order Date]],"mmmm")</f>
        <v>February</v>
      </c>
      <c r="AB892" s="8" t="str">
        <f>TEXT(Table1[[#This Row],[Order Date]],"yyyy")</f>
        <v>2015</v>
      </c>
      <c r="AC892" s="13">
        <v>42045</v>
      </c>
      <c r="AD892" s="12">
        <v>-33.2956</v>
      </c>
      <c r="AE892" s="12">
        <v>21</v>
      </c>
      <c r="AF892" s="12">
        <v>118.35</v>
      </c>
      <c r="AG892" s="12">
        <v>87995</v>
      </c>
      <c r="AH892" s="7" t="str">
        <f>IF(COUNTIF(Returns!$A$2:$A$1635,Orders!AG892)&gt;0,"Returned","Not Returned")</f>
        <v>Not Returned</v>
      </c>
    </row>
    <row r="893" spans="5:34" ht="12.75" customHeight="1" thickTop="1" thickBot="1" x14ac:dyDescent="0.3">
      <c r="E893" s="9">
        <v>22682</v>
      </c>
      <c r="F893" s="2" t="s">
        <v>25</v>
      </c>
      <c r="G893" s="2">
        <v>0.03</v>
      </c>
      <c r="H893" s="2">
        <v>2.16</v>
      </c>
      <c r="I893" s="2">
        <v>6.05</v>
      </c>
      <c r="J893" s="2">
        <v>1609</v>
      </c>
      <c r="K893" s="7" t="str">
        <f>IF(COUNTIF(Table1[Customer ID],Table1[[#This Row],[Customer ID]])&gt;1,"Repeat Customer","One-Time Customer")</f>
        <v>Repeat Customer</v>
      </c>
      <c r="L893" s="2" t="s">
        <v>1616</v>
      </c>
      <c r="M893" s="2" t="s">
        <v>49</v>
      </c>
      <c r="N893" s="2" t="s">
        <v>114</v>
      </c>
      <c r="O893" s="2" t="s">
        <v>29</v>
      </c>
      <c r="P893" s="2" t="s">
        <v>109</v>
      </c>
      <c r="Q893" s="2" t="s">
        <v>59</v>
      </c>
      <c r="R893" s="2" t="s">
        <v>1536</v>
      </c>
      <c r="S893" s="2">
        <v>0.37</v>
      </c>
      <c r="T893" s="7">
        <f>Table1[[#This Row],[Profit]]/Table1[[#This Row],[Sales]]</f>
        <v>-5.2331311380704797</v>
      </c>
      <c r="U893" s="2" t="s">
        <v>33</v>
      </c>
      <c r="V893" s="2" t="s">
        <v>34</v>
      </c>
      <c r="W893" s="2" t="s">
        <v>45</v>
      </c>
      <c r="X893" s="2" t="s">
        <v>1617</v>
      </c>
      <c r="Y893" s="2">
        <v>95823</v>
      </c>
      <c r="Z893" s="10">
        <v>42135</v>
      </c>
      <c r="AA893" s="14" t="str">
        <f>TEXT(Table1[[#This Row],[Order Date]],"mmmm")</f>
        <v>May</v>
      </c>
      <c r="AB893" s="8" t="str">
        <f>TEXT(Table1[[#This Row],[Order Date]],"yyyy")</f>
        <v>2015</v>
      </c>
      <c r="AC893" s="10">
        <v>42136</v>
      </c>
      <c r="AD893" s="2">
        <v>-90.585499999999996</v>
      </c>
      <c r="AE893" s="2">
        <v>7</v>
      </c>
      <c r="AF893" s="2">
        <v>17.309999999999999</v>
      </c>
      <c r="AG893" s="2">
        <v>87824</v>
      </c>
      <c r="AH893" s="7" t="str">
        <f>IF(COUNTIF(Returns!$A$2:$A$1635,Orders!AG893)&gt;0,"Returned","Not Returned")</f>
        <v>Not Returned</v>
      </c>
    </row>
    <row r="894" spans="5:34" ht="12.75" customHeight="1" thickTop="1" thickBot="1" x14ac:dyDescent="0.3">
      <c r="E894" s="11">
        <v>22683</v>
      </c>
      <c r="F894" s="12" t="s">
        <v>25</v>
      </c>
      <c r="G894" s="12">
        <v>0.03</v>
      </c>
      <c r="H894" s="12">
        <v>9.7100000000000009</v>
      </c>
      <c r="I894" s="12">
        <v>9.4499999999999993</v>
      </c>
      <c r="J894" s="12">
        <v>1609</v>
      </c>
      <c r="K894" s="7" t="str">
        <f>IF(COUNTIF(Table1[Customer ID],Table1[[#This Row],[Customer ID]])&gt;1,"Repeat Customer","One-Time Customer")</f>
        <v>Repeat Customer</v>
      </c>
      <c r="L894" s="12" t="s">
        <v>1616</v>
      </c>
      <c r="M894" s="12" t="s">
        <v>49</v>
      </c>
      <c r="N894" s="12" t="s">
        <v>114</v>
      </c>
      <c r="O894" s="12" t="s">
        <v>29</v>
      </c>
      <c r="P894" s="12" t="s">
        <v>141</v>
      </c>
      <c r="Q894" s="12" t="s">
        <v>59</v>
      </c>
      <c r="R894" s="12" t="s">
        <v>510</v>
      </c>
      <c r="S894" s="12">
        <v>0.6</v>
      </c>
      <c r="T894" s="7">
        <f>Table1[[#This Row],[Profit]]/Table1[[#This Row],[Sales]]</f>
        <v>-1.5662139219015281</v>
      </c>
      <c r="U894" s="12" t="s">
        <v>33</v>
      </c>
      <c r="V894" s="12" t="s">
        <v>34</v>
      </c>
      <c r="W894" s="12" t="s">
        <v>45</v>
      </c>
      <c r="X894" s="12" t="s">
        <v>1617</v>
      </c>
      <c r="Y894" s="12">
        <v>95823</v>
      </c>
      <c r="Z894" s="13">
        <v>42135</v>
      </c>
      <c r="AA894" s="14" t="str">
        <f>TEXT(Table1[[#This Row],[Order Date]],"mmmm")</f>
        <v>May</v>
      </c>
      <c r="AB894" s="8" t="str">
        <f>TEXT(Table1[[#This Row],[Order Date]],"yyyy")</f>
        <v>2015</v>
      </c>
      <c r="AC894" s="13">
        <v>42135</v>
      </c>
      <c r="AD894" s="12">
        <v>-36.9</v>
      </c>
      <c r="AE894" s="12">
        <v>2</v>
      </c>
      <c r="AF894" s="12">
        <v>23.56</v>
      </c>
      <c r="AG894" s="12">
        <v>87824</v>
      </c>
      <c r="AH894" s="7" t="str">
        <f>IF(COUNTIF(Returns!$A$2:$A$1635,Orders!AG894)&gt;0,"Returned","Not Returned")</f>
        <v>Not Returned</v>
      </c>
    </row>
    <row r="895" spans="5:34" ht="12.75" customHeight="1" thickTop="1" thickBot="1" x14ac:dyDescent="0.3">
      <c r="E895" s="9">
        <v>18394</v>
      </c>
      <c r="F895" s="2" t="s">
        <v>106</v>
      </c>
      <c r="G895" s="2">
        <v>0.06</v>
      </c>
      <c r="H895" s="2">
        <v>40.97</v>
      </c>
      <c r="I895" s="2">
        <v>1.99</v>
      </c>
      <c r="J895" s="2">
        <v>1614</v>
      </c>
      <c r="K895" s="7" t="str">
        <f>IF(COUNTIF(Table1[Customer ID],Table1[[#This Row],[Customer ID]])&gt;1,"Repeat Customer","One-Time Customer")</f>
        <v>One-Time Customer</v>
      </c>
      <c r="L895" s="2" t="s">
        <v>1618</v>
      </c>
      <c r="M895" s="2" t="s">
        <v>49</v>
      </c>
      <c r="N895" s="2" t="s">
        <v>114</v>
      </c>
      <c r="O895" s="2" t="s">
        <v>77</v>
      </c>
      <c r="P895" s="2" t="s">
        <v>180</v>
      </c>
      <c r="Q895" s="2" t="s">
        <v>51</v>
      </c>
      <c r="R895" s="2" t="s">
        <v>1619</v>
      </c>
      <c r="S895" s="2">
        <v>0.42</v>
      </c>
      <c r="T895" s="7">
        <f>Table1[[#This Row],[Profit]]/Table1[[#This Row],[Sales]]</f>
        <v>0.69</v>
      </c>
      <c r="U895" s="2" t="s">
        <v>33</v>
      </c>
      <c r="V895" s="2" t="s">
        <v>53</v>
      </c>
      <c r="W895" s="2" t="s">
        <v>193</v>
      </c>
      <c r="X895" s="2" t="s">
        <v>1620</v>
      </c>
      <c r="Y895" s="2">
        <v>1748</v>
      </c>
      <c r="Z895" s="10">
        <v>42102</v>
      </c>
      <c r="AA895" s="14" t="str">
        <f>TEXT(Table1[[#This Row],[Order Date]],"mmmm")</f>
        <v>April</v>
      </c>
      <c r="AB895" s="8" t="str">
        <f>TEXT(Table1[[#This Row],[Order Date]],"yyyy")</f>
        <v>2015</v>
      </c>
      <c r="AC895" s="10">
        <v>42106</v>
      </c>
      <c r="AD895" s="2">
        <v>341.19809999999995</v>
      </c>
      <c r="AE895" s="2">
        <v>12</v>
      </c>
      <c r="AF895" s="2">
        <v>494.49</v>
      </c>
      <c r="AG895" s="2">
        <v>87823</v>
      </c>
      <c r="AH895" s="7" t="str">
        <f>IF(COUNTIF(Returns!$A$2:$A$1635,Orders!AG895)&gt;0,"Returned","Not Returned")</f>
        <v>Not Returned</v>
      </c>
    </row>
    <row r="896" spans="5:34" ht="12.75" customHeight="1" thickTop="1" thickBot="1" x14ac:dyDescent="0.3">
      <c r="E896" s="11">
        <v>19501</v>
      </c>
      <c r="F896" s="12" t="s">
        <v>25</v>
      </c>
      <c r="G896" s="12">
        <v>0.09</v>
      </c>
      <c r="H896" s="12">
        <v>12.88</v>
      </c>
      <c r="I896" s="12">
        <v>4.59</v>
      </c>
      <c r="J896" s="12">
        <v>1618</v>
      </c>
      <c r="K896" s="7" t="str">
        <f>IF(COUNTIF(Table1[Customer ID],Table1[[#This Row],[Customer ID]])&gt;1,"Repeat Customer","One-Time Customer")</f>
        <v>One-Time Customer</v>
      </c>
      <c r="L896" s="12" t="s">
        <v>1621</v>
      </c>
      <c r="M896" s="12" t="s">
        <v>49</v>
      </c>
      <c r="N896" s="12" t="s">
        <v>114</v>
      </c>
      <c r="O896" s="12" t="s">
        <v>29</v>
      </c>
      <c r="P896" s="12" t="s">
        <v>174</v>
      </c>
      <c r="Q896" s="12" t="s">
        <v>31</v>
      </c>
      <c r="R896" s="12" t="s">
        <v>1622</v>
      </c>
      <c r="S896" s="12">
        <v>0.82</v>
      </c>
      <c r="T896" s="7">
        <f>Table1[[#This Row],[Profit]]/Table1[[#This Row],[Sales]]</f>
        <v>-1.1075064820084741</v>
      </c>
      <c r="U896" s="12" t="s">
        <v>33</v>
      </c>
      <c r="V896" s="12" t="s">
        <v>61</v>
      </c>
      <c r="W896" s="12" t="s">
        <v>703</v>
      </c>
      <c r="X896" s="12" t="s">
        <v>1623</v>
      </c>
      <c r="Y896" s="12">
        <v>46322</v>
      </c>
      <c r="Z896" s="13">
        <v>42100</v>
      </c>
      <c r="AA896" s="14" t="str">
        <f>TEXT(Table1[[#This Row],[Order Date]],"mmmm")</f>
        <v>April</v>
      </c>
      <c r="AB896" s="8" t="str">
        <f>TEXT(Table1[[#This Row],[Order Date]],"yyyy")</f>
        <v>2015</v>
      </c>
      <c r="AC896" s="13">
        <v>42100</v>
      </c>
      <c r="AD896" s="12">
        <v>-175.13</v>
      </c>
      <c r="AE896" s="12">
        <v>13</v>
      </c>
      <c r="AF896" s="12">
        <v>158.13</v>
      </c>
      <c r="AG896" s="12">
        <v>90248</v>
      </c>
      <c r="AH896" s="7" t="str">
        <f>IF(COUNTIF(Returns!$A$2:$A$1635,Orders!AG896)&gt;0,"Returned","Not Returned")</f>
        <v>Not Returned</v>
      </c>
    </row>
    <row r="897" spans="5:34" ht="12.75" customHeight="1" thickTop="1" thickBot="1" x14ac:dyDescent="0.3">
      <c r="E897" s="9">
        <v>19502</v>
      </c>
      <c r="F897" s="2" t="s">
        <v>25</v>
      </c>
      <c r="G897" s="2">
        <v>0.02</v>
      </c>
      <c r="H897" s="2">
        <v>45.99</v>
      </c>
      <c r="I897" s="2">
        <v>4.99</v>
      </c>
      <c r="J897" s="2">
        <v>1620</v>
      </c>
      <c r="K897" s="7" t="str">
        <f>IF(COUNTIF(Table1[Customer ID],Table1[[#This Row],[Customer ID]])&gt;1,"Repeat Customer","One-Time Customer")</f>
        <v>One-Time Customer</v>
      </c>
      <c r="L897" s="2" t="s">
        <v>1624</v>
      </c>
      <c r="M897" s="2" t="s">
        <v>27</v>
      </c>
      <c r="N897" s="2" t="s">
        <v>114</v>
      </c>
      <c r="O897" s="2" t="s">
        <v>77</v>
      </c>
      <c r="P897" s="2" t="s">
        <v>78</v>
      </c>
      <c r="Q897" s="2" t="s">
        <v>59</v>
      </c>
      <c r="R897" s="2" t="s">
        <v>1625</v>
      </c>
      <c r="S897" s="2">
        <v>0.56999999999999995</v>
      </c>
      <c r="T897" s="7">
        <f>Table1[[#This Row],[Profit]]/Table1[[#This Row],[Sales]]</f>
        <v>2.4292988160235569E-2</v>
      </c>
      <c r="U897" s="2" t="s">
        <v>33</v>
      </c>
      <c r="V897" s="2" t="s">
        <v>53</v>
      </c>
      <c r="W897" s="2" t="s">
        <v>234</v>
      </c>
      <c r="X897" s="2" t="s">
        <v>1211</v>
      </c>
      <c r="Y897" s="2">
        <v>17602</v>
      </c>
      <c r="Z897" s="10">
        <v>42100</v>
      </c>
      <c r="AA897" s="14" t="str">
        <f>TEXT(Table1[[#This Row],[Order Date]],"mmmm")</f>
        <v>April</v>
      </c>
      <c r="AB897" s="8" t="str">
        <f>TEXT(Table1[[#This Row],[Order Date]],"yyyy")</f>
        <v>2015</v>
      </c>
      <c r="AC897" s="10">
        <v>42101</v>
      </c>
      <c r="AD897" s="2">
        <v>3.96</v>
      </c>
      <c r="AE897" s="2">
        <v>4</v>
      </c>
      <c r="AF897" s="2">
        <v>163.01</v>
      </c>
      <c r="AG897" s="2">
        <v>90248</v>
      </c>
      <c r="AH897" s="7" t="str">
        <f>IF(COUNTIF(Returns!$A$2:$A$1635,Orders!AG897)&gt;0,"Returned","Not Returned")</f>
        <v>Not Returned</v>
      </c>
    </row>
    <row r="898" spans="5:34" ht="12.75" customHeight="1" thickTop="1" thickBot="1" x14ac:dyDescent="0.3">
      <c r="E898" s="11">
        <v>23750</v>
      </c>
      <c r="F898" s="12" t="s">
        <v>25</v>
      </c>
      <c r="G898" s="12">
        <v>0.06</v>
      </c>
      <c r="H898" s="12">
        <v>15.01</v>
      </c>
      <c r="I898" s="12">
        <v>8.4</v>
      </c>
      <c r="J898" s="12">
        <v>1623</v>
      </c>
      <c r="K898" s="7" t="str">
        <f>IF(COUNTIF(Table1[Customer ID],Table1[[#This Row],[Customer ID]])&gt;1,"Repeat Customer","One-Time Customer")</f>
        <v>Repeat Customer</v>
      </c>
      <c r="L898" s="12" t="s">
        <v>1626</v>
      </c>
      <c r="M898" s="12" t="s">
        <v>49</v>
      </c>
      <c r="N898" s="12" t="s">
        <v>58</v>
      </c>
      <c r="O898" s="12" t="s">
        <v>29</v>
      </c>
      <c r="P898" s="12" t="s">
        <v>109</v>
      </c>
      <c r="Q898" s="12" t="s">
        <v>59</v>
      </c>
      <c r="R898" s="12" t="s">
        <v>1627</v>
      </c>
      <c r="S898" s="12">
        <v>0.39</v>
      </c>
      <c r="T898" s="7">
        <f>Table1[[#This Row],[Profit]]/Table1[[#This Row],[Sales]]</f>
        <v>4.8549723756906105E-3</v>
      </c>
      <c r="U898" s="12" t="s">
        <v>33</v>
      </c>
      <c r="V898" s="12" t="s">
        <v>61</v>
      </c>
      <c r="W898" s="12" t="s">
        <v>703</v>
      </c>
      <c r="X898" s="12" t="s">
        <v>1628</v>
      </c>
      <c r="Y898" s="12">
        <v>46375</v>
      </c>
      <c r="Z898" s="13">
        <v>42148</v>
      </c>
      <c r="AA898" s="14" t="str">
        <f>TEXT(Table1[[#This Row],[Order Date]],"mmmm")</f>
        <v>May</v>
      </c>
      <c r="AB898" s="8" t="str">
        <f>TEXT(Table1[[#This Row],[Order Date]],"yyyy")</f>
        <v>2015</v>
      </c>
      <c r="AC898" s="13">
        <v>42150</v>
      </c>
      <c r="AD898" s="12">
        <v>1.6169000000000011</v>
      </c>
      <c r="AE898" s="12">
        <v>22</v>
      </c>
      <c r="AF898" s="12">
        <v>333.04</v>
      </c>
      <c r="AG898" s="12">
        <v>87611</v>
      </c>
      <c r="AH898" s="7" t="str">
        <f>IF(COUNTIF(Returns!$A$2:$A$1635,Orders!AG898)&gt;0,"Returned","Not Returned")</f>
        <v>Not Returned</v>
      </c>
    </row>
    <row r="899" spans="5:34" ht="12.75" customHeight="1" thickTop="1" thickBot="1" x14ac:dyDescent="0.3">
      <c r="E899" s="9">
        <v>23751</v>
      </c>
      <c r="F899" s="2" t="s">
        <v>25</v>
      </c>
      <c r="G899" s="2">
        <v>0.09</v>
      </c>
      <c r="H899" s="2">
        <v>40.479999999999997</v>
      </c>
      <c r="I899" s="2">
        <v>19.989999999999998</v>
      </c>
      <c r="J899" s="2">
        <v>1623</v>
      </c>
      <c r="K899" s="7" t="str">
        <f>IF(COUNTIF(Table1[Customer ID],Table1[[#This Row],[Customer ID]])&gt;1,"Repeat Customer","One-Time Customer")</f>
        <v>Repeat Customer</v>
      </c>
      <c r="L899" s="2" t="s">
        <v>1626</v>
      </c>
      <c r="M899" s="2" t="s">
        <v>49</v>
      </c>
      <c r="N899" s="2" t="s">
        <v>58</v>
      </c>
      <c r="O899" s="2" t="s">
        <v>77</v>
      </c>
      <c r="P899" s="2" t="s">
        <v>180</v>
      </c>
      <c r="Q899" s="2" t="s">
        <v>59</v>
      </c>
      <c r="R899" s="2" t="s">
        <v>830</v>
      </c>
      <c r="S899" s="2">
        <v>0.77</v>
      </c>
      <c r="T899" s="7">
        <f>Table1[[#This Row],[Profit]]/Table1[[#This Row],[Sales]]</f>
        <v>0.13841757683515379</v>
      </c>
      <c r="U899" s="2" t="s">
        <v>33</v>
      </c>
      <c r="V899" s="2" t="s">
        <v>61</v>
      </c>
      <c r="W899" s="2" t="s">
        <v>703</v>
      </c>
      <c r="X899" s="2" t="s">
        <v>1628</v>
      </c>
      <c r="Y899" s="2">
        <v>46375</v>
      </c>
      <c r="Z899" s="10">
        <v>42148</v>
      </c>
      <c r="AA899" s="14" t="str">
        <f>TEXT(Table1[[#This Row],[Order Date]],"mmmm")</f>
        <v>May</v>
      </c>
      <c r="AB899" s="8" t="str">
        <f>TEXT(Table1[[#This Row],[Order Date]],"yyyy")</f>
        <v>2015</v>
      </c>
      <c r="AC899" s="10">
        <v>42150</v>
      </c>
      <c r="AD899" s="2">
        <v>65.394000000000062</v>
      </c>
      <c r="AE899" s="2">
        <v>12</v>
      </c>
      <c r="AF899" s="2">
        <v>472.44</v>
      </c>
      <c r="AG899" s="2">
        <v>87611</v>
      </c>
      <c r="AH899" s="7" t="str">
        <f>IF(COUNTIF(Returns!$A$2:$A$1635,Orders!AG899)&gt;0,"Returned","Not Returned")</f>
        <v>Not Returned</v>
      </c>
    </row>
    <row r="900" spans="5:34" ht="12.75" customHeight="1" thickTop="1" thickBot="1" x14ac:dyDescent="0.3">
      <c r="E900" s="11">
        <v>23752</v>
      </c>
      <c r="F900" s="12" t="s">
        <v>25</v>
      </c>
      <c r="G900" s="12">
        <v>0.05</v>
      </c>
      <c r="H900" s="12">
        <v>12.28</v>
      </c>
      <c r="I900" s="12">
        <v>6.13</v>
      </c>
      <c r="J900" s="12">
        <v>1623</v>
      </c>
      <c r="K900" s="7" t="str">
        <f>IF(COUNTIF(Table1[Customer ID],Table1[[#This Row],[Customer ID]])&gt;1,"Repeat Customer","One-Time Customer")</f>
        <v>Repeat Customer</v>
      </c>
      <c r="L900" s="12" t="s">
        <v>1626</v>
      </c>
      <c r="M900" s="12" t="s">
        <v>49</v>
      </c>
      <c r="N900" s="12" t="s">
        <v>58</v>
      </c>
      <c r="O900" s="12" t="s">
        <v>29</v>
      </c>
      <c r="P900" s="12" t="s">
        <v>141</v>
      </c>
      <c r="Q900" s="12" t="s">
        <v>59</v>
      </c>
      <c r="R900" s="12" t="s">
        <v>1461</v>
      </c>
      <c r="S900" s="12">
        <v>0.56999999999999995</v>
      </c>
      <c r="T900" s="7">
        <f>Table1[[#This Row],[Profit]]/Table1[[#This Row],[Sales]]</f>
        <v>7.1329418045915652E-2</v>
      </c>
      <c r="U900" s="12" t="s">
        <v>33</v>
      </c>
      <c r="V900" s="12" t="s">
        <v>61</v>
      </c>
      <c r="W900" s="12" t="s">
        <v>703</v>
      </c>
      <c r="X900" s="12" t="s">
        <v>1628</v>
      </c>
      <c r="Y900" s="12">
        <v>46375</v>
      </c>
      <c r="Z900" s="13">
        <v>42148</v>
      </c>
      <c r="AA900" s="14" t="str">
        <f>TEXT(Table1[[#This Row],[Order Date]],"mmmm")</f>
        <v>May</v>
      </c>
      <c r="AB900" s="8" t="str">
        <f>TEXT(Table1[[#This Row],[Order Date]],"yyyy")</f>
        <v>2015</v>
      </c>
      <c r="AC900" s="13">
        <v>42149</v>
      </c>
      <c r="AD900" s="12">
        <v>1.3360000000000003</v>
      </c>
      <c r="AE900" s="12">
        <v>1</v>
      </c>
      <c r="AF900" s="12">
        <v>18.73</v>
      </c>
      <c r="AG900" s="12">
        <v>87611</v>
      </c>
      <c r="AH900" s="7" t="str">
        <f>IF(COUNTIF(Returns!$A$2:$A$1635,Orders!AG900)&gt;0,"Returned","Not Returned")</f>
        <v>Not Returned</v>
      </c>
    </row>
    <row r="901" spans="5:34" ht="12.75" customHeight="1" thickTop="1" thickBot="1" x14ac:dyDescent="0.3">
      <c r="E901" s="9">
        <v>21145</v>
      </c>
      <c r="F901" s="2" t="s">
        <v>56</v>
      </c>
      <c r="G901" s="2">
        <v>0.08</v>
      </c>
      <c r="H901" s="2">
        <v>213.45</v>
      </c>
      <c r="I901" s="2">
        <v>14.7</v>
      </c>
      <c r="J901" s="2">
        <v>1625</v>
      </c>
      <c r="K901" s="7" t="str">
        <f>IF(COUNTIF(Table1[Customer ID],Table1[[#This Row],[Customer ID]])&gt;1,"Repeat Customer","One-Time Customer")</f>
        <v>Repeat Customer</v>
      </c>
      <c r="L901" s="2" t="s">
        <v>1629</v>
      </c>
      <c r="M901" s="2" t="s">
        <v>39</v>
      </c>
      <c r="N901" s="2" t="s">
        <v>40</v>
      </c>
      <c r="O901" s="2" t="s">
        <v>77</v>
      </c>
      <c r="P901" s="2" t="s">
        <v>85</v>
      </c>
      <c r="Q901" s="2" t="s">
        <v>43</v>
      </c>
      <c r="R901" s="2" t="s">
        <v>291</v>
      </c>
      <c r="S901" s="2">
        <v>0.59</v>
      </c>
      <c r="T901" s="7">
        <f>Table1[[#This Row],[Profit]]/Table1[[#This Row],[Sales]]</f>
        <v>0.69</v>
      </c>
      <c r="U901" s="2" t="s">
        <v>33</v>
      </c>
      <c r="V901" s="2" t="s">
        <v>53</v>
      </c>
      <c r="W901" s="2" t="s">
        <v>71</v>
      </c>
      <c r="X901" s="2" t="s">
        <v>1630</v>
      </c>
      <c r="Y901" s="2">
        <v>11542</v>
      </c>
      <c r="Z901" s="10">
        <v>42090</v>
      </c>
      <c r="AA901" s="14" t="str">
        <f>TEXT(Table1[[#This Row],[Order Date]],"mmmm")</f>
        <v>March</v>
      </c>
      <c r="AB901" s="8" t="str">
        <f>TEXT(Table1[[#This Row],[Order Date]],"yyyy")</f>
        <v>2015</v>
      </c>
      <c r="AC901" s="10">
        <v>42092</v>
      </c>
      <c r="AD901" s="2">
        <v>1674.7541999999999</v>
      </c>
      <c r="AE901" s="2">
        <v>12</v>
      </c>
      <c r="AF901" s="2">
        <v>2427.1799999999998</v>
      </c>
      <c r="AG901" s="2">
        <v>90600</v>
      </c>
      <c r="AH901" s="7" t="str">
        <f>IF(COUNTIF(Returns!$A$2:$A$1635,Orders!AG901)&gt;0,"Returned","Not Returned")</f>
        <v>Not Returned</v>
      </c>
    </row>
    <row r="902" spans="5:34" ht="12.75" customHeight="1" thickTop="1" thickBot="1" x14ac:dyDescent="0.3">
      <c r="E902" s="11">
        <v>21146</v>
      </c>
      <c r="F902" s="12" t="s">
        <v>56</v>
      </c>
      <c r="G902" s="12">
        <v>0.1</v>
      </c>
      <c r="H902" s="12">
        <v>55.98</v>
      </c>
      <c r="I902" s="12">
        <v>13.88</v>
      </c>
      <c r="J902" s="12">
        <v>1625</v>
      </c>
      <c r="K902" s="7" t="str">
        <f>IF(COUNTIF(Table1[Customer ID],Table1[[#This Row],[Customer ID]])&gt;1,"Repeat Customer","One-Time Customer")</f>
        <v>Repeat Customer</v>
      </c>
      <c r="L902" s="12" t="s">
        <v>1629</v>
      </c>
      <c r="M902" s="12" t="s">
        <v>49</v>
      </c>
      <c r="N902" s="12" t="s">
        <v>40</v>
      </c>
      <c r="O902" s="12" t="s">
        <v>29</v>
      </c>
      <c r="P902" s="12" t="s">
        <v>93</v>
      </c>
      <c r="Q902" s="12" t="s">
        <v>59</v>
      </c>
      <c r="R902" s="12" t="s">
        <v>1631</v>
      </c>
      <c r="S902" s="12">
        <v>0.36</v>
      </c>
      <c r="T902" s="7">
        <f>Table1[[#This Row],[Profit]]/Table1[[#This Row],[Sales]]</f>
        <v>0.69</v>
      </c>
      <c r="U902" s="12" t="s">
        <v>33</v>
      </c>
      <c r="V902" s="12" t="s">
        <v>53</v>
      </c>
      <c r="W902" s="12" t="s">
        <v>71</v>
      </c>
      <c r="X902" s="12" t="s">
        <v>1630</v>
      </c>
      <c r="Y902" s="12">
        <v>11542</v>
      </c>
      <c r="Z902" s="13">
        <v>42090</v>
      </c>
      <c r="AA902" s="14" t="str">
        <f>TEXT(Table1[[#This Row],[Order Date]],"mmmm")</f>
        <v>March</v>
      </c>
      <c r="AB902" s="8" t="str">
        <f>TEXT(Table1[[#This Row],[Order Date]],"yyyy")</f>
        <v>2015</v>
      </c>
      <c r="AC902" s="13">
        <v>42092</v>
      </c>
      <c r="AD902" s="12">
        <v>300.04649999999998</v>
      </c>
      <c r="AE902" s="12">
        <v>8</v>
      </c>
      <c r="AF902" s="12">
        <v>434.85</v>
      </c>
      <c r="AG902" s="12">
        <v>90600</v>
      </c>
      <c r="AH902" s="7" t="str">
        <f>IF(COUNTIF(Returns!$A$2:$A$1635,Orders!AG902)&gt;0,"Returned","Not Returned")</f>
        <v>Not Returned</v>
      </c>
    </row>
    <row r="903" spans="5:34" ht="12.75" customHeight="1" thickTop="1" thickBot="1" x14ac:dyDescent="0.3">
      <c r="E903" s="9">
        <v>21147</v>
      </c>
      <c r="F903" s="2" t="s">
        <v>56</v>
      </c>
      <c r="G903" s="2">
        <v>0</v>
      </c>
      <c r="H903" s="2">
        <v>16.059999999999999</v>
      </c>
      <c r="I903" s="2">
        <v>8.34</v>
      </c>
      <c r="J903" s="2">
        <v>1625</v>
      </c>
      <c r="K903" s="7" t="str">
        <f>IF(COUNTIF(Table1[Customer ID],Table1[[#This Row],[Customer ID]])&gt;1,"Repeat Customer","One-Time Customer")</f>
        <v>Repeat Customer</v>
      </c>
      <c r="L903" s="2" t="s">
        <v>1629</v>
      </c>
      <c r="M903" s="2" t="s">
        <v>49</v>
      </c>
      <c r="N903" s="2" t="s">
        <v>40</v>
      </c>
      <c r="O903" s="2" t="s">
        <v>29</v>
      </c>
      <c r="P903" s="2" t="s">
        <v>141</v>
      </c>
      <c r="Q903" s="2" t="s">
        <v>59</v>
      </c>
      <c r="R903" s="2" t="s">
        <v>1632</v>
      </c>
      <c r="S903" s="2">
        <v>0.59</v>
      </c>
      <c r="T903" s="7">
        <f>Table1[[#This Row],[Profit]]/Table1[[#This Row],[Sales]]</f>
        <v>-1.4660751565762005</v>
      </c>
      <c r="U903" s="2" t="s">
        <v>33</v>
      </c>
      <c r="V903" s="2" t="s">
        <v>53</v>
      </c>
      <c r="W903" s="2" t="s">
        <v>71</v>
      </c>
      <c r="X903" s="2" t="s">
        <v>1630</v>
      </c>
      <c r="Y903" s="2">
        <v>11542</v>
      </c>
      <c r="Z903" s="10">
        <v>42090</v>
      </c>
      <c r="AA903" s="14" t="str">
        <f>TEXT(Table1[[#This Row],[Order Date]],"mmmm")</f>
        <v>March</v>
      </c>
      <c r="AB903" s="8" t="str">
        <f>TEXT(Table1[[#This Row],[Order Date]],"yyyy")</f>
        <v>2015</v>
      </c>
      <c r="AC903" s="10">
        <v>42091</v>
      </c>
      <c r="AD903" s="2">
        <v>-28.09</v>
      </c>
      <c r="AE903" s="2">
        <v>1</v>
      </c>
      <c r="AF903" s="2">
        <v>19.16</v>
      </c>
      <c r="AG903" s="2">
        <v>90600</v>
      </c>
      <c r="AH903" s="7" t="str">
        <f>IF(COUNTIF(Returns!$A$2:$A$1635,Orders!AG903)&gt;0,"Returned","Not Returned")</f>
        <v>Not Returned</v>
      </c>
    </row>
    <row r="904" spans="5:34" ht="12.75" customHeight="1" thickTop="1" thickBot="1" x14ac:dyDescent="0.3">
      <c r="E904" s="11">
        <v>21270</v>
      </c>
      <c r="F904" s="12" t="s">
        <v>56</v>
      </c>
      <c r="G904" s="12">
        <v>0</v>
      </c>
      <c r="H904" s="12">
        <v>209.37</v>
      </c>
      <c r="I904" s="12">
        <v>69</v>
      </c>
      <c r="J904" s="12">
        <v>1625</v>
      </c>
      <c r="K904" s="7" t="str">
        <f>IF(COUNTIF(Table1[Customer ID],Table1[[#This Row],[Customer ID]])&gt;1,"Repeat Customer","One-Time Customer")</f>
        <v>Repeat Customer</v>
      </c>
      <c r="L904" s="12" t="s">
        <v>1629</v>
      </c>
      <c r="M904" s="12" t="s">
        <v>49</v>
      </c>
      <c r="N904" s="12" t="s">
        <v>40</v>
      </c>
      <c r="O904" s="12" t="s">
        <v>41</v>
      </c>
      <c r="P904" s="12" t="s">
        <v>152</v>
      </c>
      <c r="Q904" s="12" t="s">
        <v>236</v>
      </c>
      <c r="R904" s="12" t="s">
        <v>1633</v>
      </c>
      <c r="S904" s="12">
        <v>0.79</v>
      </c>
      <c r="T904" s="7">
        <f>Table1[[#This Row],[Profit]]/Table1[[#This Row],[Sales]]</f>
        <v>-0.13424899946935531</v>
      </c>
      <c r="U904" s="12" t="s">
        <v>33</v>
      </c>
      <c r="V904" s="12" t="s">
        <v>53</v>
      </c>
      <c r="W904" s="12" t="s">
        <v>71</v>
      </c>
      <c r="X904" s="12" t="s">
        <v>1630</v>
      </c>
      <c r="Y904" s="12">
        <v>11542</v>
      </c>
      <c r="Z904" s="13">
        <v>42051</v>
      </c>
      <c r="AA904" s="14" t="str">
        <f>TEXT(Table1[[#This Row],[Order Date]],"mmmm")</f>
        <v>February</v>
      </c>
      <c r="AB904" s="8" t="str">
        <f>TEXT(Table1[[#This Row],[Order Date]],"yyyy")</f>
        <v>2015</v>
      </c>
      <c r="AC904" s="13">
        <v>42053</v>
      </c>
      <c r="AD904" s="12">
        <v>-263.1119290800001</v>
      </c>
      <c r="AE904" s="12">
        <v>11</v>
      </c>
      <c r="AF904" s="12">
        <v>1959.88</v>
      </c>
      <c r="AG904" s="12">
        <v>90601</v>
      </c>
      <c r="AH904" s="7" t="str">
        <f>IF(COUNTIF(Returns!$A$2:$A$1635,Orders!AG904)&gt;0,"Returned","Not Returned")</f>
        <v>Not Returned</v>
      </c>
    </row>
    <row r="905" spans="5:34" ht="12.75" customHeight="1" thickTop="1" thickBot="1" x14ac:dyDescent="0.3">
      <c r="E905" s="9">
        <v>23604</v>
      </c>
      <c r="F905" s="2" t="s">
        <v>25</v>
      </c>
      <c r="G905" s="2">
        <v>0.06</v>
      </c>
      <c r="H905" s="2">
        <v>43.57</v>
      </c>
      <c r="I905" s="2">
        <v>16.36</v>
      </c>
      <c r="J905" s="2">
        <v>1627</v>
      </c>
      <c r="K905" s="7" t="str">
        <f>IF(COUNTIF(Table1[Customer ID],Table1[[#This Row],[Customer ID]])&gt;1,"Repeat Customer","One-Time Customer")</f>
        <v>One-Time Customer</v>
      </c>
      <c r="L905" s="2" t="s">
        <v>1634</v>
      </c>
      <c r="M905" s="2" t="s">
        <v>49</v>
      </c>
      <c r="N905" s="2" t="s">
        <v>28</v>
      </c>
      <c r="O905" s="2" t="s">
        <v>29</v>
      </c>
      <c r="P905" s="2" t="s">
        <v>141</v>
      </c>
      <c r="Q905" s="2" t="s">
        <v>59</v>
      </c>
      <c r="R905" s="2" t="s">
        <v>1635</v>
      </c>
      <c r="S905" s="2">
        <v>0.55000000000000004</v>
      </c>
      <c r="T905" s="7">
        <f>Table1[[#This Row],[Profit]]/Table1[[#This Row],[Sales]]</f>
        <v>-5.4646840148698889E-2</v>
      </c>
      <c r="U905" s="2" t="s">
        <v>33</v>
      </c>
      <c r="V905" s="2" t="s">
        <v>136</v>
      </c>
      <c r="W905" s="2" t="s">
        <v>244</v>
      </c>
      <c r="X905" s="2" t="s">
        <v>1636</v>
      </c>
      <c r="Y905" s="2">
        <v>37743</v>
      </c>
      <c r="Z905" s="10">
        <v>42152</v>
      </c>
      <c r="AA905" s="14" t="str">
        <f>TEXT(Table1[[#This Row],[Order Date]],"mmmm")</f>
        <v>May</v>
      </c>
      <c r="AB905" s="8" t="str">
        <f>TEXT(Table1[[#This Row],[Order Date]],"yyyy")</f>
        <v>2015</v>
      </c>
      <c r="AC905" s="10">
        <v>42154</v>
      </c>
      <c r="AD905" s="2">
        <v>-38.808</v>
      </c>
      <c r="AE905" s="2">
        <v>17</v>
      </c>
      <c r="AF905" s="2">
        <v>710.16</v>
      </c>
      <c r="AG905" s="2">
        <v>90602</v>
      </c>
      <c r="AH905" s="7" t="str">
        <f>IF(COUNTIF(Returns!$A$2:$A$1635,Orders!AG905)&gt;0,"Returned","Not Returned")</f>
        <v>Not Returned</v>
      </c>
    </row>
    <row r="906" spans="5:34" ht="12.75" customHeight="1" thickTop="1" thickBot="1" x14ac:dyDescent="0.3">
      <c r="E906" s="11">
        <v>19769</v>
      </c>
      <c r="F906" s="12" t="s">
        <v>25</v>
      </c>
      <c r="G906" s="12">
        <v>0.08</v>
      </c>
      <c r="H906" s="12">
        <v>8.09</v>
      </c>
      <c r="I906" s="12">
        <v>7.96</v>
      </c>
      <c r="J906" s="12">
        <v>1632</v>
      </c>
      <c r="K906" s="7" t="str">
        <f>IF(COUNTIF(Table1[Customer ID],Table1[[#This Row],[Customer ID]])&gt;1,"Repeat Customer","One-Time Customer")</f>
        <v>Repeat Customer</v>
      </c>
      <c r="L906" s="12" t="s">
        <v>1637</v>
      </c>
      <c r="M906" s="12" t="s">
        <v>27</v>
      </c>
      <c r="N906" s="12" t="s">
        <v>40</v>
      </c>
      <c r="O906" s="12" t="s">
        <v>41</v>
      </c>
      <c r="P906" s="12" t="s">
        <v>50</v>
      </c>
      <c r="Q906" s="12" t="s">
        <v>59</v>
      </c>
      <c r="R906" s="12" t="s">
        <v>157</v>
      </c>
      <c r="S906" s="12">
        <v>0.49</v>
      </c>
      <c r="T906" s="7">
        <f>Table1[[#This Row],[Profit]]/Table1[[#This Row],[Sales]]</f>
        <v>0.33127461139896375</v>
      </c>
      <c r="U906" s="12" t="s">
        <v>33</v>
      </c>
      <c r="V906" s="12" t="s">
        <v>136</v>
      </c>
      <c r="W906" s="12" t="s">
        <v>671</v>
      </c>
      <c r="X906" s="12" t="s">
        <v>1638</v>
      </c>
      <c r="Y906" s="12">
        <v>39401</v>
      </c>
      <c r="Z906" s="13">
        <v>42019</v>
      </c>
      <c r="AA906" s="14" t="str">
        <f>TEXT(Table1[[#This Row],[Order Date]],"mmmm")</f>
        <v>January</v>
      </c>
      <c r="AB906" s="8" t="str">
        <f>TEXT(Table1[[#This Row],[Order Date]],"yyyy")</f>
        <v>2015</v>
      </c>
      <c r="AC906" s="13">
        <v>42020</v>
      </c>
      <c r="AD906" s="12">
        <v>15.984</v>
      </c>
      <c r="AE906" s="12">
        <v>6</v>
      </c>
      <c r="AF906" s="12">
        <v>48.25</v>
      </c>
      <c r="AG906" s="12">
        <v>90530</v>
      </c>
      <c r="AH906" s="7" t="str">
        <f>IF(COUNTIF(Returns!$A$2:$A$1635,Orders!AG906)&gt;0,"Returned","Not Returned")</f>
        <v>Not Returned</v>
      </c>
    </row>
    <row r="907" spans="5:34" ht="12.75" customHeight="1" thickTop="1" thickBot="1" x14ac:dyDescent="0.3">
      <c r="E907" s="9">
        <v>20359</v>
      </c>
      <c r="F907" s="2" t="s">
        <v>25</v>
      </c>
      <c r="G907" s="2">
        <v>0.02</v>
      </c>
      <c r="H907" s="2">
        <v>25.99</v>
      </c>
      <c r="I907" s="2">
        <v>5.37</v>
      </c>
      <c r="J907" s="2">
        <v>1632</v>
      </c>
      <c r="K907" s="7" t="str">
        <f>IF(COUNTIF(Table1[Customer ID],Table1[[#This Row],[Customer ID]])&gt;1,"Repeat Customer","One-Time Customer")</f>
        <v>Repeat Customer</v>
      </c>
      <c r="L907" s="2" t="s">
        <v>1637</v>
      </c>
      <c r="M907" s="2" t="s">
        <v>49</v>
      </c>
      <c r="N907" s="2" t="s">
        <v>40</v>
      </c>
      <c r="O907" s="2" t="s">
        <v>29</v>
      </c>
      <c r="P907" s="2" t="s">
        <v>30</v>
      </c>
      <c r="Q907" s="2" t="s">
        <v>59</v>
      </c>
      <c r="R907" s="2" t="s">
        <v>1639</v>
      </c>
      <c r="S907" s="2">
        <v>0.56000000000000005</v>
      </c>
      <c r="T907" s="7">
        <f>Table1[[#This Row],[Profit]]/Table1[[#This Row],[Sales]]</f>
        <v>-0.36243216576221016</v>
      </c>
      <c r="U907" s="2" t="s">
        <v>33</v>
      </c>
      <c r="V907" s="2" t="s">
        <v>136</v>
      </c>
      <c r="W907" s="2" t="s">
        <v>671</v>
      </c>
      <c r="X907" s="2" t="s">
        <v>1638</v>
      </c>
      <c r="Y907" s="2">
        <v>39401</v>
      </c>
      <c r="Z907" s="10">
        <v>42109</v>
      </c>
      <c r="AA907" s="14" t="str">
        <f>TEXT(Table1[[#This Row],[Order Date]],"mmmm")</f>
        <v>April</v>
      </c>
      <c r="AB907" s="8" t="str">
        <f>TEXT(Table1[[#This Row],[Order Date]],"yyyy")</f>
        <v>2015</v>
      </c>
      <c r="AC907" s="10">
        <v>42111</v>
      </c>
      <c r="AD907" s="2">
        <v>-88.158000000000001</v>
      </c>
      <c r="AE907" s="2">
        <v>9</v>
      </c>
      <c r="AF907" s="2">
        <v>243.24</v>
      </c>
      <c r="AG907" s="2">
        <v>90533</v>
      </c>
      <c r="AH907" s="7" t="str">
        <f>IF(COUNTIF(Returns!$A$2:$A$1635,Orders!AG907)&gt;0,"Returned","Not Returned")</f>
        <v>Not Returned</v>
      </c>
    </row>
    <row r="908" spans="5:34" ht="12.75" customHeight="1" thickTop="1" thickBot="1" x14ac:dyDescent="0.3">
      <c r="E908" s="11">
        <v>24786</v>
      </c>
      <c r="F908" s="12" t="s">
        <v>37</v>
      </c>
      <c r="G908" s="12">
        <v>0.03</v>
      </c>
      <c r="H908" s="12">
        <v>5.98</v>
      </c>
      <c r="I908" s="12">
        <v>3.85</v>
      </c>
      <c r="J908" s="12">
        <v>1633</v>
      </c>
      <c r="K908" s="7" t="str">
        <f>IF(COUNTIF(Table1[Customer ID],Table1[[#This Row],[Customer ID]])&gt;1,"Repeat Customer","One-Time Customer")</f>
        <v>One-Time Customer</v>
      </c>
      <c r="L908" s="12" t="s">
        <v>1640</v>
      </c>
      <c r="M908" s="12" t="s">
        <v>49</v>
      </c>
      <c r="N908" s="12" t="s">
        <v>40</v>
      </c>
      <c r="O908" s="12" t="s">
        <v>77</v>
      </c>
      <c r="P908" s="12" t="s">
        <v>180</v>
      </c>
      <c r="Q908" s="12" t="s">
        <v>51</v>
      </c>
      <c r="R908" s="12" t="s">
        <v>1137</v>
      </c>
      <c r="S908" s="12">
        <v>0.68</v>
      </c>
      <c r="T908" s="7">
        <f>Table1[[#This Row],[Profit]]/Table1[[#This Row],[Sales]]</f>
        <v>-1.9747483134405814</v>
      </c>
      <c r="U908" s="12" t="s">
        <v>33</v>
      </c>
      <c r="V908" s="12" t="s">
        <v>136</v>
      </c>
      <c r="W908" s="12" t="s">
        <v>671</v>
      </c>
      <c r="X908" s="12" t="s">
        <v>1641</v>
      </c>
      <c r="Y908" s="12">
        <v>38637</v>
      </c>
      <c r="Z908" s="13">
        <v>42045</v>
      </c>
      <c r="AA908" s="14" t="str">
        <f>TEXT(Table1[[#This Row],[Order Date]],"mmmm")</f>
        <v>February</v>
      </c>
      <c r="AB908" s="8" t="str">
        <f>TEXT(Table1[[#This Row],[Order Date]],"yyyy")</f>
        <v>2015</v>
      </c>
      <c r="AC908" s="13">
        <v>42047</v>
      </c>
      <c r="AD908" s="12">
        <v>-76.106800000000007</v>
      </c>
      <c r="AE908" s="12">
        <v>6</v>
      </c>
      <c r="AF908" s="12">
        <v>38.54</v>
      </c>
      <c r="AG908" s="12">
        <v>90531</v>
      </c>
      <c r="AH908" s="7" t="str">
        <f>IF(COUNTIF(Returns!$A$2:$A$1635,Orders!AG908)&gt;0,"Returned","Not Returned")</f>
        <v>Not Returned</v>
      </c>
    </row>
    <row r="909" spans="5:34" ht="12.75" customHeight="1" thickTop="1" thickBot="1" x14ac:dyDescent="0.3">
      <c r="E909" s="9">
        <v>26340</v>
      </c>
      <c r="F909" s="2" t="s">
        <v>37</v>
      </c>
      <c r="G909" s="2">
        <v>0.08</v>
      </c>
      <c r="H909" s="2">
        <v>100.97</v>
      </c>
      <c r="I909" s="2">
        <v>14</v>
      </c>
      <c r="J909" s="2">
        <v>1634</v>
      </c>
      <c r="K909" s="7" t="str">
        <f>IF(COUNTIF(Table1[Customer ID],Table1[[#This Row],[Customer ID]])&gt;1,"Repeat Customer","One-Time Customer")</f>
        <v>One-Time Customer</v>
      </c>
      <c r="L909" s="2" t="s">
        <v>1642</v>
      </c>
      <c r="M909" s="2" t="s">
        <v>39</v>
      </c>
      <c r="N909" s="2" t="s">
        <v>40</v>
      </c>
      <c r="O909" s="2" t="s">
        <v>77</v>
      </c>
      <c r="P909" s="2" t="s">
        <v>85</v>
      </c>
      <c r="Q909" s="2" t="s">
        <v>43</v>
      </c>
      <c r="R909" s="2" t="s">
        <v>1643</v>
      </c>
      <c r="S909" s="2">
        <v>0.37</v>
      </c>
      <c r="T909" s="7">
        <f>Table1[[#This Row],[Profit]]/Table1[[#This Row],[Sales]]</f>
        <v>-4.9552388144232538E-2</v>
      </c>
      <c r="U909" s="2" t="s">
        <v>33</v>
      </c>
      <c r="V909" s="2" t="s">
        <v>136</v>
      </c>
      <c r="W909" s="2" t="s">
        <v>671</v>
      </c>
      <c r="X909" s="2" t="s">
        <v>1644</v>
      </c>
      <c r="Y909" s="2">
        <v>39212</v>
      </c>
      <c r="Z909" s="10">
        <v>42103</v>
      </c>
      <c r="AA909" s="14" t="str">
        <f>TEXT(Table1[[#This Row],[Order Date]],"mmmm")</f>
        <v>April</v>
      </c>
      <c r="AB909" s="8" t="str">
        <f>TEXT(Table1[[#This Row],[Order Date]],"yyyy")</f>
        <v>2015</v>
      </c>
      <c r="AC909" s="10">
        <v>42104</v>
      </c>
      <c r="AD909" s="2">
        <v>-73.494119999999938</v>
      </c>
      <c r="AE909" s="2">
        <v>15</v>
      </c>
      <c r="AF909" s="2">
        <v>1483.16</v>
      </c>
      <c r="AG909" s="2">
        <v>90532</v>
      </c>
      <c r="AH909" s="7" t="str">
        <f>IF(COUNTIF(Returns!$A$2:$A$1635,Orders!AG909)&gt;0,"Returned","Not Returned")</f>
        <v>Not Returned</v>
      </c>
    </row>
    <row r="910" spans="5:34" ht="12.75" customHeight="1" thickTop="1" thickBot="1" x14ac:dyDescent="0.3">
      <c r="E910" s="11">
        <v>19144</v>
      </c>
      <c r="F910" s="12" t="s">
        <v>47</v>
      </c>
      <c r="G910" s="12">
        <v>0.08</v>
      </c>
      <c r="H910" s="12">
        <v>115.99</v>
      </c>
      <c r="I910" s="12">
        <v>56.14</v>
      </c>
      <c r="J910" s="12">
        <v>1636</v>
      </c>
      <c r="K910" s="7" t="str">
        <f>IF(COUNTIF(Table1[Customer ID],Table1[[#This Row],[Customer ID]])&gt;1,"Repeat Customer","One-Time Customer")</f>
        <v>Repeat Customer</v>
      </c>
      <c r="L910" s="12" t="s">
        <v>1645</v>
      </c>
      <c r="M910" s="12" t="s">
        <v>39</v>
      </c>
      <c r="N910" s="12" t="s">
        <v>40</v>
      </c>
      <c r="O910" s="12" t="s">
        <v>77</v>
      </c>
      <c r="P910" s="12" t="s">
        <v>85</v>
      </c>
      <c r="Q910" s="12" t="s">
        <v>43</v>
      </c>
      <c r="R910" s="12" t="s">
        <v>1355</v>
      </c>
      <c r="S910" s="12">
        <v>0.4</v>
      </c>
      <c r="T910" s="7">
        <f>Table1[[#This Row],[Profit]]/Table1[[#This Row],[Sales]]</f>
        <v>-0.48471547794574815</v>
      </c>
      <c r="U910" s="12" t="s">
        <v>33</v>
      </c>
      <c r="V910" s="12" t="s">
        <v>34</v>
      </c>
      <c r="W910" s="12" t="s">
        <v>45</v>
      </c>
      <c r="X910" s="12" t="s">
        <v>1646</v>
      </c>
      <c r="Y910" s="12">
        <v>93905</v>
      </c>
      <c r="Z910" s="13">
        <v>42018</v>
      </c>
      <c r="AA910" s="14" t="str">
        <f>TEXT(Table1[[#This Row],[Order Date]],"mmmm")</f>
        <v>January</v>
      </c>
      <c r="AB910" s="8" t="str">
        <f>TEXT(Table1[[#This Row],[Order Date]],"yyyy")</f>
        <v>2015</v>
      </c>
      <c r="AC910" s="13">
        <v>42020</v>
      </c>
      <c r="AD910" s="12">
        <v>-272.860884</v>
      </c>
      <c r="AE910" s="12">
        <v>5</v>
      </c>
      <c r="AF910" s="12">
        <v>562.92999999999995</v>
      </c>
      <c r="AG910" s="12">
        <v>89704</v>
      </c>
      <c r="AH910" s="7" t="str">
        <f>IF(COUNTIF(Returns!$A$2:$A$1635,Orders!AG910)&gt;0,"Returned","Not Returned")</f>
        <v>Not Returned</v>
      </c>
    </row>
    <row r="911" spans="5:34" ht="12.75" customHeight="1" thickTop="1" thickBot="1" x14ac:dyDescent="0.3">
      <c r="E911" s="9">
        <v>19145</v>
      </c>
      <c r="F911" s="2" t="s">
        <v>47</v>
      </c>
      <c r="G911" s="2">
        <v>0.08</v>
      </c>
      <c r="H911" s="2">
        <v>4.28</v>
      </c>
      <c r="I911" s="2">
        <v>0.94</v>
      </c>
      <c r="J911" s="2">
        <v>1636</v>
      </c>
      <c r="K911" s="7" t="str">
        <f>IF(COUNTIF(Table1[Customer ID],Table1[[#This Row],[Customer ID]])&gt;1,"Repeat Customer","One-Time Customer")</f>
        <v>Repeat Customer</v>
      </c>
      <c r="L911" s="2" t="s">
        <v>1645</v>
      </c>
      <c r="M911" s="2" t="s">
        <v>49</v>
      </c>
      <c r="N911" s="2" t="s">
        <v>40</v>
      </c>
      <c r="O911" s="2" t="s">
        <v>29</v>
      </c>
      <c r="P911" s="2" t="s">
        <v>30</v>
      </c>
      <c r="Q911" s="2" t="s">
        <v>31</v>
      </c>
      <c r="R911" s="2" t="s">
        <v>1647</v>
      </c>
      <c r="S911" s="2">
        <v>0.56000000000000005</v>
      </c>
      <c r="T911" s="7">
        <f>Table1[[#This Row],[Profit]]/Table1[[#This Row],[Sales]]</f>
        <v>0.36254969156956823</v>
      </c>
      <c r="U911" s="2" t="s">
        <v>33</v>
      </c>
      <c r="V911" s="2" t="s">
        <v>34</v>
      </c>
      <c r="W911" s="2" t="s">
        <v>45</v>
      </c>
      <c r="X911" s="2" t="s">
        <v>1646</v>
      </c>
      <c r="Y911" s="2">
        <v>93905</v>
      </c>
      <c r="Z911" s="10">
        <v>42018</v>
      </c>
      <c r="AA911" s="14" t="str">
        <f>TEXT(Table1[[#This Row],[Order Date]],"mmmm")</f>
        <v>January</v>
      </c>
      <c r="AB911" s="8" t="str">
        <f>TEXT(Table1[[#This Row],[Order Date]],"yyyy")</f>
        <v>2015</v>
      </c>
      <c r="AC911" s="10">
        <v>42021</v>
      </c>
      <c r="AD911" s="2">
        <v>10.5792</v>
      </c>
      <c r="AE911" s="2">
        <v>7</v>
      </c>
      <c r="AF911" s="2">
        <v>29.18</v>
      </c>
      <c r="AG911" s="2">
        <v>89704</v>
      </c>
      <c r="AH911" s="7" t="str">
        <f>IF(COUNTIF(Returns!$A$2:$A$1635,Orders!AG911)&gt;0,"Returned","Not Returned")</f>
        <v>Not Returned</v>
      </c>
    </row>
    <row r="912" spans="5:34" ht="12.75" customHeight="1" thickTop="1" thickBot="1" x14ac:dyDescent="0.3">
      <c r="E912" s="11">
        <v>20869</v>
      </c>
      <c r="F912" s="12" t="s">
        <v>25</v>
      </c>
      <c r="G912" s="12">
        <v>0.04</v>
      </c>
      <c r="H912" s="12">
        <v>136.97999999999999</v>
      </c>
      <c r="I912" s="12">
        <v>24.49</v>
      </c>
      <c r="J912" s="12">
        <v>1636</v>
      </c>
      <c r="K912" s="7" t="str">
        <f>IF(COUNTIF(Table1[Customer ID],Table1[[#This Row],[Customer ID]])&gt;1,"Repeat Customer","One-Time Customer")</f>
        <v>Repeat Customer</v>
      </c>
      <c r="L912" s="12" t="s">
        <v>1645</v>
      </c>
      <c r="M912" s="12" t="s">
        <v>27</v>
      </c>
      <c r="N912" s="12" t="s">
        <v>40</v>
      </c>
      <c r="O912" s="12" t="s">
        <v>41</v>
      </c>
      <c r="P912" s="12" t="s">
        <v>50</v>
      </c>
      <c r="Q912" s="12" t="s">
        <v>236</v>
      </c>
      <c r="R912" s="12" t="s">
        <v>1648</v>
      </c>
      <c r="S912" s="12">
        <v>0.59</v>
      </c>
      <c r="T912" s="7">
        <f>Table1[[#This Row],[Profit]]/Table1[[#This Row],[Sales]]</f>
        <v>0.69</v>
      </c>
      <c r="U912" s="12" t="s">
        <v>33</v>
      </c>
      <c r="V912" s="12" t="s">
        <v>34</v>
      </c>
      <c r="W912" s="12" t="s">
        <v>45</v>
      </c>
      <c r="X912" s="12" t="s">
        <v>1646</v>
      </c>
      <c r="Y912" s="12">
        <v>93905</v>
      </c>
      <c r="Z912" s="13">
        <v>42016</v>
      </c>
      <c r="AA912" s="14" t="str">
        <f>TEXT(Table1[[#This Row],[Order Date]],"mmmm")</f>
        <v>January</v>
      </c>
      <c r="AB912" s="8" t="str">
        <f>TEXT(Table1[[#This Row],[Order Date]],"yyyy")</f>
        <v>2015</v>
      </c>
      <c r="AC912" s="13">
        <v>42018</v>
      </c>
      <c r="AD912" s="12">
        <v>1127.5497</v>
      </c>
      <c r="AE912" s="12">
        <v>12</v>
      </c>
      <c r="AF912" s="12">
        <v>1634.13</v>
      </c>
      <c r="AG912" s="12">
        <v>89706</v>
      </c>
      <c r="AH912" s="7" t="str">
        <f>IF(COUNTIF(Returns!$A$2:$A$1635,Orders!AG912)&gt;0,"Returned","Not Returned")</f>
        <v>Not Returned</v>
      </c>
    </row>
    <row r="913" spans="5:34" ht="12.75" customHeight="1" thickTop="1" thickBot="1" x14ac:dyDescent="0.3">
      <c r="E913" s="9">
        <v>26109</v>
      </c>
      <c r="F913" s="2" t="s">
        <v>47</v>
      </c>
      <c r="G913" s="2">
        <v>0.08</v>
      </c>
      <c r="H913" s="2">
        <v>55.48</v>
      </c>
      <c r="I913" s="2">
        <v>6.79</v>
      </c>
      <c r="J913" s="2">
        <v>1639</v>
      </c>
      <c r="K913" s="7" t="str">
        <f>IF(COUNTIF(Table1[Customer ID],Table1[[#This Row],[Customer ID]])&gt;1,"Repeat Customer","One-Time Customer")</f>
        <v>One-Time Customer</v>
      </c>
      <c r="L913" s="2" t="s">
        <v>1649</v>
      </c>
      <c r="M913" s="2" t="s">
        <v>49</v>
      </c>
      <c r="N913" s="2" t="s">
        <v>40</v>
      </c>
      <c r="O913" s="2" t="s">
        <v>29</v>
      </c>
      <c r="P913" s="2" t="s">
        <v>93</v>
      </c>
      <c r="Q913" s="2" t="s">
        <v>59</v>
      </c>
      <c r="R913" s="2" t="s">
        <v>1650</v>
      </c>
      <c r="S913" s="2">
        <v>0.37</v>
      </c>
      <c r="T913" s="7">
        <f>Table1[[#This Row],[Profit]]/Table1[[#This Row],[Sales]]</f>
        <v>0.69000000000000006</v>
      </c>
      <c r="U913" s="2" t="s">
        <v>33</v>
      </c>
      <c r="V913" s="2" t="s">
        <v>53</v>
      </c>
      <c r="W913" s="2" t="s">
        <v>228</v>
      </c>
      <c r="X913" s="2" t="s">
        <v>1651</v>
      </c>
      <c r="Y913" s="2">
        <v>6901</v>
      </c>
      <c r="Z913" s="10">
        <v>42061</v>
      </c>
      <c r="AA913" s="14" t="str">
        <f>TEXT(Table1[[#This Row],[Order Date]],"mmmm")</f>
        <v>February</v>
      </c>
      <c r="AB913" s="8" t="str">
        <f>TEXT(Table1[[#This Row],[Order Date]],"yyyy")</f>
        <v>2015</v>
      </c>
      <c r="AC913" s="10">
        <v>42063</v>
      </c>
      <c r="AD913" s="2">
        <v>147.75659999999999</v>
      </c>
      <c r="AE913" s="2">
        <v>4</v>
      </c>
      <c r="AF913" s="2">
        <v>214.14</v>
      </c>
      <c r="AG913" s="2">
        <v>89705</v>
      </c>
      <c r="AH913" s="7" t="str">
        <f>IF(COUNTIF(Returns!$A$2:$A$1635,Orders!AG913)&gt;0,"Returned","Not Returned")</f>
        <v>Not Returned</v>
      </c>
    </row>
    <row r="914" spans="5:34" ht="12.75" customHeight="1" thickTop="1" thickBot="1" x14ac:dyDescent="0.3">
      <c r="E914" s="11">
        <v>18274</v>
      </c>
      <c r="F914" s="12" t="s">
        <v>106</v>
      </c>
      <c r="G914" s="12">
        <v>0.09</v>
      </c>
      <c r="H914" s="12">
        <v>107.53</v>
      </c>
      <c r="I914" s="12">
        <v>5.81</v>
      </c>
      <c r="J914" s="12">
        <v>1644</v>
      </c>
      <c r="K914" s="7" t="str">
        <f>IF(COUNTIF(Table1[Customer ID],Table1[[#This Row],[Customer ID]])&gt;1,"Repeat Customer","One-Time Customer")</f>
        <v>One-Time Customer</v>
      </c>
      <c r="L914" s="12" t="s">
        <v>1652</v>
      </c>
      <c r="M914" s="12" t="s">
        <v>49</v>
      </c>
      <c r="N914" s="12" t="s">
        <v>58</v>
      </c>
      <c r="O914" s="12" t="s">
        <v>41</v>
      </c>
      <c r="P914" s="12" t="s">
        <v>50</v>
      </c>
      <c r="Q914" s="12" t="s">
        <v>86</v>
      </c>
      <c r="R914" s="12" t="s">
        <v>1653</v>
      </c>
      <c r="S914" s="12">
        <v>0.65</v>
      </c>
      <c r="T914" s="7">
        <f>Table1[[#This Row],[Profit]]/Table1[[#This Row],[Sales]]</f>
        <v>0.69000000000000006</v>
      </c>
      <c r="U914" s="12" t="s">
        <v>33</v>
      </c>
      <c r="V914" s="12" t="s">
        <v>61</v>
      </c>
      <c r="W914" s="12" t="s">
        <v>130</v>
      </c>
      <c r="X914" s="12" t="s">
        <v>1654</v>
      </c>
      <c r="Y914" s="12">
        <v>77546</v>
      </c>
      <c r="Z914" s="13">
        <v>42169</v>
      </c>
      <c r="AA914" s="14" t="str">
        <f>TEXT(Table1[[#This Row],[Order Date]],"mmmm")</f>
        <v>June</v>
      </c>
      <c r="AB914" s="8" t="str">
        <f>TEXT(Table1[[#This Row],[Order Date]],"yyyy")</f>
        <v>2015</v>
      </c>
      <c r="AC914" s="13">
        <v>42171</v>
      </c>
      <c r="AD914" s="12">
        <v>69.545100000000005</v>
      </c>
      <c r="AE914" s="12">
        <v>1</v>
      </c>
      <c r="AF914" s="12">
        <v>100.79</v>
      </c>
      <c r="AG914" s="12">
        <v>87342</v>
      </c>
      <c r="AH914" s="7" t="str">
        <f>IF(COUNTIF(Returns!$A$2:$A$1635,Orders!AG914)&gt;0,"Returned","Not Returned")</f>
        <v>Not Returned</v>
      </c>
    </row>
    <row r="915" spans="5:34" ht="12.75" customHeight="1" thickTop="1" thickBot="1" x14ac:dyDescent="0.3">
      <c r="E915" s="9">
        <v>24265</v>
      </c>
      <c r="F915" s="2" t="s">
        <v>37</v>
      </c>
      <c r="G915" s="2">
        <v>0.06</v>
      </c>
      <c r="H915" s="2">
        <v>3.29</v>
      </c>
      <c r="I915" s="2">
        <v>1.35</v>
      </c>
      <c r="J915" s="2">
        <v>1646</v>
      </c>
      <c r="K915" s="7" t="str">
        <f>IF(COUNTIF(Table1[Customer ID],Table1[[#This Row],[Customer ID]])&gt;1,"Repeat Customer","One-Time Customer")</f>
        <v>One-Time Customer</v>
      </c>
      <c r="L915" s="2" t="s">
        <v>1655</v>
      </c>
      <c r="M915" s="2" t="s">
        <v>49</v>
      </c>
      <c r="N915" s="2" t="s">
        <v>58</v>
      </c>
      <c r="O915" s="2" t="s">
        <v>29</v>
      </c>
      <c r="P915" s="2" t="s">
        <v>66</v>
      </c>
      <c r="Q915" s="2" t="s">
        <v>31</v>
      </c>
      <c r="R915" s="2" t="s">
        <v>296</v>
      </c>
      <c r="S915" s="2">
        <v>0.4</v>
      </c>
      <c r="T915" s="7">
        <f>Table1[[#This Row],[Profit]]/Table1[[#This Row],[Sales]]</f>
        <v>0.23714206283013622</v>
      </c>
      <c r="U915" s="2" t="s">
        <v>33</v>
      </c>
      <c r="V915" s="2" t="s">
        <v>53</v>
      </c>
      <c r="W915" s="2" t="s">
        <v>71</v>
      </c>
      <c r="X915" s="2" t="s">
        <v>1656</v>
      </c>
      <c r="Y915" s="2">
        <v>11714</v>
      </c>
      <c r="Z915" s="10">
        <v>42078</v>
      </c>
      <c r="AA915" s="14" t="str">
        <f>TEXT(Table1[[#This Row],[Order Date]],"mmmm")</f>
        <v>March</v>
      </c>
      <c r="AB915" s="8" t="str">
        <f>TEXT(Table1[[#This Row],[Order Date]],"yyyy")</f>
        <v>2015</v>
      </c>
      <c r="AC915" s="10">
        <v>42080</v>
      </c>
      <c r="AD915" s="2">
        <v>8.5299999999999994</v>
      </c>
      <c r="AE915" s="2">
        <v>11</v>
      </c>
      <c r="AF915" s="2">
        <v>35.97</v>
      </c>
      <c r="AG915" s="2">
        <v>90932</v>
      </c>
      <c r="AH915" s="7" t="str">
        <f>IF(COUNTIF(Returns!$A$2:$A$1635,Orders!AG915)&gt;0,"Returned","Not Returned")</f>
        <v>Not Returned</v>
      </c>
    </row>
    <row r="916" spans="5:34" ht="12.75" customHeight="1" thickTop="1" thickBot="1" x14ac:dyDescent="0.3">
      <c r="E916" s="11">
        <v>21947</v>
      </c>
      <c r="F916" s="12" t="s">
        <v>47</v>
      </c>
      <c r="G916" s="12">
        <v>0.08</v>
      </c>
      <c r="H916" s="12">
        <v>46.89</v>
      </c>
      <c r="I916" s="12">
        <v>5.0999999999999996</v>
      </c>
      <c r="J916" s="12">
        <v>1648</v>
      </c>
      <c r="K916" s="7" t="str">
        <f>IF(COUNTIF(Table1[Customer ID],Table1[[#This Row],[Customer ID]])&gt;1,"Repeat Customer","One-Time Customer")</f>
        <v>Repeat Customer</v>
      </c>
      <c r="L916" s="12" t="s">
        <v>1657</v>
      </c>
      <c r="M916" s="12" t="s">
        <v>49</v>
      </c>
      <c r="N916" s="12" t="s">
        <v>28</v>
      </c>
      <c r="O916" s="12" t="s">
        <v>29</v>
      </c>
      <c r="P916" s="12" t="s">
        <v>257</v>
      </c>
      <c r="Q916" s="12" t="s">
        <v>86</v>
      </c>
      <c r="R916" s="12" t="s">
        <v>1345</v>
      </c>
      <c r="S916" s="12">
        <v>0.46</v>
      </c>
      <c r="T916" s="7">
        <f>Table1[[#This Row],[Profit]]/Table1[[#This Row],[Sales]]</f>
        <v>0.69</v>
      </c>
      <c r="U916" s="12" t="s">
        <v>33</v>
      </c>
      <c r="V916" s="12" t="s">
        <v>61</v>
      </c>
      <c r="W916" s="12" t="s">
        <v>178</v>
      </c>
      <c r="X916" s="12" t="s">
        <v>1658</v>
      </c>
      <c r="Y916" s="12">
        <v>60098</v>
      </c>
      <c r="Z916" s="13">
        <v>42088</v>
      </c>
      <c r="AA916" s="14" t="str">
        <f>TEXT(Table1[[#This Row],[Order Date]],"mmmm")</f>
        <v>March</v>
      </c>
      <c r="AB916" s="8" t="str">
        <f>TEXT(Table1[[#This Row],[Order Date]],"yyyy")</f>
        <v>2015</v>
      </c>
      <c r="AC916" s="13">
        <v>42090</v>
      </c>
      <c r="AD916" s="12">
        <v>507.63299999999998</v>
      </c>
      <c r="AE916" s="12">
        <v>17</v>
      </c>
      <c r="AF916" s="12">
        <v>735.7</v>
      </c>
      <c r="AG916" s="12">
        <v>91043</v>
      </c>
      <c r="AH916" s="7" t="str">
        <f>IF(COUNTIF(Returns!$A$2:$A$1635,Orders!AG916)&gt;0,"Returned","Not Returned")</f>
        <v>Not Returned</v>
      </c>
    </row>
    <row r="917" spans="5:34" ht="12.75" customHeight="1" thickTop="1" thickBot="1" x14ac:dyDescent="0.3">
      <c r="E917" s="9">
        <v>21948</v>
      </c>
      <c r="F917" s="2" t="s">
        <v>47</v>
      </c>
      <c r="G917" s="2">
        <v>0.05</v>
      </c>
      <c r="H917" s="2">
        <v>12.98</v>
      </c>
      <c r="I917" s="2">
        <v>3.14</v>
      </c>
      <c r="J917" s="2">
        <v>1648</v>
      </c>
      <c r="K917" s="7" t="str">
        <f>IF(COUNTIF(Table1[Customer ID],Table1[[#This Row],[Customer ID]])&gt;1,"Repeat Customer","One-Time Customer")</f>
        <v>Repeat Customer</v>
      </c>
      <c r="L917" s="2" t="s">
        <v>1657</v>
      </c>
      <c r="M917" s="2" t="s">
        <v>49</v>
      </c>
      <c r="N917" s="2" t="s">
        <v>28</v>
      </c>
      <c r="O917" s="2" t="s">
        <v>29</v>
      </c>
      <c r="P917" s="2" t="s">
        <v>174</v>
      </c>
      <c r="Q917" s="2" t="s">
        <v>51</v>
      </c>
      <c r="R917" s="2" t="s">
        <v>175</v>
      </c>
      <c r="S917" s="2">
        <v>0.6</v>
      </c>
      <c r="T917" s="7">
        <f>Table1[[#This Row],[Profit]]/Table1[[#This Row],[Sales]]</f>
        <v>0.16946673168136883</v>
      </c>
      <c r="U917" s="2" t="s">
        <v>33</v>
      </c>
      <c r="V917" s="2" t="s">
        <v>61</v>
      </c>
      <c r="W917" s="2" t="s">
        <v>178</v>
      </c>
      <c r="X917" s="2" t="s">
        <v>1658</v>
      </c>
      <c r="Y917" s="2">
        <v>60098</v>
      </c>
      <c r="Z917" s="10">
        <v>42088</v>
      </c>
      <c r="AA917" s="14" t="str">
        <f>TEXT(Table1[[#This Row],[Order Date]],"mmmm")</f>
        <v>March</v>
      </c>
      <c r="AB917" s="8" t="str">
        <f>TEXT(Table1[[#This Row],[Order Date]],"yyyy")</f>
        <v>2015</v>
      </c>
      <c r="AC917" s="10">
        <v>42088</v>
      </c>
      <c r="AD917" s="2">
        <v>38.229999999999997</v>
      </c>
      <c r="AE917" s="2">
        <v>18</v>
      </c>
      <c r="AF917" s="2">
        <v>225.59</v>
      </c>
      <c r="AG917" s="2">
        <v>91043</v>
      </c>
      <c r="AH917" s="7" t="str">
        <f>IF(COUNTIF(Returns!$A$2:$A$1635,Orders!AG917)&gt;0,"Returned","Not Returned")</f>
        <v>Not Returned</v>
      </c>
    </row>
    <row r="918" spans="5:34" ht="12.75" customHeight="1" thickTop="1" thickBot="1" x14ac:dyDescent="0.3">
      <c r="E918" s="11">
        <v>20603</v>
      </c>
      <c r="F918" s="12" t="s">
        <v>47</v>
      </c>
      <c r="G918" s="12">
        <v>0.03</v>
      </c>
      <c r="H918" s="12">
        <v>48.58</v>
      </c>
      <c r="I918" s="12">
        <v>3.99</v>
      </c>
      <c r="J918" s="12">
        <v>1649</v>
      </c>
      <c r="K918" s="7" t="str">
        <f>IF(COUNTIF(Table1[Customer ID],Table1[[#This Row],[Customer ID]])&gt;1,"Repeat Customer","One-Time Customer")</f>
        <v>One-Time Customer</v>
      </c>
      <c r="L918" s="12" t="s">
        <v>1659</v>
      </c>
      <c r="M918" s="12" t="s">
        <v>27</v>
      </c>
      <c r="N918" s="12" t="s">
        <v>28</v>
      </c>
      <c r="O918" s="12" t="s">
        <v>29</v>
      </c>
      <c r="P918" s="12" t="s">
        <v>257</v>
      </c>
      <c r="Q918" s="12" t="s">
        <v>59</v>
      </c>
      <c r="R918" s="12" t="s">
        <v>1660</v>
      </c>
      <c r="S918" s="12">
        <v>0.56000000000000005</v>
      </c>
      <c r="T918" s="7">
        <f>Table1[[#This Row],[Profit]]/Table1[[#This Row],[Sales]]</f>
        <v>0.69</v>
      </c>
      <c r="U918" s="12" t="s">
        <v>33</v>
      </c>
      <c r="V918" s="12" t="s">
        <v>53</v>
      </c>
      <c r="W918" s="12" t="s">
        <v>71</v>
      </c>
      <c r="X918" s="12" t="s">
        <v>1608</v>
      </c>
      <c r="Y918" s="12">
        <v>11598</v>
      </c>
      <c r="Z918" s="13">
        <v>42059</v>
      </c>
      <c r="AA918" s="14" t="str">
        <f>TEXT(Table1[[#This Row],[Order Date]],"mmmm")</f>
        <v>February</v>
      </c>
      <c r="AB918" s="8" t="str">
        <f>TEXT(Table1[[#This Row],[Order Date]],"yyyy")</f>
        <v>2015</v>
      </c>
      <c r="AC918" s="13">
        <v>42061</v>
      </c>
      <c r="AD918" s="12">
        <v>100.13279999999999</v>
      </c>
      <c r="AE918" s="12">
        <v>3</v>
      </c>
      <c r="AF918" s="12">
        <v>145.12</v>
      </c>
      <c r="AG918" s="12">
        <v>91041</v>
      </c>
      <c r="AH918" s="7" t="str">
        <f>IF(COUNTIF(Returns!$A$2:$A$1635,Orders!AG918)&gt;0,"Returned","Not Returned")</f>
        <v>Not Returned</v>
      </c>
    </row>
    <row r="919" spans="5:34" ht="12.75" customHeight="1" thickTop="1" thickBot="1" x14ac:dyDescent="0.3">
      <c r="E919" s="9">
        <v>24016</v>
      </c>
      <c r="F919" s="2" t="s">
        <v>25</v>
      </c>
      <c r="G919" s="2">
        <v>0.05</v>
      </c>
      <c r="H919" s="2">
        <v>6.48</v>
      </c>
      <c r="I919" s="2">
        <v>2.74</v>
      </c>
      <c r="J919" s="2">
        <v>1650</v>
      </c>
      <c r="K919" s="7" t="str">
        <f>IF(COUNTIF(Table1[Customer ID],Table1[[#This Row],[Customer ID]])&gt;1,"Repeat Customer","One-Time Customer")</f>
        <v>Repeat Customer</v>
      </c>
      <c r="L919" s="2" t="s">
        <v>1661</v>
      </c>
      <c r="M919" s="2" t="s">
        <v>49</v>
      </c>
      <c r="N919" s="2" t="s">
        <v>28</v>
      </c>
      <c r="O919" s="2" t="s">
        <v>77</v>
      </c>
      <c r="P919" s="2" t="s">
        <v>180</v>
      </c>
      <c r="Q919" s="2" t="s">
        <v>51</v>
      </c>
      <c r="R919" s="2" t="s">
        <v>1662</v>
      </c>
      <c r="S919" s="2">
        <v>0.71</v>
      </c>
      <c r="T919" s="7">
        <f>Table1[[#This Row],[Profit]]/Table1[[#This Row],[Sales]]</f>
        <v>0.16013578020579189</v>
      </c>
      <c r="U919" s="2" t="s">
        <v>33</v>
      </c>
      <c r="V919" s="2" t="s">
        <v>136</v>
      </c>
      <c r="W919" s="2" t="s">
        <v>322</v>
      </c>
      <c r="X919" s="2" t="s">
        <v>1663</v>
      </c>
      <c r="Y919" s="2">
        <v>27203</v>
      </c>
      <c r="Z919" s="10">
        <v>42133</v>
      </c>
      <c r="AA919" s="14" t="str">
        <f>TEXT(Table1[[#This Row],[Order Date]],"mmmm")</f>
        <v>May</v>
      </c>
      <c r="AB919" s="8" t="str">
        <f>TEXT(Table1[[#This Row],[Order Date]],"yyyy")</f>
        <v>2015</v>
      </c>
      <c r="AC919" s="10">
        <v>42133</v>
      </c>
      <c r="AD919" s="2">
        <v>15.096</v>
      </c>
      <c r="AE919" s="2">
        <v>15</v>
      </c>
      <c r="AF919" s="2">
        <v>94.27</v>
      </c>
      <c r="AG919" s="2">
        <v>91042</v>
      </c>
      <c r="AH919" s="7" t="str">
        <f>IF(COUNTIF(Returns!$A$2:$A$1635,Orders!AG919)&gt;0,"Returned","Not Returned")</f>
        <v>Not Returned</v>
      </c>
    </row>
    <row r="920" spans="5:34" ht="12.75" customHeight="1" thickTop="1" thickBot="1" x14ac:dyDescent="0.3">
      <c r="E920" s="11">
        <v>24017</v>
      </c>
      <c r="F920" s="12" t="s">
        <v>25</v>
      </c>
      <c r="G920" s="12">
        <v>0.09</v>
      </c>
      <c r="H920" s="12">
        <v>12.53</v>
      </c>
      <c r="I920" s="12">
        <v>0.5</v>
      </c>
      <c r="J920" s="12">
        <v>1650</v>
      </c>
      <c r="K920" s="7" t="str">
        <f>IF(COUNTIF(Table1[Customer ID],Table1[[#This Row],[Customer ID]])&gt;1,"Repeat Customer","One-Time Customer")</f>
        <v>Repeat Customer</v>
      </c>
      <c r="L920" s="12" t="s">
        <v>1661</v>
      </c>
      <c r="M920" s="12" t="s">
        <v>49</v>
      </c>
      <c r="N920" s="12" t="s">
        <v>28</v>
      </c>
      <c r="O920" s="12" t="s">
        <v>29</v>
      </c>
      <c r="P920" s="12" t="s">
        <v>134</v>
      </c>
      <c r="Q920" s="12" t="s">
        <v>59</v>
      </c>
      <c r="R920" s="12" t="s">
        <v>1664</v>
      </c>
      <c r="S920" s="12">
        <v>0.38</v>
      </c>
      <c r="T920" s="7">
        <f>Table1[[#This Row],[Profit]]/Table1[[#This Row],[Sales]]</f>
        <v>0.18139399099866196</v>
      </c>
      <c r="U920" s="12" t="s">
        <v>33</v>
      </c>
      <c r="V920" s="12" t="s">
        <v>136</v>
      </c>
      <c r="W920" s="12" t="s">
        <v>322</v>
      </c>
      <c r="X920" s="12" t="s">
        <v>1663</v>
      </c>
      <c r="Y920" s="12">
        <v>27203</v>
      </c>
      <c r="Z920" s="13">
        <v>42133</v>
      </c>
      <c r="AA920" s="14" t="str">
        <f>TEXT(Table1[[#This Row],[Order Date]],"mmmm")</f>
        <v>May</v>
      </c>
      <c r="AB920" s="8" t="str">
        <f>TEXT(Table1[[#This Row],[Order Date]],"yyyy")</f>
        <v>2015</v>
      </c>
      <c r="AC920" s="13">
        <v>42134</v>
      </c>
      <c r="AD920" s="12">
        <v>14.912399999999998</v>
      </c>
      <c r="AE920" s="12">
        <v>7</v>
      </c>
      <c r="AF920" s="12">
        <v>82.21</v>
      </c>
      <c r="AG920" s="12">
        <v>91042</v>
      </c>
      <c r="AH920" s="7" t="str">
        <f>IF(COUNTIF(Returns!$A$2:$A$1635,Orders!AG920)&gt;0,"Returned","Not Returned")</f>
        <v>Not Returned</v>
      </c>
    </row>
    <row r="921" spans="5:34" ht="12.75" customHeight="1" thickTop="1" thickBot="1" x14ac:dyDescent="0.3">
      <c r="E921" s="9">
        <v>24019</v>
      </c>
      <c r="F921" s="2" t="s">
        <v>25</v>
      </c>
      <c r="G921" s="2">
        <v>0.08</v>
      </c>
      <c r="H921" s="2">
        <v>65.989999999999995</v>
      </c>
      <c r="I921" s="2">
        <v>8.99</v>
      </c>
      <c r="J921" s="2">
        <v>1650</v>
      </c>
      <c r="K921" s="7" t="str">
        <f>IF(COUNTIF(Table1[Customer ID],Table1[[#This Row],[Customer ID]])&gt;1,"Repeat Customer","One-Time Customer")</f>
        <v>Repeat Customer</v>
      </c>
      <c r="L921" s="2" t="s">
        <v>1661</v>
      </c>
      <c r="M921" s="2" t="s">
        <v>27</v>
      </c>
      <c r="N921" s="2" t="s">
        <v>28</v>
      </c>
      <c r="O921" s="2" t="s">
        <v>77</v>
      </c>
      <c r="P921" s="2" t="s">
        <v>78</v>
      </c>
      <c r="Q921" s="2" t="s">
        <v>59</v>
      </c>
      <c r="R921" s="2" t="s">
        <v>1665</v>
      </c>
      <c r="S921" s="2">
        <v>0.55000000000000004</v>
      </c>
      <c r="T921" s="7">
        <f>Table1[[#This Row],[Profit]]/Table1[[#This Row],[Sales]]</f>
        <v>-0.32391788631518431</v>
      </c>
      <c r="U921" s="2" t="s">
        <v>33</v>
      </c>
      <c r="V921" s="2" t="s">
        <v>136</v>
      </c>
      <c r="W921" s="2" t="s">
        <v>322</v>
      </c>
      <c r="X921" s="2" t="s">
        <v>1663</v>
      </c>
      <c r="Y921" s="2">
        <v>27203</v>
      </c>
      <c r="Z921" s="10">
        <v>42133</v>
      </c>
      <c r="AA921" s="14" t="str">
        <f>TEXT(Table1[[#This Row],[Order Date]],"mmmm")</f>
        <v>May</v>
      </c>
      <c r="AB921" s="8" t="str">
        <f>TEXT(Table1[[#This Row],[Order Date]],"yyyy")</f>
        <v>2015</v>
      </c>
      <c r="AC921" s="10">
        <v>42135</v>
      </c>
      <c r="AD921" s="2">
        <v>-135.226</v>
      </c>
      <c r="AE921" s="2">
        <v>8</v>
      </c>
      <c r="AF921" s="2">
        <v>417.47</v>
      </c>
      <c r="AG921" s="2">
        <v>91042</v>
      </c>
      <c r="AH921" s="7" t="str">
        <f>IF(COUNTIF(Returns!$A$2:$A$1635,Orders!AG921)&gt;0,"Returned","Not Returned")</f>
        <v>Not Returned</v>
      </c>
    </row>
    <row r="922" spans="5:34" ht="12.75" customHeight="1" thickTop="1" thickBot="1" x14ac:dyDescent="0.3">
      <c r="E922" s="11">
        <v>19251</v>
      </c>
      <c r="F922" s="12" t="s">
        <v>37</v>
      </c>
      <c r="G922" s="12">
        <v>0</v>
      </c>
      <c r="H922" s="12">
        <v>101.41</v>
      </c>
      <c r="I922" s="12">
        <v>35</v>
      </c>
      <c r="J922" s="12">
        <v>1653</v>
      </c>
      <c r="K922" s="7" t="str">
        <f>IF(COUNTIF(Table1[Customer ID],Table1[[#This Row],[Customer ID]])&gt;1,"Repeat Customer","One-Time Customer")</f>
        <v>Repeat Customer</v>
      </c>
      <c r="L922" s="12" t="s">
        <v>1666</v>
      </c>
      <c r="M922" s="12" t="s">
        <v>27</v>
      </c>
      <c r="N922" s="12" t="s">
        <v>28</v>
      </c>
      <c r="O922" s="12" t="s">
        <v>29</v>
      </c>
      <c r="P922" s="12" t="s">
        <v>141</v>
      </c>
      <c r="Q922" s="12" t="s">
        <v>236</v>
      </c>
      <c r="R922" s="12" t="s">
        <v>860</v>
      </c>
      <c r="S922" s="12">
        <v>0.82</v>
      </c>
      <c r="T922" s="7">
        <f>Table1[[#This Row],[Profit]]/Table1[[#This Row],[Sales]]</f>
        <v>-0.4144903651115619</v>
      </c>
      <c r="U922" s="12" t="s">
        <v>33</v>
      </c>
      <c r="V922" s="12" t="s">
        <v>34</v>
      </c>
      <c r="W922" s="12" t="s">
        <v>45</v>
      </c>
      <c r="X922" s="12" t="s">
        <v>1667</v>
      </c>
      <c r="Y922" s="12">
        <v>91360</v>
      </c>
      <c r="Z922" s="13">
        <v>42028</v>
      </c>
      <c r="AA922" s="14" t="str">
        <f>TEXT(Table1[[#This Row],[Order Date]],"mmmm")</f>
        <v>January</v>
      </c>
      <c r="AB922" s="8" t="str">
        <f>TEXT(Table1[[#This Row],[Order Date]],"yyyy")</f>
        <v>2015</v>
      </c>
      <c r="AC922" s="13">
        <v>42029</v>
      </c>
      <c r="AD922" s="12">
        <v>-457.73</v>
      </c>
      <c r="AE922" s="12">
        <v>10</v>
      </c>
      <c r="AF922" s="12">
        <v>1104.32</v>
      </c>
      <c r="AG922" s="12">
        <v>89885</v>
      </c>
      <c r="AH922" s="7" t="str">
        <f>IF(COUNTIF(Returns!$A$2:$A$1635,Orders!AG922)&gt;0,"Returned","Not Returned")</f>
        <v>Not Returned</v>
      </c>
    </row>
    <row r="923" spans="5:34" ht="12.75" customHeight="1" thickTop="1" thickBot="1" x14ac:dyDescent="0.3">
      <c r="E923" s="9">
        <v>19252</v>
      </c>
      <c r="F923" s="2" t="s">
        <v>37</v>
      </c>
      <c r="G923" s="2">
        <v>0.1</v>
      </c>
      <c r="H923" s="2">
        <v>95.99</v>
      </c>
      <c r="I923" s="2">
        <v>4.9000000000000004</v>
      </c>
      <c r="J923" s="2">
        <v>1653</v>
      </c>
      <c r="K923" s="7" t="str">
        <f>IF(COUNTIF(Table1[Customer ID],Table1[[#This Row],[Customer ID]])&gt;1,"Repeat Customer","One-Time Customer")</f>
        <v>Repeat Customer</v>
      </c>
      <c r="L923" s="2" t="s">
        <v>1666</v>
      </c>
      <c r="M923" s="2" t="s">
        <v>49</v>
      </c>
      <c r="N923" s="2" t="s">
        <v>28</v>
      </c>
      <c r="O923" s="2" t="s">
        <v>77</v>
      </c>
      <c r="P923" s="2" t="s">
        <v>78</v>
      </c>
      <c r="Q923" s="2" t="s">
        <v>59</v>
      </c>
      <c r="R923" s="2" t="s">
        <v>254</v>
      </c>
      <c r="S923" s="2">
        <v>0.56000000000000005</v>
      </c>
      <c r="T923" s="7">
        <f>Table1[[#This Row],[Profit]]/Table1[[#This Row],[Sales]]</f>
        <v>-1.7934846461949263</v>
      </c>
      <c r="U923" s="2" t="s">
        <v>33</v>
      </c>
      <c r="V923" s="2" t="s">
        <v>34</v>
      </c>
      <c r="W923" s="2" t="s">
        <v>45</v>
      </c>
      <c r="X923" s="2" t="s">
        <v>1667</v>
      </c>
      <c r="Y923" s="2">
        <v>91360</v>
      </c>
      <c r="Z923" s="10">
        <v>42028</v>
      </c>
      <c r="AA923" s="14" t="str">
        <f>TEXT(Table1[[#This Row],[Order Date]],"mmmm")</f>
        <v>January</v>
      </c>
      <c r="AB923" s="8" t="str">
        <f>TEXT(Table1[[#This Row],[Order Date]],"yyyy")</f>
        <v>2015</v>
      </c>
      <c r="AC923" s="10">
        <v>42029</v>
      </c>
      <c r="AD923" s="2">
        <v>-268.66399999999999</v>
      </c>
      <c r="AE923" s="2">
        <v>2</v>
      </c>
      <c r="AF923" s="2">
        <v>149.80000000000001</v>
      </c>
      <c r="AG923" s="2">
        <v>89885</v>
      </c>
      <c r="AH923" s="7" t="str">
        <f>IF(COUNTIF(Returns!$A$2:$A$1635,Orders!AG923)&gt;0,"Returned","Not Returned")</f>
        <v>Not Returned</v>
      </c>
    </row>
    <row r="924" spans="5:34" ht="12.75" customHeight="1" thickTop="1" thickBot="1" x14ac:dyDescent="0.3">
      <c r="E924" s="11">
        <v>24187</v>
      </c>
      <c r="F924" s="12" t="s">
        <v>25</v>
      </c>
      <c r="G924" s="12">
        <v>0.1</v>
      </c>
      <c r="H924" s="12">
        <v>3.6</v>
      </c>
      <c r="I924" s="12">
        <v>2.2000000000000002</v>
      </c>
      <c r="J924" s="12">
        <v>1665</v>
      </c>
      <c r="K924" s="7" t="str">
        <f>IF(COUNTIF(Table1[Customer ID],Table1[[#This Row],[Customer ID]])&gt;1,"Repeat Customer","One-Time Customer")</f>
        <v>One-Time Customer</v>
      </c>
      <c r="L924" s="12" t="s">
        <v>1668</v>
      </c>
      <c r="M924" s="12" t="s">
        <v>49</v>
      </c>
      <c r="N924" s="12" t="s">
        <v>114</v>
      </c>
      <c r="O924" s="12" t="s">
        <v>29</v>
      </c>
      <c r="P924" s="12" t="s">
        <v>93</v>
      </c>
      <c r="Q924" s="12" t="s">
        <v>31</v>
      </c>
      <c r="R924" s="12" t="s">
        <v>1669</v>
      </c>
      <c r="S924" s="12">
        <v>0.39</v>
      </c>
      <c r="T924" s="7">
        <f>Table1[[#This Row],[Profit]]/Table1[[#This Row],[Sales]]</f>
        <v>-1.187948350071736</v>
      </c>
      <c r="U924" s="12" t="s">
        <v>33</v>
      </c>
      <c r="V924" s="12" t="s">
        <v>34</v>
      </c>
      <c r="W924" s="12" t="s">
        <v>45</v>
      </c>
      <c r="X924" s="12" t="s">
        <v>1670</v>
      </c>
      <c r="Y924" s="12">
        <v>92653</v>
      </c>
      <c r="Z924" s="13">
        <v>42061</v>
      </c>
      <c r="AA924" s="14" t="str">
        <f>TEXT(Table1[[#This Row],[Order Date]],"mmmm")</f>
        <v>February</v>
      </c>
      <c r="AB924" s="8" t="str">
        <f>TEXT(Table1[[#This Row],[Order Date]],"yyyy")</f>
        <v>2015</v>
      </c>
      <c r="AC924" s="13">
        <v>42062</v>
      </c>
      <c r="AD924" s="12">
        <v>-8.2799999999999994</v>
      </c>
      <c r="AE924" s="12">
        <v>2</v>
      </c>
      <c r="AF924" s="12">
        <v>6.97</v>
      </c>
      <c r="AG924" s="12">
        <v>90678</v>
      </c>
      <c r="AH924" s="7" t="str">
        <f>IF(COUNTIF(Returns!$A$2:$A$1635,Orders!AG924)&gt;0,"Returned","Not Returned")</f>
        <v>Not Returned</v>
      </c>
    </row>
    <row r="925" spans="5:34" ht="12.75" customHeight="1" thickTop="1" thickBot="1" x14ac:dyDescent="0.3">
      <c r="E925" s="9">
        <v>21491</v>
      </c>
      <c r="F925" s="2" t="s">
        <v>106</v>
      </c>
      <c r="G925" s="2">
        <v>0.03</v>
      </c>
      <c r="H925" s="2">
        <v>35.409999999999997</v>
      </c>
      <c r="I925" s="2">
        <v>1.99</v>
      </c>
      <c r="J925" s="2">
        <v>1670</v>
      </c>
      <c r="K925" s="7" t="str">
        <f>IF(COUNTIF(Table1[Customer ID],Table1[[#This Row],[Customer ID]])&gt;1,"Repeat Customer","One-Time Customer")</f>
        <v>Repeat Customer</v>
      </c>
      <c r="L925" s="2" t="s">
        <v>1671</v>
      </c>
      <c r="M925" s="2" t="s">
        <v>49</v>
      </c>
      <c r="N925" s="2" t="s">
        <v>58</v>
      </c>
      <c r="O925" s="2" t="s">
        <v>77</v>
      </c>
      <c r="P925" s="2" t="s">
        <v>180</v>
      </c>
      <c r="Q925" s="2" t="s">
        <v>51</v>
      </c>
      <c r="R925" s="2" t="s">
        <v>1672</v>
      </c>
      <c r="S925" s="2">
        <v>0.43</v>
      </c>
      <c r="T925" s="7">
        <f>Table1[[#This Row],[Profit]]/Table1[[#This Row],[Sales]]</f>
        <v>5.203586199390509</v>
      </c>
      <c r="U925" s="2" t="s">
        <v>33</v>
      </c>
      <c r="V925" s="2" t="s">
        <v>136</v>
      </c>
      <c r="W925" s="2" t="s">
        <v>137</v>
      </c>
      <c r="X925" s="2" t="s">
        <v>1587</v>
      </c>
      <c r="Y925" s="2">
        <v>24060</v>
      </c>
      <c r="Z925" s="10">
        <v>42118</v>
      </c>
      <c r="AA925" s="14" t="str">
        <f>TEXT(Table1[[#This Row],[Order Date]],"mmmm")</f>
        <v>April</v>
      </c>
      <c r="AB925" s="8" t="str">
        <f>TEXT(Table1[[#This Row],[Order Date]],"yyyy")</f>
        <v>2015</v>
      </c>
      <c r="AC925" s="10">
        <v>42120</v>
      </c>
      <c r="AD925" s="2">
        <v>1912.4219999999998</v>
      </c>
      <c r="AE925" s="2">
        <v>10</v>
      </c>
      <c r="AF925" s="2">
        <v>367.52</v>
      </c>
      <c r="AG925" s="2">
        <v>86722</v>
      </c>
      <c r="AH925" s="7" t="str">
        <f>IF(COUNTIF(Returns!$A$2:$A$1635,Orders!AG925)&gt;0,"Returned","Not Returned")</f>
        <v>Not Returned</v>
      </c>
    </row>
    <row r="926" spans="5:34" ht="12.75" customHeight="1" thickTop="1" thickBot="1" x14ac:dyDescent="0.3">
      <c r="E926" s="11">
        <v>21492</v>
      </c>
      <c r="F926" s="12" t="s">
        <v>106</v>
      </c>
      <c r="G926" s="12">
        <v>0</v>
      </c>
      <c r="H926" s="12">
        <v>142.86000000000001</v>
      </c>
      <c r="I926" s="12">
        <v>19.989999999999998</v>
      </c>
      <c r="J926" s="12">
        <v>1670</v>
      </c>
      <c r="K926" s="7" t="str">
        <f>IF(COUNTIF(Table1[Customer ID],Table1[[#This Row],[Customer ID]])&gt;1,"Repeat Customer","One-Time Customer")</f>
        <v>Repeat Customer</v>
      </c>
      <c r="L926" s="12" t="s">
        <v>1671</v>
      </c>
      <c r="M926" s="12" t="s">
        <v>49</v>
      </c>
      <c r="N926" s="12" t="s">
        <v>58</v>
      </c>
      <c r="O926" s="12" t="s">
        <v>29</v>
      </c>
      <c r="P926" s="12" t="s">
        <v>141</v>
      </c>
      <c r="Q926" s="12" t="s">
        <v>59</v>
      </c>
      <c r="R926" s="12" t="s">
        <v>1673</v>
      </c>
      <c r="S926" s="12">
        <v>0.56000000000000005</v>
      </c>
      <c r="T926" s="7">
        <f>Table1[[#This Row],[Profit]]/Table1[[#This Row],[Sales]]</f>
        <v>-0.46901132362736708</v>
      </c>
      <c r="U926" s="12" t="s">
        <v>33</v>
      </c>
      <c r="V926" s="12" t="s">
        <v>136</v>
      </c>
      <c r="W926" s="12" t="s">
        <v>137</v>
      </c>
      <c r="X926" s="12" t="s">
        <v>1587</v>
      </c>
      <c r="Y926" s="12">
        <v>24060</v>
      </c>
      <c r="Z926" s="13">
        <v>42118</v>
      </c>
      <c r="AA926" s="14" t="str">
        <f>TEXT(Table1[[#This Row],[Order Date]],"mmmm")</f>
        <v>April</v>
      </c>
      <c r="AB926" s="8" t="str">
        <f>TEXT(Table1[[#This Row],[Order Date]],"yyyy")</f>
        <v>2015</v>
      </c>
      <c r="AC926" s="13">
        <v>42127</v>
      </c>
      <c r="AD926" s="12">
        <v>-739.32600000000002</v>
      </c>
      <c r="AE926" s="12">
        <v>11</v>
      </c>
      <c r="AF926" s="12">
        <v>1576.35</v>
      </c>
      <c r="AG926" s="12">
        <v>86722</v>
      </c>
      <c r="AH926" s="7" t="str">
        <f>IF(COUNTIF(Returns!$A$2:$A$1635,Orders!AG926)&gt;0,"Returned","Not Returned")</f>
        <v>Not Returned</v>
      </c>
    </row>
    <row r="927" spans="5:34" ht="12.75" customHeight="1" thickTop="1" thickBot="1" x14ac:dyDescent="0.3">
      <c r="E927" s="9">
        <v>23578</v>
      </c>
      <c r="F927" s="2" t="s">
        <v>106</v>
      </c>
      <c r="G927" s="2">
        <v>0.1</v>
      </c>
      <c r="H927" s="2">
        <v>4.13</v>
      </c>
      <c r="I927" s="2">
        <v>0.99</v>
      </c>
      <c r="J927" s="2">
        <v>1671</v>
      </c>
      <c r="K927" s="7" t="str">
        <f>IF(COUNTIF(Table1[Customer ID],Table1[[#This Row],[Customer ID]])&gt;1,"Repeat Customer","One-Time Customer")</f>
        <v>Repeat Customer</v>
      </c>
      <c r="L927" s="2" t="s">
        <v>1674</v>
      </c>
      <c r="M927" s="2" t="s">
        <v>49</v>
      </c>
      <c r="N927" s="2" t="s">
        <v>58</v>
      </c>
      <c r="O927" s="2" t="s">
        <v>29</v>
      </c>
      <c r="P927" s="2" t="s">
        <v>134</v>
      </c>
      <c r="Q927" s="2" t="s">
        <v>59</v>
      </c>
      <c r="R927" s="2" t="s">
        <v>1420</v>
      </c>
      <c r="S927" s="2">
        <v>0.39</v>
      </c>
      <c r="T927" s="7">
        <f>Table1[[#This Row],[Profit]]/Table1[[#This Row],[Sales]]</f>
        <v>-0.77703220858895716</v>
      </c>
      <c r="U927" s="2" t="s">
        <v>33</v>
      </c>
      <c r="V927" s="2" t="s">
        <v>136</v>
      </c>
      <c r="W927" s="2" t="s">
        <v>137</v>
      </c>
      <c r="X927" s="2" t="s">
        <v>1675</v>
      </c>
      <c r="Y927" s="2">
        <v>22015</v>
      </c>
      <c r="Z927" s="10">
        <v>42044</v>
      </c>
      <c r="AA927" s="14" t="str">
        <f>TEXT(Table1[[#This Row],[Order Date]],"mmmm")</f>
        <v>February</v>
      </c>
      <c r="AB927" s="8" t="str">
        <f>TEXT(Table1[[#This Row],[Order Date]],"yyyy")</f>
        <v>2015</v>
      </c>
      <c r="AC927" s="10">
        <v>42048</v>
      </c>
      <c r="AD927" s="2">
        <v>-40.53</v>
      </c>
      <c r="AE927" s="2">
        <v>13</v>
      </c>
      <c r="AF927" s="2">
        <v>52.16</v>
      </c>
      <c r="AG927" s="2">
        <v>86724</v>
      </c>
      <c r="AH927" s="7" t="str">
        <f>IF(COUNTIF(Returns!$A$2:$A$1635,Orders!AG927)&gt;0,"Returned","Not Returned")</f>
        <v>Not Returned</v>
      </c>
    </row>
    <row r="928" spans="5:34" ht="12.75" customHeight="1" thickTop="1" thickBot="1" x14ac:dyDescent="0.3">
      <c r="E928" s="11">
        <v>22007</v>
      </c>
      <c r="F928" s="12" t="s">
        <v>47</v>
      </c>
      <c r="G928" s="12">
        <v>0.03</v>
      </c>
      <c r="H928" s="12">
        <v>223.98</v>
      </c>
      <c r="I928" s="12">
        <v>15.01</v>
      </c>
      <c r="J928" s="12">
        <v>1671</v>
      </c>
      <c r="K928" s="7" t="str">
        <f>IF(COUNTIF(Table1[Customer ID],Table1[[#This Row],[Customer ID]])&gt;1,"Repeat Customer","One-Time Customer")</f>
        <v>Repeat Customer</v>
      </c>
      <c r="L928" s="12" t="s">
        <v>1674</v>
      </c>
      <c r="M928" s="12" t="s">
        <v>49</v>
      </c>
      <c r="N928" s="12" t="s">
        <v>58</v>
      </c>
      <c r="O928" s="12" t="s">
        <v>29</v>
      </c>
      <c r="P928" s="12" t="s">
        <v>109</v>
      </c>
      <c r="Q928" s="12" t="s">
        <v>59</v>
      </c>
      <c r="R928" s="12" t="s">
        <v>1676</v>
      </c>
      <c r="S928" s="12">
        <v>0.38</v>
      </c>
      <c r="T928" s="7">
        <f>Table1[[#This Row],[Profit]]/Table1[[#This Row],[Sales]]</f>
        <v>1.4256919522147386E-4</v>
      </c>
      <c r="U928" s="12" t="s">
        <v>33</v>
      </c>
      <c r="V928" s="12" t="s">
        <v>136</v>
      </c>
      <c r="W928" s="12" t="s">
        <v>137</v>
      </c>
      <c r="X928" s="12" t="s">
        <v>1675</v>
      </c>
      <c r="Y928" s="12">
        <v>22015</v>
      </c>
      <c r="Z928" s="13">
        <v>42136</v>
      </c>
      <c r="AA928" s="14" t="str">
        <f>TEXT(Table1[[#This Row],[Order Date]],"mmmm")</f>
        <v>May</v>
      </c>
      <c r="AB928" s="8" t="str">
        <f>TEXT(Table1[[#This Row],[Order Date]],"yyyy")</f>
        <v>2015</v>
      </c>
      <c r="AC928" s="13">
        <v>42137</v>
      </c>
      <c r="AD928" s="12">
        <v>0.69599999999999995</v>
      </c>
      <c r="AE928" s="12">
        <v>21</v>
      </c>
      <c r="AF928" s="12">
        <v>4881.84</v>
      </c>
      <c r="AG928" s="12">
        <v>86725</v>
      </c>
      <c r="AH928" s="7" t="str">
        <f>IF(COUNTIF(Returns!$A$2:$A$1635,Orders!AG928)&gt;0,"Returned","Not Returned")</f>
        <v>Not Returned</v>
      </c>
    </row>
    <row r="929" spans="5:34" ht="12.75" customHeight="1" thickTop="1" thickBot="1" x14ac:dyDescent="0.3">
      <c r="E929" s="9">
        <v>25066</v>
      </c>
      <c r="F929" s="2" t="s">
        <v>106</v>
      </c>
      <c r="G929" s="2">
        <v>0.02</v>
      </c>
      <c r="H929" s="2">
        <v>284.98</v>
      </c>
      <c r="I929" s="2">
        <v>69.55</v>
      </c>
      <c r="J929" s="2">
        <v>1672</v>
      </c>
      <c r="K929" s="7" t="str">
        <f>IF(COUNTIF(Table1[Customer ID],Table1[[#This Row],[Customer ID]])&gt;1,"Repeat Customer","One-Time Customer")</f>
        <v>Repeat Customer</v>
      </c>
      <c r="L929" s="2" t="s">
        <v>1677</v>
      </c>
      <c r="M929" s="2" t="s">
        <v>39</v>
      </c>
      <c r="N929" s="2" t="s">
        <v>58</v>
      </c>
      <c r="O929" s="2" t="s">
        <v>41</v>
      </c>
      <c r="P929" s="2" t="s">
        <v>42</v>
      </c>
      <c r="Q929" s="2" t="s">
        <v>43</v>
      </c>
      <c r="R929" s="2" t="s">
        <v>1082</v>
      </c>
      <c r="S929" s="2">
        <v>0.6</v>
      </c>
      <c r="T929" s="7">
        <f>Table1[[#This Row],[Profit]]/Table1[[#This Row],[Sales]]</f>
        <v>1.676346755910612E-2</v>
      </c>
      <c r="U929" s="2" t="s">
        <v>33</v>
      </c>
      <c r="V929" s="2" t="s">
        <v>136</v>
      </c>
      <c r="W929" s="2" t="s">
        <v>137</v>
      </c>
      <c r="X929" s="2" t="s">
        <v>1678</v>
      </c>
      <c r="Y929" s="2">
        <v>22901</v>
      </c>
      <c r="Z929" s="10">
        <v>42162</v>
      </c>
      <c r="AA929" s="14" t="str">
        <f>TEXT(Table1[[#This Row],[Order Date]],"mmmm")</f>
        <v>June</v>
      </c>
      <c r="AB929" s="8" t="str">
        <f>TEXT(Table1[[#This Row],[Order Date]],"yyyy")</f>
        <v>2015</v>
      </c>
      <c r="AC929" s="10">
        <v>42167</v>
      </c>
      <c r="AD929" s="2">
        <v>15.527999999999999</v>
      </c>
      <c r="AE929" s="2">
        <v>3</v>
      </c>
      <c r="AF929" s="2">
        <v>926.3</v>
      </c>
      <c r="AG929" s="2">
        <v>86723</v>
      </c>
      <c r="AH929" s="7" t="str">
        <f>IF(COUNTIF(Returns!$A$2:$A$1635,Orders!AG929)&gt;0,"Returned","Not Returned")</f>
        <v>Not Returned</v>
      </c>
    </row>
    <row r="930" spans="5:34" ht="12.75" customHeight="1" thickTop="1" thickBot="1" x14ac:dyDescent="0.3">
      <c r="E930" s="11">
        <v>25067</v>
      </c>
      <c r="F930" s="12" t="s">
        <v>106</v>
      </c>
      <c r="G930" s="12">
        <v>0.08</v>
      </c>
      <c r="H930" s="12">
        <v>55.48</v>
      </c>
      <c r="I930" s="12">
        <v>14.3</v>
      </c>
      <c r="J930" s="12">
        <v>1672</v>
      </c>
      <c r="K930" s="7" t="str">
        <f>IF(COUNTIF(Table1[Customer ID],Table1[[#This Row],[Customer ID]])&gt;1,"Repeat Customer","One-Time Customer")</f>
        <v>Repeat Customer</v>
      </c>
      <c r="L930" s="12" t="s">
        <v>1677</v>
      </c>
      <c r="M930" s="12" t="s">
        <v>49</v>
      </c>
      <c r="N930" s="12" t="s">
        <v>58</v>
      </c>
      <c r="O930" s="12" t="s">
        <v>29</v>
      </c>
      <c r="P930" s="12" t="s">
        <v>93</v>
      </c>
      <c r="Q930" s="12" t="s">
        <v>59</v>
      </c>
      <c r="R930" s="12" t="s">
        <v>94</v>
      </c>
      <c r="S930" s="12">
        <v>0.37</v>
      </c>
      <c r="T930" s="7">
        <f>Table1[[#This Row],[Profit]]/Table1[[#This Row],[Sales]]</f>
        <v>-0.23931736920840715</v>
      </c>
      <c r="U930" s="12" t="s">
        <v>33</v>
      </c>
      <c r="V930" s="12" t="s">
        <v>136</v>
      </c>
      <c r="W930" s="12" t="s">
        <v>137</v>
      </c>
      <c r="X930" s="12" t="s">
        <v>1678</v>
      </c>
      <c r="Y930" s="12">
        <v>22901</v>
      </c>
      <c r="Z930" s="13">
        <v>42162</v>
      </c>
      <c r="AA930" s="14" t="str">
        <f>TEXT(Table1[[#This Row],[Order Date]],"mmmm")</f>
        <v>June</v>
      </c>
      <c r="AB930" s="8" t="str">
        <f>TEXT(Table1[[#This Row],[Order Date]],"yyyy")</f>
        <v>2015</v>
      </c>
      <c r="AC930" s="13">
        <v>42164</v>
      </c>
      <c r="AD930" s="12">
        <v>-225.56379999999999</v>
      </c>
      <c r="AE930" s="12">
        <v>17</v>
      </c>
      <c r="AF930" s="12">
        <v>942.53</v>
      </c>
      <c r="AG930" s="12">
        <v>86723</v>
      </c>
      <c r="AH930" s="7" t="str">
        <f>IF(COUNTIF(Returns!$A$2:$A$1635,Orders!AG930)&gt;0,"Returned","Not Returned")</f>
        <v>Not Returned</v>
      </c>
    </row>
    <row r="931" spans="5:34" ht="12.75" customHeight="1" thickTop="1" thickBot="1" x14ac:dyDescent="0.3">
      <c r="E931" s="9">
        <v>18150</v>
      </c>
      <c r="F931" s="2" t="s">
        <v>56</v>
      </c>
      <c r="G931" s="2">
        <v>7.0000000000000007E-2</v>
      </c>
      <c r="H931" s="2">
        <v>13.73</v>
      </c>
      <c r="I931" s="2">
        <v>6.85</v>
      </c>
      <c r="J931" s="2">
        <v>1679</v>
      </c>
      <c r="K931" s="7" t="str">
        <f>IF(COUNTIF(Table1[Customer ID],Table1[[#This Row],[Customer ID]])&gt;1,"Repeat Customer","One-Time Customer")</f>
        <v>One-Time Customer</v>
      </c>
      <c r="L931" s="2" t="s">
        <v>1679</v>
      </c>
      <c r="M931" s="2" t="s">
        <v>49</v>
      </c>
      <c r="N931" s="2" t="s">
        <v>114</v>
      </c>
      <c r="O931" s="2" t="s">
        <v>41</v>
      </c>
      <c r="P931" s="2" t="s">
        <v>50</v>
      </c>
      <c r="Q931" s="2" t="s">
        <v>31</v>
      </c>
      <c r="R931" s="2" t="s">
        <v>647</v>
      </c>
      <c r="S931" s="2">
        <v>0.54</v>
      </c>
      <c r="T931" s="7">
        <f>Table1[[#This Row],[Profit]]/Table1[[#This Row],[Sales]]</f>
        <v>-8.2128397917871604E-2</v>
      </c>
      <c r="U931" s="2" t="s">
        <v>33</v>
      </c>
      <c r="V931" s="2" t="s">
        <v>53</v>
      </c>
      <c r="W931" s="2" t="s">
        <v>154</v>
      </c>
      <c r="X931" s="2" t="s">
        <v>1680</v>
      </c>
      <c r="Y931" s="2">
        <v>45324</v>
      </c>
      <c r="Z931" s="10">
        <v>42083</v>
      </c>
      <c r="AA931" s="14" t="str">
        <f>TEXT(Table1[[#This Row],[Order Date]],"mmmm")</f>
        <v>March</v>
      </c>
      <c r="AB931" s="8" t="str">
        <f>TEXT(Table1[[#This Row],[Order Date]],"yyyy")</f>
        <v>2015</v>
      </c>
      <c r="AC931" s="10">
        <v>42084</v>
      </c>
      <c r="AD931" s="2">
        <v>-22.72</v>
      </c>
      <c r="AE931" s="2">
        <v>21</v>
      </c>
      <c r="AF931" s="2">
        <v>276.64</v>
      </c>
      <c r="AG931" s="2">
        <v>86646</v>
      </c>
      <c r="AH931" s="7" t="str">
        <f>IF(COUNTIF(Returns!$A$2:$A$1635,Orders!AG931)&gt;0,"Returned","Not Returned")</f>
        <v>Not Returned</v>
      </c>
    </row>
    <row r="932" spans="5:34" ht="12.75" customHeight="1" thickTop="1" thickBot="1" x14ac:dyDescent="0.3">
      <c r="E932" s="11">
        <v>23524</v>
      </c>
      <c r="F932" s="12" t="s">
        <v>106</v>
      </c>
      <c r="G932" s="12">
        <v>0.09</v>
      </c>
      <c r="H932" s="12">
        <v>30.98</v>
      </c>
      <c r="I932" s="12">
        <v>19.510000000000002</v>
      </c>
      <c r="J932" s="12">
        <v>1680</v>
      </c>
      <c r="K932" s="7" t="str">
        <f>IF(COUNTIF(Table1[Customer ID],Table1[[#This Row],[Customer ID]])&gt;1,"Repeat Customer","One-Time Customer")</f>
        <v>Repeat Customer</v>
      </c>
      <c r="L932" s="12" t="s">
        <v>1681</v>
      </c>
      <c r="M932" s="12" t="s">
        <v>49</v>
      </c>
      <c r="N932" s="12" t="s">
        <v>114</v>
      </c>
      <c r="O932" s="12" t="s">
        <v>29</v>
      </c>
      <c r="P932" s="12" t="s">
        <v>69</v>
      </c>
      <c r="Q932" s="12" t="s">
        <v>59</v>
      </c>
      <c r="R932" s="12" t="s">
        <v>1682</v>
      </c>
      <c r="S932" s="12">
        <v>0.36</v>
      </c>
      <c r="T932" s="7">
        <f>Table1[[#This Row],[Profit]]/Table1[[#This Row],[Sales]]</f>
        <v>-0.31776845050717034</v>
      </c>
      <c r="U932" s="12" t="s">
        <v>33</v>
      </c>
      <c r="V932" s="12" t="s">
        <v>53</v>
      </c>
      <c r="W932" s="12" t="s">
        <v>154</v>
      </c>
      <c r="X932" s="12" t="s">
        <v>393</v>
      </c>
      <c r="Y932" s="12">
        <v>45014</v>
      </c>
      <c r="Z932" s="13">
        <v>42127</v>
      </c>
      <c r="AA932" s="14" t="str">
        <f>TEXT(Table1[[#This Row],[Order Date]],"mmmm")</f>
        <v>May</v>
      </c>
      <c r="AB932" s="8" t="str">
        <f>TEXT(Table1[[#This Row],[Order Date]],"yyyy")</f>
        <v>2015</v>
      </c>
      <c r="AC932" s="13">
        <v>42129</v>
      </c>
      <c r="AD932" s="12">
        <v>-163.53</v>
      </c>
      <c r="AE932" s="12">
        <v>18</v>
      </c>
      <c r="AF932" s="12">
        <v>514.62</v>
      </c>
      <c r="AG932" s="12">
        <v>86645</v>
      </c>
      <c r="AH932" s="7" t="str">
        <f>IF(COUNTIF(Returns!$A$2:$A$1635,Orders!AG932)&gt;0,"Returned","Not Returned")</f>
        <v>Not Returned</v>
      </c>
    </row>
    <row r="933" spans="5:34" ht="12.75" customHeight="1" thickTop="1" thickBot="1" x14ac:dyDescent="0.3">
      <c r="E933" s="9">
        <v>23525</v>
      </c>
      <c r="F933" s="2" t="s">
        <v>106</v>
      </c>
      <c r="G933" s="2">
        <v>0.03</v>
      </c>
      <c r="H933" s="2">
        <v>49.34</v>
      </c>
      <c r="I933" s="2">
        <v>10.25</v>
      </c>
      <c r="J933" s="2">
        <v>1680</v>
      </c>
      <c r="K933" s="7" t="str">
        <f>IF(COUNTIF(Table1[Customer ID],Table1[[#This Row],[Customer ID]])&gt;1,"Repeat Customer","One-Time Customer")</f>
        <v>Repeat Customer</v>
      </c>
      <c r="L933" s="2" t="s">
        <v>1681</v>
      </c>
      <c r="M933" s="2" t="s">
        <v>49</v>
      </c>
      <c r="N933" s="2" t="s">
        <v>114</v>
      </c>
      <c r="O933" s="2" t="s">
        <v>41</v>
      </c>
      <c r="P933" s="2" t="s">
        <v>50</v>
      </c>
      <c r="Q933" s="2" t="s">
        <v>236</v>
      </c>
      <c r="R933" s="2" t="s">
        <v>1683</v>
      </c>
      <c r="S933" s="2">
        <v>0.56999999999999995</v>
      </c>
      <c r="T933" s="7">
        <f>Table1[[#This Row],[Profit]]/Table1[[#This Row],[Sales]]</f>
        <v>0.67876719032936905</v>
      </c>
      <c r="U933" s="2" t="s">
        <v>33</v>
      </c>
      <c r="V933" s="2" t="s">
        <v>53</v>
      </c>
      <c r="W933" s="2" t="s">
        <v>154</v>
      </c>
      <c r="X933" s="2" t="s">
        <v>393</v>
      </c>
      <c r="Y933" s="2">
        <v>45014</v>
      </c>
      <c r="Z933" s="10">
        <v>42127</v>
      </c>
      <c r="AA933" s="14" t="str">
        <f>TEXT(Table1[[#This Row],[Order Date]],"mmmm")</f>
        <v>May</v>
      </c>
      <c r="AB933" s="8" t="str">
        <f>TEXT(Table1[[#This Row],[Order Date]],"yyyy")</f>
        <v>2015</v>
      </c>
      <c r="AC933" s="10">
        <v>42129</v>
      </c>
      <c r="AD933" s="2">
        <v>554.77</v>
      </c>
      <c r="AE933" s="2">
        <v>17</v>
      </c>
      <c r="AF933" s="2">
        <v>817.32</v>
      </c>
      <c r="AG933" s="2">
        <v>86645</v>
      </c>
      <c r="AH933" s="7" t="str">
        <f>IF(COUNTIF(Returns!$A$2:$A$1635,Orders!AG933)&gt;0,"Returned","Not Returned")</f>
        <v>Not Returned</v>
      </c>
    </row>
    <row r="934" spans="5:34" ht="12.75" customHeight="1" thickTop="1" thickBot="1" x14ac:dyDescent="0.3">
      <c r="E934" s="11">
        <v>1976</v>
      </c>
      <c r="F934" s="12" t="s">
        <v>37</v>
      </c>
      <c r="G934" s="12">
        <v>0.04</v>
      </c>
      <c r="H934" s="12">
        <v>6.28</v>
      </c>
      <c r="I934" s="12">
        <v>5.41</v>
      </c>
      <c r="J934" s="12">
        <v>1682</v>
      </c>
      <c r="K934" s="7" t="str">
        <f>IF(COUNTIF(Table1[Customer ID],Table1[[#This Row],[Customer ID]])&gt;1,"Repeat Customer","One-Time Customer")</f>
        <v>Repeat Customer</v>
      </c>
      <c r="L934" s="12" t="s">
        <v>1684</v>
      </c>
      <c r="M934" s="12" t="s">
        <v>49</v>
      </c>
      <c r="N934" s="12" t="s">
        <v>114</v>
      </c>
      <c r="O934" s="12" t="s">
        <v>41</v>
      </c>
      <c r="P934" s="12" t="s">
        <v>50</v>
      </c>
      <c r="Q934" s="12" t="s">
        <v>59</v>
      </c>
      <c r="R934" s="12" t="s">
        <v>1685</v>
      </c>
      <c r="S934" s="12">
        <v>0.53</v>
      </c>
      <c r="T934" s="7">
        <f>Table1[[#This Row],[Profit]]/Table1[[#This Row],[Sales]]</f>
        <v>-0.13491282339707536</v>
      </c>
      <c r="U934" s="12" t="s">
        <v>33</v>
      </c>
      <c r="V934" s="12" t="s">
        <v>61</v>
      </c>
      <c r="W934" s="12" t="s">
        <v>178</v>
      </c>
      <c r="X934" s="12" t="s">
        <v>179</v>
      </c>
      <c r="Y934" s="12">
        <v>60611</v>
      </c>
      <c r="Z934" s="13">
        <v>42049</v>
      </c>
      <c r="AA934" s="14" t="str">
        <f>TEXT(Table1[[#This Row],[Order Date]],"mmmm")</f>
        <v>February</v>
      </c>
      <c r="AB934" s="8" t="str">
        <f>TEXT(Table1[[#This Row],[Order Date]],"yyyy")</f>
        <v>2015</v>
      </c>
      <c r="AC934" s="13">
        <v>42051</v>
      </c>
      <c r="AD934" s="12">
        <v>-38.380000000000003</v>
      </c>
      <c r="AE934" s="12">
        <v>43</v>
      </c>
      <c r="AF934" s="12">
        <v>284.48</v>
      </c>
      <c r="AG934" s="12">
        <v>14115</v>
      </c>
      <c r="AH934" s="7" t="str">
        <f>IF(COUNTIF(Returns!$A$2:$A$1635,Orders!AG934)&gt;0,"Returned","Not Returned")</f>
        <v>Not Returned</v>
      </c>
    </row>
    <row r="935" spans="5:34" ht="12.75" customHeight="1" thickTop="1" thickBot="1" x14ac:dyDescent="0.3">
      <c r="E935" s="9">
        <v>5358</v>
      </c>
      <c r="F935" s="2" t="s">
        <v>37</v>
      </c>
      <c r="G935" s="2">
        <v>0.08</v>
      </c>
      <c r="H935" s="2">
        <v>4.9800000000000004</v>
      </c>
      <c r="I935" s="2">
        <v>4.7</v>
      </c>
      <c r="J935" s="2">
        <v>1682</v>
      </c>
      <c r="K935" s="7" t="str">
        <f>IF(COUNTIF(Table1[Customer ID],Table1[[#This Row],[Customer ID]])&gt;1,"Repeat Customer","One-Time Customer")</f>
        <v>Repeat Customer</v>
      </c>
      <c r="L935" s="2" t="s">
        <v>1684</v>
      </c>
      <c r="M935" s="2" t="s">
        <v>49</v>
      </c>
      <c r="N935" s="2" t="s">
        <v>114</v>
      </c>
      <c r="O935" s="2" t="s">
        <v>29</v>
      </c>
      <c r="P935" s="2" t="s">
        <v>93</v>
      </c>
      <c r="Q935" s="2" t="s">
        <v>59</v>
      </c>
      <c r="R935" s="2" t="s">
        <v>1686</v>
      </c>
      <c r="S935" s="2">
        <v>0.38</v>
      </c>
      <c r="T935" s="7">
        <f>Table1[[#This Row],[Profit]]/Table1[[#This Row],[Sales]]</f>
        <v>-0.24935835029648643</v>
      </c>
      <c r="U935" s="2" t="s">
        <v>33</v>
      </c>
      <c r="V935" s="2" t="s">
        <v>61</v>
      </c>
      <c r="W935" s="2" t="s">
        <v>178</v>
      </c>
      <c r="X935" s="2" t="s">
        <v>179</v>
      </c>
      <c r="Y935" s="2">
        <v>60611</v>
      </c>
      <c r="Z935" s="10">
        <v>42077</v>
      </c>
      <c r="AA935" s="14" t="str">
        <f>TEXT(Table1[[#This Row],[Order Date]],"mmmm")</f>
        <v>March</v>
      </c>
      <c r="AB935" s="8" t="str">
        <f>TEXT(Table1[[#This Row],[Order Date]],"yyyy")</f>
        <v>2015</v>
      </c>
      <c r="AC935" s="10">
        <v>42078</v>
      </c>
      <c r="AD935" s="2">
        <v>-56.35</v>
      </c>
      <c r="AE935" s="2">
        <v>47</v>
      </c>
      <c r="AF935" s="2">
        <v>225.98</v>
      </c>
      <c r="AG935" s="2">
        <v>38080</v>
      </c>
      <c r="AH935" s="7" t="str">
        <f>IF(COUNTIF(Returns!$A$2:$A$1635,Orders!AG935)&gt;0,"Returned","Not Returned")</f>
        <v>Not Returned</v>
      </c>
    </row>
    <row r="936" spans="5:34" ht="12.75" customHeight="1" thickTop="1" thickBot="1" x14ac:dyDescent="0.3">
      <c r="E936" s="11">
        <v>19976</v>
      </c>
      <c r="F936" s="12" t="s">
        <v>37</v>
      </c>
      <c r="G936" s="12">
        <v>0.04</v>
      </c>
      <c r="H936" s="12">
        <v>6.28</v>
      </c>
      <c r="I936" s="12">
        <v>5.41</v>
      </c>
      <c r="J936" s="12">
        <v>1683</v>
      </c>
      <c r="K936" s="7" t="str">
        <f>IF(COUNTIF(Table1[Customer ID],Table1[[#This Row],[Customer ID]])&gt;1,"Repeat Customer","One-Time Customer")</f>
        <v>Repeat Customer</v>
      </c>
      <c r="L936" s="12" t="s">
        <v>1687</v>
      </c>
      <c r="M936" s="12" t="s">
        <v>49</v>
      </c>
      <c r="N936" s="12" t="s">
        <v>114</v>
      </c>
      <c r="O936" s="12" t="s">
        <v>41</v>
      </c>
      <c r="P936" s="12" t="s">
        <v>50</v>
      </c>
      <c r="Q936" s="12" t="s">
        <v>59</v>
      </c>
      <c r="R936" s="12" t="s">
        <v>1685</v>
      </c>
      <c r="S936" s="12">
        <v>0.53</v>
      </c>
      <c r="T936" s="7">
        <f>Table1[[#This Row],[Profit]]/Table1[[#This Row],[Sales]]</f>
        <v>-0.27425587467362927</v>
      </c>
      <c r="U936" s="12" t="s">
        <v>33</v>
      </c>
      <c r="V936" s="12" t="s">
        <v>61</v>
      </c>
      <c r="W936" s="12" t="s">
        <v>130</v>
      </c>
      <c r="X936" s="12" t="s">
        <v>1688</v>
      </c>
      <c r="Y936" s="12">
        <v>77301</v>
      </c>
      <c r="Z936" s="13">
        <v>42049</v>
      </c>
      <c r="AA936" s="14" t="str">
        <f>TEXT(Table1[[#This Row],[Order Date]],"mmmm")</f>
        <v>February</v>
      </c>
      <c r="AB936" s="8" t="str">
        <f>TEXT(Table1[[#This Row],[Order Date]],"yyyy")</f>
        <v>2015</v>
      </c>
      <c r="AC936" s="13">
        <v>42051</v>
      </c>
      <c r="AD936" s="12">
        <v>-19.957600000000003</v>
      </c>
      <c r="AE936" s="12">
        <v>11</v>
      </c>
      <c r="AF936" s="12">
        <v>72.77</v>
      </c>
      <c r="AG936" s="12">
        <v>90612</v>
      </c>
      <c r="AH936" s="7" t="str">
        <f>IF(COUNTIF(Returns!$A$2:$A$1635,Orders!AG936)&gt;0,"Returned","Not Returned")</f>
        <v>Not Returned</v>
      </c>
    </row>
    <row r="937" spans="5:34" ht="12.75" customHeight="1" thickTop="1" thickBot="1" x14ac:dyDescent="0.3">
      <c r="E937" s="9">
        <v>23358</v>
      </c>
      <c r="F937" s="2" t="s">
        <v>37</v>
      </c>
      <c r="G937" s="2">
        <v>0.08</v>
      </c>
      <c r="H937" s="2">
        <v>4.9800000000000004</v>
      </c>
      <c r="I937" s="2">
        <v>4.7</v>
      </c>
      <c r="J937" s="2">
        <v>1683</v>
      </c>
      <c r="K937" s="7" t="str">
        <f>IF(COUNTIF(Table1[Customer ID],Table1[[#This Row],[Customer ID]])&gt;1,"Repeat Customer","One-Time Customer")</f>
        <v>Repeat Customer</v>
      </c>
      <c r="L937" s="2" t="s">
        <v>1687</v>
      </c>
      <c r="M937" s="2" t="s">
        <v>49</v>
      </c>
      <c r="N937" s="2" t="s">
        <v>114</v>
      </c>
      <c r="O937" s="2" t="s">
        <v>29</v>
      </c>
      <c r="P937" s="2" t="s">
        <v>93</v>
      </c>
      <c r="Q937" s="2" t="s">
        <v>59</v>
      </c>
      <c r="R937" s="2" t="s">
        <v>1686</v>
      </c>
      <c r="S937" s="2">
        <v>0.38</v>
      </c>
      <c r="T937" s="7">
        <f>Table1[[#This Row],[Profit]]/Table1[[#This Row],[Sales]]</f>
        <v>-0.97660311958405543</v>
      </c>
      <c r="U937" s="2" t="s">
        <v>33</v>
      </c>
      <c r="V937" s="2" t="s">
        <v>61</v>
      </c>
      <c r="W937" s="2" t="s">
        <v>130</v>
      </c>
      <c r="X937" s="2" t="s">
        <v>1688</v>
      </c>
      <c r="Y937" s="2">
        <v>77301</v>
      </c>
      <c r="Z937" s="10">
        <v>42077</v>
      </c>
      <c r="AA937" s="14" t="str">
        <f>TEXT(Table1[[#This Row],[Order Date]],"mmmm")</f>
        <v>March</v>
      </c>
      <c r="AB937" s="8" t="str">
        <f>TEXT(Table1[[#This Row],[Order Date]],"yyyy")</f>
        <v>2015</v>
      </c>
      <c r="AC937" s="10">
        <v>42078</v>
      </c>
      <c r="AD937" s="2">
        <v>-56.35</v>
      </c>
      <c r="AE937" s="2">
        <v>12</v>
      </c>
      <c r="AF937" s="2">
        <v>57.7</v>
      </c>
      <c r="AG937" s="2">
        <v>90613</v>
      </c>
      <c r="AH937" s="7" t="str">
        <f>IF(COUNTIF(Returns!$A$2:$A$1635,Orders!AG937)&gt;0,"Returned","Not Returned")</f>
        <v>Not Returned</v>
      </c>
    </row>
    <row r="938" spans="5:34" ht="12.75" customHeight="1" thickTop="1" thickBot="1" x14ac:dyDescent="0.3">
      <c r="E938" s="11">
        <v>19751</v>
      </c>
      <c r="F938" s="12" t="s">
        <v>106</v>
      </c>
      <c r="G938" s="12">
        <v>0.08</v>
      </c>
      <c r="H938" s="12">
        <v>2.08</v>
      </c>
      <c r="I938" s="12">
        <v>5.33</v>
      </c>
      <c r="J938" s="12">
        <v>1686</v>
      </c>
      <c r="K938" s="7" t="str">
        <f>IF(COUNTIF(Table1[Customer ID],Table1[[#This Row],[Customer ID]])&gt;1,"Repeat Customer","One-Time Customer")</f>
        <v>One-Time Customer</v>
      </c>
      <c r="L938" s="12" t="s">
        <v>1689</v>
      </c>
      <c r="M938" s="12" t="s">
        <v>49</v>
      </c>
      <c r="N938" s="12" t="s">
        <v>28</v>
      </c>
      <c r="O938" s="12" t="s">
        <v>41</v>
      </c>
      <c r="P938" s="12" t="s">
        <v>50</v>
      </c>
      <c r="Q938" s="12" t="s">
        <v>59</v>
      </c>
      <c r="R938" s="12" t="s">
        <v>744</v>
      </c>
      <c r="S938" s="12">
        <v>0.43</v>
      </c>
      <c r="T938" s="7">
        <f>Table1[[#This Row],[Profit]]/Table1[[#This Row],[Sales]]</f>
        <v>-6.5587188612099636</v>
      </c>
      <c r="U938" s="12" t="s">
        <v>33</v>
      </c>
      <c r="V938" s="12" t="s">
        <v>61</v>
      </c>
      <c r="W938" s="12" t="s">
        <v>178</v>
      </c>
      <c r="X938" s="12" t="s">
        <v>1690</v>
      </c>
      <c r="Y938" s="12">
        <v>60123</v>
      </c>
      <c r="Z938" s="13">
        <v>42066</v>
      </c>
      <c r="AA938" s="14" t="str">
        <f>TEXT(Table1[[#This Row],[Order Date]],"mmmm")</f>
        <v>March</v>
      </c>
      <c r="AB938" s="8" t="str">
        <f>TEXT(Table1[[#This Row],[Order Date]],"yyyy")</f>
        <v>2015</v>
      </c>
      <c r="AC938" s="13">
        <v>42073</v>
      </c>
      <c r="AD938" s="12">
        <v>-129.01</v>
      </c>
      <c r="AE938" s="12">
        <v>9</v>
      </c>
      <c r="AF938" s="12">
        <v>19.670000000000002</v>
      </c>
      <c r="AG938" s="12">
        <v>86973</v>
      </c>
      <c r="AH938" s="7" t="str">
        <f>IF(COUNTIF(Returns!$A$2:$A$1635,Orders!AG938)&gt;0,"Returned","Not Returned")</f>
        <v>Not Returned</v>
      </c>
    </row>
    <row r="939" spans="5:34" ht="12.75" customHeight="1" thickTop="1" thickBot="1" x14ac:dyDescent="0.3">
      <c r="E939" s="9">
        <v>25690</v>
      </c>
      <c r="F939" s="2" t="s">
        <v>25</v>
      </c>
      <c r="G939" s="2">
        <v>0</v>
      </c>
      <c r="H939" s="2">
        <v>48.91</v>
      </c>
      <c r="I939" s="2">
        <v>35</v>
      </c>
      <c r="J939" s="2">
        <v>1689</v>
      </c>
      <c r="K939" s="7" t="str">
        <f>IF(COUNTIF(Table1[Customer ID],Table1[[#This Row],[Customer ID]])&gt;1,"Repeat Customer","One-Time Customer")</f>
        <v>One-Time Customer</v>
      </c>
      <c r="L939" s="2" t="s">
        <v>1691</v>
      </c>
      <c r="M939" s="2" t="s">
        <v>49</v>
      </c>
      <c r="N939" s="2" t="s">
        <v>28</v>
      </c>
      <c r="O939" s="2" t="s">
        <v>29</v>
      </c>
      <c r="P939" s="2" t="s">
        <v>141</v>
      </c>
      <c r="Q939" s="2" t="s">
        <v>236</v>
      </c>
      <c r="R939" s="2" t="s">
        <v>1692</v>
      </c>
      <c r="S939" s="2">
        <v>0.83</v>
      </c>
      <c r="T939" s="7">
        <f>Table1[[#This Row],[Profit]]/Table1[[#This Row],[Sales]]</f>
        <v>-1.2206530818391967</v>
      </c>
      <c r="U939" s="2" t="s">
        <v>33</v>
      </c>
      <c r="V939" s="2" t="s">
        <v>61</v>
      </c>
      <c r="W939" s="2" t="s">
        <v>703</v>
      </c>
      <c r="X939" s="2" t="s">
        <v>1623</v>
      </c>
      <c r="Y939" s="2">
        <v>46322</v>
      </c>
      <c r="Z939" s="10">
        <v>42087</v>
      </c>
      <c r="AA939" s="14" t="str">
        <f>TEXT(Table1[[#This Row],[Order Date]],"mmmm")</f>
        <v>March</v>
      </c>
      <c r="AB939" s="8" t="str">
        <f>TEXT(Table1[[#This Row],[Order Date]],"yyyy")</f>
        <v>2015</v>
      </c>
      <c r="AC939" s="10">
        <v>42088</v>
      </c>
      <c r="AD939" s="2">
        <v>-628.38</v>
      </c>
      <c r="AE939" s="2">
        <v>10</v>
      </c>
      <c r="AF939" s="2">
        <v>514.79</v>
      </c>
      <c r="AG939" s="2">
        <v>91077</v>
      </c>
      <c r="AH939" s="7" t="str">
        <f>IF(COUNTIF(Returns!$A$2:$A$1635,Orders!AG939)&gt;0,"Returned","Not Returned")</f>
        <v>Not Returned</v>
      </c>
    </row>
    <row r="940" spans="5:34" ht="12.75" customHeight="1" thickTop="1" thickBot="1" x14ac:dyDescent="0.3">
      <c r="E940" s="11">
        <v>22798</v>
      </c>
      <c r="F940" s="12" t="s">
        <v>106</v>
      </c>
      <c r="G940" s="12">
        <v>0.05</v>
      </c>
      <c r="H940" s="12">
        <v>115.99</v>
      </c>
      <c r="I940" s="12">
        <v>5.26</v>
      </c>
      <c r="J940" s="12">
        <v>1690</v>
      </c>
      <c r="K940" s="7" t="str">
        <f>IF(COUNTIF(Table1[Customer ID],Table1[[#This Row],[Customer ID]])&gt;1,"Repeat Customer","One-Time Customer")</f>
        <v>Repeat Customer</v>
      </c>
      <c r="L940" s="12" t="s">
        <v>1693</v>
      </c>
      <c r="M940" s="12" t="s">
        <v>49</v>
      </c>
      <c r="N940" s="12" t="s">
        <v>28</v>
      </c>
      <c r="O940" s="12" t="s">
        <v>77</v>
      </c>
      <c r="P940" s="12" t="s">
        <v>78</v>
      </c>
      <c r="Q940" s="12" t="s">
        <v>59</v>
      </c>
      <c r="R940" s="12" t="s">
        <v>1694</v>
      </c>
      <c r="S940" s="12">
        <v>0.56999999999999995</v>
      </c>
      <c r="T940" s="7">
        <f>Table1[[#This Row],[Profit]]/Table1[[#This Row],[Sales]]</f>
        <v>0.69</v>
      </c>
      <c r="U940" s="12" t="s">
        <v>33</v>
      </c>
      <c r="V940" s="12" t="s">
        <v>53</v>
      </c>
      <c r="W940" s="12" t="s">
        <v>234</v>
      </c>
      <c r="X940" s="12" t="s">
        <v>1695</v>
      </c>
      <c r="Y940" s="12">
        <v>17112</v>
      </c>
      <c r="Z940" s="13">
        <v>42028</v>
      </c>
      <c r="AA940" s="14" t="str">
        <f>TEXT(Table1[[#This Row],[Order Date]],"mmmm")</f>
        <v>January</v>
      </c>
      <c r="AB940" s="8" t="str">
        <f>TEXT(Table1[[#This Row],[Order Date]],"yyyy")</f>
        <v>2015</v>
      </c>
      <c r="AC940" s="13">
        <v>42032</v>
      </c>
      <c r="AD940" s="12">
        <v>616.53569999999991</v>
      </c>
      <c r="AE940" s="12">
        <v>9</v>
      </c>
      <c r="AF940" s="12">
        <v>893.53</v>
      </c>
      <c r="AG940" s="12">
        <v>91076</v>
      </c>
      <c r="AH940" s="7" t="str">
        <f>IF(COUNTIF(Returns!$A$2:$A$1635,Orders!AG940)&gt;0,"Returned","Not Returned")</f>
        <v>Not Returned</v>
      </c>
    </row>
    <row r="941" spans="5:34" ht="12.75" customHeight="1" thickTop="1" thickBot="1" x14ac:dyDescent="0.3">
      <c r="E941" s="9">
        <v>23626</v>
      </c>
      <c r="F941" s="2" t="s">
        <v>37</v>
      </c>
      <c r="G941" s="2">
        <v>0.09</v>
      </c>
      <c r="H941" s="2">
        <v>95.43</v>
      </c>
      <c r="I941" s="2">
        <v>19.989999999999998</v>
      </c>
      <c r="J941" s="2">
        <v>1690</v>
      </c>
      <c r="K941" s="7" t="str">
        <f>IF(COUNTIF(Table1[Customer ID],Table1[[#This Row],[Customer ID]])&gt;1,"Repeat Customer","One-Time Customer")</f>
        <v>Repeat Customer</v>
      </c>
      <c r="L941" s="2" t="s">
        <v>1693</v>
      </c>
      <c r="M941" s="2" t="s">
        <v>49</v>
      </c>
      <c r="N941" s="2" t="s">
        <v>28</v>
      </c>
      <c r="O941" s="2" t="s">
        <v>29</v>
      </c>
      <c r="P941" s="2" t="s">
        <v>141</v>
      </c>
      <c r="Q941" s="2" t="s">
        <v>59</v>
      </c>
      <c r="R941" s="2" t="s">
        <v>849</v>
      </c>
      <c r="S941" s="2">
        <v>0.79</v>
      </c>
      <c r="T941" s="7">
        <f>Table1[[#This Row],[Profit]]/Table1[[#This Row],[Sales]]</f>
        <v>-6.9748246980911574E-2</v>
      </c>
      <c r="U941" s="2" t="s">
        <v>33</v>
      </c>
      <c r="V941" s="2" t="s">
        <v>53</v>
      </c>
      <c r="W941" s="2" t="s">
        <v>234</v>
      </c>
      <c r="X941" s="2" t="s">
        <v>1695</v>
      </c>
      <c r="Y941" s="2">
        <v>17112</v>
      </c>
      <c r="Z941" s="10">
        <v>42156</v>
      </c>
      <c r="AA941" s="14" t="str">
        <f>TEXT(Table1[[#This Row],[Order Date]],"mmmm")</f>
        <v>June</v>
      </c>
      <c r="AB941" s="8" t="str">
        <f>TEXT(Table1[[#This Row],[Order Date]],"yyyy")</f>
        <v>2015</v>
      </c>
      <c r="AC941" s="10">
        <v>42157</v>
      </c>
      <c r="AD941" s="2">
        <v>-143.23500000000001</v>
      </c>
      <c r="AE941" s="2">
        <v>22</v>
      </c>
      <c r="AF941" s="2">
        <v>2053.6</v>
      </c>
      <c r="AG941" s="2">
        <v>91078</v>
      </c>
      <c r="AH941" s="7" t="str">
        <f>IF(COUNTIF(Returns!$A$2:$A$1635,Orders!AG941)&gt;0,"Returned","Not Returned")</f>
        <v>Not Returned</v>
      </c>
    </row>
    <row r="942" spans="5:34" ht="12.75" customHeight="1" thickTop="1" thickBot="1" x14ac:dyDescent="0.3">
      <c r="E942" s="11">
        <v>19481</v>
      </c>
      <c r="F942" s="12" t="s">
        <v>37</v>
      </c>
      <c r="G942" s="12">
        <v>0</v>
      </c>
      <c r="H942" s="12">
        <v>6.84</v>
      </c>
      <c r="I942" s="12">
        <v>8.3699999999999992</v>
      </c>
      <c r="J942" s="12">
        <v>1692</v>
      </c>
      <c r="K942" s="7" t="str">
        <f>IF(COUNTIF(Table1[Customer ID],Table1[[#This Row],[Customer ID]])&gt;1,"Repeat Customer","One-Time Customer")</f>
        <v>One-Time Customer</v>
      </c>
      <c r="L942" s="12" t="s">
        <v>1696</v>
      </c>
      <c r="M942" s="12" t="s">
        <v>49</v>
      </c>
      <c r="N942" s="12" t="s">
        <v>114</v>
      </c>
      <c r="O942" s="12" t="s">
        <v>29</v>
      </c>
      <c r="P942" s="12" t="s">
        <v>174</v>
      </c>
      <c r="Q942" s="12" t="s">
        <v>51</v>
      </c>
      <c r="R942" s="12" t="s">
        <v>1697</v>
      </c>
      <c r="S942" s="12">
        <v>0.57999999999999996</v>
      </c>
      <c r="T942" s="7">
        <f>Table1[[#This Row],[Profit]]/Table1[[#This Row],[Sales]]</f>
        <v>-3.2510319345473739</v>
      </c>
      <c r="U942" s="12" t="s">
        <v>33</v>
      </c>
      <c r="V942" s="12" t="s">
        <v>61</v>
      </c>
      <c r="W942" s="12" t="s">
        <v>183</v>
      </c>
      <c r="X942" s="12" t="s">
        <v>331</v>
      </c>
      <c r="Y942" s="12">
        <v>67114</v>
      </c>
      <c r="Z942" s="13">
        <v>42027</v>
      </c>
      <c r="AA942" s="14" t="str">
        <f>TEXT(Table1[[#This Row],[Order Date]],"mmmm")</f>
        <v>January</v>
      </c>
      <c r="AB942" s="8" t="str">
        <f>TEXT(Table1[[#This Row],[Order Date]],"yyyy")</f>
        <v>2015</v>
      </c>
      <c r="AC942" s="13">
        <v>42028</v>
      </c>
      <c r="AD942" s="12">
        <v>-123.1816</v>
      </c>
      <c r="AE942" s="12">
        <v>5</v>
      </c>
      <c r="AF942" s="12">
        <v>37.89</v>
      </c>
      <c r="AG942" s="12">
        <v>90189</v>
      </c>
      <c r="AH942" s="7" t="str">
        <f>IF(COUNTIF(Returns!$A$2:$A$1635,Orders!AG942)&gt;0,"Returned","Not Returned")</f>
        <v>Not Returned</v>
      </c>
    </row>
    <row r="943" spans="5:34" ht="12.75" customHeight="1" thickTop="1" thickBot="1" x14ac:dyDescent="0.3">
      <c r="E943" s="9">
        <v>19482</v>
      </c>
      <c r="F943" s="2" t="s">
        <v>37</v>
      </c>
      <c r="G943" s="2">
        <v>7.0000000000000007E-2</v>
      </c>
      <c r="H943" s="2">
        <v>30.98</v>
      </c>
      <c r="I943" s="2">
        <v>5.76</v>
      </c>
      <c r="J943" s="2">
        <v>1693</v>
      </c>
      <c r="K943" s="7" t="str">
        <f>IF(COUNTIF(Table1[Customer ID],Table1[[#This Row],[Customer ID]])&gt;1,"Repeat Customer","One-Time Customer")</f>
        <v>Repeat Customer</v>
      </c>
      <c r="L943" s="2" t="s">
        <v>1698</v>
      </c>
      <c r="M943" s="2" t="s">
        <v>49</v>
      </c>
      <c r="N943" s="2" t="s">
        <v>114</v>
      </c>
      <c r="O943" s="2" t="s">
        <v>29</v>
      </c>
      <c r="P943" s="2" t="s">
        <v>93</v>
      </c>
      <c r="Q943" s="2" t="s">
        <v>59</v>
      </c>
      <c r="R943" s="2" t="s">
        <v>1343</v>
      </c>
      <c r="S943" s="2">
        <v>0.4</v>
      </c>
      <c r="T943" s="7">
        <f>Table1[[#This Row],[Profit]]/Table1[[#This Row],[Sales]]</f>
        <v>-8.3766252654236595E-2</v>
      </c>
      <c r="U943" s="2" t="s">
        <v>33</v>
      </c>
      <c r="V943" s="2" t="s">
        <v>136</v>
      </c>
      <c r="W943" s="2" t="s">
        <v>137</v>
      </c>
      <c r="X943" s="2" t="s">
        <v>1699</v>
      </c>
      <c r="Y943" s="2">
        <v>20190</v>
      </c>
      <c r="Z943" s="10">
        <v>42027</v>
      </c>
      <c r="AA943" s="14" t="str">
        <f>TEXT(Table1[[#This Row],[Order Date]],"mmmm")</f>
        <v>January</v>
      </c>
      <c r="AB943" s="8" t="str">
        <f>TEXT(Table1[[#This Row],[Order Date]],"yyyy")</f>
        <v>2015</v>
      </c>
      <c r="AC943" s="10">
        <v>42029</v>
      </c>
      <c r="AD943" s="2">
        <v>-28.798000000000002</v>
      </c>
      <c r="AE943" s="2">
        <v>11</v>
      </c>
      <c r="AF943" s="2">
        <v>343.79</v>
      </c>
      <c r="AG943" s="2">
        <v>90189</v>
      </c>
      <c r="AH943" s="7" t="str">
        <f>IF(COUNTIF(Returns!$A$2:$A$1635,Orders!AG943)&gt;0,"Returned","Not Returned")</f>
        <v>Not Returned</v>
      </c>
    </row>
    <row r="944" spans="5:34" ht="12.75" customHeight="1" thickTop="1" thickBot="1" x14ac:dyDescent="0.3">
      <c r="E944" s="11">
        <v>21262</v>
      </c>
      <c r="F944" s="12" t="s">
        <v>106</v>
      </c>
      <c r="G944" s="12">
        <v>0.01</v>
      </c>
      <c r="H944" s="12">
        <v>15.67</v>
      </c>
      <c r="I944" s="12">
        <v>1.39</v>
      </c>
      <c r="J944" s="12">
        <v>1693</v>
      </c>
      <c r="K944" s="7" t="str">
        <f>IF(COUNTIF(Table1[Customer ID],Table1[[#This Row],[Customer ID]])&gt;1,"Repeat Customer","One-Time Customer")</f>
        <v>Repeat Customer</v>
      </c>
      <c r="L944" s="12" t="s">
        <v>1698</v>
      </c>
      <c r="M944" s="12" t="s">
        <v>27</v>
      </c>
      <c r="N944" s="12" t="s">
        <v>114</v>
      </c>
      <c r="O944" s="12" t="s">
        <v>29</v>
      </c>
      <c r="P944" s="12" t="s">
        <v>69</v>
      </c>
      <c r="Q944" s="12" t="s">
        <v>59</v>
      </c>
      <c r="R944" s="12" t="s">
        <v>1700</v>
      </c>
      <c r="S944" s="12">
        <v>0.38</v>
      </c>
      <c r="T944" s="7">
        <f>Table1[[#This Row],[Profit]]/Table1[[#This Row],[Sales]]</f>
        <v>-1.4566430963900261</v>
      </c>
      <c r="U944" s="12" t="s">
        <v>33</v>
      </c>
      <c r="V944" s="12" t="s">
        <v>136</v>
      </c>
      <c r="W944" s="12" t="s">
        <v>137</v>
      </c>
      <c r="X944" s="12" t="s">
        <v>1699</v>
      </c>
      <c r="Y944" s="12">
        <v>20190</v>
      </c>
      <c r="Z944" s="13">
        <v>42135</v>
      </c>
      <c r="AA944" s="14" t="str">
        <f>TEXT(Table1[[#This Row],[Order Date]],"mmmm")</f>
        <v>May</v>
      </c>
      <c r="AB944" s="8" t="str">
        <f>TEXT(Table1[[#This Row],[Order Date]],"yyyy")</f>
        <v>2015</v>
      </c>
      <c r="AC944" s="13">
        <v>42135</v>
      </c>
      <c r="AD944" s="12">
        <v>-273.98</v>
      </c>
      <c r="AE944" s="12">
        <v>11</v>
      </c>
      <c r="AF944" s="12">
        <v>188.09</v>
      </c>
      <c r="AG944" s="12">
        <v>90190</v>
      </c>
      <c r="AH944" s="7" t="str">
        <f>IF(COUNTIF(Returns!$A$2:$A$1635,Orders!AG944)&gt;0,"Returned","Not Returned")</f>
        <v>Not Returned</v>
      </c>
    </row>
    <row r="945" spans="5:34" ht="12.75" customHeight="1" thickTop="1" thickBot="1" x14ac:dyDescent="0.3">
      <c r="E945" s="9">
        <v>24941</v>
      </c>
      <c r="F945" s="2" t="s">
        <v>56</v>
      </c>
      <c r="G945" s="2">
        <v>0</v>
      </c>
      <c r="H945" s="2">
        <v>13.43</v>
      </c>
      <c r="I945" s="2">
        <v>5.5</v>
      </c>
      <c r="J945" s="2">
        <v>1697</v>
      </c>
      <c r="K945" s="7" t="str">
        <f>IF(COUNTIF(Table1[Customer ID],Table1[[#This Row],[Customer ID]])&gt;1,"Repeat Customer","One-Time Customer")</f>
        <v>One-Time Customer</v>
      </c>
      <c r="L945" s="2" t="s">
        <v>1701</v>
      </c>
      <c r="M945" s="2" t="s">
        <v>49</v>
      </c>
      <c r="N945" s="2" t="s">
        <v>40</v>
      </c>
      <c r="O945" s="2" t="s">
        <v>29</v>
      </c>
      <c r="P945" s="2" t="s">
        <v>141</v>
      </c>
      <c r="Q945" s="2" t="s">
        <v>59</v>
      </c>
      <c r="R945" s="2" t="s">
        <v>1702</v>
      </c>
      <c r="S945" s="2">
        <v>0.56999999999999995</v>
      </c>
      <c r="T945" s="7">
        <f>Table1[[#This Row],[Profit]]/Table1[[#This Row],[Sales]]</f>
        <v>-1.9590705573568012</v>
      </c>
      <c r="U945" s="2" t="s">
        <v>33</v>
      </c>
      <c r="V945" s="2" t="s">
        <v>136</v>
      </c>
      <c r="W945" s="2" t="s">
        <v>958</v>
      </c>
      <c r="X945" s="2" t="s">
        <v>1703</v>
      </c>
      <c r="Y945" s="2">
        <v>71901</v>
      </c>
      <c r="Z945" s="10">
        <v>42020</v>
      </c>
      <c r="AA945" s="14" t="str">
        <f>TEXT(Table1[[#This Row],[Order Date]],"mmmm")</f>
        <v>January</v>
      </c>
      <c r="AB945" s="8" t="str">
        <f>TEXT(Table1[[#This Row],[Order Date]],"yyyy")</f>
        <v>2015</v>
      </c>
      <c r="AC945" s="10">
        <v>42021</v>
      </c>
      <c r="AD945" s="2">
        <v>-253.77800000000002</v>
      </c>
      <c r="AE945" s="2">
        <v>9</v>
      </c>
      <c r="AF945" s="2">
        <v>129.54</v>
      </c>
      <c r="AG945" s="2">
        <v>86338</v>
      </c>
      <c r="AH945" s="7" t="str">
        <f>IF(COUNTIF(Returns!$A$2:$A$1635,Orders!AG945)&gt;0,"Returned","Not Returned")</f>
        <v>Not Returned</v>
      </c>
    </row>
    <row r="946" spans="5:34" ht="12.75" customHeight="1" thickTop="1" thickBot="1" x14ac:dyDescent="0.3">
      <c r="E946" s="11">
        <v>18275</v>
      </c>
      <c r="F946" s="12" t="s">
        <v>106</v>
      </c>
      <c r="G946" s="12">
        <v>0.05</v>
      </c>
      <c r="H946" s="12">
        <v>3.98</v>
      </c>
      <c r="I946" s="12">
        <v>5.26</v>
      </c>
      <c r="J946" s="12">
        <v>1699</v>
      </c>
      <c r="K946" s="7" t="str">
        <f>IF(COUNTIF(Table1[Customer ID],Table1[[#This Row],[Customer ID]])&gt;1,"Repeat Customer","One-Time Customer")</f>
        <v>Repeat Customer</v>
      </c>
      <c r="L946" s="12" t="s">
        <v>1704</v>
      </c>
      <c r="M946" s="12" t="s">
        <v>49</v>
      </c>
      <c r="N946" s="12" t="s">
        <v>58</v>
      </c>
      <c r="O946" s="12" t="s">
        <v>29</v>
      </c>
      <c r="P946" s="12" t="s">
        <v>109</v>
      </c>
      <c r="Q946" s="12" t="s">
        <v>59</v>
      </c>
      <c r="R946" s="12" t="s">
        <v>1705</v>
      </c>
      <c r="S946" s="12">
        <v>0.38</v>
      </c>
      <c r="T946" s="7">
        <f>Table1[[#This Row],[Profit]]/Table1[[#This Row],[Sales]]</f>
        <v>-3.0850424757281552</v>
      </c>
      <c r="U946" s="12" t="s">
        <v>33</v>
      </c>
      <c r="V946" s="12" t="s">
        <v>53</v>
      </c>
      <c r="W946" s="12" t="s">
        <v>234</v>
      </c>
      <c r="X946" s="12" t="s">
        <v>1706</v>
      </c>
      <c r="Y946" s="12">
        <v>19057</v>
      </c>
      <c r="Z946" s="13">
        <v>42088</v>
      </c>
      <c r="AA946" s="14" t="str">
        <f>TEXT(Table1[[#This Row],[Order Date]],"mmmm")</f>
        <v>March</v>
      </c>
      <c r="AB946" s="8" t="str">
        <f>TEXT(Table1[[#This Row],[Order Date]],"yyyy")</f>
        <v>2015</v>
      </c>
      <c r="AC946" s="13">
        <v>42092</v>
      </c>
      <c r="AD946" s="12">
        <v>-152.52449999999999</v>
      </c>
      <c r="AE946" s="12">
        <v>12</v>
      </c>
      <c r="AF946" s="12">
        <v>49.44</v>
      </c>
      <c r="AG946" s="12">
        <v>87345</v>
      </c>
      <c r="AH946" s="7" t="str">
        <f>IF(COUNTIF(Returns!$A$2:$A$1635,Orders!AG946)&gt;0,"Returned","Not Returned")</f>
        <v>Not Returned</v>
      </c>
    </row>
    <row r="947" spans="5:34" ht="12.75" customHeight="1" thickTop="1" thickBot="1" x14ac:dyDescent="0.3">
      <c r="E947" s="9">
        <v>18276</v>
      </c>
      <c r="F947" s="2" t="s">
        <v>106</v>
      </c>
      <c r="G947" s="2">
        <v>0.01</v>
      </c>
      <c r="H947" s="2">
        <v>6.48</v>
      </c>
      <c r="I947" s="2">
        <v>5.4</v>
      </c>
      <c r="J947" s="2">
        <v>1699</v>
      </c>
      <c r="K947" s="7" t="str">
        <f>IF(COUNTIF(Table1[Customer ID],Table1[[#This Row],[Customer ID]])&gt;1,"Repeat Customer","One-Time Customer")</f>
        <v>Repeat Customer</v>
      </c>
      <c r="L947" s="2" t="s">
        <v>1704</v>
      </c>
      <c r="M947" s="2" t="s">
        <v>49</v>
      </c>
      <c r="N947" s="2" t="s">
        <v>58</v>
      </c>
      <c r="O947" s="2" t="s">
        <v>29</v>
      </c>
      <c r="P947" s="2" t="s">
        <v>93</v>
      </c>
      <c r="Q947" s="2" t="s">
        <v>59</v>
      </c>
      <c r="R947" s="2" t="s">
        <v>1707</v>
      </c>
      <c r="S947" s="2">
        <v>0.37</v>
      </c>
      <c r="T947" s="7">
        <f>Table1[[#This Row],[Profit]]/Table1[[#This Row],[Sales]]</f>
        <v>-1.3191042687193844</v>
      </c>
      <c r="U947" s="2" t="s">
        <v>33</v>
      </c>
      <c r="V947" s="2" t="s">
        <v>53</v>
      </c>
      <c r="W947" s="2" t="s">
        <v>234</v>
      </c>
      <c r="X947" s="2" t="s">
        <v>1706</v>
      </c>
      <c r="Y947" s="2">
        <v>19057</v>
      </c>
      <c r="Z947" s="10">
        <v>42088</v>
      </c>
      <c r="AA947" s="14" t="str">
        <f>TEXT(Table1[[#This Row],[Order Date]],"mmmm")</f>
        <v>March</v>
      </c>
      <c r="AB947" s="8" t="str">
        <f>TEXT(Table1[[#This Row],[Order Date]],"yyyy")</f>
        <v>2015</v>
      </c>
      <c r="AC947" s="10">
        <v>42088</v>
      </c>
      <c r="AD947" s="2">
        <v>-18.850000000000001</v>
      </c>
      <c r="AE947" s="2">
        <v>2</v>
      </c>
      <c r="AF947" s="2">
        <v>14.29</v>
      </c>
      <c r="AG947" s="2">
        <v>87345</v>
      </c>
      <c r="AH947" s="7" t="str">
        <f>IF(COUNTIF(Returns!$A$2:$A$1635,Orders!AG947)&gt;0,"Returned","Not Returned")</f>
        <v>Not Returned</v>
      </c>
    </row>
    <row r="948" spans="5:34" ht="12.75" customHeight="1" thickTop="1" thickBot="1" x14ac:dyDescent="0.3">
      <c r="E948" s="11">
        <v>24158</v>
      </c>
      <c r="F948" s="12" t="s">
        <v>56</v>
      </c>
      <c r="G948" s="12">
        <v>0.05</v>
      </c>
      <c r="H948" s="12">
        <v>14.81</v>
      </c>
      <c r="I948" s="12">
        <v>13.32</v>
      </c>
      <c r="J948" s="12">
        <v>1702</v>
      </c>
      <c r="K948" s="7" t="str">
        <f>IF(COUNTIF(Table1[Customer ID],Table1[[#This Row],[Customer ID]])&gt;1,"Repeat Customer","One-Time Customer")</f>
        <v>Repeat Customer</v>
      </c>
      <c r="L948" s="12" t="s">
        <v>1708</v>
      </c>
      <c r="M948" s="12" t="s">
        <v>49</v>
      </c>
      <c r="N948" s="12" t="s">
        <v>40</v>
      </c>
      <c r="O948" s="12" t="s">
        <v>29</v>
      </c>
      <c r="P948" s="12" t="s">
        <v>257</v>
      </c>
      <c r="Q948" s="12" t="s">
        <v>59</v>
      </c>
      <c r="R948" s="12" t="s">
        <v>833</v>
      </c>
      <c r="S948" s="12">
        <v>0.43</v>
      </c>
      <c r="T948" s="7">
        <f>Table1[[#This Row],[Profit]]/Table1[[#This Row],[Sales]]</f>
        <v>-4.8598056537102474</v>
      </c>
      <c r="U948" s="12" t="s">
        <v>33</v>
      </c>
      <c r="V948" s="12" t="s">
        <v>136</v>
      </c>
      <c r="W948" s="12" t="s">
        <v>671</v>
      </c>
      <c r="X948" s="12" t="s">
        <v>1709</v>
      </c>
      <c r="Y948" s="12">
        <v>39301</v>
      </c>
      <c r="Z948" s="13">
        <v>42021</v>
      </c>
      <c r="AA948" s="14" t="str">
        <f>TEXT(Table1[[#This Row],[Order Date]],"mmmm")</f>
        <v>January</v>
      </c>
      <c r="AB948" s="8" t="str">
        <f>TEXT(Table1[[#This Row],[Order Date]],"yyyy")</f>
        <v>2015</v>
      </c>
      <c r="AC948" s="13">
        <v>42024</v>
      </c>
      <c r="AD948" s="12">
        <v>-220.05200000000002</v>
      </c>
      <c r="AE948" s="12">
        <v>3</v>
      </c>
      <c r="AF948" s="12">
        <v>45.28</v>
      </c>
      <c r="AG948" s="12">
        <v>90473</v>
      </c>
      <c r="AH948" s="7" t="str">
        <f>IF(COUNTIF(Returns!$A$2:$A$1635,Orders!AG948)&gt;0,"Returned","Not Returned")</f>
        <v>Not Returned</v>
      </c>
    </row>
    <row r="949" spans="5:34" ht="12.75" customHeight="1" thickTop="1" thickBot="1" x14ac:dyDescent="0.3">
      <c r="E949" s="9">
        <v>24159</v>
      </c>
      <c r="F949" s="2" t="s">
        <v>56</v>
      </c>
      <c r="G949" s="2">
        <v>0.05</v>
      </c>
      <c r="H949" s="2">
        <v>4.2</v>
      </c>
      <c r="I949" s="2">
        <v>2.2599999999999998</v>
      </c>
      <c r="J949" s="2">
        <v>1702</v>
      </c>
      <c r="K949" s="7" t="str">
        <f>IF(COUNTIF(Table1[Customer ID],Table1[[#This Row],[Customer ID]])&gt;1,"Repeat Customer","One-Time Customer")</f>
        <v>Repeat Customer</v>
      </c>
      <c r="L949" s="2" t="s">
        <v>1708</v>
      </c>
      <c r="M949" s="2" t="s">
        <v>27</v>
      </c>
      <c r="N949" s="2" t="s">
        <v>40</v>
      </c>
      <c r="O949" s="2" t="s">
        <v>29</v>
      </c>
      <c r="P949" s="2" t="s">
        <v>93</v>
      </c>
      <c r="Q949" s="2" t="s">
        <v>31</v>
      </c>
      <c r="R949" s="2" t="s">
        <v>1234</v>
      </c>
      <c r="S949" s="2">
        <v>0.36</v>
      </c>
      <c r="T949" s="7">
        <f>Table1[[#This Row],[Profit]]/Table1[[#This Row],[Sales]]</f>
        <v>1.502827560795873</v>
      </c>
      <c r="U949" s="2" t="s">
        <v>33</v>
      </c>
      <c r="V949" s="2" t="s">
        <v>136</v>
      </c>
      <c r="W949" s="2" t="s">
        <v>671</v>
      </c>
      <c r="X949" s="2" t="s">
        <v>1709</v>
      </c>
      <c r="Y949" s="2">
        <v>39301</v>
      </c>
      <c r="Z949" s="10">
        <v>42021</v>
      </c>
      <c r="AA949" s="14" t="str">
        <f>TEXT(Table1[[#This Row],[Order Date]],"mmmm")</f>
        <v>January</v>
      </c>
      <c r="AB949" s="8" t="str">
        <f>TEXT(Table1[[#This Row],[Order Date]],"yyyy")</f>
        <v>2015</v>
      </c>
      <c r="AC949" s="10">
        <v>42023</v>
      </c>
      <c r="AD949" s="2">
        <v>20.393369999999997</v>
      </c>
      <c r="AE949" s="2">
        <v>3</v>
      </c>
      <c r="AF949" s="2">
        <v>13.57</v>
      </c>
      <c r="AG949" s="2">
        <v>90473</v>
      </c>
      <c r="AH949" s="7" t="str">
        <f>IF(COUNTIF(Returns!$A$2:$A$1635,Orders!AG949)&gt;0,"Returned","Not Returned")</f>
        <v>Not Returned</v>
      </c>
    </row>
    <row r="950" spans="5:34" ht="12.75" customHeight="1" thickTop="1" thickBot="1" x14ac:dyDescent="0.3">
      <c r="E950" s="11">
        <v>25761</v>
      </c>
      <c r="F950" s="12" t="s">
        <v>56</v>
      </c>
      <c r="G950" s="12">
        <v>0.05</v>
      </c>
      <c r="H950" s="12">
        <v>5.68</v>
      </c>
      <c r="I950" s="12">
        <v>1.39</v>
      </c>
      <c r="J950" s="12">
        <v>1708</v>
      </c>
      <c r="K950" s="7" t="str">
        <f>IF(COUNTIF(Table1[Customer ID],Table1[[#This Row],[Customer ID]])&gt;1,"Repeat Customer","One-Time Customer")</f>
        <v>Repeat Customer</v>
      </c>
      <c r="L950" s="12" t="s">
        <v>1710</v>
      </c>
      <c r="M950" s="12" t="s">
        <v>49</v>
      </c>
      <c r="N950" s="12" t="s">
        <v>58</v>
      </c>
      <c r="O950" s="12" t="s">
        <v>29</v>
      </c>
      <c r="P950" s="12" t="s">
        <v>69</v>
      </c>
      <c r="Q950" s="12" t="s">
        <v>59</v>
      </c>
      <c r="R950" s="12" t="s">
        <v>998</v>
      </c>
      <c r="S950" s="12">
        <v>0.38</v>
      </c>
      <c r="T950" s="7">
        <f>Table1[[#This Row],[Profit]]/Table1[[#This Row],[Sales]]</f>
        <v>0.69000000000000006</v>
      </c>
      <c r="U950" s="12" t="s">
        <v>33</v>
      </c>
      <c r="V950" s="12" t="s">
        <v>53</v>
      </c>
      <c r="W950" s="12" t="s">
        <v>154</v>
      </c>
      <c r="X950" s="12" t="s">
        <v>1711</v>
      </c>
      <c r="Y950" s="12">
        <v>44118</v>
      </c>
      <c r="Z950" s="13">
        <v>42021</v>
      </c>
      <c r="AA950" s="14" t="str">
        <f>TEXT(Table1[[#This Row],[Order Date]],"mmmm")</f>
        <v>January</v>
      </c>
      <c r="AB950" s="8" t="str">
        <f>TEXT(Table1[[#This Row],[Order Date]],"yyyy")</f>
        <v>2015</v>
      </c>
      <c r="AC950" s="13">
        <v>42022</v>
      </c>
      <c r="AD950" s="12">
        <v>38.281199999999998</v>
      </c>
      <c r="AE950" s="12">
        <v>10</v>
      </c>
      <c r="AF950" s="12">
        <v>55.48</v>
      </c>
      <c r="AG950" s="12">
        <v>88781</v>
      </c>
      <c r="AH950" s="7" t="str">
        <f>IF(COUNTIF(Returns!$A$2:$A$1635,Orders!AG950)&gt;0,"Returned","Not Returned")</f>
        <v>Not Returned</v>
      </c>
    </row>
    <row r="951" spans="5:34" ht="12.75" customHeight="1" thickTop="1" thickBot="1" x14ac:dyDescent="0.3">
      <c r="E951" s="9">
        <v>26037</v>
      </c>
      <c r="F951" s="2" t="s">
        <v>37</v>
      </c>
      <c r="G951" s="2">
        <v>0.03</v>
      </c>
      <c r="H951" s="2">
        <v>205.99</v>
      </c>
      <c r="I951" s="2">
        <v>3</v>
      </c>
      <c r="J951" s="2">
        <v>1708</v>
      </c>
      <c r="K951" s="7" t="str">
        <f>IF(COUNTIF(Table1[Customer ID],Table1[[#This Row],[Customer ID]])&gt;1,"Repeat Customer","One-Time Customer")</f>
        <v>Repeat Customer</v>
      </c>
      <c r="L951" s="2" t="s">
        <v>1710</v>
      </c>
      <c r="M951" s="2" t="s">
        <v>49</v>
      </c>
      <c r="N951" s="2" t="s">
        <v>58</v>
      </c>
      <c r="O951" s="2" t="s">
        <v>77</v>
      </c>
      <c r="P951" s="2" t="s">
        <v>78</v>
      </c>
      <c r="Q951" s="2" t="s">
        <v>59</v>
      </c>
      <c r="R951" s="2" t="s">
        <v>214</v>
      </c>
      <c r="S951" s="2">
        <v>0.57999999999999996</v>
      </c>
      <c r="T951" s="7">
        <f>Table1[[#This Row],[Profit]]/Table1[[#This Row],[Sales]]</f>
        <v>0.69</v>
      </c>
      <c r="U951" s="2" t="s">
        <v>33</v>
      </c>
      <c r="V951" s="2" t="s">
        <v>53</v>
      </c>
      <c r="W951" s="2" t="s">
        <v>154</v>
      </c>
      <c r="X951" s="2" t="s">
        <v>1711</v>
      </c>
      <c r="Y951" s="2">
        <v>44118</v>
      </c>
      <c r="Z951" s="10">
        <v>42144</v>
      </c>
      <c r="AA951" s="14" t="str">
        <f>TEXT(Table1[[#This Row],[Order Date]],"mmmm")</f>
        <v>May</v>
      </c>
      <c r="AB951" s="8" t="str">
        <f>TEXT(Table1[[#This Row],[Order Date]],"yyyy")</f>
        <v>2015</v>
      </c>
      <c r="AC951" s="10">
        <v>42145</v>
      </c>
      <c r="AD951" s="2">
        <v>3670.3514999999998</v>
      </c>
      <c r="AE951" s="2">
        <v>29</v>
      </c>
      <c r="AF951" s="2">
        <v>5319.35</v>
      </c>
      <c r="AG951" s="2">
        <v>88784</v>
      </c>
      <c r="AH951" s="7" t="str">
        <f>IF(COUNTIF(Returns!$A$2:$A$1635,Orders!AG951)&gt;0,"Returned","Not Returned")</f>
        <v>Not Returned</v>
      </c>
    </row>
    <row r="952" spans="5:34" ht="12.75" customHeight="1" thickTop="1" thickBot="1" x14ac:dyDescent="0.3">
      <c r="E952" s="11">
        <v>23822</v>
      </c>
      <c r="F952" s="12" t="s">
        <v>37</v>
      </c>
      <c r="G952" s="12">
        <v>0.01</v>
      </c>
      <c r="H952" s="12">
        <v>14.28</v>
      </c>
      <c r="I952" s="12">
        <v>2.99</v>
      </c>
      <c r="J952" s="12">
        <v>1709</v>
      </c>
      <c r="K952" s="7" t="str">
        <f>IF(COUNTIF(Table1[Customer ID],Table1[[#This Row],[Customer ID]])&gt;1,"Repeat Customer","One-Time Customer")</f>
        <v>Repeat Customer</v>
      </c>
      <c r="L952" s="12" t="s">
        <v>1712</v>
      </c>
      <c r="M952" s="12" t="s">
        <v>49</v>
      </c>
      <c r="N952" s="12" t="s">
        <v>114</v>
      </c>
      <c r="O952" s="12" t="s">
        <v>29</v>
      </c>
      <c r="P952" s="12" t="s">
        <v>109</v>
      </c>
      <c r="Q952" s="12" t="s">
        <v>59</v>
      </c>
      <c r="R952" s="12" t="s">
        <v>1713</v>
      </c>
      <c r="S952" s="12">
        <v>0.39</v>
      </c>
      <c r="T952" s="7">
        <f>Table1[[#This Row],[Profit]]/Table1[[#This Row],[Sales]]</f>
        <v>0.68999671484888314</v>
      </c>
      <c r="U952" s="12" t="s">
        <v>33</v>
      </c>
      <c r="V952" s="12" t="s">
        <v>53</v>
      </c>
      <c r="W952" s="12" t="s">
        <v>234</v>
      </c>
      <c r="X952" s="12" t="s">
        <v>1714</v>
      </c>
      <c r="Y952" s="12">
        <v>19464</v>
      </c>
      <c r="Z952" s="13">
        <v>42025</v>
      </c>
      <c r="AA952" s="14" t="str">
        <f>TEXT(Table1[[#This Row],[Order Date]],"mmmm")</f>
        <v>January</v>
      </c>
      <c r="AB952" s="8" t="str">
        <f>TEXT(Table1[[#This Row],[Order Date]],"yyyy")</f>
        <v>2015</v>
      </c>
      <c r="AC952" s="13">
        <v>42026</v>
      </c>
      <c r="AD952" s="12">
        <v>21.003500000000003</v>
      </c>
      <c r="AE952" s="12">
        <v>2</v>
      </c>
      <c r="AF952" s="12">
        <v>30.44</v>
      </c>
      <c r="AG952" s="12">
        <v>88782</v>
      </c>
      <c r="AH952" s="7" t="str">
        <f>IF(COUNTIF(Returns!$A$2:$A$1635,Orders!AG952)&gt;0,"Returned","Not Returned")</f>
        <v>Not Returned</v>
      </c>
    </row>
    <row r="953" spans="5:34" ht="12.75" customHeight="1" thickTop="1" thickBot="1" x14ac:dyDescent="0.3">
      <c r="E953" s="9">
        <v>24577</v>
      </c>
      <c r="F953" s="2" t="s">
        <v>56</v>
      </c>
      <c r="G953" s="2">
        <v>0.04</v>
      </c>
      <c r="H953" s="2">
        <v>95.43</v>
      </c>
      <c r="I953" s="2">
        <v>19.989999999999998</v>
      </c>
      <c r="J953" s="2">
        <v>1709</v>
      </c>
      <c r="K953" s="7" t="str">
        <f>IF(COUNTIF(Table1[Customer ID],Table1[[#This Row],[Customer ID]])&gt;1,"Repeat Customer","One-Time Customer")</f>
        <v>Repeat Customer</v>
      </c>
      <c r="L953" s="2" t="s">
        <v>1712</v>
      </c>
      <c r="M953" s="2" t="s">
        <v>49</v>
      </c>
      <c r="N953" s="2" t="s">
        <v>58</v>
      </c>
      <c r="O953" s="2" t="s">
        <v>29</v>
      </c>
      <c r="P953" s="2" t="s">
        <v>141</v>
      </c>
      <c r="Q953" s="2" t="s">
        <v>59</v>
      </c>
      <c r="R953" s="2" t="s">
        <v>849</v>
      </c>
      <c r="S953" s="2">
        <v>0.79</v>
      </c>
      <c r="T953" s="7">
        <f>Table1[[#This Row],[Profit]]/Table1[[#This Row],[Sales]]</f>
        <v>4.1626688316480963E-3</v>
      </c>
      <c r="U953" s="2" t="s">
        <v>33</v>
      </c>
      <c r="V953" s="2" t="s">
        <v>53</v>
      </c>
      <c r="W953" s="2" t="s">
        <v>234</v>
      </c>
      <c r="X953" s="2" t="s">
        <v>1714</v>
      </c>
      <c r="Y953" s="2">
        <v>19464</v>
      </c>
      <c r="Z953" s="10">
        <v>42134</v>
      </c>
      <c r="AA953" s="14" t="str">
        <f>TEXT(Table1[[#This Row],[Order Date]],"mmmm")</f>
        <v>May</v>
      </c>
      <c r="AB953" s="8" t="str">
        <f>TEXT(Table1[[#This Row],[Order Date]],"yyyy")</f>
        <v>2015</v>
      </c>
      <c r="AC953" s="10">
        <v>42136</v>
      </c>
      <c r="AD953" s="2">
        <v>13.536000000000016</v>
      </c>
      <c r="AE953" s="2">
        <v>33</v>
      </c>
      <c r="AF953" s="2">
        <v>3251.76</v>
      </c>
      <c r="AG953" s="2">
        <v>88783</v>
      </c>
      <c r="AH953" s="7" t="str">
        <f>IF(COUNTIF(Returns!$A$2:$A$1635,Orders!AG953)&gt;0,"Returned","Not Returned")</f>
        <v>Not Returned</v>
      </c>
    </row>
    <row r="954" spans="5:34" ht="12.75" customHeight="1" thickTop="1" thickBot="1" x14ac:dyDescent="0.3">
      <c r="E954" s="11">
        <v>19287</v>
      </c>
      <c r="F954" s="12" t="s">
        <v>37</v>
      </c>
      <c r="G954" s="12">
        <v>7.0000000000000007E-2</v>
      </c>
      <c r="H954" s="12">
        <v>7.59</v>
      </c>
      <c r="I954" s="12">
        <v>4</v>
      </c>
      <c r="J954" s="12">
        <v>1711</v>
      </c>
      <c r="K954" s="7" t="str">
        <f>IF(COUNTIF(Table1[Customer ID],Table1[[#This Row],[Customer ID]])&gt;1,"Repeat Customer","One-Time Customer")</f>
        <v>One-Time Customer</v>
      </c>
      <c r="L954" s="12" t="s">
        <v>1715</v>
      </c>
      <c r="M954" s="12" t="s">
        <v>49</v>
      </c>
      <c r="N954" s="12" t="s">
        <v>28</v>
      </c>
      <c r="O954" s="12" t="s">
        <v>41</v>
      </c>
      <c r="P954" s="12" t="s">
        <v>50</v>
      </c>
      <c r="Q954" s="12" t="s">
        <v>31</v>
      </c>
      <c r="R954" s="12" t="s">
        <v>444</v>
      </c>
      <c r="S954" s="12">
        <v>0.42</v>
      </c>
      <c r="T954" s="7">
        <f>Table1[[#This Row],[Profit]]/Table1[[#This Row],[Sales]]</f>
        <v>-7.4309608540925263</v>
      </c>
      <c r="U954" s="12" t="s">
        <v>33</v>
      </c>
      <c r="V954" s="12" t="s">
        <v>136</v>
      </c>
      <c r="W954" s="12" t="s">
        <v>387</v>
      </c>
      <c r="X954" s="12" t="s">
        <v>1716</v>
      </c>
      <c r="Y954" s="12">
        <v>30062</v>
      </c>
      <c r="Z954" s="13">
        <v>42079</v>
      </c>
      <c r="AA954" s="14" t="str">
        <f>TEXT(Table1[[#This Row],[Order Date]],"mmmm")</f>
        <v>March</v>
      </c>
      <c r="AB954" s="8" t="str">
        <f>TEXT(Table1[[#This Row],[Order Date]],"yyyy")</f>
        <v>2015</v>
      </c>
      <c r="AC954" s="13">
        <v>42081</v>
      </c>
      <c r="AD954" s="12">
        <v>-167.048</v>
      </c>
      <c r="AE954" s="12">
        <v>3</v>
      </c>
      <c r="AF954" s="12">
        <v>22.48</v>
      </c>
      <c r="AG954" s="12">
        <v>87747</v>
      </c>
      <c r="AH954" s="7" t="str">
        <f>IF(COUNTIF(Returns!$A$2:$A$1635,Orders!AG954)&gt;0,"Returned","Not Returned")</f>
        <v>Not Returned</v>
      </c>
    </row>
    <row r="955" spans="5:34" ht="12.75" customHeight="1" thickTop="1" thickBot="1" x14ac:dyDescent="0.3">
      <c r="E955" s="9">
        <v>21655</v>
      </c>
      <c r="F955" s="2" t="s">
        <v>106</v>
      </c>
      <c r="G955" s="2">
        <v>0.03</v>
      </c>
      <c r="H955" s="2">
        <v>11.66</v>
      </c>
      <c r="I955" s="2">
        <v>7.95</v>
      </c>
      <c r="J955" s="2">
        <v>1712</v>
      </c>
      <c r="K955" s="7" t="str">
        <f>IF(COUNTIF(Table1[Customer ID],Table1[[#This Row],[Customer ID]])&gt;1,"Repeat Customer","One-Time Customer")</f>
        <v>One-Time Customer</v>
      </c>
      <c r="L955" s="2" t="s">
        <v>1717</v>
      </c>
      <c r="M955" s="2" t="s">
        <v>49</v>
      </c>
      <c r="N955" s="2" t="s">
        <v>28</v>
      </c>
      <c r="O955" s="2" t="s">
        <v>29</v>
      </c>
      <c r="P955" s="2" t="s">
        <v>30</v>
      </c>
      <c r="Q955" s="2" t="s">
        <v>51</v>
      </c>
      <c r="R955" s="2" t="s">
        <v>1718</v>
      </c>
      <c r="S955" s="2">
        <v>0.57999999999999996</v>
      </c>
      <c r="T955" s="7">
        <f>Table1[[#This Row],[Profit]]/Table1[[#This Row],[Sales]]</f>
        <v>-0.11631752207092624</v>
      </c>
      <c r="U955" s="2" t="s">
        <v>33</v>
      </c>
      <c r="V955" s="2" t="s">
        <v>136</v>
      </c>
      <c r="W955" s="2" t="s">
        <v>387</v>
      </c>
      <c r="X955" s="2" t="s">
        <v>1719</v>
      </c>
      <c r="Y955" s="2">
        <v>30907</v>
      </c>
      <c r="Z955" s="10">
        <v>42105</v>
      </c>
      <c r="AA955" s="14" t="str">
        <f>TEXT(Table1[[#This Row],[Order Date]],"mmmm")</f>
        <v>April</v>
      </c>
      <c r="AB955" s="8" t="str">
        <f>TEXT(Table1[[#This Row],[Order Date]],"yyyy")</f>
        <v>2015</v>
      </c>
      <c r="AC955" s="10">
        <v>42114</v>
      </c>
      <c r="AD955" s="2">
        <v>-31.094000000000001</v>
      </c>
      <c r="AE955" s="2">
        <v>22</v>
      </c>
      <c r="AF955" s="2">
        <v>267.32</v>
      </c>
      <c r="AG955" s="2">
        <v>87749</v>
      </c>
      <c r="AH955" s="7" t="str">
        <f>IF(COUNTIF(Returns!$A$2:$A$1635,Orders!AG955)&gt;0,"Returned","Not Returned")</f>
        <v>Not Returned</v>
      </c>
    </row>
    <row r="956" spans="5:34" ht="12.75" customHeight="1" thickTop="1" thickBot="1" x14ac:dyDescent="0.3">
      <c r="E956" s="11">
        <v>25078</v>
      </c>
      <c r="F956" s="12" t="s">
        <v>25</v>
      </c>
      <c r="G956" s="12">
        <v>0.01</v>
      </c>
      <c r="H956" s="12">
        <v>23.99</v>
      </c>
      <c r="I956" s="12">
        <v>6.3</v>
      </c>
      <c r="J956" s="12">
        <v>1713</v>
      </c>
      <c r="K956" s="7" t="str">
        <f>IF(COUNTIF(Table1[Customer ID],Table1[[#This Row],[Customer ID]])&gt;1,"Repeat Customer","One-Time Customer")</f>
        <v>One-Time Customer</v>
      </c>
      <c r="L956" s="12" t="s">
        <v>1720</v>
      </c>
      <c r="M956" s="12" t="s">
        <v>49</v>
      </c>
      <c r="N956" s="12" t="s">
        <v>28</v>
      </c>
      <c r="O956" s="12" t="s">
        <v>77</v>
      </c>
      <c r="P956" s="12" t="s">
        <v>85</v>
      </c>
      <c r="Q956" s="12" t="s">
        <v>86</v>
      </c>
      <c r="R956" s="12" t="s">
        <v>1721</v>
      </c>
      <c r="S956" s="12">
        <v>0.38</v>
      </c>
      <c r="T956" s="7">
        <f>Table1[[#This Row],[Profit]]/Table1[[#This Row],[Sales]]</f>
        <v>-2.1808080452899187E-2</v>
      </c>
      <c r="U956" s="12" t="s">
        <v>33</v>
      </c>
      <c r="V956" s="12" t="s">
        <v>136</v>
      </c>
      <c r="W956" s="12" t="s">
        <v>387</v>
      </c>
      <c r="X956" s="12" t="s">
        <v>1722</v>
      </c>
      <c r="Y956" s="12">
        <v>30265</v>
      </c>
      <c r="Z956" s="13">
        <v>42153</v>
      </c>
      <c r="AA956" s="14" t="str">
        <f>TEXT(Table1[[#This Row],[Order Date]],"mmmm")</f>
        <v>May</v>
      </c>
      <c r="AB956" s="8" t="str">
        <f>TEXT(Table1[[#This Row],[Order Date]],"yyyy")</f>
        <v>2015</v>
      </c>
      <c r="AC956" s="13">
        <v>42155</v>
      </c>
      <c r="AD956" s="12">
        <v>-6.202</v>
      </c>
      <c r="AE956" s="12">
        <v>11</v>
      </c>
      <c r="AF956" s="12">
        <v>284.39</v>
      </c>
      <c r="AG956" s="12">
        <v>87748</v>
      </c>
      <c r="AH956" s="7" t="str">
        <f>IF(COUNTIF(Returns!$A$2:$A$1635,Orders!AG956)&gt;0,"Returned","Not Returned")</f>
        <v>Not Returned</v>
      </c>
    </row>
    <row r="957" spans="5:34" ht="12.75" customHeight="1" thickTop="1" thickBot="1" x14ac:dyDescent="0.3">
      <c r="E957" s="9">
        <v>19884</v>
      </c>
      <c r="F957" s="2" t="s">
        <v>106</v>
      </c>
      <c r="G957" s="2">
        <v>0.01</v>
      </c>
      <c r="H957" s="2">
        <v>300.98</v>
      </c>
      <c r="I957" s="2">
        <v>64.73</v>
      </c>
      <c r="J957" s="2">
        <v>1718</v>
      </c>
      <c r="K957" s="7" t="str">
        <f>IF(COUNTIF(Table1[Customer ID],Table1[[#This Row],[Customer ID]])&gt;1,"Repeat Customer","One-Time Customer")</f>
        <v>One-Time Customer</v>
      </c>
      <c r="L957" s="2" t="s">
        <v>1723</v>
      </c>
      <c r="M957" s="2" t="s">
        <v>39</v>
      </c>
      <c r="N957" s="2" t="s">
        <v>114</v>
      </c>
      <c r="O957" s="2" t="s">
        <v>41</v>
      </c>
      <c r="P957" s="2" t="s">
        <v>42</v>
      </c>
      <c r="Q957" s="2" t="s">
        <v>43</v>
      </c>
      <c r="R957" s="2" t="s">
        <v>1489</v>
      </c>
      <c r="S957" s="2">
        <v>0.56000000000000005</v>
      </c>
      <c r="T957" s="7">
        <f>Table1[[#This Row],[Profit]]/Table1[[#This Row],[Sales]]</f>
        <v>-5.0171433264212535E-2</v>
      </c>
      <c r="U957" s="2" t="s">
        <v>33</v>
      </c>
      <c r="V957" s="2" t="s">
        <v>136</v>
      </c>
      <c r="W957" s="2" t="s">
        <v>322</v>
      </c>
      <c r="X957" s="2" t="s">
        <v>1724</v>
      </c>
      <c r="Y957" s="2">
        <v>27529</v>
      </c>
      <c r="Z957" s="10">
        <v>42071</v>
      </c>
      <c r="AA957" s="14" t="str">
        <f>TEXT(Table1[[#This Row],[Order Date]],"mmmm")</f>
        <v>March</v>
      </c>
      <c r="AB957" s="8" t="str">
        <f>TEXT(Table1[[#This Row],[Order Date]],"yyyy")</f>
        <v>2015</v>
      </c>
      <c r="AC957" s="10">
        <v>42078</v>
      </c>
      <c r="AD957" s="2">
        <v>-48.873999999999995</v>
      </c>
      <c r="AE957" s="2">
        <v>3</v>
      </c>
      <c r="AF957" s="2">
        <v>974.14</v>
      </c>
      <c r="AG957" s="2">
        <v>90621</v>
      </c>
      <c r="AH957" s="7" t="str">
        <f>IF(COUNTIF(Returns!$A$2:$A$1635,Orders!AG957)&gt;0,"Returned","Not Returned")</f>
        <v>Not Returned</v>
      </c>
    </row>
    <row r="958" spans="5:34" ht="12.75" customHeight="1" thickTop="1" thickBot="1" x14ac:dyDescent="0.3">
      <c r="E958" s="11">
        <v>20619</v>
      </c>
      <c r="F958" s="12" t="s">
        <v>56</v>
      </c>
      <c r="G958" s="12">
        <v>0.06</v>
      </c>
      <c r="H958" s="12">
        <v>16.48</v>
      </c>
      <c r="I958" s="12">
        <v>1.99</v>
      </c>
      <c r="J958" s="12">
        <v>1719</v>
      </c>
      <c r="K958" s="7" t="str">
        <f>IF(COUNTIF(Table1[Customer ID],Table1[[#This Row],[Customer ID]])&gt;1,"Repeat Customer","One-Time Customer")</f>
        <v>One-Time Customer</v>
      </c>
      <c r="L958" s="12" t="s">
        <v>1725</v>
      </c>
      <c r="M958" s="12" t="s">
        <v>49</v>
      </c>
      <c r="N958" s="12" t="s">
        <v>28</v>
      </c>
      <c r="O958" s="12" t="s">
        <v>77</v>
      </c>
      <c r="P958" s="12" t="s">
        <v>180</v>
      </c>
      <c r="Q958" s="12" t="s">
        <v>51</v>
      </c>
      <c r="R958" s="12" t="s">
        <v>1472</v>
      </c>
      <c r="S958" s="12">
        <v>0.42</v>
      </c>
      <c r="T958" s="7">
        <f>Table1[[#This Row],[Profit]]/Table1[[#This Row],[Sales]]</f>
        <v>-1.1284788886287367</v>
      </c>
      <c r="U958" s="12" t="s">
        <v>33</v>
      </c>
      <c r="V958" s="12" t="s">
        <v>136</v>
      </c>
      <c r="W958" s="12" t="s">
        <v>1278</v>
      </c>
      <c r="X958" s="12" t="s">
        <v>1726</v>
      </c>
      <c r="Y958" s="12">
        <v>35473</v>
      </c>
      <c r="Z958" s="13">
        <v>42021</v>
      </c>
      <c r="AA958" s="14" t="str">
        <f>TEXT(Table1[[#This Row],[Order Date]],"mmmm")</f>
        <v>January</v>
      </c>
      <c r="AB958" s="8" t="str">
        <f>TEXT(Table1[[#This Row],[Order Date]],"yyyy")</f>
        <v>2015</v>
      </c>
      <c r="AC958" s="13">
        <v>42023</v>
      </c>
      <c r="AD958" s="12">
        <v>-144.59200000000001</v>
      </c>
      <c r="AE958" s="12">
        <v>8</v>
      </c>
      <c r="AF958" s="12">
        <v>128.13</v>
      </c>
      <c r="AG958" s="12">
        <v>90786</v>
      </c>
      <c r="AH958" s="7" t="str">
        <f>IF(COUNTIF(Returns!$A$2:$A$1635,Orders!AG958)&gt;0,"Returned","Not Returned")</f>
        <v>Not Returned</v>
      </c>
    </row>
    <row r="959" spans="5:34" ht="12.75" customHeight="1" thickTop="1" thickBot="1" x14ac:dyDescent="0.3">
      <c r="E959" s="9">
        <v>22596</v>
      </c>
      <c r="F959" s="2" t="s">
        <v>25</v>
      </c>
      <c r="G959" s="2">
        <v>0.04</v>
      </c>
      <c r="H959" s="2">
        <v>12.44</v>
      </c>
      <c r="I959" s="2">
        <v>6.27</v>
      </c>
      <c r="J959" s="2">
        <v>1721</v>
      </c>
      <c r="K959" s="7" t="str">
        <f>IF(COUNTIF(Table1[Customer ID],Table1[[#This Row],[Customer ID]])&gt;1,"Repeat Customer","One-Time Customer")</f>
        <v>One-Time Customer</v>
      </c>
      <c r="L959" s="2" t="s">
        <v>1727</v>
      </c>
      <c r="M959" s="2" t="s">
        <v>49</v>
      </c>
      <c r="N959" s="2" t="s">
        <v>28</v>
      </c>
      <c r="O959" s="2" t="s">
        <v>29</v>
      </c>
      <c r="P959" s="2" t="s">
        <v>141</v>
      </c>
      <c r="Q959" s="2" t="s">
        <v>86</v>
      </c>
      <c r="R959" s="2" t="s">
        <v>1728</v>
      </c>
      <c r="S959" s="2">
        <v>0.56999999999999995</v>
      </c>
      <c r="T959" s="7">
        <f>Table1[[#This Row],[Profit]]/Table1[[#This Row],[Sales]]</f>
        <v>-0.556127672387835</v>
      </c>
      <c r="U959" s="2" t="s">
        <v>33</v>
      </c>
      <c r="V959" s="2" t="s">
        <v>136</v>
      </c>
      <c r="W959" s="2" t="s">
        <v>958</v>
      </c>
      <c r="X959" s="2" t="s">
        <v>1729</v>
      </c>
      <c r="Y959" s="2">
        <v>72401</v>
      </c>
      <c r="Z959" s="10">
        <v>42140</v>
      </c>
      <c r="AA959" s="14" t="str">
        <f>TEXT(Table1[[#This Row],[Order Date]],"mmmm")</f>
        <v>May</v>
      </c>
      <c r="AB959" s="8" t="str">
        <f>TEXT(Table1[[#This Row],[Order Date]],"yyyy")</f>
        <v>2015</v>
      </c>
      <c r="AC959" s="10">
        <v>42141</v>
      </c>
      <c r="AD959" s="2">
        <v>-258.56600000000003</v>
      </c>
      <c r="AE959" s="2">
        <v>37</v>
      </c>
      <c r="AF959" s="2">
        <v>464.94</v>
      </c>
      <c r="AG959" s="2">
        <v>90787</v>
      </c>
      <c r="AH959" s="7" t="str">
        <f>IF(COUNTIF(Returns!$A$2:$A$1635,Orders!AG959)&gt;0,"Returned","Not Returned")</f>
        <v>Not Returned</v>
      </c>
    </row>
    <row r="960" spans="5:34" ht="12.75" customHeight="1" thickTop="1" thickBot="1" x14ac:dyDescent="0.3">
      <c r="E960" s="11">
        <v>5670</v>
      </c>
      <c r="F960" s="12" t="s">
        <v>106</v>
      </c>
      <c r="G960" s="12">
        <v>0.1</v>
      </c>
      <c r="H960" s="12">
        <v>49.99</v>
      </c>
      <c r="I960" s="12">
        <v>19.989999999999998</v>
      </c>
      <c r="J960" s="12">
        <v>1723</v>
      </c>
      <c r="K960" s="7" t="str">
        <f>IF(COUNTIF(Table1[Customer ID],Table1[[#This Row],[Customer ID]])&gt;1,"Repeat Customer","One-Time Customer")</f>
        <v>Repeat Customer</v>
      </c>
      <c r="L960" s="12" t="s">
        <v>1730</v>
      </c>
      <c r="M960" s="12" t="s">
        <v>27</v>
      </c>
      <c r="N960" s="12" t="s">
        <v>28</v>
      </c>
      <c r="O960" s="12" t="s">
        <v>77</v>
      </c>
      <c r="P960" s="12" t="s">
        <v>180</v>
      </c>
      <c r="Q960" s="12" t="s">
        <v>59</v>
      </c>
      <c r="R960" s="12" t="s">
        <v>1731</v>
      </c>
      <c r="S960" s="12">
        <v>0.45</v>
      </c>
      <c r="T960" s="7">
        <f>Table1[[#This Row],[Profit]]/Table1[[#This Row],[Sales]]</f>
        <v>6.1735052969297015E-3</v>
      </c>
      <c r="U960" s="12" t="s">
        <v>33</v>
      </c>
      <c r="V960" s="12" t="s">
        <v>34</v>
      </c>
      <c r="W960" s="12" t="s">
        <v>45</v>
      </c>
      <c r="X960" s="12" t="s">
        <v>1732</v>
      </c>
      <c r="Y960" s="12">
        <v>92037</v>
      </c>
      <c r="Z960" s="13">
        <v>42035</v>
      </c>
      <c r="AA960" s="14" t="str">
        <f>TEXT(Table1[[#This Row],[Order Date]],"mmmm")</f>
        <v>January</v>
      </c>
      <c r="AB960" s="8" t="str">
        <f>TEXT(Table1[[#This Row],[Order Date]],"yyyy")</f>
        <v>2015</v>
      </c>
      <c r="AC960" s="13">
        <v>42040</v>
      </c>
      <c r="AD960" s="12">
        <v>13.508000000000003</v>
      </c>
      <c r="AE960" s="12">
        <v>46</v>
      </c>
      <c r="AF960" s="12">
        <v>2188.06</v>
      </c>
      <c r="AG960" s="12">
        <v>40101</v>
      </c>
      <c r="AH960" s="7" t="str">
        <f>IF(COUNTIF(Returns!$A$2:$A$1635,Orders!AG960)&gt;0,"Returned","Not Returned")</f>
        <v>Not Returned</v>
      </c>
    </row>
    <row r="961" spans="5:34" ht="12.75" customHeight="1" thickTop="1" thickBot="1" x14ac:dyDescent="0.3">
      <c r="E961" s="9">
        <v>6212</v>
      </c>
      <c r="F961" s="2" t="s">
        <v>56</v>
      </c>
      <c r="G961" s="2">
        <v>0.05</v>
      </c>
      <c r="H961" s="2">
        <v>6.68</v>
      </c>
      <c r="I961" s="2">
        <v>5.66</v>
      </c>
      <c r="J961" s="2">
        <v>1723</v>
      </c>
      <c r="K961" s="7" t="str">
        <f>IF(COUNTIF(Table1[Customer ID],Table1[[#This Row],[Customer ID]])&gt;1,"Repeat Customer","One-Time Customer")</f>
        <v>Repeat Customer</v>
      </c>
      <c r="L961" s="2" t="s">
        <v>1730</v>
      </c>
      <c r="M961" s="2" t="s">
        <v>49</v>
      </c>
      <c r="N961" s="2" t="s">
        <v>28</v>
      </c>
      <c r="O961" s="2" t="s">
        <v>29</v>
      </c>
      <c r="P961" s="2" t="s">
        <v>93</v>
      </c>
      <c r="Q961" s="2" t="s">
        <v>59</v>
      </c>
      <c r="R961" s="2" t="s">
        <v>1164</v>
      </c>
      <c r="S961" s="2">
        <v>0.37</v>
      </c>
      <c r="T961" s="7">
        <f>Table1[[#This Row],[Profit]]/Table1[[#This Row],[Sales]]</f>
        <v>-0.20714797619418565</v>
      </c>
      <c r="U961" s="2" t="s">
        <v>33</v>
      </c>
      <c r="V961" s="2" t="s">
        <v>34</v>
      </c>
      <c r="W961" s="2" t="s">
        <v>45</v>
      </c>
      <c r="X961" s="2" t="s">
        <v>1732</v>
      </c>
      <c r="Y961" s="2">
        <v>92037</v>
      </c>
      <c r="Z961" s="10">
        <v>42042</v>
      </c>
      <c r="AA961" s="14" t="str">
        <f>TEXT(Table1[[#This Row],[Order Date]],"mmmm")</f>
        <v>February</v>
      </c>
      <c r="AB961" s="8" t="str">
        <f>TEXT(Table1[[#This Row],[Order Date]],"yyyy")</f>
        <v>2015</v>
      </c>
      <c r="AC961" s="10">
        <v>42044</v>
      </c>
      <c r="AD961" s="2">
        <v>-66.48</v>
      </c>
      <c r="AE961" s="2">
        <v>46</v>
      </c>
      <c r="AF961" s="2">
        <v>320.93</v>
      </c>
      <c r="AG961" s="2">
        <v>44002</v>
      </c>
      <c r="AH961" s="7" t="str">
        <f>IF(COUNTIF(Returns!$A$2:$A$1635,Orders!AG961)&gt;0,"Returned","Not Returned")</f>
        <v>Not Returned</v>
      </c>
    </row>
    <row r="962" spans="5:34" ht="12.75" customHeight="1" thickTop="1" thickBot="1" x14ac:dyDescent="0.3">
      <c r="E962" s="11">
        <v>6213</v>
      </c>
      <c r="F962" s="12" t="s">
        <v>56</v>
      </c>
      <c r="G962" s="12">
        <v>0.03</v>
      </c>
      <c r="H962" s="12">
        <v>17.7</v>
      </c>
      <c r="I962" s="12">
        <v>9.4700000000000006</v>
      </c>
      <c r="J962" s="12">
        <v>1723</v>
      </c>
      <c r="K962" s="7" t="str">
        <f>IF(COUNTIF(Table1[Customer ID],Table1[[#This Row],[Customer ID]])&gt;1,"Repeat Customer","One-Time Customer")</f>
        <v>Repeat Customer</v>
      </c>
      <c r="L962" s="12" t="s">
        <v>1730</v>
      </c>
      <c r="M962" s="12" t="s">
        <v>49</v>
      </c>
      <c r="N962" s="12" t="s">
        <v>28</v>
      </c>
      <c r="O962" s="12" t="s">
        <v>29</v>
      </c>
      <c r="P962" s="12" t="s">
        <v>141</v>
      </c>
      <c r="Q962" s="12" t="s">
        <v>59</v>
      </c>
      <c r="R962" s="12" t="s">
        <v>1569</v>
      </c>
      <c r="S962" s="12">
        <v>0.59</v>
      </c>
      <c r="T962" s="7">
        <f>Table1[[#This Row],[Profit]]/Table1[[#This Row],[Sales]]</f>
        <v>-0.19984724078670993</v>
      </c>
      <c r="U962" s="12" t="s">
        <v>33</v>
      </c>
      <c r="V962" s="12" t="s">
        <v>34</v>
      </c>
      <c r="W962" s="12" t="s">
        <v>45</v>
      </c>
      <c r="X962" s="12" t="s">
        <v>1732</v>
      </c>
      <c r="Y962" s="12">
        <v>92037</v>
      </c>
      <c r="Z962" s="13">
        <v>42042</v>
      </c>
      <c r="AA962" s="14" t="str">
        <f>TEXT(Table1[[#This Row],[Order Date]],"mmmm")</f>
        <v>February</v>
      </c>
      <c r="AB962" s="8" t="str">
        <f>TEXT(Table1[[#This Row],[Order Date]],"yyyy")</f>
        <v>2015</v>
      </c>
      <c r="AC962" s="13">
        <v>42042</v>
      </c>
      <c r="AD962" s="12">
        <v>-52.33</v>
      </c>
      <c r="AE962" s="12">
        <v>14</v>
      </c>
      <c r="AF962" s="12">
        <v>261.85000000000002</v>
      </c>
      <c r="AG962" s="12">
        <v>44002</v>
      </c>
      <c r="AH962" s="7" t="str">
        <f>IF(COUNTIF(Returns!$A$2:$A$1635,Orders!AG962)&gt;0,"Returned","Not Returned")</f>
        <v>Not Returned</v>
      </c>
    </row>
    <row r="963" spans="5:34" ht="12.75" customHeight="1" thickTop="1" thickBot="1" x14ac:dyDescent="0.3">
      <c r="E963" s="9">
        <v>4596</v>
      </c>
      <c r="F963" s="2" t="s">
        <v>25</v>
      </c>
      <c r="G963" s="2">
        <v>0.04</v>
      </c>
      <c r="H963" s="2">
        <v>12.44</v>
      </c>
      <c r="I963" s="2">
        <v>6.27</v>
      </c>
      <c r="J963" s="2">
        <v>1723</v>
      </c>
      <c r="K963" s="7" t="str">
        <f>IF(COUNTIF(Table1[Customer ID],Table1[[#This Row],[Customer ID]])&gt;1,"Repeat Customer","One-Time Customer")</f>
        <v>Repeat Customer</v>
      </c>
      <c r="L963" s="2" t="s">
        <v>1730</v>
      </c>
      <c r="M963" s="2" t="s">
        <v>49</v>
      </c>
      <c r="N963" s="2" t="s">
        <v>28</v>
      </c>
      <c r="O963" s="2" t="s">
        <v>29</v>
      </c>
      <c r="P963" s="2" t="s">
        <v>141</v>
      </c>
      <c r="Q963" s="2" t="s">
        <v>86</v>
      </c>
      <c r="R963" s="2" t="s">
        <v>1728</v>
      </c>
      <c r="S963" s="2">
        <v>0.56999999999999995</v>
      </c>
      <c r="T963" s="7">
        <f>Table1[[#This Row],[Profit]]/Table1[[#This Row],[Sales]]</f>
        <v>-3.2192128027210144E-2</v>
      </c>
      <c r="U963" s="2" t="s">
        <v>33</v>
      </c>
      <c r="V963" s="2" t="s">
        <v>34</v>
      </c>
      <c r="W963" s="2" t="s">
        <v>45</v>
      </c>
      <c r="X963" s="2" t="s">
        <v>1732</v>
      </c>
      <c r="Y963" s="2">
        <v>92037</v>
      </c>
      <c r="Z963" s="10">
        <v>42140</v>
      </c>
      <c r="AA963" s="14" t="str">
        <f>TEXT(Table1[[#This Row],[Order Date]],"mmmm")</f>
        <v>May</v>
      </c>
      <c r="AB963" s="8" t="str">
        <f>TEXT(Table1[[#This Row],[Order Date]],"yyyy")</f>
        <v>2015</v>
      </c>
      <c r="AC963" s="10">
        <v>42141</v>
      </c>
      <c r="AD963" s="2">
        <v>-59.06</v>
      </c>
      <c r="AE963" s="2">
        <v>146</v>
      </c>
      <c r="AF963" s="2">
        <v>1834.61</v>
      </c>
      <c r="AG963" s="2">
        <v>32710</v>
      </c>
      <c r="AH963" s="7" t="str">
        <f>IF(COUNTIF(Returns!$A$2:$A$1635,Orders!AG963)&gt;0,"Returned","Not Returned")</f>
        <v>Not Returned</v>
      </c>
    </row>
    <row r="964" spans="5:34" ht="12.75" customHeight="1" thickTop="1" thickBot="1" x14ac:dyDescent="0.3">
      <c r="E964" s="11">
        <v>18244</v>
      </c>
      <c r="F964" s="12" t="s">
        <v>25</v>
      </c>
      <c r="G964" s="12">
        <v>0.05</v>
      </c>
      <c r="H964" s="12">
        <v>35.99</v>
      </c>
      <c r="I964" s="12">
        <v>1.1000000000000001</v>
      </c>
      <c r="J964" s="12">
        <v>1725</v>
      </c>
      <c r="K964" s="7" t="str">
        <f>IF(COUNTIF(Table1[Customer ID],Table1[[#This Row],[Customer ID]])&gt;1,"Repeat Customer","One-Time Customer")</f>
        <v>One-Time Customer</v>
      </c>
      <c r="L964" s="12" t="s">
        <v>1733</v>
      </c>
      <c r="M964" s="12" t="s">
        <v>49</v>
      </c>
      <c r="N964" s="12" t="s">
        <v>28</v>
      </c>
      <c r="O964" s="12" t="s">
        <v>77</v>
      </c>
      <c r="P964" s="12" t="s">
        <v>78</v>
      </c>
      <c r="Q964" s="12" t="s">
        <v>59</v>
      </c>
      <c r="R964" s="12" t="s">
        <v>935</v>
      </c>
      <c r="S964" s="12">
        <v>0.55000000000000004</v>
      </c>
      <c r="T964" s="7">
        <f>Table1[[#This Row],[Profit]]/Table1[[#This Row],[Sales]]</f>
        <v>0.57029362287811591</v>
      </c>
      <c r="U964" s="12" t="s">
        <v>33</v>
      </c>
      <c r="V964" s="12" t="s">
        <v>53</v>
      </c>
      <c r="W964" s="12" t="s">
        <v>154</v>
      </c>
      <c r="X964" s="12" t="s">
        <v>1734</v>
      </c>
      <c r="Y964" s="12">
        <v>43026</v>
      </c>
      <c r="Z964" s="13">
        <v>42131</v>
      </c>
      <c r="AA964" s="14" t="str">
        <f>TEXT(Table1[[#This Row],[Order Date]],"mmmm")</f>
        <v>May</v>
      </c>
      <c r="AB964" s="8" t="str">
        <f>TEXT(Table1[[#This Row],[Order Date]],"yyyy")</f>
        <v>2015</v>
      </c>
      <c r="AC964" s="13">
        <v>42133</v>
      </c>
      <c r="AD964" s="12">
        <v>149.166</v>
      </c>
      <c r="AE964" s="12">
        <v>9</v>
      </c>
      <c r="AF964" s="12">
        <v>261.56</v>
      </c>
      <c r="AG964" s="12">
        <v>87193</v>
      </c>
      <c r="AH964" s="7" t="str">
        <f>IF(COUNTIF(Returns!$A$2:$A$1635,Orders!AG964)&gt;0,"Returned","Not Returned")</f>
        <v>Not Returned</v>
      </c>
    </row>
    <row r="965" spans="5:34" ht="12.75" customHeight="1" thickTop="1" thickBot="1" x14ac:dyDescent="0.3">
      <c r="E965" s="9">
        <v>24872</v>
      </c>
      <c r="F965" s="2" t="s">
        <v>37</v>
      </c>
      <c r="G965" s="2">
        <v>0.1</v>
      </c>
      <c r="H965" s="2">
        <v>14.98</v>
      </c>
      <c r="I965" s="2">
        <v>7.69</v>
      </c>
      <c r="J965" s="2">
        <v>1727</v>
      </c>
      <c r="K965" s="7" t="str">
        <f>IF(COUNTIF(Table1[Customer ID],Table1[[#This Row],[Customer ID]])&gt;1,"Repeat Customer","One-Time Customer")</f>
        <v>One-Time Customer</v>
      </c>
      <c r="L965" s="2" t="s">
        <v>1735</v>
      </c>
      <c r="M965" s="2" t="s">
        <v>27</v>
      </c>
      <c r="N965" s="2" t="s">
        <v>58</v>
      </c>
      <c r="O965" s="2" t="s">
        <v>29</v>
      </c>
      <c r="P965" s="2" t="s">
        <v>141</v>
      </c>
      <c r="Q965" s="2" t="s">
        <v>59</v>
      </c>
      <c r="R965" s="2" t="s">
        <v>1736</v>
      </c>
      <c r="S965" s="2">
        <v>0.56999999999999995</v>
      </c>
      <c r="T965" s="7">
        <f>Table1[[#This Row],[Profit]]/Table1[[#This Row],[Sales]]</f>
        <v>-0.66980228203118197</v>
      </c>
      <c r="U965" s="2" t="s">
        <v>33</v>
      </c>
      <c r="V965" s="2" t="s">
        <v>53</v>
      </c>
      <c r="W965" s="2" t="s">
        <v>154</v>
      </c>
      <c r="X965" s="2" t="s">
        <v>1737</v>
      </c>
      <c r="Y965" s="2">
        <v>44240</v>
      </c>
      <c r="Z965" s="10">
        <v>42025</v>
      </c>
      <c r="AA965" s="14" t="str">
        <f>TEXT(Table1[[#This Row],[Order Date]],"mmmm")</f>
        <v>January</v>
      </c>
      <c r="AB965" s="8" t="str">
        <f>TEXT(Table1[[#This Row],[Order Date]],"yyyy")</f>
        <v>2015</v>
      </c>
      <c r="AC965" s="10">
        <v>42027</v>
      </c>
      <c r="AD965" s="2">
        <v>-76.900000000000006</v>
      </c>
      <c r="AE965" s="2">
        <v>8</v>
      </c>
      <c r="AF965" s="2">
        <v>114.81</v>
      </c>
      <c r="AG965" s="2">
        <v>87194</v>
      </c>
      <c r="AH965" s="7" t="str">
        <f>IF(COUNTIF(Returns!$A$2:$A$1635,Orders!AG965)&gt;0,"Returned","Not Returned")</f>
        <v>Not Returned</v>
      </c>
    </row>
    <row r="966" spans="5:34" ht="12.75" customHeight="1" thickTop="1" thickBot="1" x14ac:dyDescent="0.3">
      <c r="E966" s="11">
        <v>26066</v>
      </c>
      <c r="F966" s="12" t="s">
        <v>25</v>
      </c>
      <c r="G966" s="12">
        <v>0.04</v>
      </c>
      <c r="H966" s="12">
        <v>55.48</v>
      </c>
      <c r="I966" s="12">
        <v>6.79</v>
      </c>
      <c r="J966" s="12">
        <v>1728</v>
      </c>
      <c r="K966" s="7" t="str">
        <f>IF(COUNTIF(Table1[Customer ID],Table1[[#This Row],[Customer ID]])&gt;1,"Repeat Customer","One-Time Customer")</f>
        <v>One-Time Customer</v>
      </c>
      <c r="L966" s="12" t="s">
        <v>1738</v>
      </c>
      <c r="M966" s="12" t="s">
        <v>49</v>
      </c>
      <c r="N966" s="12" t="s">
        <v>28</v>
      </c>
      <c r="O966" s="12" t="s">
        <v>29</v>
      </c>
      <c r="P966" s="12" t="s">
        <v>93</v>
      </c>
      <c r="Q966" s="12" t="s">
        <v>59</v>
      </c>
      <c r="R966" s="12" t="s">
        <v>1650</v>
      </c>
      <c r="S966" s="12">
        <v>0.37</v>
      </c>
      <c r="T966" s="7">
        <f>Table1[[#This Row],[Profit]]/Table1[[#This Row],[Sales]]</f>
        <v>0.69</v>
      </c>
      <c r="U966" s="12" t="s">
        <v>33</v>
      </c>
      <c r="V966" s="12" t="s">
        <v>53</v>
      </c>
      <c r="W966" s="12" t="s">
        <v>154</v>
      </c>
      <c r="X966" s="12" t="s">
        <v>1739</v>
      </c>
      <c r="Y966" s="12">
        <v>45429</v>
      </c>
      <c r="Z966" s="13">
        <v>42057</v>
      </c>
      <c r="AA966" s="14" t="str">
        <f>TEXT(Table1[[#This Row],[Order Date]],"mmmm")</f>
        <v>February</v>
      </c>
      <c r="AB966" s="8" t="str">
        <f>TEXT(Table1[[#This Row],[Order Date]],"yyyy")</f>
        <v>2015</v>
      </c>
      <c r="AC966" s="13">
        <v>42059</v>
      </c>
      <c r="AD966" s="12">
        <v>376.88490000000002</v>
      </c>
      <c r="AE966" s="12">
        <v>10</v>
      </c>
      <c r="AF966" s="12">
        <v>546.21</v>
      </c>
      <c r="AG966" s="12">
        <v>87195</v>
      </c>
      <c r="AH966" s="7" t="str">
        <f>IF(COUNTIF(Returns!$A$2:$A$1635,Orders!AG966)&gt;0,"Returned","Not Returned")</f>
        <v>Not Returned</v>
      </c>
    </row>
    <row r="967" spans="5:34" ht="12.75" customHeight="1" thickTop="1" thickBot="1" x14ac:dyDescent="0.3">
      <c r="E967" s="9">
        <v>24545</v>
      </c>
      <c r="F967" s="2" t="s">
        <v>25</v>
      </c>
      <c r="G967" s="2">
        <v>0.1</v>
      </c>
      <c r="H967" s="2">
        <v>65.989999999999995</v>
      </c>
      <c r="I967" s="2">
        <v>3.99</v>
      </c>
      <c r="J967" s="2">
        <v>1730</v>
      </c>
      <c r="K967" s="7" t="str">
        <f>IF(COUNTIF(Table1[Customer ID],Table1[[#This Row],[Customer ID]])&gt;1,"Repeat Customer","One-Time Customer")</f>
        <v>One-Time Customer</v>
      </c>
      <c r="L967" s="2" t="s">
        <v>1740</v>
      </c>
      <c r="M967" s="2" t="s">
        <v>27</v>
      </c>
      <c r="N967" s="2" t="s">
        <v>58</v>
      </c>
      <c r="O967" s="2" t="s">
        <v>77</v>
      </c>
      <c r="P967" s="2" t="s">
        <v>78</v>
      </c>
      <c r="Q967" s="2" t="s">
        <v>59</v>
      </c>
      <c r="R967" s="2" t="s">
        <v>1053</v>
      </c>
      <c r="S967" s="2">
        <v>0.59</v>
      </c>
      <c r="T967" s="7">
        <f>Table1[[#This Row],[Profit]]/Table1[[#This Row],[Sales]]</f>
        <v>-0.32479953089496444</v>
      </c>
      <c r="U967" s="2" t="s">
        <v>33</v>
      </c>
      <c r="V967" s="2" t="s">
        <v>34</v>
      </c>
      <c r="W967" s="2" t="s">
        <v>1741</v>
      </c>
      <c r="X967" s="2" t="s">
        <v>1742</v>
      </c>
      <c r="Y967" s="2">
        <v>83843</v>
      </c>
      <c r="Z967" s="10">
        <v>42101</v>
      </c>
      <c r="AA967" s="14" t="str">
        <f>TEXT(Table1[[#This Row],[Order Date]],"mmmm")</f>
        <v>April</v>
      </c>
      <c r="AB967" s="8" t="str">
        <f>TEXT(Table1[[#This Row],[Order Date]],"yyyy")</f>
        <v>2015</v>
      </c>
      <c r="AC967" s="10">
        <v>42103</v>
      </c>
      <c r="AD967" s="2">
        <v>-88.624800000000008</v>
      </c>
      <c r="AE967" s="2">
        <v>5</v>
      </c>
      <c r="AF967" s="2">
        <v>272.86</v>
      </c>
      <c r="AG967" s="2">
        <v>90653</v>
      </c>
      <c r="AH967" s="7" t="str">
        <f>IF(COUNTIF(Returns!$A$2:$A$1635,Orders!AG967)&gt;0,"Returned","Not Returned")</f>
        <v>Not Returned</v>
      </c>
    </row>
    <row r="968" spans="5:34" ht="12.75" customHeight="1" thickTop="1" thickBot="1" x14ac:dyDescent="0.3">
      <c r="E968" s="11">
        <v>566</v>
      </c>
      <c r="F968" s="12" t="s">
        <v>37</v>
      </c>
      <c r="G968" s="12">
        <v>0.02</v>
      </c>
      <c r="H968" s="12">
        <v>60.98</v>
      </c>
      <c r="I968" s="12">
        <v>49</v>
      </c>
      <c r="J968" s="12">
        <v>1733</v>
      </c>
      <c r="K968" s="7" t="str">
        <f>IF(COUNTIF(Table1[Customer ID],Table1[[#This Row],[Customer ID]])&gt;1,"Repeat Customer","One-Time Customer")</f>
        <v>Repeat Customer</v>
      </c>
      <c r="L968" s="12" t="s">
        <v>1743</v>
      </c>
      <c r="M968" s="12" t="s">
        <v>49</v>
      </c>
      <c r="N968" s="12" t="s">
        <v>58</v>
      </c>
      <c r="O968" s="12" t="s">
        <v>29</v>
      </c>
      <c r="P968" s="12" t="s">
        <v>257</v>
      </c>
      <c r="Q968" s="12" t="s">
        <v>236</v>
      </c>
      <c r="R968" s="12" t="s">
        <v>1583</v>
      </c>
      <c r="S968" s="12">
        <v>0.59</v>
      </c>
      <c r="T968" s="7">
        <f>Table1[[#This Row],[Profit]]/Table1[[#This Row],[Sales]]</f>
        <v>-0.31257725732942054</v>
      </c>
      <c r="U968" s="12" t="s">
        <v>33</v>
      </c>
      <c r="V968" s="12" t="s">
        <v>53</v>
      </c>
      <c r="W968" s="12" t="s">
        <v>1008</v>
      </c>
      <c r="X968" s="12" t="s">
        <v>35</v>
      </c>
      <c r="Y968" s="12">
        <v>20012</v>
      </c>
      <c r="Z968" s="13">
        <v>42098</v>
      </c>
      <c r="AA968" s="14" t="str">
        <f>TEXT(Table1[[#This Row],[Order Date]],"mmmm")</f>
        <v>April</v>
      </c>
      <c r="AB968" s="8" t="str">
        <f>TEXT(Table1[[#This Row],[Order Date]],"yyyy")</f>
        <v>2015</v>
      </c>
      <c r="AC968" s="13">
        <v>42100</v>
      </c>
      <c r="AD968" s="12">
        <v>-662.52</v>
      </c>
      <c r="AE968" s="12">
        <v>34</v>
      </c>
      <c r="AF968" s="12">
        <v>2119.54</v>
      </c>
      <c r="AG968" s="12">
        <v>3841</v>
      </c>
      <c r="AH968" s="7" t="str">
        <f>IF(COUNTIF(Returns!$A$2:$A$1635,Orders!AG968)&gt;0,"Returned","Not Returned")</f>
        <v>Not Returned</v>
      </c>
    </row>
    <row r="969" spans="5:34" ht="12.75" customHeight="1" thickTop="1" thickBot="1" x14ac:dyDescent="0.3">
      <c r="E969" s="9">
        <v>567</v>
      </c>
      <c r="F969" s="2" t="s">
        <v>37</v>
      </c>
      <c r="G969" s="2">
        <v>0.02</v>
      </c>
      <c r="H969" s="2">
        <v>1270.99</v>
      </c>
      <c r="I969" s="2">
        <v>19.989999999999998</v>
      </c>
      <c r="J969" s="2">
        <v>1733</v>
      </c>
      <c r="K969" s="7" t="str">
        <f>IF(COUNTIF(Table1[Customer ID],Table1[[#This Row],[Customer ID]])&gt;1,"Repeat Customer","One-Time Customer")</f>
        <v>Repeat Customer</v>
      </c>
      <c r="L969" s="2" t="s">
        <v>1743</v>
      </c>
      <c r="M969" s="2" t="s">
        <v>49</v>
      </c>
      <c r="N969" s="2" t="s">
        <v>58</v>
      </c>
      <c r="O969" s="2" t="s">
        <v>29</v>
      </c>
      <c r="P969" s="2" t="s">
        <v>109</v>
      </c>
      <c r="Q969" s="2" t="s">
        <v>59</v>
      </c>
      <c r="R969" s="2" t="s">
        <v>631</v>
      </c>
      <c r="S969" s="2">
        <v>0.35</v>
      </c>
      <c r="T969" s="7">
        <f>Table1[[#This Row],[Profit]]/Table1[[#This Row],[Sales]]</f>
        <v>0.20176572615847929</v>
      </c>
      <c r="U969" s="2" t="s">
        <v>33</v>
      </c>
      <c r="V969" s="2" t="s">
        <v>53</v>
      </c>
      <c r="W969" s="2" t="s">
        <v>1008</v>
      </c>
      <c r="X969" s="2" t="s">
        <v>35</v>
      </c>
      <c r="Y969" s="2">
        <v>20012</v>
      </c>
      <c r="Z969" s="10">
        <v>42098</v>
      </c>
      <c r="AA969" s="14" t="str">
        <f>TEXT(Table1[[#This Row],[Order Date]],"mmmm")</f>
        <v>April</v>
      </c>
      <c r="AB969" s="8" t="str">
        <f>TEXT(Table1[[#This Row],[Order Date]],"yyyy")</f>
        <v>2015</v>
      </c>
      <c r="AC969" s="10">
        <v>42100</v>
      </c>
      <c r="AD969" s="2">
        <v>9228.2255999999998</v>
      </c>
      <c r="AE969" s="2">
        <v>36</v>
      </c>
      <c r="AF969" s="2">
        <v>45737.33</v>
      </c>
      <c r="AG969" s="2">
        <v>3841</v>
      </c>
      <c r="AH969" s="7" t="str">
        <f>IF(COUNTIF(Returns!$A$2:$A$1635,Orders!AG969)&gt;0,"Returned","Not Returned")</f>
        <v>Not Returned</v>
      </c>
    </row>
    <row r="970" spans="5:34" ht="12.75" customHeight="1" thickTop="1" thickBot="1" x14ac:dyDescent="0.3">
      <c r="E970" s="11">
        <v>8389</v>
      </c>
      <c r="F970" s="12" t="s">
        <v>25</v>
      </c>
      <c r="G970" s="12">
        <v>0.02</v>
      </c>
      <c r="H970" s="12">
        <v>30.98</v>
      </c>
      <c r="I970" s="12">
        <v>17.079999999999998</v>
      </c>
      <c r="J970" s="12">
        <v>1733</v>
      </c>
      <c r="K970" s="7" t="str">
        <f>IF(COUNTIF(Table1[Customer ID],Table1[[#This Row],[Customer ID]])&gt;1,"Repeat Customer","One-Time Customer")</f>
        <v>Repeat Customer</v>
      </c>
      <c r="L970" s="12" t="s">
        <v>1743</v>
      </c>
      <c r="M970" s="12" t="s">
        <v>49</v>
      </c>
      <c r="N970" s="12" t="s">
        <v>58</v>
      </c>
      <c r="O970" s="12" t="s">
        <v>29</v>
      </c>
      <c r="P970" s="12" t="s">
        <v>93</v>
      </c>
      <c r="Q970" s="12" t="s">
        <v>59</v>
      </c>
      <c r="R970" s="12" t="s">
        <v>1744</v>
      </c>
      <c r="S970" s="12">
        <v>0.4</v>
      </c>
      <c r="T970" s="7">
        <f>Table1[[#This Row],[Profit]]/Table1[[#This Row],[Sales]]</f>
        <v>-7.365658870507702E-2</v>
      </c>
      <c r="U970" s="12" t="s">
        <v>33</v>
      </c>
      <c r="V970" s="12" t="s">
        <v>53</v>
      </c>
      <c r="W970" s="12" t="s">
        <v>1008</v>
      </c>
      <c r="X970" s="12" t="s">
        <v>35</v>
      </c>
      <c r="Y970" s="12">
        <v>20012</v>
      </c>
      <c r="Z970" s="13">
        <v>42183</v>
      </c>
      <c r="AA970" s="14" t="str">
        <f>TEXT(Table1[[#This Row],[Order Date]],"mmmm")</f>
        <v>June</v>
      </c>
      <c r="AB970" s="8" t="str">
        <f>TEXT(Table1[[#This Row],[Order Date]],"yyyy")</f>
        <v>2015</v>
      </c>
      <c r="AC970" s="13">
        <v>42184</v>
      </c>
      <c r="AD970" s="12">
        <v>-32.28</v>
      </c>
      <c r="AE970" s="12">
        <v>13</v>
      </c>
      <c r="AF970" s="12">
        <v>438.25</v>
      </c>
      <c r="AG970" s="12">
        <v>59937</v>
      </c>
      <c r="AH970" s="7" t="str">
        <f>IF(COUNTIF(Returns!$A$2:$A$1635,Orders!AG970)&gt;0,"Returned","Not Returned")</f>
        <v>Returned</v>
      </c>
    </row>
    <row r="971" spans="5:34" ht="12.75" customHeight="1" thickTop="1" thickBot="1" x14ac:dyDescent="0.3">
      <c r="E971" s="9">
        <v>18566</v>
      </c>
      <c r="F971" s="2" t="s">
        <v>37</v>
      </c>
      <c r="G971" s="2">
        <v>0.02</v>
      </c>
      <c r="H971" s="2">
        <v>60.98</v>
      </c>
      <c r="I971" s="2">
        <v>49</v>
      </c>
      <c r="J971" s="2">
        <v>1734</v>
      </c>
      <c r="K971" s="7" t="str">
        <f>IF(COUNTIF(Table1[Customer ID],Table1[[#This Row],[Customer ID]])&gt;1,"Repeat Customer","One-Time Customer")</f>
        <v>Repeat Customer</v>
      </c>
      <c r="L971" s="2" t="s">
        <v>1745</v>
      </c>
      <c r="M971" s="2" t="s">
        <v>49</v>
      </c>
      <c r="N971" s="2" t="s">
        <v>58</v>
      </c>
      <c r="O971" s="2" t="s">
        <v>29</v>
      </c>
      <c r="P971" s="2" t="s">
        <v>257</v>
      </c>
      <c r="Q971" s="2" t="s">
        <v>236</v>
      </c>
      <c r="R971" s="2" t="s">
        <v>1583</v>
      </c>
      <c r="S971" s="2">
        <v>0.59</v>
      </c>
      <c r="T971" s="7">
        <f>Table1[[#This Row],[Profit]]/Table1[[#This Row],[Sales]]</f>
        <v>-1.062752646775746</v>
      </c>
      <c r="U971" s="2" t="s">
        <v>33</v>
      </c>
      <c r="V971" s="2" t="s">
        <v>53</v>
      </c>
      <c r="W971" s="2" t="s">
        <v>71</v>
      </c>
      <c r="X971" s="2" t="s">
        <v>1746</v>
      </c>
      <c r="Y971" s="2">
        <v>10528</v>
      </c>
      <c r="Z971" s="10">
        <v>42098</v>
      </c>
      <c r="AA971" s="14" t="str">
        <f>TEXT(Table1[[#This Row],[Order Date]],"mmmm")</f>
        <v>April</v>
      </c>
      <c r="AB971" s="8" t="str">
        <f>TEXT(Table1[[#This Row],[Order Date]],"yyyy")</f>
        <v>2015</v>
      </c>
      <c r="AC971" s="10">
        <v>42100</v>
      </c>
      <c r="AD971" s="2">
        <v>-596.26800000000003</v>
      </c>
      <c r="AE971" s="2">
        <v>9</v>
      </c>
      <c r="AF971" s="2">
        <v>561.05999999999995</v>
      </c>
      <c r="AG971" s="2">
        <v>88443</v>
      </c>
      <c r="AH971" s="7" t="str">
        <f>IF(COUNTIF(Returns!$A$2:$A$1635,Orders!AG971)&gt;0,"Returned","Not Returned")</f>
        <v>Not Returned</v>
      </c>
    </row>
    <row r="972" spans="5:34" ht="12.75" customHeight="1" thickTop="1" thickBot="1" x14ac:dyDescent="0.3">
      <c r="E972" s="11">
        <v>18567</v>
      </c>
      <c r="F972" s="12" t="s">
        <v>37</v>
      </c>
      <c r="G972" s="12">
        <v>0.02</v>
      </c>
      <c r="H972" s="12">
        <v>1270.99</v>
      </c>
      <c r="I972" s="12">
        <v>19.989999999999998</v>
      </c>
      <c r="J972" s="12">
        <v>1734</v>
      </c>
      <c r="K972" s="7" t="str">
        <f>IF(COUNTIF(Table1[Customer ID],Table1[[#This Row],[Customer ID]])&gt;1,"Repeat Customer","One-Time Customer")</f>
        <v>Repeat Customer</v>
      </c>
      <c r="L972" s="12" t="s">
        <v>1745</v>
      </c>
      <c r="M972" s="12" t="s">
        <v>49</v>
      </c>
      <c r="N972" s="12" t="s">
        <v>58</v>
      </c>
      <c r="O972" s="12" t="s">
        <v>29</v>
      </c>
      <c r="P972" s="12" t="s">
        <v>109</v>
      </c>
      <c r="Q972" s="12" t="s">
        <v>59</v>
      </c>
      <c r="R972" s="12" t="s">
        <v>631</v>
      </c>
      <c r="S972" s="12">
        <v>0.35</v>
      </c>
      <c r="T972" s="7">
        <f>Table1[[#This Row],[Profit]]/Table1[[#This Row],[Sales]]</f>
        <v>0.69</v>
      </c>
      <c r="U972" s="12" t="s">
        <v>33</v>
      </c>
      <c r="V972" s="12" t="s">
        <v>53</v>
      </c>
      <c r="W972" s="12" t="s">
        <v>71</v>
      </c>
      <c r="X972" s="12" t="s">
        <v>1746</v>
      </c>
      <c r="Y972" s="12">
        <v>10528</v>
      </c>
      <c r="Z972" s="13">
        <v>42098</v>
      </c>
      <c r="AA972" s="14" t="str">
        <f>TEXT(Table1[[#This Row],[Order Date]],"mmmm")</f>
        <v>April</v>
      </c>
      <c r="AB972" s="8" t="str">
        <f>TEXT(Table1[[#This Row],[Order Date]],"yyyy")</f>
        <v>2015</v>
      </c>
      <c r="AC972" s="13">
        <v>42100</v>
      </c>
      <c r="AD972" s="12">
        <v>7889.6876999999995</v>
      </c>
      <c r="AE972" s="12">
        <v>9</v>
      </c>
      <c r="AF972" s="12">
        <v>11434.33</v>
      </c>
      <c r="AG972" s="12">
        <v>88443</v>
      </c>
      <c r="AH972" s="7" t="str">
        <f>IF(COUNTIF(Returns!$A$2:$A$1635,Orders!AG972)&gt;0,"Returned","Not Returned")</f>
        <v>Not Returned</v>
      </c>
    </row>
    <row r="973" spans="5:34" ht="12.75" customHeight="1" thickTop="1" thickBot="1" x14ac:dyDescent="0.3">
      <c r="E973" s="9">
        <v>18568</v>
      </c>
      <c r="F973" s="2" t="s">
        <v>37</v>
      </c>
      <c r="G973" s="2">
        <v>0.05</v>
      </c>
      <c r="H973" s="2">
        <v>205.99</v>
      </c>
      <c r="I973" s="2">
        <v>8.99</v>
      </c>
      <c r="J973" s="2">
        <v>1734</v>
      </c>
      <c r="K973" s="7" t="str">
        <f>IF(COUNTIF(Table1[Customer ID],Table1[[#This Row],[Customer ID]])&gt;1,"Repeat Customer","One-Time Customer")</f>
        <v>Repeat Customer</v>
      </c>
      <c r="L973" s="2" t="s">
        <v>1745</v>
      </c>
      <c r="M973" s="2" t="s">
        <v>27</v>
      </c>
      <c r="N973" s="2" t="s">
        <v>58</v>
      </c>
      <c r="O973" s="2" t="s">
        <v>77</v>
      </c>
      <c r="P973" s="2" t="s">
        <v>78</v>
      </c>
      <c r="Q973" s="2" t="s">
        <v>59</v>
      </c>
      <c r="R973" s="2" t="s">
        <v>1542</v>
      </c>
      <c r="S973" s="2">
        <v>0.6</v>
      </c>
      <c r="T973" s="7">
        <f>Table1[[#This Row],[Profit]]/Table1[[#This Row],[Sales]]</f>
        <v>0.47869150636062979</v>
      </c>
      <c r="U973" s="2" t="s">
        <v>33</v>
      </c>
      <c r="V973" s="2" t="s">
        <v>53</v>
      </c>
      <c r="W973" s="2" t="s">
        <v>71</v>
      </c>
      <c r="X973" s="2" t="s">
        <v>1746</v>
      </c>
      <c r="Y973" s="2">
        <v>10528</v>
      </c>
      <c r="Z973" s="10">
        <v>42098</v>
      </c>
      <c r="AA973" s="14" t="str">
        <f>TEXT(Table1[[#This Row],[Order Date]],"mmmm")</f>
        <v>April</v>
      </c>
      <c r="AB973" s="8" t="str">
        <f>TEXT(Table1[[#This Row],[Order Date]],"yyyy")</f>
        <v>2015</v>
      </c>
      <c r="AC973" s="10">
        <v>42100</v>
      </c>
      <c r="AD973" s="2">
        <v>1545.8097600000001</v>
      </c>
      <c r="AE973" s="2">
        <v>19</v>
      </c>
      <c r="AF973" s="2">
        <v>3229.24</v>
      </c>
      <c r="AG973" s="2">
        <v>88443</v>
      </c>
      <c r="AH973" s="7" t="str">
        <f>IF(COUNTIF(Returns!$A$2:$A$1635,Orders!AG973)&gt;0,"Returned","Not Returned")</f>
        <v>Not Returned</v>
      </c>
    </row>
    <row r="974" spans="5:34" ht="12.75" customHeight="1" thickTop="1" thickBot="1" x14ac:dyDescent="0.3">
      <c r="E974" s="11">
        <v>26389</v>
      </c>
      <c r="F974" s="12" t="s">
        <v>25</v>
      </c>
      <c r="G974" s="12">
        <v>0.02</v>
      </c>
      <c r="H974" s="12">
        <v>30.98</v>
      </c>
      <c r="I974" s="12">
        <v>17.079999999999998</v>
      </c>
      <c r="J974" s="12">
        <v>1735</v>
      </c>
      <c r="K974" s="7" t="str">
        <f>IF(COUNTIF(Table1[Customer ID],Table1[[#This Row],[Customer ID]])&gt;1,"Repeat Customer","One-Time Customer")</f>
        <v>One-Time Customer</v>
      </c>
      <c r="L974" s="12" t="s">
        <v>1747</v>
      </c>
      <c r="M974" s="12" t="s">
        <v>49</v>
      </c>
      <c r="N974" s="12" t="s">
        <v>58</v>
      </c>
      <c r="O974" s="12" t="s">
        <v>29</v>
      </c>
      <c r="P974" s="12" t="s">
        <v>93</v>
      </c>
      <c r="Q974" s="12" t="s">
        <v>59</v>
      </c>
      <c r="R974" s="12" t="s">
        <v>1744</v>
      </c>
      <c r="S974" s="12">
        <v>0.4</v>
      </c>
      <c r="T974" s="7">
        <f>Table1[[#This Row],[Profit]]/Table1[[#This Row],[Sales]]</f>
        <v>-0.159596558884604</v>
      </c>
      <c r="U974" s="12" t="s">
        <v>33</v>
      </c>
      <c r="V974" s="12" t="s">
        <v>53</v>
      </c>
      <c r="W974" s="12" t="s">
        <v>71</v>
      </c>
      <c r="X974" s="12" t="s">
        <v>1748</v>
      </c>
      <c r="Y974" s="12">
        <v>11550</v>
      </c>
      <c r="Z974" s="13">
        <v>42183</v>
      </c>
      <c r="AA974" s="14" t="str">
        <f>TEXT(Table1[[#This Row],[Order Date]],"mmmm")</f>
        <v>June</v>
      </c>
      <c r="AB974" s="8" t="str">
        <f>TEXT(Table1[[#This Row],[Order Date]],"yyyy")</f>
        <v>2015</v>
      </c>
      <c r="AC974" s="13">
        <v>42184</v>
      </c>
      <c r="AD974" s="12">
        <v>-16.14</v>
      </c>
      <c r="AE974" s="12">
        <v>3</v>
      </c>
      <c r="AF974" s="12">
        <v>101.13</v>
      </c>
      <c r="AG974" s="12">
        <v>88444</v>
      </c>
      <c r="AH974" s="7" t="str">
        <f>IF(COUNTIF(Returns!$A$2:$A$1635,Orders!AG974)&gt;0,"Returned","Not Returned")</f>
        <v>Not Returned</v>
      </c>
    </row>
    <row r="975" spans="5:34" ht="12.75" customHeight="1" thickTop="1" thickBot="1" x14ac:dyDescent="0.3">
      <c r="E975" s="9">
        <v>18012</v>
      </c>
      <c r="F975" s="2" t="s">
        <v>37</v>
      </c>
      <c r="G975" s="2">
        <v>0.09</v>
      </c>
      <c r="H975" s="2">
        <v>30.93</v>
      </c>
      <c r="I975" s="2">
        <v>3.92</v>
      </c>
      <c r="J975" s="2">
        <v>1737</v>
      </c>
      <c r="K975" s="7" t="str">
        <f>IF(COUNTIF(Table1[Customer ID],Table1[[#This Row],[Customer ID]])&gt;1,"Repeat Customer","One-Time Customer")</f>
        <v>Repeat Customer</v>
      </c>
      <c r="L975" s="2" t="s">
        <v>1749</v>
      </c>
      <c r="M975" s="2" t="s">
        <v>49</v>
      </c>
      <c r="N975" s="2" t="s">
        <v>28</v>
      </c>
      <c r="O975" s="2" t="s">
        <v>41</v>
      </c>
      <c r="P975" s="2" t="s">
        <v>50</v>
      </c>
      <c r="Q975" s="2" t="s">
        <v>51</v>
      </c>
      <c r="R975" s="2" t="s">
        <v>1750</v>
      </c>
      <c r="S975" s="2">
        <v>0.44</v>
      </c>
      <c r="T975" s="7">
        <f>Table1[[#This Row],[Profit]]/Table1[[#This Row],[Sales]]</f>
        <v>-0.28865723834185425</v>
      </c>
      <c r="U975" s="2" t="s">
        <v>33</v>
      </c>
      <c r="V975" s="2" t="s">
        <v>136</v>
      </c>
      <c r="W975" s="2" t="s">
        <v>322</v>
      </c>
      <c r="X975" s="2" t="s">
        <v>1724</v>
      </c>
      <c r="Y975" s="2">
        <v>27529</v>
      </c>
      <c r="Z975" s="10">
        <v>42158</v>
      </c>
      <c r="AA975" s="14" t="str">
        <f>TEXT(Table1[[#This Row],[Order Date]],"mmmm")</f>
        <v>June</v>
      </c>
      <c r="AB975" s="8" t="str">
        <f>TEXT(Table1[[#This Row],[Order Date]],"yyyy")</f>
        <v>2015</v>
      </c>
      <c r="AC975" s="10">
        <v>42160</v>
      </c>
      <c r="AD975" s="2">
        <v>-130.42400000000001</v>
      </c>
      <c r="AE975" s="2">
        <v>16</v>
      </c>
      <c r="AF975" s="2">
        <v>451.83</v>
      </c>
      <c r="AG975" s="2">
        <v>85866</v>
      </c>
      <c r="AH975" s="7" t="str">
        <f>IF(COUNTIF(Returns!$A$2:$A$1635,Orders!AG975)&gt;0,"Returned","Not Returned")</f>
        <v>Not Returned</v>
      </c>
    </row>
    <row r="976" spans="5:34" ht="12.75" customHeight="1" thickTop="1" thickBot="1" x14ac:dyDescent="0.3">
      <c r="E976" s="11">
        <v>18013</v>
      </c>
      <c r="F976" s="12" t="s">
        <v>37</v>
      </c>
      <c r="G976" s="12">
        <v>0.03</v>
      </c>
      <c r="H976" s="12">
        <v>1.68</v>
      </c>
      <c r="I976" s="12">
        <v>0.7</v>
      </c>
      <c r="J976" s="12">
        <v>1737</v>
      </c>
      <c r="K976" s="7" t="str">
        <f>IF(COUNTIF(Table1[Customer ID],Table1[[#This Row],[Customer ID]])&gt;1,"Repeat Customer","One-Time Customer")</f>
        <v>Repeat Customer</v>
      </c>
      <c r="L976" s="12" t="s">
        <v>1749</v>
      </c>
      <c r="M976" s="12" t="s">
        <v>27</v>
      </c>
      <c r="N976" s="12" t="s">
        <v>28</v>
      </c>
      <c r="O976" s="12" t="s">
        <v>29</v>
      </c>
      <c r="P976" s="12" t="s">
        <v>30</v>
      </c>
      <c r="Q976" s="12" t="s">
        <v>31</v>
      </c>
      <c r="R976" s="12" t="s">
        <v>1751</v>
      </c>
      <c r="S976" s="12">
        <v>0.6</v>
      </c>
      <c r="T976" s="7">
        <f>Table1[[#This Row],[Profit]]/Table1[[#This Row],[Sales]]</f>
        <v>-5.2579545454545462</v>
      </c>
      <c r="U976" s="12" t="s">
        <v>33</v>
      </c>
      <c r="V976" s="12" t="s">
        <v>136</v>
      </c>
      <c r="W976" s="12" t="s">
        <v>322</v>
      </c>
      <c r="X976" s="12" t="s">
        <v>1724</v>
      </c>
      <c r="Y976" s="12">
        <v>27529</v>
      </c>
      <c r="Z976" s="13">
        <v>42158</v>
      </c>
      <c r="AA976" s="14" t="str">
        <f>TEXT(Table1[[#This Row],[Order Date]],"mmmm")</f>
        <v>June</v>
      </c>
      <c r="AB976" s="8" t="str">
        <f>TEXT(Table1[[#This Row],[Order Date]],"yyyy")</f>
        <v>2015</v>
      </c>
      <c r="AC976" s="13">
        <v>42160</v>
      </c>
      <c r="AD976" s="12">
        <v>-106.42100000000001</v>
      </c>
      <c r="AE976" s="12">
        <v>11</v>
      </c>
      <c r="AF976" s="12">
        <v>20.239999999999998</v>
      </c>
      <c r="AG976" s="12">
        <v>85866</v>
      </c>
      <c r="AH976" s="7" t="str">
        <f>IF(COUNTIF(Returns!$A$2:$A$1635,Orders!AG976)&gt;0,"Returned","Not Returned")</f>
        <v>Not Returned</v>
      </c>
    </row>
    <row r="977" spans="5:34" ht="12.75" customHeight="1" thickTop="1" thickBot="1" x14ac:dyDescent="0.3">
      <c r="E977" s="9">
        <v>18306</v>
      </c>
      <c r="F977" s="2" t="s">
        <v>56</v>
      </c>
      <c r="G977" s="2">
        <v>0.08</v>
      </c>
      <c r="H977" s="2">
        <v>175.99</v>
      </c>
      <c r="I977" s="2">
        <v>4.99</v>
      </c>
      <c r="J977" s="2">
        <v>1738</v>
      </c>
      <c r="K977" s="7" t="str">
        <f>IF(COUNTIF(Table1[Customer ID],Table1[[#This Row],[Customer ID]])&gt;1,"Repeat Customer","One-Time Customer")</f>
        <v>Repeat Customer</v>
      </c>
      <c r="L977" s="2" t="s">
        <v>1752</v>
      </c>
      <c r="M977" s="2" t="s">
        <v>49</v>
      </c>
      <c r="N977" s="2" t="s">
        <v>28</v>
      </c>
      <c r="O977" s="2" t="s">
        <v>77</v>
      </c>
      <c r="P977" s="2" t="s">
        <v>78</v>
      </c>
      <c r="Q977" s="2" t="s">
        <v>59</v>
      </c>
      <c r="R977" s="2" t="s">
        <v>139</v>
      </c>
      <c r="S977" s="2">
        <v>0.59</v>
      </c>
      <c r="T977" s="7">
        <f>Table1[[#This Row],[Profit]]/Table1[[#This Row],[Sales]]</f>
        <v>-11.085510717601625</v>
      </c>
      <c r="U977" s="2" t="s">
        <v>33</v>
      </c>
      <c r="V977" s="2" t="s">
        <v>136</v>
      </c>
      <c r="W977" s="2" t="s">
        <v>322</v>
      </c>
      <c r="X977" s="2" t="s">
        <v>1753</v>
      </c>
      <c r="Y977" s="2">
        <v>28052</v>
      </c>
      <c r="Z977" s="10">
        <v>42091</v>
      </c>
      <c r="AA977" s="14" t="str">
        <f>TEXT(Table1[[#This Row],[Order Date]],"mmmm")</f>
        <v>March</v>
      </c>
      <c r="AB977" s="8" t="str">
        <f>TEXT(Table1[[#This Row],[Order Date]],"yyyy")</f>
        <v>2015</v>
      </c>
      <c r="AC977" s="10">
        <v>42091</v>
      </c>
      <c r="AD977" s="2">
        <v>-16476.838</v>
      </c>
      <c r="AE977" s="2">
        <v>10</v>
      </c>
      <c r="AF977" s="2">
        <v>1486.34</v>
      </c>
      <c r="AG977" s="2">
        <v>85865</v>
      </c>
      <c r="AH977" s="7" t="str">
        <f>IF(COUNTIF(Returns!$A$2:$A$1635,Orders!AG977)&gt;0,"Returned","Not Returned")</f>
        <v>Not Returned</v>
      </c>
    </row>
    <row r="978" spans="5:34" ht="12.75" customHeight="1" thickTop="1" thickBot="1" x14ac:dyDescent="0.3">
      <c r="E978" s="11">
        <v>18804</v>
      </c>
      <c r="F978" s="12" t="s">
        <v>106</v>
      </c>
      <c r="G978" s="12">
        <v>0.04</v>
      </c>
      <c r="H978" s="12">
        <v>35.44</v>
      </c>
      <c r="I978" s="12">
        <v>19.989999999999998</v>
      </c>
      <c r="J978" s="12">
        <v>1738</v>
      </c>
      <c r="K978" s="7" t="str">
        <f>IF(COUNTIF(Table1[Customer ID],Table1[[#This Row],[Customer ID]])&gt;1,"Repeat Customer","One-Time Customer")</f>
        <v>Repeat Customer</v>
      </c>
      <c r="L978" s="12" t="s">
        <v>1752</v>
      </c>
      <c r="M978" s="12" t="s">
        <v>49</v>
      </c>
      <c r="N978" s="12" t="s">
        <v>28</v>
      </c>
      <c r="O978" s="12" t="s">
        <v>29</v>
      </c>
      <c r="P978" s="12" t="s">
        <v>93</v>
      </c>
      <c r="Q978" s="12" t="s">
        <v>59</v>
      </c>
      <c r="R978" s="12" t="s">
        <v>1754</v>
      </c>
      <c r="S978" s="12">
        <v>0.38</v>
      </c>
      <c r="T978" s="7">
        <f>Table1[[#This Row],[Profit]]/Table1[[#This Row],[Sales]]</f>
        <v>-0.26651036282183826</v>
      </c>
      <c r="U978" s="12" t="s">
        <v>33</v>
      </c>
      <c r="V978" s="12" t="s">
        <v>136</v>
      </c>
      <c r="W978" s="12" t="s">
        <v>322</v>
      </c>
      <c r="X978" s="12" t="s">
        <v>1753</v>
      </c>
      <c r="Y978" s="12">
        <v>28052</v>
      </c>
      <c r="Z978" s="13">
        <v>42169</v>
      </c>
      <c r="AA978" s="14" t="str">
        <f>TEXT(Table1[[#This Row],[Order Date]],"mmmm")</f>
        <v>June</v>
      </c>
      <c r="AB978" s="8" t="str">
        <f>TEXT(Table1[[#This Row],[Order Date]],"yyyy")</f>
        <v>2015</v>
      </c>
      <c r="AC978" s="13">
        <v>42176</v>
      </c>
      <c r="AD978" s="12">
        <v>-108.27250000000001</v>
      </c>
      <c r="AE978" s="12">
        <v>11</v>
      </c>
      <c r="AF978" s="12">
        <v>406.26</v>
      </c>
      <c r="AG978" s="12">
        <v>85868</v>
      </c>
      <c r="AH978" s="7" t="str">
        <f>IF(COUNTIF(Returns!$A$2:$A$1635,Orders!AG978)&gt;0,"Returned","Not Returned")</f>
        <v>Not Returned</v>
      </c>
    </row>
    <row r="979" spans="5:34" ht="12.75" customHeight="1" thickTop="1" thickBot="1" x14ac:dyDescent="0.3">
      <c r="E979" s="9">
        <v>22593</v>
      </c>
      <c r="F979" s="2" t="s">
        <v>25</v>
      </c>
      <c r="G979" s="2">
        <v>0.09</v>
      </c>
      <c r="H979" s="2">
        <v>349.45</v>
      </c>
      <c r="I979" s="2">
        <v>60</v>
      </c>
      <c r="J979" s="2">
        <v>1739</v>
      </c>
      <c r="K979" s="7" t="str">
        <f>IF(COUNTIF(Table1[Customer ID],Table1[[#This Row],[Customer ID]])&gt;1,"Repeat Customer","One-Time Customer")</f>
        <v>One-Time Customer</v>
      </c>
      <c r="L979" s="2" t="s">
        <v>1755</v>
      </c>
      <c r="M979" s="2" t="s">
        <v>39</v>
      </c>
      <c r="N979" s="2" t="s">
        <v>28</v>
      </c>
      <c r="O979" s="2" t="s">
        <v>41</v>
      </c>
      <c r="P979" s="2" t="s">
        <v>152</v>
      </c>
      <c r="Q979" s="2" t="s">
        <v>43</v>
      </c>
      <c r="R979" s="2" t="s">
        <v>989</v>
      </c>
      <c r="S979" s="2"/>
      <c r="T979" s="7">
        <f>Table1[[#This Row],[Profit]]/Table1[[#This Row],[Sales]]</f>
        <v>-1.5551263750104962E-2</v>
      </c>
      <c r="U979" s="2" t="s">
        <v>33</v>
      </c>
      <c r="V979" s="2" t="s">
        <v>136</v>
      </c>
      <c r="W979" s="2" t="s">
        <v>322</v>
      </c>
      <c r="X979" s="2" t="s">
        <v>1756</v>
      </c>
      <c r="Y979" s="2">
        <v>27534</v>
      </c>
      <c r="Z979" s="10">
        <v>42127</v>
      </c>
      <c r="AA979" s="14" t="str">
        <f>TEXT(Table1[[#This Row],[Order Date]],"mmmm")</f>
        <v>May</v>
      </c>
      <c r="AB979" s="8" t="str">
        <f>TEXT(Table1[[#This Row],[Order Date]],"yyyy")</f>
        <v>2015</v>
      </c>
      <c r="AC979" s="10">
        <v>42128</v>
      </c>
      <c r="AD979" s="2">
        <v>-90.74799999999999</v>
      </c>
      <c r="AE979" s="2">
        <v>17</v>
      </c>
      <c r="AF979" s="2">
        <v>5835.41</v>
      </c>
      <c r="AG979" s="2">
        <v>85867</v>
      </c>
      <c r="AH979" s="7" t="str">
        <f>IF(COUNTIF(Returns!$A$2:$A$1635,Orders!AG979)&gt;0,"Returned","Not Returned")</f>
        <v>Not Returned</v>
      </c>
    </row>
    <row r="980" spans="5:34" ht="12.75" customHeight="1" thickTop="1" thickBot="1" x14ac:dyDescent="0.3">
      <c r="E980" s="11">
        <v>20591</v>
      </c>
      <c r="F980" s="12" t="s">
        <v>56</v>
      </c>
      <c r="G980" s="12">
        <v>0</v>
      </c>
      <c r="H980" s="12">
        <v>55.99</v>
      </c>
      <c r="I980" s="12">
        <v>2.5</v>
      </c>
      <c r="J980" s="12">
        <v>1743</v>
      </c>
      <c r="K980" s="7" t="str">
        <f>IF(COUNTIF(Table1[Customer ID],Table1[[#This Row],[Customer ID]])&gt;1,"Repeat Customer","One-Time Customer")</f>
        <v>One-Time Customer</v>
      </c>
      <c r="L980" s="12" t="s">
        <v>1757</v>
      </c>
      <c r="M980" s="12" t="s">
        <v>49</v>
      </c>
      <c r="N980" s="12" t="s">
        <v>114</v>
      </c>
      <c r="O980" s="12" t="s">
        <v>77</v>
      </c>
      <c r="P980" s="12" t="s">
        <v>78</v>
      </c>
      <c r="Q980" s="12" t="s">
        <v>51</v>
      </c>
      <c r="R980" s="12" t="s">
        <v>1758</v>
      </c>
      <c r="S980" s="12">
        <v>0.83</v>
      </c>
      <c r="T980" s="7">
        <f>Table1[[#This Row],[Profit]]/Table1[[#This Row],[Sales]]</f>
        <v>-2.323571593090211</v>
      </c>
      <c r="U980" s="12" t="s">
        <v>33</v>
      </c>
      <c r="V980" s="12" t="s">
        <v>61</v>
      </c>
      <c r="W980" s="12" t="s">
        <v>130</v>
      </c>
      <c r="X980" s="12" t="s">
        <v>1654</v>
      </c>
      <c r="Y980" s="12">
        <v>77546</v>
      </c>
      <c r="Z980" s="13">
        <v>42047</v>
      </c>
      <c r="AA980" s="14" t="str">
        <f>TEXT(Table1[[#This Row],[Order Date]],"mmmm")</f>
        <v>February</v>
      </c>
      <c r="AB980" s="8" t="str">
        <f>TEXT(Table1[[#This Row],[Order Date]],"yyyy")</f>
        <v>2015</v>
      </c>
      <c r="AC980" s="13">
        <v>42049</v>
      </c>
      <c r="AD980" s="12">
        <v>-121.05807999999999</v>
      </c>
      <c r="AE980" s="12">
        <v>1</v>
      </c>
      <c r="AF980" s="12">
        <v>52.1</v>
      </c>
      <c r="AG980" s="12">
        <v>91025</v>
      </c>
      <c r="AH980" s="7" t="str">
        <f>IF(COUNTIF(Returns!$A$2:$A$1635,Orders!AG980)&gt;0,"Returned","Not Returned")</f>
        <v>Not Returned</v>
      </c>
    </row>
    <row r="981" spans="5:34" ht="12.75" customHeight="1" thickTop="1" thickBot="1" x14ac:dyDescent="0.3">
      <c r="E981" s="9">
        <v>2571</v>
      </c>
      <c r="F981" s="2" t="s">
        <v>37</v>
      </c>
      <c r="G981" s="2">
        <v>0.02</v>
      </c>
      <c r="H981" s="2">
        <v>4.13</v>
      </c>
      <c r="I981" s="2">
        <v>6.89</v>
      </c>
      <c r="J981" s="2">
        <v>1745</v>
      </c>
      <c r="K981" s="7" t="str">
        <f>IF(COUNTIF(Table1[Customer ID],Table1[[#This Row],[Customer ID]])&gt;1,"Repeat Customer","One-Time Customer")</f>
        <v>Repeat Customer</v>
      </c>
      <c r="L981" s="2" t="s">
        <v>1759</v>
      </c>
      <c r="M981" s="2" t="s">
        <v>49</v>
      </c>
      <c r="N981" s="2" t="s">
        <v>40</v>
      </c>
      <c r="O981" s="2" t="s">
        <v>29</v>
      </c>
      <c r="P981" s="2" t="s">
        <v>134</v>
      </c>
      <c r="Q981" s="2" t="s">
        <v>59</v>
      </c>
      <c r="R981" s="2" t="s">
        <v>1760</v>
      </c>
      <c r="S981" s="2">
        <v>0.39</v>
      </c>
      <c r="T981" s="7">
        <f>Table1[[#This Row],[Profit]]/Table1[[#This Row],[Sales]]</f>
        <v>-1.127904948768258</v>
      </c>
      <c r="U981" s="2" t="s">
        <v>33</v>
      </c>
      <c r="V981" s="2" t="s">
        <v>136</v>
      </c>
      <c r="W981" s="2" t="s">
        <v>387</v>
      </c>
      <c r="X981" s="2" t="s">
        <v>580</v>
      </c>
      <c r="Y981" s="2">
        <v>30305</v>
      </c>
      <c r="Z981" s="10">
        <v>42013</v>
      </c>
      <c r="AA981" s="14" t="str">
        <f>TEXT(Table1[[#This Row],[Order Date]],"mmmm")</f>
        <v>January</v>
      </c>
      <c r="AB981" s="8" t="str">
        <f>TEXT(Table1[[#This Row],[Order Date]],"yyyy")</f>
        <v>2015</v>
      </c>
      <c r="AC981" s="10">
        <v>42014</v>
      </c>
      <c r="AD981" s="2">
        <v>-51.736999999999995</v>
      </c>
      <c r="AE981" s="2">
        <v>9</v>
      </c>
      <c r="AF981" s="2">
        <v>45.87</v>
      </c>
      <c r="AG981" s="2">
        <v>18561</v>
      </c>
      <c r="AH981" s="7" t="str">
        <f>IF(COUNTIF(Returns!$A$2:$A$1635,Orders!AG981)&gt;0,"Returned","Not Returned")</f>
        <v>Not Returned</v>
      </c>
    </row>
    <row r="982" spans="5:34" ht="12.75" customHeight="1" thickTop="1" thickBot="1" x14ac:dyDescent="0.3">
      <c r="E982" s="11">
        <v>1863</v>
      </c>
      <c r="F982" s="12" t="s">
        <v>106</v>
      </c>
      <c r="G982" s="12">
        <v>0.04</v>
      </c>
      <c r="H982" s="12">
        <v>60.65</v>
      </c>
      <c r="I982" s="12">
        <v>12.23</v>
      </c>
      <c r="J982" s="12">
        <v>1745</v>
      </c>
      <c r="K982" s="7" t="str">
        <f>IF(COUNTIF(Table1[Customer ID],Table1[[#This Row],[Customer ID]])&gt;1,"Repeat Customer","One-Time Customer")</f>
        <v>Repeat Customer</v>
      </c>
      <c r="L982" s="12" t="s">
        <v>1759</v>
      </c>
      <c r="M982" s="12" t="s">
        <v>49</v>
      </c>
      <c r="N982" s="12" t="s">
        <v>40</v>
      </c>
      <c r="O982" s="12" t="s">
        <v>41</v>
      </c>
      <c r="P982" s="12" t="s">
        <v>50</v>
      </c>
      <c r="Q982" s="12" t="s">
        <v>86</v>
      </c>
      <c r="R982" s="12" t="s">
        <v>1761</v>
      </c>
      <c r="S982" s="12">
        <v>0.64</v>
      </c>
      <c r="T982" s="7">
        <f>Table1[[#This Row],[Profit]]/Table1[[#This Row],[Sales]]</f>
        <v>0.45373797562020479</v>
      </c>
      <c r="U982" s="12" t="s">
        <v>33</v>
      </c>
      <c r="V982" s="12" t="s">
        <v>136</v>
      </c>
      <c r="W982" s="12" t="s">
        <v>387</v>
      </c>
      <c r="X982" s="12" t="s">
        <v>580</v>
      </c>
      <c r="Y982" s="12">
        <v>30305</v>
      </c>
      <c r="Z982" s="13">
        <v>42049</v>
      </c>
      <c r="AA982" s="14" t="str">
        <f>TEXT(Table1[[#This Row],[Order Date]],"mmmm")</f>
        <v>February</v>
      </c>
      <c r="AB982" s="8" t="str">
        <f>TEXT(Table1[[#This Row],[Order Date]],"yyyy")</f>
        <v>2015</v>
      </c>
      <c r="AC982" s="13">
        <v>42051</v>
      </c>
      <c r="AD982" s="12">
        <v>116.50629999999998</v>
      </c>
      <c r="AE982" s="12">
        <v>4</v>
      </c>
      <c r="AF982" s="12">
        <v>256.77</v>
      </c>
      <c r="AG982" s="12">
        <v>13408</v>
      </c>
      <c r="AH982" s="7" t="str">
        <f>IF(COUNTIF(Returns!$A$2:$A$1635,Orders!AG982)&gt;0,"Returned","Not Returned")</f>
        <v>Not Returned</v>
      </c>
    </row>
    <row r="983" spans="5:34" ht="12.75" customHeight="1" thickTop="1" thickBot="1" x14ac:dyDescent="0.3">
      <c r="E983" s="9">
        <v>1692</v>
      </c>
      <c r="F983" s="2" t="s">
        <v>25</v>
      </c>
      <c r="G983" s="2">
        <v>0.04</v>
      </c>
      <c r="H983" s="2">
        <v>124.49</v>
      </c>
      <c r="I983" s="2">
        <v>51.94</v>
      </c>
      <c r="J983" s="2">
        <v>1745</v>
      </c>
      <c r="K983" s="7" t="str">
        <f>IF(COUNTIF(Table1[Customer ID],Table1[[#This Row],[Customer ID]])&gt;1,"Repeat Customer","One-Time Customer")</f>
        <v>Repeat Customer</v>
      </c>
      <c r="L983" s="2" t="s">
        <v>1759</v>
      </c>
      <c r="M983" s="2" t="s">
        <v>39</v>
      </c>
      <c r="N983" s="2" t="s">
        <v>114</v>
      </c>
      <c r="O983" s="2" t="s">
        <v>41</v>
      </c>
      <c r="P983" s="2" t="s">
        <v>152</v>
      </c>
      <c r="Q983" s="2" t="s">
        <v>121</v>
      </c>
      <c r="R983" s="2" t="s">
        <v>462</v>
      </c>
      <c r="S983" s="2">
        <v>0.63</v>
      </c>
      <c r="T983" s="7">
        <f>Table1[[#This Row],[Profit]]/Table1[[#This Row],[Sales]]</f>
        <v>-0.40862231355848272</v>
      </c>
      <c r="U983" s="2" t="s">
        <v>33</v>
      </c>
      <c r="V983" s="2" t="s">
        <v>136</v>
      </c>
      <c r="W983" s="2" t="s">
        <v>387</v>
      </c>
      <c r="X983" s="2" t="s">
        <v>580</v>
      </c>
      <c r="Y983" s="2">
        <v>30305</v>
      </c>
      <c r="Z983" s="10">
        <v>42167</v>
      </c>
      <c r="AA983" s="14" t="str">
        <f>TEXT(Table1[[#This Row],[Order Date]],"mmmm")</f>
        <v>June</v>
      </c>
      <c r="AB983" s="8" t="str">
        <f>TEXT(Table1[[#This Row],[Order Date]],"yyyy")</f>
        <v>2015</v>
      </c>
      <c r="AC983" s="10">
        <v>42169</v>
      </c>
      <c r="AD983" s="2">
        <v>-247.55157000000003</v>
      </c>
      <c r="AE983" s="2">
        <v>4</v>
      </c>
      <c r="AF983" s="2">
        <v>605.82000000000005</v>
      </c>
      <c r="AG983" s="2">
        <v>12224</v>
      </c>
      <c r="AH983" s="7" t="str">
        <f>IF(COUNTIF(Returns!$A$2:$A$1635,Orders!AG983)&gt;0,"Returned","Not Returned")</f>
        <v>Not Returned</v>
      </c>
    </row>
    <row r="984" spans="5:34" ht="12.75" customHeight="1" thickTop="1" thickBot="1" x14ac:dyDescent="0.3">
      <c r="E984" s="11">
        <v>1693</v>
      </c>
      <c r="F984" s="12" t="s">
        <v>25</v>
      </c>
      <c r="G984" s="12">
        <v>0.1</v>
      </c>
      <c r="H984" s="12">
        <v>35.99</v>
      </c>
      <c r="I984" s="12">
        <v>5</v>
      </c>
      <c r="J984" s="12">
        <v>1745</v>
      </c>
      <c r="K984" s="7" t="str">
        <f>IF(COUNTIF(Table1[Customer ID],Table1[[#This Row],[Customer ID]])&gt;1,"Repeat Customer","One-Time Customer")</f>
        <v>Repeat Customer</v>
      </c>
      <c r="L984" s="12" t="s">
        <v>1759</v>
      </c>
      <c r="M984" s="12" t="s">
        <v>49</v>
      </c>
      <c r="N984" s="12" t="s">
        <v>114</v>
      </c>
      <c r="O984" s="12" t="s">
        <v>77</v>
      </c>
      <c r="P984" s="12" t="s">
        <v>78</v>
      </c>
      <c r="Q984" s="12" t="s">
        <v>31</v>
      </c>
      <c r="R984" s="12" t="s">
        <v>1762</v>
      </c>
      <c r="S984" s="12">
        <v>0.82</v>
      </c>
      <c r="T984" s="7">
        <f>Table1[[#This Row],[Profit]]/Table1[[#This Row],[Sales]]</f>
        <v>-0.17667892925430212</v>
      </c>
      <c r="U984" s="12" t="s">
        <v>33</v>
      </c>
      <c r="V984" s="12" t="s">
        <v>136</v>
      </c>
      <c r="W984" s="12" t="s">
        <v>387</v>
      </c>
      <c r="X984" s="12" t="s">
        <v>580</v>
      </c>
      <c r="Y984" s="12">
        <v>30305</v>
      </c>
      <c r="Z984" s="13">
        <v>42167</v>
      </c>
      <c r="AA984" s="14" t="str">
        <f>TEXT(Table1[[#This Row],[Order Date]],"mmmm")</f>
        <v>June</v>
      </c>
      <c r="AB984" s="8" t="str">
        <f>TEXT(Table1[[#This Row],[Order Date]],"yyyy")</f>
        <v>2015</v>
      </c>
      <c r="AC984" s="13">
        <v>42167</v>
      </c>
      <c r="AD984" s="12">
        <v>-277.20924000000002</v>
      </c>
      <c r="AE984" s="12">
        <v>54</v>
      </c>
      <c r="AF984" s="12">
        <v>1569</v>
      </c>
      <c r="AG984" s="12">
        <v>12224</v>
      </c>
      <c r="AH984" s="7" t="str">
        <f>IF(COUNTIF(Returns!$A$2:$A$1635,Orders!AG984)&gt;0,"Returned","Not Returned")</f>
        <v>Not Returned</v>
      </c>
    </row>
    <row r="985" spans="5:34" ht="12.75" customHeight="1" thickTop="1" thickBot="1" x14ac:dyDescent="0.3">
      <c r="E985" s="9">
        <v>19692</v>
      </c>
      <c r="F985" s="2" t="s">
        <v>25</v>
      </c>
      <c r="G985" s="2">
        <v>0.04</v>
      </c>
      <c r="H985" s="2">
        <v>124.49</v>
      </c>
      <c r="I985" s="2">
        <v>51.94</v>
      </c>
      <c r="J985" s="2">
        <v>1748</v>
      </c>
      <c r="K985" s="7" t="str">
        <f>IF(COUNTIF(Table1[Customer ID],Table1[[#This Row],[Customer ID]])&gt;1,"Repeat Customer","One-Time Customer")</f>
        <v>One-Time Customer</v>
      </c>
      <c r="L985" s="2" t="s">
        <v>1763</v>
      </c>
      <c r="M985" s="2" t="s">
        <v>39</v>
      </c>
      <c r="N985" s="2" t="s">
        <v>114</v>
      </c>
      <c r="O985" s="2" t="s">
        <v>41</v>
      </c>
      <c r="P985" s="2" t="s">
        <v>152</v>
      </c>
      <c r="Q985" s="2" t="s">
        <v>121</v>
      </c>
      <c r="R985" s="2" t="s">
        <v>462</v>
      </c>
      <c r="S985" s="2">
        <v>0.63</v>
      </c>
      <c r="T985" s="7">
        <f>Table1[[#This Row],[Profit]]/Table1[[#This Row],[Sales]]</f>
        <v>-0.6144493595668824</v>
      </c>
      <c r="U985" s="2" t="s">
        <v>33</v>
      </c>
      <c r="V985" s="2" t="s">
        <v>61</v>
      </c>
      <c r="W985" s="2" t="s">
        <v>304</v>
      </c>
      <c r="X985" s="2" t="s">
        <v>1764</v>
      </c>
      <c r="Y985" s="2">
        <v>73703</v>
      </c>
      <c r="Z985" s="10">
        <v>42167</v>
      </c>
      <c r="AA985" s="14" t="str">
        <f>TEXT(Table1[[#This Row],[Order Date]],"mmmm")</f>
        <v>June</v>
      </c>
      <c r="AB985" s="8" t="str">
        <f>TEXT(Table1[[#This Row],[Order Date]],"yyyy")</f>
        <v>2015</v>
      </c>
      <c r="AC985" s="10">
        <v>42169</v>
      </c>
      <c r="AD985" s="2">
        <v>-93.06450000000001</v>
      </c>
      <c r="AE985" s="2">
        <v>1</v>
      </c>
      <c r="AF985" s="2">
        <v>151.46</v>
      </c>
      <c r="AG985" s="2">
        <v>87245</v>
      </c>
      <c r="AH985" s="7" t="str">
        <f>IF(COUNTIF(Returns!$A$2:$A$1635,Orders!AG985)&gt;0,"Returned","Not Returned")</f>
        <v>Not Returned</v>
      </c>
    </row>
    <row r="986" spans="5:34" ht="12.75" customHeight="1" thickTop="1" thickBot="1" x14ac:dyDescent="0.3">
      <c r="E986" s="11">
        <v>20571</v>
      </c>
      <c r="F986" s="12" t="s">
        <v>37</v>
      </c>
      <c r="G986" s="12">
        <v>0.02</v>
      </c>
      <c r="H986" s="12">
        <v>4.13</v>
      </c>
      <c r="I986" s="12">
        <v>6.89</v>
      </c>
      <c r="J986" s="12">
        <v>1749</v>
      </c>
      <c r="K986" s="7" t="str">
        <f>IF(COUNTIF(Table1[Customer ID],Table1[[#This Row],[Customer ID]])&gt;1,"Repeat Customer","One-Time Customer")</f>
        <v>Repeat Customer</v>
      </c>
      <c r="L986" s="12" t="s">
        <v>1765</v>
      </c>
      <c r="M986" s="12" t="s">
        <v>49</v>
      </c>
      <c r="N986" s="12" t="s">
        <v>40</v>
      </c>
      <c r="O986" s="12" t="s">
        <v>29</v>
      </c>
      <c r="P986" s="12" t="s">
        <v>134</v>
      </c>
      <c r="Q986" s="12" t="s">
        <v>59</v>
      </c>
      <c r="R986" s="12" t="s">
        <v>1760</v>
      </c>
      <c r="S986" s="12">
        <v>0.39</v>
      </c>
      <c r="T986" s="7">
        <f>Table1[[#This Row],[Profit]]/Table1[[#This Row],[Sales]]</f>
        <v>-4.7336604514229634</v>
      </c>
      <c r="U986" s="12" t="s">
        <v>33</v>
      </c>
      <c r="V986" s="12" t="s">
        <v>61</v>
      </c>
      <c r="W986" s="12" t="s">
        <v>304</v>
      </c>
      <c r="X986" s="12" t="s">
        <v>1766</v>
      </c>
      <c r="Y986" s="12">
        <v>73505</v>
      </c>
      <c r="Z986" s="13">
        <v>42013</v>
      </c>
      <c r="AA986" s="14" t="str">
        <f>TEXT(Table1[[#This Row],[Order Date]],"mmmm")</f>
        <v>January</v>
      </c>
      <c r="AB986" s="8" t="str">
        <f>TEXT(Table1[[#This Row],[Order Date]],"yyyy")</f>
        <v>2015</v>
      </c>
      <c r="AC986" s="13">
        <v>42014</v>
      </c>
      <c r="AD986" s="12">
        <v>-48.235999999999997</v>
      </c>
      <c r="AE986" s="12">
        <v>2</v>
      </c>
      <c r="AF986" s="12">
        <v>10.19</v>
      </c>
      <c r="AG986" s="12">
        <v>87243</v>
      </c>
      <c r="AH986" s="7" t="str">
        <f>IF(COUNTIF(Returns!$A$2:$A$1635,Orders!AG986)&gt;0,"Returned","Not Returned")</f>
        <v>Not Returned</v>
      </c>
    </row>
    <row r="987" spans="5:34" ht="12.75" customHeight="1" thickTop="1" thickBot="1" x14ac:dyDescent="0.3">
      <c r="E987" s="9">
        <v>19863</v>
      </c>
      <c r="F987" s="2" t="s">
        <v>106</v>
      </c>
      <c r="G987" s="2">
        <v>0.04</v>
      </c>
      <c r="H987" s="2">
        <v>60.65</v>
      </c>
      <c r="I987" s="2">
        <v>12.23</v>
      </c>
      <c r="J987" s="2">
        <v>1749</v>
      </c>
      <c r="K987" s="7" t="str">
        <f>IF(COUNTIF(Table1[Customer ID],Table1[[#This Row],[Customer ID]])&gt;1,"Repeat Customer","One-Time Customer")</f>
        <v>Repeat Customer</v>
      </c>
      <c r="L987" s="2" t="s">
        <v>1765</v>
      </c>
      <c r="M987" s="2" t="s">
        <v>49</v>
      </c>
      <c r="N987" s="2" t="s">
        <v>40</v>
      </c>
      <c r="O987" s="2" t="s">
        <v>41</v>
      </c>
      <c r="P987" s="2" t="s">
        <v>50</v>
      </c>
      <c r="Q987" s="2" t="s">
        <v>86</v>
      </c>
      <c r="R987" s="2" t="s">
        <v>1761</v>
      </c>
      <c r="S987" s="2">
        <v>0.64</v>
      </c>
      <c r="T987" s="7">
        <f>Table1[[#This Row],[Profit]]/Table1[[#This Row],[Sales]]</f>
        <v>0.69</v>
      </c>
      <c r="U987" s="2" t="s">
        <v>33</v>
      </c>
      <c r="V987" s="2" t="s">
        <v>61</v>
      </c>
      <c r="W987" s="2" t="s">
        <v>304</v>
      </c>
      <c r="X987" s="2" t="s">
        <v>1766</v>
      </c>
      <c r="Y987" s="2">
        <v>73505</v>
      </c>
      <c r="Z987" s="10">
        <v>42049</v>
      </c>
      <c r="AA987" s="14" t="str">
        <f>TEXT(Table1[[#This Row],[Order Date]],"mmmm")</f>
        <v>February</v>
      </c>
      <c r="AB987" s="8" t="str">
        <f>TEXT(Table1[[#This Row],[Order Date]],"yyyy")</f>
        <v>2015</v>
      </c>
      <c r="AC987" s="10">
        <v>42051</v>
      </c>
      <c r="AD987" s="2">
        <v>44.291099999999993</v>
      </c>
      <c r="AE987" s="2">
        <v>1</v>
      </c>
      <c r="AF987" s="2">
        <v>64.19</v>
      </c>
      <c r="AG987" s="2">
        <v>87244</v>
      </c>
      <c r="AH987" s="7" t="str">
        <f>IF(COUNTIF(Returns!$A$2:$A$1635,Orders!AG987)&gt;0,"Returned","Not Returned")</f>
        <v>Not Returned</v>
      </c>
    </row>
    <row r="988" spans="5:34" ht="12.75" customHeight="1" thickTop="1" thickBot="1" x14ac:dyDescent="0.3">
      <c r="E988" s="11">
        <v>19477</v>
      </c>
      <c r="F988" s="12" t="s">
        <v>106</v>
      </c>
      <c r="G988" s="12">
        <v>0.04</v>
      </c>
      <c r="H988" s="12">
        <v>8.5</v>
      </c>
      <c r="I988" s="12">
        <v>1.99</v>
      </c>
      <c r="J988" s="12">
        <v>1754</v>
      </c>
      <c r="K988" s="7" t="str">
        <f>IF(COUNTIF(Table1[Customer ID],Table1[[#This Row],[Customer ID]])&gt;1,"Repeat Customer","One-Time Customer")</f>
        <v>Repeat Customer</v>
      </c>
      <c r="L988" s="12" t="s">
        <v>1767</v>
      </c>
      <c r="M988" s="12" t="s">
        <v>49</v>
      </c>
      <c r="N988" s="12" t="s">
        <v>114</v>
      </c>
      <c r="O988" s="12" t="s">
        <v>77</v>
      </c>
      <c r="P988" s="12" t="s">
        <v>180</v>
      </c>
      <c r="Q988" s="12" t="s">
        <v>51</v>
      </c>
      <c r="R988" s="12" t="s">
        <v>847</v>
      </c>
      <c r="S988" s="12">
        <v>0.49</v>
      </c>
      <c r="T988" s="7">
        <f>Table1[[#This Row],[Profit]]/Table1[[#This Row],[Sales]]</f>
        <v>0.36497596356582612</v>
      </c>
      <c r="U988" s="12" t="s">
        <v>33</v>
      </c>
      <c r="V988" s="12" t="s">
        <v>34</v>
      </c>
      <c r="W988" s="12" t="s">
        <v>45</v>
      </c>
      <c r="X988" s="12" t="s">
        <v>1768</v>
      </c>
      <c r="Y988" s="12">
        <v>90503</v>
      </c>
      <c r="Z988" s="13">
        <v>42062</v>
      </c>
      <c r="AA988" s="14" t="str">
        <f>TEXT(Table1[[#This Row],[Order Date]],"mmmm")</f>
        <v>February</v>
      </c>
      <c r="AB988" s="8" t="str">
        <f>TEXT(Table1[[#This Row],[Order Date]],"yyyy")</f>
        <v>2015</v>
      </c>
      <c r="AC988" s="13">
        <v>42063</v>
      </c>
      <c r="AD988" s="12">
        <v>43.275199999999998</v>
      </c>
      <c r="AE988" s="12">
        <v>14</v>
      </c>
      <c r="AF988" s="12">
        <v>118.57</v>
      </c>
      <c r="AG988" s="12">
        <v>90178</v>
      </c>
      <c r="AH988" s="7" t="str">
        <f>IF(COUNTIF(Returns!$A$2:$A$1635,Orders!AG988)&gt;0,"Returned","Not Returned")</f>
        <v>Not Returned</v>
      </c>
    </row>
    <row r="989" spans="5:34" ht="12.75" customHeight="1" thickTop="1" thickBot="1" x14ac:dyDescent="0.3">
      <c r="E989" s="9">
        <v>19478</v>
      </c>
      <c r="F989" s="2" t="s">
        <v>106</v>
      </c>
      <c r="G989" s="2">
        <v>0.1</v>
      </c>
      <c r="H989" s="2">
        <v>15.99</v>
      </c>
      <c r="I989" s="2">
        <v>9.4</v>
      </c>
      <c r="J989" s="2">
        <v>1754</v>
      </c>
      <c r="K989" s="7" t="str">
        <f>IF(COUNTIF(Table1[Customer ID],Table1[[#This Row],[Customer ID]])&gt;1,"Repeat Customer","One-Time Customer")</f>
        <v>Repeat Customer</v>
      </c>
      <c r="L989" s="2" t="s">
        <v>1767</v>
      </c>
      <c r="M989" s="2" t="s">
        <v>49</v>
      </c>
      <c r="N989" s="2" t="s">
        <v>114</v>
      </c>
      <c r="O989" s="2" t="s">
        <v>77</v>
      </c>
      <c r="P989" s="2" t="s">
        <v>85</v>
      </c>
      <c r="Q989" s="2" t="s">
        <v>59</v>
      </c>
      <c r="R989" s="2" t="s">
        <v>1769</v>
      </c>
      <c r="S989" s="2">
        <v>0.49</v>
      </c>
      <c r="T989" s="7">
        <f>Table1[[#This Row],[Profit]]/Table1[[#This Row],[Sales]]</f>
        <v>-0.4557017742544357</v>
      </c>
      <c r="U989" s="2" t="s">
        <v>33</v>
      </c>
      <c r="V989" s="2" t="s">
        <v>34</v>
      </c>
      <c r="W989" s="2" t="s">
        <v>45</v>
      </c>
      <c r="X989" s="2" t="s">
        <v>1768</v>
      </c>
      <c r="Y989" s="2">
        <v>90503</v>
      </c>
      <c r="Z989" s="10">
        <v>42062</v>
      </c>
      <c r="AA989" s="14" t="str">
        <f>TEXT(Table1[[#This Row],[Order Date]],"mmmm")</f>
        <v>February</v>
      </c>
      <c r="AB989" s="8" t="str">
        <f>TEXT(Table1[[#This Row],[Order Date]],"yyyy")</f>
        <v>2015</v>
      </c>
      <c r="AC989" s="10">
        <v>42062</v>
      </c>
      <c r="AD989" s="2">
        <v>-36.214620000000004</v>
      </c>
      <c r="AE989" s="2">
        <v>5</v>
      </c>
      <c r="AF989" s="2">
        <v>79.47</v>
      </c>
      <c r="AG989" s="2">
        <v>90178</v>
      </c>
      <c r="AH989" s="7" t="str">
        <f>IF(COUNTIF(Returns!$A$2:$A$1635,Orders!AG989)&gt;0,"Returned","Not Returned")</f>
        <v>Not Returned</v>
      </c>
    </row>
    <row r="990" spans="5:34" ht="12.75" customHeight="1" thickTop="1" thickBot="1" x14ac:dyDescent="0.3">
      <c r="E990" s="11">
        <v>19479</v>
      </c>
      <c r="F990" s="12" t="s">
        <v>106</v>
      </c>
      <c r="G990" s="12">
        <v>0.09</v>
      </c>
      <c r="H990" s="12">
        <v>95.99</v>
      </c>
      <c r="I990" s="12">
        <v>8.99</v>
      </c>
      <c r="J990" s="12">
        <v>1754</v>
      </c>
      <c r="K990" s="7" t="str">
        <f>IF(COUNTIF(Table1[Customer ID],Table1[[#This Row],[Customer ID]])&gt;1,"Repeat Customer","One-Time Customer")</f>
        <v>Repeat Customer</v>
      </c>
      <c r="L990" s="12" t="s">
        <v>1767</v>
      </c>
      <c r="M990" s="12" t="s">
        <v>49</v>
      </c>
      <c r="N990" s="12" t="s">
        <v>114</v>
      </c>
      <c r="O990" s="12" t="s">
        <v>77</v>
      </c>
      <c r="P990" s="12" t="s">
        <v>78</v>
      </c>
      <c r="Q990" s="12" t="s">
        <v>59</v>
      </c>
      <c r="R990" s="12" t="s">
        <v>1770</v>
      </c>
      <c r="S990" s="12">
        <v>0.56999999999999995</v>
      </c>
      <c r="T990" s="7">
        <f>Table1[[#This Row],[Profit]]/Table1[[#This Row],[Sales]]</f>
        <v>1.1211835225098842E-2</v>
      </c>
      <c r="U990" s="12" t="s">
        <v>33</v>
      </c>
      <c r="V990" s="12" t="s">
        <v>34</v>
      </c>
      <c r="W990" s="12" t="s">
        <v>45</v>
      </c>
      <c r="X990" s="12" t="s">
        <v>1768</v>
      </c>
      <c r="Y990" s="12">
        <v>90503</v>
      </c>
      <c r="Z990" s="13">
        <v>42062</v>
      </c>
      <c r="AA990" s="14" t="str">
        <f>TEXT(Table1[[#This Row],[Order Date]],"mmmm")</f>
        <v>February</v>
      </c>
      <c r="AB990" s="8" t="str">
        <f>TEXT(Table1[[#This Row],[Order Date]],"yyyy")</f>
        <v>2015</v>
      </c>
      <c r="AC990" s="13">
        <v>42066</v>
      </c>
      <c r="AD990" s="12">
        <v>7.032960000000001</v>
      </c>
      <c r="AE990" s="12">
        <v>8</v>
      </c>
      <c r="AF990" s="12">
        <v>627.28</v>
      </c>
      <c r="AG990" s="12">
        <v>90178</v>
      </c>
      <c r="AH990" s="7" t="str">
        <f>IF(COUNTIF(Returns!$A$2:$A$1635,Orders!AG990)&gt;0,"Returned","Not Returned")</f>
        <v>Not Returned</v>
      </c>
    </row>
    <row r="991" spans="5:34" ht="12.75" customHeight="1" thickTop="1" thickBot="1" x14ac:dyDescent="0.3">
      <c r="E991" s="9">
        <v>25920</v>
      </c>
      <c r="F991" s="2" t="s">
        <v>25</v>
      </c>
      <c r="G991" s="2">
        <v>0</v>
      </c>
      <c r="H991" s="2">
        <v>115.99</v>
      </c>
      <c r="I991" s="2">
        <v>5.92</v>
      </c>
      <c r="J991" s="2">
        <v>1764</v>
      </c>
      <c r="K991" s="7" t="str">
        <f>IF(COUNTIF(Table1[Customer ID],Table1[[#This Row],[Customer ID]])&gt;1,"Repeat Customer","One-Time Customer")</f>
        <v>Repeat Customer</v>
      </c>
      <c r="L991" s="2" t="s">
        <v>1771</v>
      </c>
      <c r="M991" s="2" t="s">
        <v>49</v>
      </c>
      <c r="N991" s="2" t="s">
        <v>114</v>
      </c>
      <c r="O991" s="2" t="s">
        <v>77</v>
      </c>
      <c r="P991" s="2" t="s">
        <v>78</v>
      </c>
      <c r="Q991" s="2" t="s">
        <v>59</v>
      </c>
      <c r="R991" s="2" t="s">
        <v>1772</v>
      </c>
      <c r="S991" s="2">
        <v>0.57999999999999996</v>
      </c>
      <c r="T991" s="7">
        <f>Table1[[#This Row],[Profit]]/Table1[[#This Row],[Sales]]</f>
        <v>-1.4453387566570726E-2</v>
      </c>
      <c r="U991" s="2" t="s">
        <v>33</v>
      </c>
      <c r="V991" s="2" t="s">
        <v>136</v>
      </c>
      <c r="W991" s="2" t="s">
        <v>362</v>
      </c>
      <c r="X991" s="2" t="s">
        <v>1773</v>
      </c>
      <c r="Y991" s="2">
        <v>34698</v>
      </c>
      <c r="Z991" s="10">
        <v>42026</v>
      </c>
      <c r="AA991" s="14" t="str">
        <f>TEXT(Table1[[#This Row],[Order Date]],"mmmm")</f>
        <v>January</v>
      </c>
      <c r="AB991" s="8" t="str">
        <f>TEXT(Table1[[#This Row],[Order Date]],"yyyy")</f>
        <v>2015</v>
      </c>
      <c r="AC991" s="10">
        <v>42026</v>
      </c>
      <c r="AD991" s="2">
        <v>-16.772000000000002</v>
      </c>
      <c r="AE991" s="2">
        <v>11</v>
      </c>
      <c r="AF991" s="2">
        <v>1160.42</v>
      </c>
      <c r="AG991" s="2">
        <v>89775</v>
      </c>
      <c r="AH991" s="7" t="str">
        <f>IF(COUNTIF(Returns!$A$2:$A$1635,Orders!AG991)&gt;0,"Returned","Not Returned")</f>
        <v>Not Returned</v>
      </c>
    </row>
    <row r="992" spans="5:34" ht="12.75" customHeight="1" thickTop="1" thickBot="1" x14ac:dyDescent="0.3">
      <c r="E992" s="11">
        <v>25608</v>
      </c>
      <c r="F992" s="12" t="s">
        <v>25</v>
      </c>
      <c r="G992" s="12">
        <v>0.06</v>
      </c>
      <c r="H992" s="12">
        <v>19.98</v>
      </c>
      <c r="I992" s="12">
        <v>10.49</v>
      </c>
      <c r="J992" s="12">
        <v>1764</v>
      </c>
      <c r="K992" s="7" t="str">
        <f>IF(COUNTIF(Table1[Customer ID],Table1[[#This Row],[Customer ID]])&gt;1,"Repeat Customer","One-Time Customer")</f>
        <v>Repeat Customer</v>
      </c>
      <c r="L992" s="12" t="s">
        <v>1771</v>
      </c>
      <c r="M992" s="12" t="s">
        <v>49</v>
      </c>
      <c r="N992" s="12" t="s">
        <v>114</v>
      </c>
      <c r="O992" s="12" t="s">
        <v>41</v>
      </c>
      <c r="P992" s="12" t="s">
        <v>50</v>
      </c>
      <c r="Q992" s="12" t="s">
        <v>59</v>
      </c>
      <c r="R992" s="12" t="s">
        <v>1774</v>
      </c>
      <c r="S992" s="12">
        <v>0.49</v>
      </c>
      <c r="T992" s="7">
        <f>Table1[[#This Row],[Profit]]/Table1[[#This Row],[Sales]]</f>
        <v>4.9741433684821512</v>
      </c>
      <c r="U992" s="12" t="s">
        <v>33</v>
      </c>
      <c r="V992" s="12" t="s">
        <v>136</v>
      </c>
      <c r="W992" s="12" t="s">
        <v>362</v>
      </c>
      <c r="X992" s="12" t="s">
        <v>1773</v>
      </c>
      <c r="Y992" s="12">
        <v>34698</v>
      </c>
      <c r="Z992" s="13">
        <v>42064</v>
      </c>
      <c r="AA992" s="14" t="str">
        <f>TEXT(Table1[[#This Row],[Order Date]],"mmmm")</f>
        <v>March</v>
      </c>
      <c r="AB992" s="8" t="str">
        <f>TEXT(Table1[[#This Row],[Order Date]],"yyyy")</f>
        <v>2015</v>
      </c>
      <c r="AC992" s="13">
        <v>42066</v>
      </c>
      <c r="AD992" s="12">
        <v>514.17719999999997</v>
      </c>
      <c r="AE992" s="12">
        <v>5</v>
      </c>
      <c r="AF992" s="12">
        <v>103.37</v>
      </c>
      <c r="AG992" s="12">
        <v>89776</v>
      </c>
      <c r="AH992" s="7" t="str">
        <f>IF(COUNTIF(Returns!$A$2:$A$1635,Orders!AG992)&gt;0,"Returned","Not Returned")</f>
        <v>Not Returned</v>
      </c>
    </row>
    <row r="993" spans="5:34" ht="12.75" customHeight="1" thickTop="1" thickBot="1" x14ac:dyDescent="0.3">
      <c r="E993" s="9">
        <v>25609</v>
      </c>
      <c r="F993" s="2" t="s">
        <v>25</v>
      </c>
      <c r="G993" s="2">
        <v>0.08</v>
      </c>
      <c r="H993" s="2">
        <v>1.76</v>
      </c>
      <c r="I993" s="2">
        <v>4.8600000000000003</v>
      </c>
      <c r="J993" s="2">
        <v>1764</v>
      </c>
      <c r="K993" s="7" t="str">
        <f>IF(COUNTIF(Table1[Customer ID],Table1[[#This Row],[Customer ID]])&gt;1,"Repeat Customer","One-Time Customer")</f>
        <v>Repeat Customer</v>
      </c>
      <c r="L993" s="2" t="s">
        <v>1771</v>
      </c>
      <c r="M993" s="2" t="s">
        <v>49</v>
      </c>
      <c r="N993" s="2" t="s">
        <v>114</v>
      </c>
      <c r="O993" s="2" t="s">
        <v>41</v>
      </c>
      <c r="P993" s="2" t="s">
        <v>50</v>
      </c>
      <c r="Q993" s="2" t="s">
        <v>59</v>
      </c>
      <c r="R993" s="2" t="s">
        <v>1775</v>
      </c>
      <c r="S993" s="2">
        <v>0.41</v>
      </c>
      <c r="T993" s="7">
        <f>Table1[[#This Row],[Profit]]/Table1[[#This Row],[Sales]]</f>
        <v>5.8591745400298354</v>
      </c>
      <c r="U993" s="2" t="s">
        <v>33</v>
      </c>
      <c r="V993" s="2" t="s">
        <v>136</v>
      </c>
      <c r="W993" s="2" t="s">
        <v>362</v>
      </c>
      <c r="X993" s="2" t="s">
        <v>1773</v>
      </c>
      <c r="Y993" s="2">
        <v>34698</v>
      </c>
      <c r="Z993" s="10">
        <v>42064</v>
      </c>
      <c r="AA993" s="14" t="str">
        <f>TEXT(Table1[[#This Row],[Order Date]],"mmmm")</f>
        <v>March</v>
      </c>
      <c r="AB993" s="8" t="str">
        <f>TEXT(Table1[[#This Row],[Order Date]],"yyyy")</f>
        <v>2015</v>
      </c>
      <c r="AC993" s="10">
        <v>42065</v>
      </c>
      <c r="AD993" s="2">
        <v>235.65599999999998</v>
      </c>
      <c r="AE993" s="2">
        <v>23</v>
      </c>
      <c r="AF993" s="2">
        <v>40.22</v>
      </c>
      <c r="AG993" s="2">
        <v>89776</v>
      </c>
      <c r="AH993" s="7" t="str">
        <f>IF(COUNTIF(Returns!$A$2:$A$1635,Orders!AG993)&gt;0,"Returned","Not Returned")</f>
        <v>Not Returned</v>
      </c>
    </row>
    <row r="994" spans="5:34" ht="12.75" customHeight="1" thickTop="1" thickBot="1" x14ac:dyDescent="0.3">
      <c r="E994" s="11">
        <v>25054</v>
      </c>
      <c r="F994" s="12" t="s">
        <v>37</v>
      </c>
      <c r="G994" s="12">
        <v>0</v>
      </c>
      <c r="H994" s="12">
        <v>5.77</v>
      </c>
      <c r="I994" s="12">
        <v>4.97</v>
      </c>
      <c r="J994" s="12">
        <v>1765</v>
      </c>
      <c r="K994" s="7" t="str">
        <f>IF(COUNTIF(Table1[Customer ID],Table1[[#This Row],[Customer ID]])&gt;1,"Repeat Customer","One-Time Customer")</f>
        <v>One-Time Customer</v>
      </c>
      <c r="L994" s="12" t="s">
        <v>1776</v>
      </c>
      <c r="M994" s="12" t="s">
        <v>49</v>
      </c>
      <c r="N994" s="12" t="s">
        <v>114</v>
      </c>
      <c r="O994" s="12" t="s">
        <v>29</v>
      </c>
      <c r="P994" s="12" t="s">
        <v>109</v>
      </c>
      <c r="Q994" s="12" t="s">
        <v>59</v>
      </c>
      <c r="R994" s="12" t="s">
        <v>1777</v>
      </c>
      <c r="S994" s="12">
        <v>0.35</v>
      </c>
      <c r="T994" s="7">
        <f>Table1[[#This Row],[Profit]]/Table1[[#This Row],[Sales]]</f>
        <v>6.7863818424566152E-2</v>
      </c>
      <c r="U994" s="12" t="s">
        <v>33</v>
      </c>
      <c r="V994" s="12" t="s">
        <v>61</v>
      </c>
      <c r="W994" s="12" t="s">
        <v>506</v>
      </c>
      <c r="X994" s="12" t="s">
        <v>1778</v>
      </c>
      <c r="Y994" s="12">
        <v>63141</v>
      </c>
      <c r="Z994" s="13">
        <v>42128</v>
      </c>
      <c r="AA994" s="14" t="str">
        <f>TEXT(Table1[[#This Row],[Order Date]],"mmmm")</f>
        <v>May</v>
      </c>
      <c r="AB994" s="8" t="str">
        <f>TEXT(Table1[[#This Row],[Order Date]],"yyyy")</f>
        <v>2015</v>
      </c>
      <c r="AC994" s="13">
        <v>42129</v>
      </c>
      <c r="AD994" s="12">
        <v>3.5581000000000031</v>
      </c>
      <c r="AE994" s="12">
        <v>8</v>
      </c>
      <c r="AF994" s="12">
        <v>52.43</v>
      </c>
      <c r="AG994" s="12">
        <v>89777</v>
      </c>
      <c r="AH994" s="7" t="str">
        <f>IF(COUNTIF(Returns!$A$2:$A$1635,Orders!AG994)&gt;0,"Returned","Not Returned")</f>
        <v>Not Returned</v>
      </c>
    </row>
    <row r="995" spans="5:34" ht="12.75" customHeight="1" thickTop="1" thickBot="1" x14ac:dyDescent="0.3">
      <c r="E995" s="9">
        <v>20636</v>
      </c>
      <c r="F995" s="2" t="s">
        <v>47</v>
      </c>
      <c r="G995" s="2">
        <v>0.01</v>
      </c>
      <c r="H995" s="2">
        <v>50.98</v>
      </c>
      <c r="I995" s="2">
        <v>6.5</v>
      </c>
      <c r="J995" s="2">
        <v>1767</v>
      </c>
      <c r="K995" s="7" t="str">
        <f>IF(COUNTIF(Table1[Customer ID],Table1[[#This Row],[Customer ID]])&gt;1,"Repeat Customer","One-Time Customer")</f>
        <v>One-Time Customer</v>
      </c>
      <c r="L995" s="2" t="s">
        <v>1779</v>
      </c>
      <c r="M995" s="2" t="s">
        <v>49</v>
      </c>
      <c r="N995" s="2" t="s">
        <v>40</v>
      </c>
      <c r="O995" s="2" t="s">
        <v>77</v>
      </c>
      <c r="P995" s="2" t="s">
        <v>180</v>
      </c>
      <c r="Q995" s="2" t="s">
        <v>59</v>
      </c>
      <c r="R995" s="2" t="s">
        <v>937</v>
      </c>
      <c r="S995" s="2">
        <v>0.73</v>
      </c>
      <c r="T995" s="7">
        <f>Table1[[#This Row],[Profit]]/Table1[[#This Row],[Sales]]</f>
        <v>6.5238426859216356E-3</v>
      </c>
      <c r="U995" s="2" t="s">
        <v>33</v>
      </c>
      <c r="V995" s="2" t="s">
        <v>136</v>
      </c>
      <c r="W995" s="2" t="s">
        <v>387</v>
      </c>
      <c r="X995" s="2" t="s">
        <v>1722</v>
      </c>
      <c r="Y995" s="2">
        <v>30265</v>
      </c>
      <c r="Z995" s="10">
        <v>42089</v>
      </c>
      <c r="AA995" s="14" t="str">
        <f>TEXT(Table1[[#This Row],[Order Date]],"mmmm")</f>
        <v>March</v>
      </c>
      <c r="AB995" s="8" t="str">
        <f>TEXT(Table1[[#This Row],[Order Date]],"yyyy")</f>
        <v>2015</v>
      </c>
      <c r="AC995" s="10">
        <v>42090</v>
      </c>
      <c r="AD995" s="2">
        <v>5.3396999999999997</v>
      </c>
      <c r="AE995" s="2">
        <v>16</v>
      </c>
      <c r="AF995" s="2">
        <v>818.49</v>
      </c>
      <c r="AG995" s="2">
        <v>89211</v>
      </c>
      <c r="AH995" s="7" t="str">
        <f>IF(COUNTIF(Returns!$A$2:$A$1635,Orders!AG995)&gt;0,"Returned","Not Returned")</f>
        <v>Not Returned</v>
      </c>
    </row>
    <row r="996" spans="5:34" ht="12.75" customHeight="1" thickTop="1" thickBot="1" x14ac:dyDescent="0.3">
      <c r="E996" s="11">
        <v>24894</v>
      </c>
      <c r="F996" s="12" t="s">
        <v>56</v>
      </c>
      <c r="G996" s="12">
        <v>7.0000000000000007E-2</v>
      </c>
      <c r="H996" s="12">
        <v>60.98</v>
      </c>
      <c r="I996" s="12">
        <v>49</v>
      </c>
      <c r="J996" s="12">
        <v>1771</v>
      </c>
      <c r="K996" s="7" t="str">
        <f>IF(COUNTIF(Table1[Customer ID],Table1[[#This Row],[Customer ID]])&gt;1,"Repeat Customer","One-Time Customer")</f>
        <v>One-Time Customer</v>
      </c>
      <c r="L996" s="12" t="s">
        <v>1780</v>
      </c>
      <c r="M996" s="12" t="s">
        <v>49</v>
      </c>
      <c r="N996" s="12" t="s">
        <v>40</v>
      </c>
      <c r="O996" s="12" t="s">
        <v>29</v>
      </c>
      <c r="P996" s="12" t="s">
        <v>257</v>
      </c>
      <c r="Q996" s="12" t="s">
        <v>236</v>
      </c>
      <c r="R996" s="12" t="s">
        <v>1583</v>
      </c>
      <c r="S996" s="12">
        <v>0.59</v>
      </c>
      <c r="T996" s="7">
        <f>Table1[[#This Row],[Profit]]/Table1[[#This Row],[Sales]]</f>
        <v>-1.9696467318428943</v>
      </c>
      <c r="U996" s="12" t="s">
        <v>33</v>
      </c>
      <c r="V996" s="12" t="s">
        <v>61</v>
      </c>
      <c r="W996" s="12" t="s">
        <v>178</v>
      </c>
      <c r="X996" s="12" t="s">
        <v>1614</v>
      </c>
      <c r="Y996" s="12">
        <v>61032</v>
      </c>
      <c r="Z996" s="13">
        <v>42069</v>
      </c>
      <c r="AA996" s="14" t="str">
        <f>TEXT(Table1[[#This Row],[Order Date]],"mmmm")</f>
        <v>March</v>
      </c>
      <c r="AB996" s="8" t="str">
        <f>TEXT(Table1[[#This Row],[Order Date]],"yyyy")</f>
        <v>2015</v>
      </c>
      <c r="AC996" s="13">
        <v>42070</v>
      </c>
      <c r="AD996" s="12">
        <v>-807.89</v>
      </c>
      <c r="AE996" s="12">
        <v>7</v>
      </c>
      <c r="AF996" s="12">
        <v>410.17</v>
      </c>
      <c r="AG996" s="12">
        <v>89106</v>
      </c>
      <c r="AH996" s="7" t="str">
        <f>IF(COUNTIF(Returns!$A$2:$A$1635,Orders!AG996)&gt;0,"Returned","Not Returned")</f>
        <v>Not Returned</v>
      </c>
    </row>
    <row r="997" spans="5:34" ht="12.75" customHeight="1" thickTop="1" thickBot="1" x14ac:dyDescent="0.3">
      <c r="E997" s="9">
        <v>19826</v>
      </c>
      <c r="F997" s="2" t="s">
        <v>106</v>
      </c>
      <c r="G997" s="2">
        <v>0.09</v>
      </c>
      <c r="H997" s="2">
        <v>12.95</v>
      </c>
      <c r="I997" s="2">
        <v>4.9800000000000004</v>
      </c>
      <c r="J997" s="2">
        <v>1775</v>
      </c>
      <c r="K997" s="7" t="str">
        <f>IF(COUNTIF(Table1[Customer ID],Table1[[#This Row],[Customer ID]])&gt;1,"Repeat Customer","One-Time Customer")</f>
        <v>One-Time Customer</v>
      </c>
      <c r="L997" s="2" t="s">
        <v>1781</v>
      </c>
      <c r="M997" s="2" t="s">
        <v>49</v>
      </c>
      <c r="N997" s="2" t="s">
        <v>114</v>
      </c>
      <c r="O997" s="2" t="s">
        <v>29</v>
      </c>
      <c r="P997" s="2" t="s">
        <v>109</v>
      </c>
      <c r="Q997" s="2" t="s">
        <v>59</v>
      </c>
      <c r="R997" s="2" t="s">
        <v>1504</v>
      </c>
      <c r="S997" s="2">
        <v>0.4</v>
      </c>
      <c r="T997" s="7">
        <f>Table1[[#This Row],[Profit]]/Table1[[#This Row],[Sales]]</f>
        <v>0.45964142613341247</v>
      </c>
      <c r="U997" s="2" t="s">
        <v>33</v>
      </c>
      <c r="V997" s="2" t="s">
        <v>61</v>
      </c>
      <c r="W997" s="2" t="s">
        <v>703</v>
      </c>
      <c r="X997" s="2" t="s">
        <v>1782</v>
      </c>
      <c r="Y997" s="2">
        <v>46614</v>
      </c>
      <c r="Z997" s="10">
        <v>42169</v>
      </c>
      <c r="AA997" s="14" t="str">
        <f>TEXT(Table1[[#This Row],[Order Date]],"mmmm")</f>
        <v>June</v>
      </c>
      <c r="AB997" s="8" t="str">
        <f>TEXT(Table1[[#This Row],[Order Date]],"yyyy")</f>
        <v>2015</v>
      </c>
      <c r="AC997" s="10">
        <v>42176</v>
      </c>
      <c r="AD997" s="2">
        <v>123.89175</v>
      </c>
      <c r="AE997" s="2">
        <v>21</v>
      </c>
      <c r="AF997" s="2">
        <v>269.54000000000002</v>
      </c>
      <c r="AG997" s="2">
        <v>89944</v>
      </c>
      <c r="AH997" s="7" t="str">
        <f>IF(COUNTIF(Returns!$A$2:$A$1635,Orders!AG997)&gt;0,"Returned","Not Returned")</f>
        <v>Not Returned</v>
      </c>
    </row>
    <row r="998" spans="5:34" ht="12.75" customHeight="1" thickTop="1" thickBot="1" x14ac:dyDescent="0.3">
      <c r="E998" s="11">
        <v>20278</v>
      </c>
      <c r="F998" s="12" t="s">
        <v>37</v>
      </c>
      <c r="G998" s="12">
        <v>0.08</v>
      </c>
      <c r="H998" s="12">
        <v>5.78</v>
      </c>
      <c r="I998" s="12">
        <v>5.67</v>
      </c>
      <c r="J998" s="12">
        <v>1776</v>
      </c>
      <c r="K998" s="7" t="str">
        <f>IF(COUNTIF(Table1[Customer ID],Table1[[#This Row],[Customer ID]])&gt;1,"Repeat Customer","One-Time Customer")</f>
        <v>One-Time Customer</v>
      </c>
      <c r="L998" s="12" t="s">
        <v>1783</v>
      </c>
      <c r="M998" s="12" t="s">
        <v>49</v>
      </c>
      <c r="N998" s="12" t="s">
        <v>114</v>
      </c>
      <c r="O998" s="12" t="s">
        <v>29</v>
      </c>
      <c r="P998" s="12" t="s">
        <v>93</v>
      </c>
      <c r="Q998" s="12" t="s">
        <v>59</v>
      </c>
      <c r="R998" s="12" t="s">
        <v>636</v>
      </c>
      <c r="S998" s="12">
        <v>0.36</v>
      </c>
      <c r="T998" s="7">
        <f>Table1[[#This Row],[Profit]]/Table1[[#This Row],[Sales]]</f>
        <v>-0.50575208782959569</v>
      </c>
      <c r="U998" s="12" t="s">
        <v>33</v>
      </c>
      <c r="V998" s="12" t="s">
        <v>61</v>
      </c>
      <c r="W998" s="12" t="s">
        <v>703</v>
      </c>
      <c r="X998" s="12" t="s">
        <v>1784</v>
      </c>
      <c r="Y998" s="12">
        <v>47802</v>
      </c>
      <c r="Z998" s="13">
        <v>42039</v>
      </c>
      <c r="AA998" s="14" t="str">
        <f>TEXT(Table1[[#This Row],[Order Date]],"mmmm")</f>
        <v>February</v>
      </c>
      <c r="AB998" s="8" t="str">
        <f>TEXT(Table1[[#This Row],[Order Date]],"yyyy")</f>
        <v>2015</v>
      </c>
      <c r="AC998" s="13">
        <v>42040</v>
      </c>
      <c r="AD998" s="12">
        <v>-53.898000000000003</v>
      </c>
      <c r="AE998" s="12">
        <v>19</v>
      </c>
      <c r="AF998" s="12">
        <v>106.57</v>
      </c>
      <c r="AG998" s="12">
        <v>89941</v>
      </c>
      <c r="AH998" s="7" t="str">
        <f>IF(COUNTIF(Returns!$A$2:$A$1635,Orders!AG998)&gt;0,"Returned","Not Returned")</f>
        <v>Not Returned</v>
      </c>
    </row>
    <row r="999" spans="5:34" ht="12.75" customHeight="1" thickTop="1" thickBot="1" x14ac:dyDescent="0.3">
      <c r="E999" s="9">
        <v>20391</v>
      </c>
      <c r="F999" s="2" t="s">
        <v>106</v>
      </c>
      <c r="G999" s="2">
        <v>7.0000000000000007E-2</v>
      </c>
      <c r="H999" s="2">
        <v>5.43</v>
      </c>
      <c r="I999" s="2">
        <v>0.95</v>
      </c>
      <c r="J999" s="2">
        <v>1777</v>
      </c>
      <c r="K999" s="7" t="str">
        <f>IF(COUNTIF(Table1[Customer ID],Table1[[#This Row],[Customer ID]])&gt;1,"Repeat Customer","One-Time Customer")</f>
        <v>Repeat Customer</v>
      </c>
      <c r="L999" s="2" t="s">
        <v>1785</v>
      </c>
      <c r="M999" s="2" t="s">
        <v>49</v>
      </c>
      <c r="N999" s="2" t="s">
        <v>114</v>
      </c>
      <c r="O999" s="2" t="s">
        <v>29</v>
      </c>
      <c r="P999" s="2" t="s">
        <v>93</v>
      </c>
      <c r="Q999" s="2" t="s">
        <v>31</v>
      </c>
      <c r="R999" s="2" t="s">
        <v>628</v>
      </c>
      <c r="S999" s="2">
        <v>0.36</v>
      </c>
      <c r="T999" s="7">
        <f>Table1[[#This Row],[Profit]]/Table1[[#This Row],[Sales]]</f>
        <v>0.69</v>
      </c>
      <c r="U999" s="2" t="s">
        <v>33</v>
      </c>
      <c r="V999" s="2" t="s">
        <v>61</v>
      </c>
      <c r="W999" s="2" t="s">
        <v>703</v>
      </c>
      <c r="X999" s="2" t="s">
        <v>1786</v>
      </c>
      <c r="Y999" s="2">
        <v>46383</v>
      </c>
      <c r="Z999" s="10">
        <v>42116</v>
      </c>
      <c r="AA999" s="14" t="str">
        <f>TEXT(Table1[[#This Row],[Order Date]],"mmmm")</f>
        <v>April</v>
      </c>
      <c r="AB999" s="8" t="str">
        <f>TEXT(Table1[[#This Row],[Order Date]],"yyyy")</f>
        <v>2015</v>
      </c>
      <c r="AC999" s="10">
        <v>42120</v>
      </c>
      <c r="AD999" s="2">
        <v>26.502899999999997</v>
      </c>
      <c r="AE999" s="2">
        <v>7</v>
      </c>
      <c r="AF999" s="2">
        <v>38.409999999999997</v>
      </c>
      <c r="AG999" s="2">
        <v>89939</v>
      </c>
      <c r="AH999" s="7" t="str">
        <f>IF(COUNTIF(Returns!$A$2:$A$1635,Orders!AG999)&gt;0,"Returned","Not Returned")</f>
        <v>Not Returned</v>
      </c>
    </row>
    <row r="1000" spans="5:34" ht="12.75" customHeight="1" thickTop="1" thickBot="1" x14ac:dyDescent="0.3">
      <c r="E1000" s="11">
        <v>21163</v>
      </c>
      <c r="F1000" s="12" t="s">
        <v>106</v>
      </c>
      <c r="G1000" s="12">
        <v>0.02</v>
      </c>
      <c r="H1000" s="12">
        <v>10.06</v>
      </c>
      <c r="I1000" s="12">
        <v>2.06</v>
      </c>
      <c r="J1000" s="12">
        <v>1777</v>
      </c>
      <c r="K1000" s="7" t="str">
        <f>IF(COUNTIF(Table1[Customer ID],Table1[[#This Row],[Customer ID]])&gt;1,"Repeat Customer","One-Time Customer")</f>
        <v>Repeat Customer</v>
      </c>
      <c r="L1000" s="12" t="s">
        <v>1785</v>
      </c>
      <c r="M1000" s="12" t="s">
        <v>49</v>
      </c>
      <c r="N1000" s="12" t="s">
        <v>114</v>
      </c>
      <c r="O1000" s="12" t="s">
        <v>29</v>
      </c>
      <c r="P1000" s="12" t="s">
        <v>93</v>
      </c>
      <c r="Q1000" s="12" t="s">
        <v>31</v>
      </c>
      <c r="R1000" s="12" t="s">
        <v>280</v>
      </c>
      <c r="S1000" s="12">
        <v>0.39</v>
      </c>
      <c r="T1000" s="7">
        <f>Table1[[#This Row],[Profit]]/Table1[[#This Row],[Sales]]</f>
        <v>0.69</v>
      </c>
      <c r="U1000" s="12" t="s">
        <v>33</v>
      </c>
      <c r="V1000" s="12" t="s">
        <v>61</v>
      </c>
      <c r="W1000" s="12" t="s">
        <v>703</v>
      </c>
      <c r="X1000" s="12" t="s">
        <v>1786</v>
      </c>
      <c r="Y1000" s="12">
        <v>46383</v>
      </c>
      <c r="Z1000" s="13">
        <v>42007</v>
      </c>
      <c r="AA1000" s="14" t="str">
        <f>TEXT(Table1[[#This Row],[Order Date]],"mmmm")</f>
        <v>January</v>
      </c>
      <c r="AB1000" s="8" t="str">
        <f>TEXT(Table1[[#This Row],[Order Date]],"yyyy")</f>
        <v>2015</v>
      </c>
      <c r="AC1000" s="13">
        <v>42012</v>
      </c>
      <c r="AD1000" s="12">
        <v>90.624600000000001</v>
      </c>
      <c r="AE1000" s="12">
        <v>13</v>
      </c>
      <c r="AF1000" s="12">
        <v>131.34</v>
      </c>
      <c r="AG1000" s="12">
        <v>89940</v>
      </c>
      <c r="AH1000" s="7" t="str">
        <f>IF(COUNTIF(Returns!$A$2:$A$1635,Orders!AG1000)&gt;0,"Returned","Not Returned")</f>
        <v>Not Returned</v>
      </c>
    </row>
    <row r="1001" spans="5:34" ht="12.75" customHeight="1" thickTop="1" thickBot="1" x14ac:dyDescent="0.3">
      <c r="E1001" s="9">
        <v>20600</v>
      </c>
      <c r="F1001" s="2" t="s">
        <v>37</v>
      </c>
      <c r="G1001" s="2">
        <v>0.03</v>
      </c>
      <c r="H1001" s="2">
        <v>19.989999999999998</v>
      </c>
      <c r="I1001" s="2">
        <v>11.17</v>
      </c>
      <c r="J1001" s="2">
        <v>1777</v>
      </c>
      <c r="K1001" s="7" t="str">
        <f>IF(COUNTIF(Table1[Customer ID],Table1[[#This Row],[Customer ID]])&gt;1,"Repeat Customer","One-Time Customer")</f>
        <v>Repeat Customer</v>
      </c>
      <c r="L1001" s="2" t="s">
        <v>1785</v>
      </c>
      <c r="M1001" s="2" t="s">
        <v>49</v>
      </c>
      <c r="N1001" s="2" t="s">
        <v>28</v>
      </c>
      <c r="O1001" s="2" t="s">
        <v>41</v>
      </c>
      <c r="P1001" s="2" t="s">
        <v>50</v>
      </c>
      <c r="Q1001" s="2" t="s">
        <v>236</v>
      </c>
      <c r="R1001" s="2" t="s">
        <v>508</v>
      </c>
      <c r="S1001" s="2">
        <v>0.6</v>
      </c>
      <c r="T1001" s="7">
        <f>Table1[[#This Row],[Profit]]/Table1[[#This Row],[Sales]]</f>
        <v>-8.2971265053058282E-2</v>
      </c>
      <c r="U1001" s="2" t="s">
        <v>33</v>
      </c>
      <c r="V1001" s="2" t="s">
        <v>61</v>
      </c>
      <c r="W1001" s="2" t="s">
        <v>703</v>
      </c>
      <c r="X1001" s="2" t="s">
        <v>1786</v>
      </c>
      <c r="Y1001" s="2">
        <v>46383</v>
      </c>
      <c r="Z1001" s="10">
        <v>42096</v>
      </c>
      <c r="AA1001" s="14" t="str">
        <f>TEXT(Table1[[#This Row],[Order Date]],"mmmm")</f>
        <v>April</v>
      </c>
      <c r="AB1001" s="8" t="str">
        <f>TEXT(Table1[[#This Row],[Order Date]],"yyyy")</f>
        <v>2015</v>
      </c>
      <c r="AC1001" s="10">
        <v>42097</v>
      </c>
      <c r="AD1001" s="2">
        <v>-20.876399999999997</v>
      </c>
      <c r="AE1001" s="2">
        <v>12</v>
      </c>
      <c r="AF1001" s="2">
        <v>251.61</v>
      </c>
      <c r="AG1001" s="2">
        <v>89942</v>
      </c>
      <c r="AH1001" s="7" t="str">
        <f>IF(COUNTIF(Returns!$A$2:$A$1635,Orders!AG1001)&gt;0,"Returned","Not Returned")</f>
        <v>Not Returned</v>
      </c>
    </row>
    <row r="1002" spans="5:34" ht="12.75" customHeight="1" thickTop="1" thickBot="1" x14ac:dyDescent="0.3">
      <c r="E1002" s="11">
        <v>25498</v>
      </c>
      <c r="F1002" s="12" t="s">
        <v>25</v>
      </c>
      <c r="G1002" s="12">
        <v>0.06</v>
      </c>
      <c r="H1002" s="12">
        <v>13.99</v>
      </c>
      <c r="I1002" s="12">
        <v>7.51</v>
      </c>
      <c r="J1002" s="12">
        <v>1778</v>
      </c>
      <c r="K1002" s="7" t="str">
        <f>IF(COUNTIF(Table1[Customer ID],Table1[[#This Row],[Customer ID]])&gt;1,"Repeat Customer","One-Time Customer")</f>
        <v>Repeat Customer</v>
      </c>
      <c r="L1002" s="12" t="s">
        <v>1787</v>
      </c>
      <c r="M1002" s="12" t="s">
        <v>49</v>
      </c>
      <c r="N1002" s="12" t="s">
        <v>114</v>
      </c>
      <c r="O1002" s="12" t="s">
        <v>77</v>
      </c>
      <c r="P1002" s="12" t="s">
        <v>85</v>
      </c>
      <c r="Q1002" s="12" t="s">
        <v>86</v>
      </c>
      <c r="R1002" s="12" t="s">
        <v>1366</v>
      </c>
      <c r="S1002" s="12">
        <v>0.39</v>
      </c>
      <c r="T1002" s="7">
        <f>Table1[[#This Row],[Profit]]/Table1[[#This Row],[Sales]]</f>
        <v>2.2512031667766247E-2</v>
      </c>
      <c r="U1002" s="12" t="s">
        <v>33</v>
      </c>
      <c r="V1002" s="12" t="s">
        <v>61</v>
      </c>
      <c r="W1002" s="12" t="s">
        <v>703</v>
      </c>
      <c r="X1002" s="12" t="s">
        <v>1788</v>
      </c>
      <c r="Y1002" s="12">
        <v>47906</v>
      </c>
      <c r="Z1002" s="13">
        <v>42134</v>
      </c>
      <c r="AA1002" s="14" t="str">
        <f>TEXT(Table1[[#This Row],[Order Date]],"mmmm")</f>
        <v>May</v>
      </c>
      <c r="AB1002" s="8" t="str">
        <f>TEXT(Table1[[#This Row],[Order Date]],"yyyy")</f>
        <v>2015</v>
      </c>
      <c r="AC1002" s="13">
        <v>42136</v>
      </c>
      <c r="AD1002" s="12">
        <v>6.4832400000000021</v>
      </c>
      <c r="AE1002" s="12">
        <v>21</v>
      </c>
      <c r="AF1002" s="12">
        <v>287.99</v>
      </c>
      <c r="AG1002" s="12">
        <v>89943</v>
      </c>
      <c r="AH1002" s="7" t="str">
        <f>IF(COUNTIF(Returns!$A$2:$A$1635,Orders!AG1002)&gt;0,"Returned","Not Returned")</f>
        <v>Not Returned</v>
      </c>
    </row>
    <row r="1003" spans="5:34" ht="12.75" customHeight="1" thickTop="1" thickBot="1" x14ac:dyDescent="0.3">
      <c r="E1003" s="9">
        <v>25499</v>
      </c>
      <c r="F1003" s="2" t="s">
        <v>25</v>
      </c>
      <c r="G1003" s="2">
        <v>0.06</v>
      </c>
      <c r="H1003" s="2">
        <v>15.04</v>
      </c>
      <c r="I1003" s="2">
        <v>1.97</v>
      </c>
      <c r="J1003" s="2">
        <v>1778</v>
      </c>
      <c r="K1003" s="7" t="str">
        <f>IF(COUNTIF(Table1[Customer ID],Table1[[#This Row],[Customer ID]])&gt;1,"Repeat Customer","One-Time Customer")</f>
        <v>Repeat Customer</v>
      </c>
      <c r="L1003" s="2" t="s">
        <v>1787</v>
      </c>
      <c r="M1003" s="2" t="s">
        <v>49</v>
      </c>
      <c r="N1003" s="2" t="s">
        <v>114</v>
      </c>
      <c r="O1003" s="2" t="s">
        <v>29</v>
      </c>
      <c r="P1003" s="2" t="s">
        <v>93</v>
      </c>
      <c r="Q1003" s="2" t="s">
        <v>31</v>
      </c>
      <c r="R1003" s="2" t="s">
        <v>659</v>
      </c>
      <c r="S1003" s="2">
        <v>0.39</v>
      </c>
      <c r="T1003" s="7">
        <f>Table1[[#This Row],[Profit]]/Table1[[#This Row],[Sales]]</f>
        <v>4.9765258215962449E-2</v>
      </c>
      <c r="U1003" s="2" t="s">
        <v>33</v>
      </c>
      <c r="V1003" s="2" t="s">
        <v>61</v>
      </c>
      <c r="W1003" s="2" t="s">
        <v>703</v>
      </c>
      <c r="X1003" s="2" t="s">
        <v>1788</v>
      </c>
      <c r="Y1003" s="2">
        <v>47906</v>
      </c>
      <c r="Z1003" s="10">
        <v>42134</v>
      </c>
      <c r="AA1003" s="14" t="str">
        <f>TEXT(Table1[[#This Row],[Order Date]],"mmmm")</f>
        <v>May</v>
      </c>
      <c r="AB1003" s="8" t="str">
        <f>TEXT(Table1[[#This Row],[Order Date]],"yyyy")</f>
        <v>2015</v>
      </c>
      <c r="AC1003" s="10">
        <v>42134</v>
      </c>
      <c r="AD1003" s="2">
        <v>2.3320000000000003</v>
      </c>
      <c r="AE1003" s="2">
        <v>3</v>
      </c>
      <c r="AF1003" s="2">
        <v>46.86</v>
      </c>
      <c r="AG1003" s="2">
        <v>89943</v>
      </c>
      <c r="AH1003" s="7" t="str">
        <f>IF(COUNTIF(Returns!$A$2:$A$1635,Orders!AG1003)&gt;0,"Returned","Not Returned")</f>
        <v>Not Returned</v>
      </c>
    </row>
    <row r="1004" spans="5:34" ht="12.75" customHeight="1" thickTop="1" thickBot="1" x14ac:dyDescent="0.3">
      <c r="E1004" s="11">
        <v>19237</v>
      </c>
      <c r="F1004" s="12" t="s">
        <v>25</v>
      </c>
      <c r="G1004" s="12">
        <v>0</v>
      </c>
      <c r="H1004" s="12">
        <v>55.48</v>
      </c>
      <c r="I1004" s="12">
        <v>14.3</v>
      </c>
      <c r="J1004" s="12">
        <v>1781</v>
      </c>
      <c r="K1004" s="7" t="str">
        <f>IF(COUNTIF(Table1[Customer ID],Table1[[#This Row],[Customer ID]])&gt;1,"Repeat Customer","One-Time Customer")</f>
        <v>Repeat Customer</v>
      </c>
      <c r="L1004" s="12" t="s">
        <v>1789</v>
      </c>
      <c r="M1004" s="12" t="s">
        <v>49</v>
      </c>
      <c r="N1004" s="12" t="s">
        <v>28</v>
      </c>
      <c r="O1004" s="12" t="s">
        <v>29</v>
      </c>
      <c r="P1004" s="12" t="s">
        <v>93</v>
      </c>
      <c r="Q1004" s="12" t="s">
        <v>59</v>
      </c>
      <c r="R1004" s="12" t="s">
        <v>94</v>
      </c>
      <c r="S1004" s="12">
        <v>0.37</v>
      </c>
      <c r="T1004" s="7">
        <f>Table1[[#This Row],[Profit]]/Table1[[#This Row],[Sales]]</f>
        <v>0.69</v>
      </c>
      <c r="U1004" s="12" t="s">
        <v>33</v>
      </c>
      <c r="V1004" s="12" t="s">
        <v>34</v>
      </c>
      <c r="W1004" s="12" t="s">
        <v>45</v>
      </c>
      <c r="X1004" s="12" t="s">
        <v>1790</v>
      </c>
      <c r="Y1004" s="12">
        <v>94070</v>
      </c>
      <c r="Z1004" s="13">
        <v>42167</v>
      </c>
      <c r="AA1004" s="14" t="str">
        <f>TEXT(Table1[[#This Row],[Order Date]],"mmmm")</f>
        <v>June</v>
      </c>
      <c r="AB1004" s="8" t="str">
        <f>TEXT(Table1[[#This Row],[Order Date]],"yyyy")</f>
        <v>2015</v>
      </c>
      <c r="AC1004" s="13">
        <v>42169</v>
      </c>
      <c r="AD1004" s="12">
        <v>454.44779999999997</v>
      </c>
      <c r="AE1004" s="12">
        <v>11</v>
      </c>
      <c r="AF1004" s="12">
        <v>658.62</v>
      </c>
      <c r="AG1004" s="12">
        <v>89857</v>
      </c>
      <c r="AH1004" s="7" t="str">
        <f>IF(COUNTIF(Returns!$A$2:$A$1635,Orders!AG1004)&gt;0,"Returned","Not Returned")</f>
        <v>Not Returned</v>
      </c>
    </row>
    <row r="1005" spans="5:34" ht="12.75" customHeight="1" thickTop="1" thickBot="1" x14ac:dyDescent="0.3">
      <c r="E1005" s="9">
        <v>19419</v>
      </c>
      <c r="F1005" s="2" t="s">
        <v>106</v>
      </c>
      <c r="G1005" s="2">
        <v>0.03</v>
      </c>
      <c r="H1005" s="2">
        <v>5.08</v>
      </c>
      <c r="I1005" s="2">
        <v>2.0299999999999998</v>
      </c>
      <c r="J1005" s="2">
        <v>1781</v>
      </c>
      <c r="K1005" s="7" t="str">
        <f>IF(COUNTIF(Table1[Customer ID],Table1[[#This Row],[Customer ID]])&gt;1,"Repeat Customer","One-Time Customer")</f>
        <v>Repeat Customer</v>
      </c>
      <c r="L1005" s="2" t="s">
        <v>1789</v>
      </c>
      <c r="M1005" s="2" t="s">
        <v>49</v>
      </c>
      <c r="N1005" s="2" t="s">
        <v>40</v>
      </c>
      <c r="O1005" s="2" t="s">
        <v>41</v>
      </c>
      <c r="P1005" s="2" t="s">
        <v>50</v>
      </c>
      <c r="Q1005" s="2" t="s">
        <v>31</v>
      </c>
      <c r="R1005" s="2" t="s">
        <v>1791</v>
      </c>
      <c r="S1005" s="2">
        <v>0.51</v>
      </c>
      <c r="T1005" s="7">
        <f>Table1[[#This Row],[Profit]]/Table1[[#This Row],[Sales]]</f>
        <v>0.69</v>
      </c>
      <c r="U1005" s="2" t="s">
        <v>33</v>
      </c>
      <c r="V1005" s="2" t="s">
        <v>34</v>
      </c>
      <c r="W1005" s="2" t="s">
        <v>45</v>
      </c>
      <c r="X1005" s="2" t="s">
        <v>1790</v>
      </c>
      <c r="Y1005" s="2">
        <v>94070</v>
      </c>
      <c r="Z1005" s="10">
        <v>42011</v>
      </c>
      <c r="AA1005" s="14" t="str">
        <f>TEXT(Table1[[#This Row],[Order Date]],"mmmm")</f>
        <v>January</v>
      </c>
      <c r="AB1005" s="8" t="str">
        <f>TEXT(Table1[[#This Row],[Order Date]],"yyyy")</f>
        <v>2015</v>
      </c>
      <c r="AC1005" s="10">
        <v>42016</v>
      </c>
      <c r="AD1005" s="2">
        <v>15.1524</v>
      </c>
      <c r="AE1005" s="2">
        <v>4</v>
      </c>
      <c r="AF1005" s="2">
        <v>21.96</v>
      </c>
      <c r="AG1005" s="2">
        <v>89858</v>
      </c>
      <c r="AH1005" s="7" t="str">
        <f>IF(COUNTIF(Returns!$A$2:$A$1635,Orders!AG1005)&gt;0,"Returned","Not Returned")</f>
        <v>Not Returned</v>
      </c>
    </row>
    <row r="1006" spans="5:34" ht="12.75" customHeight="1" thickTop="1" thickBot="1" x14ac:dyDescent="0.3">
      <c r="E1006" s="11">
        <v>21283</v>
      </c>
      <c r="F1006" s="12" t="s">
        <v>25</v>
      </c>
      <c r="G1006" s="12">
        <v>0.03</v>
      </c>
      <c r="H1006" s="12">
        <v>3.28</v>
      </c>
      <c r="I1006" s="12">
        <v>3.97</v>
      </c>
      <c r="J1006" s="12">
        <v>1782</v>
      </c>
      <c r="K1006" s="7" t="str">
        <f>IF(COUNTIF(Table1[Customer ID],Table1[[#This Row],[Customer ID]])&gt;1,"Repeat Customer","One-Time Customer")</f>
        <v>One-Time Customer</v>
      </c>
      <c r="L1006" s="12" t="s">
        <v>1792</v>
      </c>
      <c r="M1006" s="12" t="s">
        <v>49</v>
      </c>
      <c r="N1006" s="12" t="s">
        <v>40</v>
      </c>
      <c r="O1006" s="12" t="s">
        <v>29</v>
      </c>
      <c r="P1006" s="12" t="s">
        <v>30</v>
      </c>
      <c r="Q1006" s="12" t="s">
        <v>31</v>
      </c>
      <c r="R1006" s="12" t="s">
        <v>1793</v>
      </c>
      <c r="S1006" s="12">
        <v>0.56000000000000005</v>
      </c>
      <c r="T1006" s="7">
        <f>Table1[[#This Row],[Profit]]/Table1[[#This Row],[Sales]]</f>
        <v>-3.6937566137566136</v>
      </c>
      <c r="U1006" s="12" t="s">
        <v>33</v>
      </c>
      <c r="V1006" s="12" t="s">
        <v>34</v>
      </c>
      <c r="W1006" s="12" t="s">
        <v>45</v>
      </c>
      <c r="X1006" s="12" t="s">
        <v>1794</v>
      </c>
      <c r="Y1006" s="12">
        <v>92672</v>
      </c>
      <c r="Z1006" s="13">
        <v>42010</v>
      </c>
      <c r="AA1006" s="14" t="str">
        <f>TEXT(Table1[[#This Row],[Order Date]],"mmmm")</f>
        <v>January</v>
      </c>
      <c r="AB1006" s="8" t="str">
        <f>TEXT(Table1[[#This Row],[Order Date]],"yyyy")</f>
        <v>2015</v>
      </c>
      <c r="AC1006" s="13">
        <v>42012</v>
      </c>
      <c r="AD1006" s="12">
        <v>-90.755600000000001</v>
      </c>
      <c r="AE1006" s="12">
        <v>7</v>
      </c>
      <c r="AF1006" s="12">
        <v>24.57</v>
      </c>
      <c r="AG1006" s="12">
        <v>89856</v>
      </c>
      <c r="AH1006" s="7" t="str">
        <f>IF(COUNTIF(Returns!$A$2:$A$1635,Orders!AG1006)&gt;0,"Returned","Not Returned")</f>
        <v>Not Returned</v>
      </c>
    </row>
    <row r="1007" spans="5:34" ht="12.75" customHeight="1" thickTop="1" thickBot="1" x14ac:dyDescent="0.3">
      <c r="E1007" s="9">
        <v>23966</v>
      </c>
      <c r="F1007" s="2" t="s">
        <v>47</v>
      </c>
      <c r="G1007" s="2">
        <v>0.04</v>
      </c>
      <c r="H1007" s="2">
        <v>205.99</v>
      </c>
      <c r="I1007" s="2">
        <v>8.99</v>
      </c>
      <c r="J1007" s="2">
        <v>1788</v>
      </c>
      <c r="K1007" s="7" t="str">
        <f>IF(COUNTIF(Table1[Customer ID],Table1[[#This Row],[Customer ID]])&gt;1,"Repeat Customer","One-Time Customer")</f>
        <v>One-Time Customer</v>
      </c>
      <c r="L1007" s="2" t="s">
        <v>1795</v>
      </c>
      <c r="M1007" s="2" t="s">
        <v>49</v>
      </c>
      <c r="N1007" s="2" t="s">
        <v>114</v>
      </c>
      <c r="O1007" s="2" t="s">
        <v>77</v>
      </c>
      <c r="P1007" s="2" t="s">
        <v>78</v>
      </c>
      <c r="Q1007" s="2" t="s">
        <v>59</v>
      </c>
      <c r="R1007" s="2" t="s">
        <v>107</v>
      </c>
      <c r="S1007" s="2">
        <v>0.56000000000000005</v>
      </c>
      <c r="T1007" s="7">
        <f>Table1[[#This Row],[Profit]]/Table1[[#This Row],[Sales]]</f>
        <v>0.95285613715010964</v>
      </c>
      <c r="U1007" s="2" t="s">
        <v>33</v>
      </c>
      <c r="V1007" s="2" t="s">
        <v>136</v>
      </c>
      <c r="W1007" s="2" t="s">
        <v>387</v>
      </c>
      <c r="X1007" s="2" t="s">
        <v>1658</v>
      </c>
      <c r="Y1007" s="2">
        <v>30188</v>
      </c>
      <c r="Z1007" s="10">
        <v>42025</v>
      </c>
      <c r="AA1007" s="14" t="str">
        <f>TEXT(Table1[[#This Row],[Order Date]],"mmmm")</f>
        <v>January</v>
      </c>
      <c r="AB1007" s="8" t="str">
        <f>TEXT(Table1[[#This Row],[Order Date]],"yyyy")</f>
        <v>2015</v>
      </c>
      <c r="AC1007" s="10">
        <v>42026</v>
      </c>
      <c r="AD1007" s="2">
        <v>960.98400000000004</v>
      </c>
      <c r="AE1007" s="2">
        <v>6</v>
      </c>
      <c r="AF1007" s="2">
        <v>1008.53</v>
      </c>
      <c r="AG1007" s="2">
        <v>88256</v>
      </c>
      <c r="AH1007" s="7" t="str">
        <f>IF(COUNTIF(Returns!$A$2:$A$1635,Orders!AG1007)&gt;0,"Returned","Not Returned")</f>
        <v>Not Returned</v>
      </c>
    </row>
    <row r="1008" spans="5:34" ht="12.75" customHeight="1" thickTop="1" thickBot="1" x14ac:dyDescent="0.3">
      <c r="E1008" s="11">
        <v>21284</v>
      </c>
      <c r="F1008" s="12" t="s">
        <v>47</v>
      </c>
      <c r="G1008" s="12">
        <v>0.04</v>
      </c>
      <c r="H1008" s="12">
        <v>880.98</v>
      </c>
      <c r="I1008" s="12">
        <v>44.55</v>
      </c>
      <c r="J1008" s="12">
        <v>1793</v>
      </c>
      <c r="K1008" s="7" t="str">
        <f>IF(COUNTIF(Table1[Customer ID],Table1[[#This Row],[Customer ID]])&gt;1,"Repeat Customer","One-Time Customer")</f>
        <v>One-Time Customer</v>
      </c>
      <c r="L1008" s="12" t="s">
        <v>1796</v>
      </c>
      <c r="M1008" s="12" t="s">
        <v>39</v>
      </c>
      <c r="N1008" s="12" t="s">
        <v>40</v>
      </c>
      <c r="O1008" s="12" t="s">
        <v>41</v>
      </c>
      <c r="P1008" s="12" t="s">
        <v>191</v>
      </c>
      <c r="Q1008" s="12" t="s">
        <v>121</v>
      </c>
      <c r="R1008" s="12" t="s">
        <v>769</v>
      </c>
      <c r="S1008" s="12">
        <v>0.62</v>
      </c>
      <c r="T1008" s="7">
        <f>Table1[[#This Row],[Profit]]/Table1[[#This Row],[Sales]]</f>
        <v>-1.9668045172121857</v>
      </c>
      <c r="U1008" s="12" t="s">
        <v>33</v>
      </c>
      <c r="V1008" s="12" t="s">
        <v>61</v>
      </c>
      <c r="W1008" s="12" t="s">
        <v>178</v>
      </c>
      <c r="X1008" s="12" t="s">
        <v>1797</v>
      </c>
      <c r="Y1008" s="12">
        <v>61401</v>
      </c>
      <c r="Z1008" s="13">
        <v>42010</v>
      </c>
      <c r="AA1008" s="14" t="str">
        <f>TEXT(Table1[[#This Row],[Order Date]],"mmmm")</f>
        <v>January</v>
      </c>
      <c r="AB1008" s="8" t="str">
        <f>TEXT(Table1[[#This Row],[Order Date]],"yyyy")</f>
        <v>2015</v>
      </c>
      <c r="AC1008" s="13">
        <v>42011</v>
      </c>
      <c r="AD1008" s="12">
        <v>-13706.464</v>
      </c>
      <c r="AE1008" s="12">
        <v>8</v>
      </c>
      <c r="AF1008" s="12">
        <v>6968.9</v>
      </c>
      <c r="AG1008" s="12">
        <v>87853</v>
      </c>
      <c r="AH1008" s="7" t="str">
        <f>IF(COUNTIF(Returns!$A$2:$A$1635,Orders!AG1008)&gt;0,"Returned","Not Returned")</f>
        <v>Not Returned</v>
      </c>
    </row>
    <row r="1009" spans="5:34" ht="12.75" customHeight="1" thickTop="1" thickBot="1" x14ac:dyDescent="0.3">
      <c r="E1009" s="9">
        <v>22986</v>
      </c>
      <c r="F1009" s="2" t="s">
        <v>47</v>
      </c>
      <c r="G1009" s="2">
        <v>0.04</v>
      </c>
      <c r="H1009" s="2">
        <v>3.68</v>
      </c>
      <c r="I1009" s="2">
        <v>1.32</v>
      </c>
      <c r="J1009" s="2">
        <v>1802</v>
      </c>
      <c r="K1009" s="7" t="str">
        <f>IF(COUNTIF(Table1[Customer ID],Table1[[#This Row],[Customer ID]])&gt;1,"Repeat Customer","One-Time Customer")</f>
        <v>One-Time Customer</v>
      </c>
      <c r="L1009" s="2" t="s">
        <v>1798</v>
      </c>
      <c r="M1009" s="2" t="s">
        <v>49</v>
      </c>
      <c r="N1009" s="2" t="s">
        <v>28</v>
      </c>
      <c r="O1009" s="2" t="s">
        <v>29</v>
      </c>
      <c r="P1009" s="2" t="s">
        <v>174</v>
      </c>
      <c r="Q1009" s="2" t="s">
        <v>31</v>
      </c>
      <c r="R1009" s="2" t="s">
        <v>839</v>
      </c>
      <c r="S1009" s="2">
        <v>0.83</v>
      </c>
      <c r="T1009" s="7">
        <f>Table1[[#This Row],[Profit]]/Table1[[#This Row],[Sales]]</f>
        <v>7.2881036570598203</v>
      </c>
      <c r="U1009" s="2" t="s">
        <v>33</v>
      </c>
      <c r="V1009" s="2" t="s">
        <v>136</v>
      </c>
      <c r="W1009" s="2" t="s">
        <v>362</v>
      </c>
      <c r="X1009" s="2" t="s">
        <v>1773</v>
      </c>
      <c r="Y1009" s="2">
        <v>34698</v>
      </c>
      <c r="Z1009" s="10">
        <v>42156</v>
      </c>
      <c r="AA1009" s="14" t="str">
        <f>TEXT(Table1[[#This Row],[Order Date]],"mmmm")</f>
        <v>June</v>
      </c>
      <c r="AB1009" s="8" t="str">
        <f>TEXT(Table1[[#This Row],[Order Date]],"yyyy")</f>
        <v>2015</v>
      </c>
      <c r="AC1009" s="10">
        <v>42157</v>
      </c>
      <c r="AD1009" s="2">
        <v>300.92579999999998</v>
      </c>
      <c r="AE1009" s="2">
        <v>11</v>
      </c>
      <c r="AF1009" s="2">
        <v>41.29</v>
      </c>
      <c r="AG1009" s="2">
        <v>91543</v>
      </c>
      <c r="AH1009" s="7" t="str">
        <f>IF(COUNTIF(Returns!$A$2:$A$1635,Orders!AG1009)&gt;0,"Returned","Not Returned")</f>
        <v>Not Returned</v>
      </c>
    </row>
    <row r="1010" spans="5:34" ht="12.75" customHeight="1" thickTop="1" thickBot="1" x14ac:dyDescent="0.3">
      <c r="E1010" s="11">
        <v>18901</v>
      </c>
      <c r="F1010" s="12" t="s">
        <v>56</v>
      </c>
      <c r="G1010" s="12">
        <v>0.01</v>
      </c>
      <c r="H1010" s="12">
        <v>8.1199999999999992</v>
      </c>
      <c r="I1010" s="12">
        <v>2.83</v>
      </c>
      <c r="J1010" s="12">
        <v>1808</v>
      </c>
      <c r="K1010" s="7" t="str">
        <f>IF(COUNTIF(Table1[Customer ID],Table1[[#This Row],[Customer ID]])&gt;1,"Repeat Customer","One-Time Customer")</f>
        <v>One-Time Customer</v>
      </c>
      <c r="L1010" s="12" t="s">
        <v>1799</v>
      </c>
      <c r="M1010" s="12" t="s">
        <v>27</v>
      </c>
      <c r="N1010" s="12" t="s">
        <v>40</v>
      </c>
      <c r="O1010" s="12" t="s">
        <v>77</v>
      </c>
      <c r="P1010" s="12" t="s">
        <v>180</v>
      </c>
      <c r="Q1010" s="12" t="s">
        <v>51</v>
      </c>
      <c r="R1010" s="12" t="s">
        <v>827</v>
      </c>
      <c r="S1010" s="12">
        <v>0.77</v>
      </c>
      <c r="T1010" s="7">
        <f>Table1[[#This Row],[Profit]]/Table1[[#This Row],[Sales]]</f>
        <v>-0.45983754512635377</v>
      </c>
      <c r="U1010" s="12" t="s">
        <v>33</v>
      </c>
      <c r="V1010" s="12" t="s">
        <v>53</v>
      </c>
      <c r="W1010" s="12" t="s">
        <v>648</v>
      </c>
      <c r="X1010" s="12" t="s">
        <v>1800</v>
      </c>
      <c r="Y1010" s="12">
        <v>26101</v>
      </c>
      <c r="Z1010" s="13">
        <v>42080</v>
      </c>
      <c r="AA1010" s="14" t="str">
        <f>TEXT(Table1[[#This Row],[Order Date]],"mmmm")</f>
        <v>March</v>
      </c>
      <c r="AB1010" s="8" t="str">
        <f>TEXT(Table1[[#This Row],[Order Date]],"yyyy")</f>
        <v>2015</v>
      </c>
      <c r="AC1010" s="13">
        <v>42081</v>
      </c>
      <c r="AD1010" s="12">
        <v>-40.76</v>
      </c>
      <c r="AE1010" s="12">
        <v>10</v>
      </c>
      <c r="AF1010" s="12">
        <v>88.64</v>
      </c>
      <c r="AG1010" s="12">
        <v>89251</v>
      </c>
      <c r="AH1010" s="7" t="str">
        <f>IF(COUNTIF(Returns!$A$2:$A$1635,Orders!AG1010)&gt;0,"Returned","Not Returned")</f>
        <v>Not Returned</v>
      </c>
    </row>
    <row r="1011" spans="5:34" ht="12.75" customHeight="1" thickTop="1" thickBot="1" x14ac:dyDescent="0.3">
      <c r="E1011" s="9">
        <v>21746</v>
      </c>
      <c r="F1011" s="2" t="s">
        <v>37</v>
      </c>
      <c r="G1011" s="2">
        <v>0.09</v>
      </c>
      <c r="H1011" s="2">
        <v>77.510000000000005</v>
      </c>
      <c r="I1011" s="2">
        <v>4</v>
      </c>
      <c r="J1011" s="2">
        <v>1814</v>
      </c>
      <c r="K1011" s="7" t="str">
        <f>IF(COUNTIF(Table1[Customer ID],Table1[[#This Row],[Customer ID]])&gt;1,"Repeat Customer","One-Time Customer")</f>
        <v>Repeat Customer</v>
      </c>
      <c r="L1011" s="2" t="s">
        <v>1801</v>
      </c>
      <c r="M1011" s="2" t="s">
        <v>27</v>
      </c>
      <c r="N1011" s="2" t="s">
        <v>40</v>
      </c>
      <c r="O1011" s="2" t="s">
        <v>77</v>
      </c>
      <c r="P1011" s="2" t="s">
        <v>180</v>
      </c>
      <c r="Q1011" s="2" t="s">
        <v>59</v>
      </c>
      <c r="R1011" s="2" t="s">
        <v>1802</v>
      </c>
      <c r="S1011" s="2">
        <v>0.76</v>
      </c>
      <c r="T1011" s="7">
        <f>Table1[[#This Row],[Profit]]/Table1[[#This Row],[Sales]]</f>
        <v>-0.75854952558168143</v>
      </c>
      <c r="U1011" s="2" t="s">
        <v>33</v>
      </c>
      <c r="V1011" s="2" t="s">
        <v>136</v>
      </c>
      <c r="W1011" s="2" t="s">
        <v>671</v>
      </c>
      <c r="X1011" s="2" t="s">
        <v>1803</v>
      </c>
      <c r="Y1011" s="2">
        <v>38654</v>
      </c>
      <c r="Z1011" s="10">
        <v>42147</v>
      </c>
      <c r="AA1011" s="14" t="str">
        <f>TEXT(Table1[[#This Row],[Order Date]],"mmmm")</f>
        <v>May</v>
      </c>
      <c r="AB1011" s="8" t="str">
        <f>TEXT(Table1[[#This Row],[Order Date]],"yyyy")</f>
        <v>2015</v>
      </c>
      <c r="AC1011" s="10">
        <v>42149</v>
      </c>
      <c r="AD1011" s="2">
        <v>-986.52399999999989</v>
      </c>
      <c r="AE1011" s="2">
        <v>17</v>
      </c>
      <c r="AF1011" s="2">
        <v>1300.54</v>
      </c>
      <c r="AG1011" s="2">
        <v>90524</v>
      </c>
      <c r="AH1011" s="7" t="str">
        <f>IF(COUNTIF(Returns!$A$2:$A$1635,Orders!AG1011)&gt;0,"Returned","Not Returned")</f>
        <v>Not Returned</v>
      </c>
    </row>
    <row r="1012" spans="5:34" ht="12.75" customHeight="1" thickTop="1" thickBot="1" x14ac:dyDescent="0.3">
      <c r="E1012" s="11">
        <v>21747</v>
      </c>
      <c r="F1012" s="12" t="s">
        <v>37</v>
      </c>
      <c r="G1012" s="12">
        <v>0</v>
      </c>
      <c r="H1012" s="12">
        <v>2.88</v>
      </c>
      <c r="I1012" s="12">
        <v>0.7</v>
      </c>
      <c r="J1012" s="12">
        <v>1814</v>
      </c>
      <c r="K1012" s="7" t="str">
        <f>IF(COUNTIF(Table1[Customer ID],Table1[[#This Row],[Customer ID]])&gt;1,"Repeat Customer","One-Time Customer")</f>
        <v>Repeat Customer</v>
      </c>
      <c r="L1012" s="12" t="s">
        <v>1801</v>
      </c>
      <c r="M1012" s="12" t="s">
        <v>49</v>
      </c>
      <c r="N1012" s="12" t="s">
        <v>40</v>
      </c>
      <c r="O1012" s="12" t="s">
        <v>29</v>
      </c>
      <c r="P1012" s="12" t="s">
        <v>30</v>
      </c>
      <c r="Q1012" s="12" t="s">
        <v>31</v>
      </c>
      <c r="R1012" s="12" t="s">
        <v>365</v>
      </c>
      <c r="S1012" s="12">
        <v>0.56000000000000005</v>
      </c>
      <c r="T1012" s="7">
        <f>Table1[[#This Row],[Profit]]/Table1[[#This Row],[Sales]]</f>
        <v>-3.7221755123489224</v>
      </c>
      <c r="U1012" s="12" t="s">
        <v>33</v>
      </c>
      <c r="V1012" s="12" t="s">
        <v>136</v>
      </c>
      <c r="W1012" s="12" t="s">
        <v>671</v>
      </c>
      <c r="X1012" s="12" t="s">
        <v>1803</v>
      </c>
      <c r="Y1012" s="12">
        <v>38654</v>
      </c>
      <c r="Z1012" s="13">
        <v>42147</v>
      </c>
      <c r="AA1012" s="14" t="str">
        <f>TEXT(Table1[[#This Row],[Order Date]],"mmmm")</f>
        <v>May</v>
      </c>
      <c r="AB1012" s="8" t="str">
        <f>TEXT(Table1[[#This Row],[Order Date]],"yyyy")</f>
        <v>2015</v>
      </c>
      <c r="AC1012" s="13">
        <v>42149</v>
      </c>
      <c r="AD1012" s="12">
        <v>-141.666</v>
      </c>
      <c r="AE1012" s="12">
        <v>13</v>
      </c>
      <c r="AF1012" s="12">
        <v>38.06</v>
      </c>
      <c r="AG1012" s="12">
        <v>90524</v>
      </c>
      <c r="AH1012" s="7" t="str">
        <f>IF(COUNTIF(Returns!$A$2:$A$1635,Orders!AG1012)&gt;0,"Returned","Not Returned")</f>
        <v>Not Returned</v>
      </c>
    </row>
    <row r="1013" spans="5:34" ht="12.75" customHeight="1" thickTop="1" thickBot="1" x14ac:dyDescent="0.3">
      <c r="E1013" s="9">
        <v>24463</v>
      </c>
      <c r="F1013" s="2" t="s">
        <v>56</v>
      </c>
      <c r="G1013" s="2">
        <v>0.06</v>
      </c>
      <c r="H1013" s="2">
        <v>90.97</v>
      </c>
      <c r="I1013" s="2">
        <v>14</v>
      </c>
      <c r="J1013" s="2">
        <v>1815</v>
      </c>
      <c r="K1013" s="7" t="str">
        <f>IF(COUNTIF(Table1[Customer ID],Table1[[#This Row],[Customer ID]])&gt;1,"Repeat Customer","One-Time Customer")</f>
        <v>One-Time Customer</v>
      </c>
      <c r="L1013" s="2" t="s">
        <v>1804</v>
      </c>
      <c r="M1013" s="2" t="s">
        <v>39</v>
      </c>
      <c r="N1013" s="2" t="s">
        <v>40</v>
      </c>
      <c r="O1013" s="2" t="s">
        <v>77</v>
      </c>
      <c r="P1013" s="2" t="s">
        <v>85</v>
      </c>
      <c r="Q1013" s="2" t="s">
        <v>43</v>
      </c>
      <c r="R1013" s="2" t="s">
        <v>1805</v>
      </c>
      <c r="S1013" s="2">
        <v>0.36</v>
      </c>
      <c r="T1013" s="7">
        <f>Table1[[#This Row],[Profit]]/Table1[[#This Row],[Sales]]</f>
        <v>3.7467051885859033E-2</v>
      </c>
      <c r="U1013" s="2" t="s">
        <v>33</v>
      </c>
      <c r="V1013" s="2" t="s">
        <v>136</v>
      </c>
      <c r="W1013" s="2" t="s">
        <v>671</v>
      </c>
      <c r="X1013" s="2" t="s">
        <v>1806</v>
      </c>
      <c r="Y1013" s="2">
        <v>39208</v>
      </c>
      <c r="Z1013" s="10">
        <v>42046</v>
      </c>
      <c r="AA1013" s="14" t="str">
        <f>TEXT(Table1[[#This Row],[Order Date]],"mmmm")</f>
        <v>February</v>
      </c>
      <c r="AB1013" s="8" t="str">
        <f>TEXT(Table1[[#This Row],[Order Date]],"yyyy")</f>
        <v>2015</v>
      </c>
      <c r="AC1013" s="10">
        <v>42047</v>
      </c>
      <c r="AD1013" s="2">
        <v>47.334000000000003</v>
      </c>
      <c r="AE1013" s="2">
        <v>14</v>
      </c>
      <c r="AF1013" s="2">
        <v>1263.3499999999999</v>
      </c>
      <c r="AG1013" s="2">
        <v>90525</v>
      </c>
      <c r="AH1013" s="7" t="str">
        <f>IF(COUNTIF(Returns!$A$2:$A$1635,Orders!AG1013)&gt;0,"Returned","Not Returned")</f>
        <v>Not Returned</v>
      </c>
    </row>
    <row r="1014" spans="5:34" ht="12.75" customHeight="1" thickTop="1" thickBot="1" x14ac:dyDescent="0.3">
      <c r="E1014" s="11">
        <v>22843</v>
      </c>
      <c r="F1014" s="12" t="s">
        <v>106</v>
      </c>
      <c r="G1014" s="12">
        <v>0.01</v>
      </c>
      <c r="H1014" s="12">
        <v>10.48</v>
      </c>
      <c r="I1014" s="12">
        <v>2.89</v>
      </c>
      <c r="J1014" s="12">
        <v>1816</v>
      </c>
      <c r="K1014" s="7" t="str">
        <f>IF(COUNTIF(Table1[Customer ID],Table1[[#This Row],[Customer ID]])&gt;1,"Repeat Customer","One-Time Customer")</f>
        <v>One-Time Customer</v>
      </c>
      <c r="L1014" s="12" t="s">
        <v>1807</v>
      </c>
      <c r="M1014" s="12" t="s">
        <v>49</v>
      </c>
      <c r="N1014" s="12" t="s">
        <v>114</v>
      </c>
      <c r="O1014" s="12" t="s">
        <v>29</v>
      </c>
      <c r="P1014" s="12" t="s">
        <v>30</v>
      </c>
      <c r="Q1014" s="12" t="s">
        <v>51</v>
      </c>
      <c r="R1014" s="12" t="s">
        <v>1808</v>
      </c>
      <c r="S1014" s="12">
        <v>0.6</v>
      </c>
      <c r="T1014" s="7">
        <f>Table1[[#This Row],[Profit]]/Table1[[#This Row],[Sales]]</f>
        <v>0.2992469611621702</v>
      </c>
      <c r="U1014" s="12" t="s">
        <v>33</v>
      </c>
      <c r="V1014" s="12" t="s">
        <v>61</v>
      </c>
      <c r="W1014" s="12" t="s">
        <v>300</v>
      </c>
      <c r="X1014" s="12" t="s">
        <v>155</v>
      </c>
      <c r="Y1014" s="12">
        <v>48187</v>
      </c>
      <c r="Z1014" s="13">
        <v>42040</v>
      </c>
      <c r="AA1014" s="14" t="str">
        <f>TEXT(Table1[[#This Row],[Order Date]],"mmmm")</f>
        <v>February</v>
      </c>
      <c r="AB1014" s="8" t="str">
        <f>TEXT(Table1[[#This Row],[Order Date]],"yyyy")</f>
        <v>2015</v>
      </c>
      <c r="AC1014" s="13">
        <v>42042</v>
      </c>
      <c r="AD1014" s="12">
        <v>60.561599999999999</v>
      </c>
      <c r="AE1014" s="12">
        <v>19</v>
      </c>
      <c r="AF1014" s="12">
        <v>202.38</v>
      </c>
      <c r="AG1014" s="12">
        <v>85990</v>
      </c>
      <c r="AH1014" s="7" t="str">
        <f>IF(COUNTIF(Returns!$A$2:$A$1635,Orders!AG1014)&gt;0,"Returned","Not Returned")</f>
        <v>Not Returned</v>
      </c>
    </row>
    <row r="1015" spans="5:34" ht="12.75" customHeight="1" thickTop="1" thickBot="1" x14ac:dyDescent="0.3">
      <c r="E1015" s="9">
        <v>24622</v>
      </c>
      <c r="F1015" s="2" t="s">
        <v>37</v>
      </c>
      <c r="G1015" s="2">
        <v>0.06</v>
      </c>
      <c r="H1015" s="2">
        <v>17.98</v>
      </c>
      <c r="I1015" s="2">
        <v>8.51</v>
      </c>
      <c r="J1015" s="2">
        <v>1818</v>
      </c>
      <c r="K1015" s="7" t="str">
        <f>IF(COUNTIF(Table1[Customer ID],Table1[[#This Row],[Customer ID]])&gt;1,"Repeat Customer","One-Time Customer")</f>
        <v>Repeat Customer</v>
      </c>
      <c r="L1015" s="2" t="s">
        <v>1809</v>
      </c>
      <c r="M1015" s="2" t="s">
        <v>49</v>
      </c>
      <c r="N1015" s="2" t="s">
        <v>114</v>
      </c>
      <c r="O1015" s="2" t="s">
        <v>77</v>
      </c>
      <c r="P1015" s="2" t="s">
        <v>85</v>
      </c>
      <c r="Q1015" s="2" t="s">
        <v>86</v>
      </c>
      <c r="R1015" s="2" t="s">
        <v>104</v>
      </c>
      <c r="S1015" s="2">
        <v>0.4</v>
      </c>
      <c r="T1015" s="7">
        <f>Table1[[#This Row],[Profit]]/Table1[[#This Row],[Sales]]</f>
        <v>-0.83794054629301162</v>
      </c>
      <c r="U1015" s="2" t="s">
        <v>33</v>
      </c>
      <c r="V1015" s="2" t="s">
        <v>61</v>
      </c>
      <c r="W1015" s="2" t="s">
        <v>300</v>
      </c>
      <c r="X1015" s="2" t="s">
        <v>1810</v>
      </c>
      <c r="Y1015" s="2">
        <v>48126</v>
      </c>
      <c r="Z1015" s="10">
        <v>42109</v>
      </c>
      <c r="AA1015" s="14" t="str">
        <f>TEXT(Table1[[#This Row],[Order Date]],"mmmm")</f>
        <v>April</v>
      </c>
      <c r="AB1015" s="8" t="str">
        <f>TEXT(Table1[[#This Row],[Order Date]],"yyyy")</f>
        <v>2015</v>
      </c>
      <c r="AC1015" s="10">
        <v>42111</v>
      </c>
      <c r="AD1015" s="2">
        <v>-47.243088</v>
      </c>
      <c r="AE1015" s="2">
        <v>3</v>
      </c>
      <c r="AF1015" s="2">
        <v>56.38</v>
      </c>
      <c r="AG1015" s="2">
        <v>85991</v>
      </c>
      <c r="AH1015" s="7" t="str">
        <f>IF(COUNTIF(Returns!$A$2:$A$1635,Orders!AG1015)&gt;0,"Returned","Not Returned")</f>
        <v>Not Returned</v>
      </c>
    </row>
    <row r="1016" spans="5:34" ht="12.75" customHeight="1" thickTop="1" thickBot="1" x14ac:dyDescent="0.3">
      <c r="E1016" s="11">
        <v>24623</v>
      </c>
      <c r="F1016" s="12" t="s">
        <v>37</v>
      </c>
      <c r="G1016" s="12">
        <v>0.1</v>
      </c>
      <c r="H1016" s="12">
        <v>9.99</v>
      </c>
      <c r="I1016" s="12">
        <v>4.78</v>
      </c>
      <c r="J1016" s="12">
        <v>1818</v>
      </c>
      <c r="K1016" s="7" t="str">
        <f>IF(COUNTIF(Table1[Customer ID],Table1[[#This Row],[Customer ID]])&gt;1,"Repeat Customer","One-Time Customer")</f>
        <v>Repeat Customer</v>
      </c>
      <c r="L1016" s="12" t="s">
        <v>1809</v>
      </c>
      <c r="M1016" s="12" t="s">
        <v>27</v>
      </c>
      <c r="N1016" s="12" t="s">
        <v>114</v>
      </c>
      <c r="O1016" s="12" t="s">
        <v>29</v>
      </c>
      <c r="P1016" s="12" t="s">
        <v>93</v>
      </c>
      <c r="Q1016" s="12" t="s">
        <v>59</v>
      </c>
      <c r="R1016" s="12" t="s">
        <v>1811</v>
      </c>
      <c r="S1016" s="12">
        <v>0.4</v>
      </c>
      <c r="T1016" s="7">
        <f>Table1[[#This Row],[Profit]]/Table1[[#This Row],[Sales]]</f>
        <v>7.6840426424913968E-2</v>
      </c>
      <c r="U1016" s="12" t="s">
        <v>33</v>
      </c>
      <c r="V1016" s="12" t="s">
        <v>61</v>
      </c>
      <c r="W1016" s="12" t="s">
        <v>300</v>
      </c>
      <c r="X1016" s="12" t="s">
        <v>1810</v>
      </c>
      <c r="Y1016" s="12">
        <v>48126</v>
      </c>
      <c r="Z1016" s="13">
        <v>42109</v>
      </c>
      <c r="AA1016" s="14" t="str">
        <f>TEXT(Table1[[#This Row],[Order Date]],"mmmm")</f>
        <v>April</v>
      </c>
      <c r="AB1016" s="8" t="str">
        <f>TEXT(Table1[[#This Row],[Order Date]],"yyyy")</f>
        <v>2015</v>
      </c>
      <c r="AC1016" s="13">
        <v>42112</v>
      </c>
      <c r="AD1016" s="12">
        <v>9.1539999999999999</v>
      </c>
      <c r="AE1016" s="12">
        <v>12</v>
      </c>
      <c r="AF1016" s="12">
        <v>119.13</v>
      </c>
      <c r="AG1016" s="12">
        <v>85991</v>
      </c>
      <c r="AH1016" s="7" t="str">
        <f>IF(COUNTIF(Returns!$A$2:$A$1635,Orders!AG1016)&gt;0,"Returned","Not Returned")</f>
        <v>Not Returned</v>
      </c>
    </row>
    <row r="1017" spans="5:34" ht="12.75" customHeight="1" thickTop="1" thickBot="1" x14ac:dyDescent="0.3">
      <c r="E1017" s="9">
        <v>4843</v>
      </c>
      <c r="F1017" s="2" t="s">
        <v>106</v>
      </c>
      <c r="G1017" s="2">
        <v>0.01</v>
      </c>
      <c r="H1017" s="2">
        <v>10.48</v>
      </c>
      <c r="I1017" s="2">
        <v>2.89</v>
      </c>
      <c r="J1017" s="2">
        <v>1821</v>
      </c>
      <c r="K1017" s="7" t="str">
        <f>IF(COUNTIF(Table1[Customer ID],Table1[[#This Row],[Customer ID]])&gt;1,"Repeat Customer","One-Time Customer")</f>
        <v>Repeat Customer</v>
      </c>
      <c r="L1017" s="2" t="s">
        <v>1812</v>
      </c>
      <c r="M1017" s="2" t="s">
        <v>49</v>
      </c>
      <c r="N1017" s="2" t="s">
        <v>114</v>
      </c>
      <c r="O1017" s="2" t="s">
        <v>29</v>
      </c>
      <c r="P1017" s="2" t="s">
        <v>30</v>
      </c>
      <c r="Q1017" s="2" t="s">
        <v>51</v>
      </c>
      <c r="R1017" s="2" t="s">
        <v>1808</v>
      </c>
      <c r="S1017" s="2">
        <v>0.6</v>
      </c>
      <c r="T1017" s="7">
        <f>Table1[[#This Row],[Profit]]/Table1[[#This Row],[Sales]]</f>
        <v>5.0549097602253221E-2</v>
      </c>
      <c r="U1017" s="2" t="s">
        <v>33</v>
      </c>
      <c r="V1017" s="2" t="s">
        <v>53</v>
      </c>
      <c r="W1017" s="2" t="s">
        <v>71</v>
      </c>
      <c r="X1017" s="2" t="s">
        <v>90</v>
      </c>
      <c r="Y1017" s="2">
        <v>10177</v>
      </c>
      <c r="Z1017" s="10">
        <v>42040</v>
      </c>
      <c r="AA1017" s="14" t="str">
        <f>TEXT(Table1[[#This Row],[Order Date]],"mmmm")</f>
        <v>February</v>
      </c>
      <c r="AB1017" s="8" t="str">
        <f>TEXT(Table1[[#This Row],[Order Date]],"yyyy")</f>
        <v>2015</v>
      </c>
      <c r="AC1017" s="10">
        <v>42042</v>
      </c>
      <c r="AD1017" s="2">
        <v>40.92</v>
      </c>
      <c r="AE1017" s="2">
        <v>76</v>
      </c>
      <c r="AF1017" s="2">
        <v>809.51</v>
      </c>
      <c r="AG1017" s="2">
        <v>34435</v>
      </c>
      <c r="AH1017" s="7" t="str">
        <f>IF(COUNTIF(Returns!$A$2:$A$1635,Orders!AG1017)&gt;0,"Returned","Not Returned")</f>
        <v>Not Returned</v>
      </c>
    </row>
    <row r="1018" spans="5:34" ht="12.75" customHeight="1" thickTop="1" thickBot="1" x14ac:dyDescent="0.3">
      <c r="E1018" s="11">
        <v>6621</v>
      </c>
      <c r="F1018" s="12" t="s">
        <v>37</v>
      </c>
      <c r="G1018" s="12">
        <v>7.0000000000000007E-2</v>
      </c>
      <c r="H1018" s="12">
        <v>18.649999999999999</v>
      </c>
      <c r="I1018" s="12">
        <v>3.77</v>
      </c>
      <c r="J1018" s="12">
        <v>1821</v>
      </c>
      <c r="K1018" s="7" t="str">
        <f>IF(COUNTIF(Table1[Customer ID],Table1[[#This Row],[Customer ID]])&gt;1,"Repeat Customer","One-Time Customer")</f>
        <v>Repeat Customer</v>
      </c>
      <c r="L1018" s="12" t="s">
        <v>1812</v>
      </c>
      <c r="M1018" s="12" t="s">
        <v>49</v>
      </c>
      <c r="N1018" s="12" t="s">
        <v>114</v>
      </c>
      <c r="O1018" s="12" t="s">
        <v>41</v>
      </c>
      <c r="P1018" s="12" t="s">
        <v>50</v>
      </c>
      <c r="Q1018" s="12" t="s">
        <v>51</v>
      </c>
      <c r="R1018" s="12" t="s">
        <v>1813</v>
      </c>
      <c r="S1018" s="12">
        <v>0.39</v>
      </c>
      <c r="T1018" s="7">
        <f>Table1[[#This Row],[Profit]]/Table1[[#This Row],[Sales]]</f>
        <v>0.2326145050027966</v>
      </c>
      <c r="U1018" s="12" t="s">
        <v>33</v>
      </c>
      <c r="V1018" s="12" t="s">
        <v>53</v>
      </c>
      <c r="W1018" s="12" t="s">
        <v>71</v>
      </c>
      <c r="X1018" s="12" t="s">
        <v>90</v>
      </c>
      <c r="Y1018" s="12">
        <v>10177</v>
      </c>
      <c r="Z1018" s="13">
        <v>42109</v>
      </c>
      <c r="AA1018" s="14" t="str">
        <f>TEXT(Table1[[#This Row],[Order Date]],"mmmm")</f>
        <v>April</v>
      </c>
      <c r="AB1018" s="8" t="str">
        <f>TEXT(Table1[[#This Row],[Order Date]],"yyyy")</f>
        <v>2015</v>
      </c>
      <c r="AC1018" s="13">
        <v>42110</v>
      </c>
      <c r="AD1018" s="12">
        <v>149.72</v>
      </c>
      <c r="AE1018" s="12">
        <v>34</v>
      </c>
      <c r="AF1018" s="12">
        <v>643.64</v>
      </c>
      <c r="AG1018" s="12">
        <v>47108</v>
      </c>
      <c r="AH1018" s="7" t="str">
        <f>IF(COUNTIF(Returns!$A$2:$A$1635,Orders!AG1018)&gt;0,"Returned","Not Returned")</f>
        <v>Not Returned</v>
      </c>
    </row>
    <row r="1019" spans="5:34" ht="12.75" customHeight="1" thickTop="1" thickBot="1" x14ac:dyDescent="0.3">
      <c r="E1019" s="9">
        <v>6622</v>
      </c>
      <c r="F1019" s="2" t="s">
        <v>37</v>
      </c>
      <c r="G1019" s="2">
        <v>0.06</v>
      </c>
      <c r="H1019" s="2">
        <v>17.98</v>
      </c>
      <c r="I1019" s="2">
        <v>8.51</v>
      </c>
      <c r="J1019" s="2">
        <v>1821</v>
      </c>
      <c r="K1019" s="7" t="str">
        <f>IF(COUNTIF(Table1[Customer ID],Table1[[#This Row],[Customer ID]])&gt;1,"Repeat Customer","One-Time Customer")</f>
        <v>Repeat Customer</v>
      </c>
      <c r="L1019" s="2" t="s">
        <v>1812</v>
      </c>
      <c r="M1019" s="2" t="s">
        <v>49</v>
      </c>
      <c r="N1019" s="2" t="s">
        <v>114</v>
      </c>
      <c r="O1019" s="2" t="s">
        <v>77</v>
      </c>
      <c r="P1019" s="2" t="s">
        <v>85</v>
      </c>
      <c r="Q1019" s="2" t="s">
        <v>86</v>
      </c>
      <c r="R1019" s="2" t="s">
        <v>104</v>
      </c>
      <c r="S1019" s="2">
        <v>0.4</v>
      </c>
      <c r="T1019" s="7">
        <f>Table1[[#This Row],[Profit]]/Table1[[#This Row],[Sales]]</f>
        <v>-0.21485948180590234</v>
      </c>
      <c r="U1019" s="2" t="s">
        <v>33</v>
      </c>
      <c r="V1019" s="2" t="s">
        <v>53</v>
      </c>
      <c r="W1019" s="2" t="s">
        <v>71</v>
      </c>
      <c r="X1019" s="2" t="s">
        <v>90</v>
      </c>
      <c r="Y1019" s="2">
        <v>10177</v>
      </c>
      <c r="Z1019" s="10">
        <v>42109</v>
      </c>
      <c r="AA1019" s="14" t="str">
        <f>TEXT(Table1[[#This Row],[Order Date]],"mmmm")</f>
        <v>April</v>
      </c>
      <c r="AB1019" s="8" t="str">
        <f>TEXT(Table1[[#This Row],[Order Date]],"yyyy")</f>
        <v>2015</v>
      </c>
      <c r="AC1019" s="10">
        <v>42111</v>
      </c>
      <c r="AD1019" s="2">
        <v>-52.492319999999999</v>
      </c>
      <c r="AE1019" s="2">
        <v>13</v>
      </c>
      <c r="AF1019" s="2">
        <v>244.31</v>
      </c>
      <c r="AG1019" s="2">
        <v>47108</v>
      </c>
      <c r="AH1019" s="7" t="str">
        <f>IF(COUNTIF(Returns!$A$2:$A$1635,Orders!AG1019)&gt;0,"Returned","Not Returned")</f>
        <v>Not Returned</v>
      </c>
    </row>
    <row r="1020" spans="5:34" ht="12.75" customHeight="1" thickTop="1" thickBot="1" x14ac:dyDescent="0.3">
      <c r="E1020" s="11">
        <v>6623</v>
      </c>
      <c r="F1020" s="12" t="s">
        <v>37</v>
      </c>
      <c r="G1020" s="12">
        <v>0.1</v>
      </c>
      <c r="H1020" s="12">
        <v>9.99</v>
      </c>
      <c r="I1020" s="12">
        <v>4.78</v>
      </c>
      <c r="J1020" s="12">
        <v>1821</v>
      </c>
      <c r="K1020" s="7" t="str">
        <f>IF(COUNTIF(Table1[Customer ID],Table1[[#This Row],[Customer ID]])&gt;1,"Repeat Customer","One-Time Customer")</f>
        <v>Repeat Customer</v>
      </c>
      <c r="L1020" s="12" t="s">
        <v>1812</v>
      </c>
      <c r="M1020" s="12" t="s">
        <v>27</v>
      </c>
      <c r="N1020" s="12" t="s">
        <v>114</v>
      </c>
      <c r="O1020" s="12" t="s">
        <v>29</v>
      </c>
      <c r="P1020" s="12" t="s">
        <v>93</v>
      </c>
      <c r="Q1020" s="12" t="s">
        <v>59</v>
      </c>
      <c r="R1020" s="12" t="s">
        <v>1811</v>
      </c>
      <c r="S1020" s="12">
        <v>0.4</v>
      </c>
      <c r="T1020" s="7">
        <f>Table1[[#This Row],[Profit]]/Table1[[#This Row],[Sales]]</f>
        <v>1.7060311200651549E-2</v>
      </c>
      <c r="U1020" s="12" t="s">
        <v>33</v>
      </c>
      <c r="V1020" s="12" t="s">
        <v>53</v>
      </c>
      <c r="W1020" s="12" t="s">
        <v>71</v>
      </c>
      <c r="X1020" s="12" t="s">
        <v>90</v>
      </c>
      <c r="Y1020" s="12">
        <v>10177</v>
      </c>
      <c r="Z1020" s="13">
        <v>42109</v>
      </c>
      <c r="AA1020" s="14" t="str">
        <f>TEXT(Table1[[#This Row],[Order Date]],"mmmm")</f>
        <v>April</v>
      </c>
      <c r="AB1020" s="8" t="str">
        <f>TEXT(Table1[[#This Row],[Order Date]],"yyyy")</f>
        <v>2015</v>
      </c>
      <c r="AC1020" s="13">
        <v>42112</v>
      </c>
      <c r="AD1020" s="12">
        <v>7.9599999999999991</v>
      </c>
      <c r="AE1020" s="12">
        <v>47</v>
      </c>
      <c r="AF1020" s="12">
        <v>466.58</v>
      </c>
      <c r="AG1020" s="12">
        <v>47108</v>
      </c>
      <c r="AH1020" s="7" t="str">
        <f>IF(COUNTIF(Returns!$A$2:$A$1635,Orders!AG1020)&gt;0,"Returned","Not Returned")</f>
        <v>Not Returned</v>
      </c>
    </row>
    <row r="1021" spans="5:34" ht="12.75" customHeight="1" thickTop="1" thickBot="1" x14ac:dyDescent="0.3">
      <c r="E1021" s="9">
        <v>6624</v>
      </c>
      <c r="F1021" s="2" t="s">
        <v>37</v>
      </c>
      <c r="G1021" s="2">
        <v>0.08</v>
      </c>
      <c r="H1021" s="2">
        <v>175.99</v>
      </c>
      <c r="I1021" s="2">
        <v>8.99</v>
      </c>
      <c r="J1021" s="2">
        <v>1821</v>
      </c>
      <c r="K1021" s="7" t="str">
        <f>IF(COUNTIF(Table1[Customer ID],Table1[[#This Row],[Customer ID]])&gt;1,"Repeat Customer","One-Time Customer")</f>
        <v>Repeat Customer</v>
      </c>
      <c r="L1021" s="2" t="s">
        <v>1812</v>
      </c>
      <c r="M1021" s="2" t="s">
        <v>27</v>
      </c>
      <c r="N1021" s="2" t="s">
        <v>114</v>
      </c>
      <c r="O1021" s="2" t="s">
        <v>77</v>
      </c>
      <c r="P1021" s="2" t="s">
        <v>78</v>
      </c>
      <c r="Q1021" s="2" t="s">
        <v>59</v>
      </c>
      <c r="R1021" s="2" t="s">
        <v>168</v>
      </c>
      <c r="S1021" s="2">
        <v>0.56999999999999995</v>
      </c>
      <c r="T1021" s="7">
        <f>Table1[[#This Row],[Profit]]/Table1[[#This Row],[Sales]]</f>
        <v>-0.20041245214324069</v>
      </c>
      <c r="U1021" s="2" t="s">
        <v>33</v>
      </c>
      <c r="V1021" s="2" t="s">
        <v>53</v>
      </c>
      <c r="W1021" s="2" t="s">
        <v>71</v>
      </c>
      <c r="X1021" s="2" t="s">
        <v>90</v>
      </c>
      <c r="Y1021" s="2">
        <v>10177</v>
      </c>
      <c r="Z1021" s="10">
        <v>42109</v>
      </c>
      <c r="AA1021" s="14" t="str">
        <f>TEXT(Table1[[#This Row],[Order Date]],"mmmm")</f>
        <v>April</v>
      </c>
      <c r="AB1021" s="8" t="str">
        <f>TEXT(Table1[[#This Row],[Order Date]],"yyyy")</f>
        <v>2015</v>
      </c>
      <c r="AC1021" s="10">
        <v>42110</v>
      </c>
      <c r="AD1021" s="2">
        <v>-459.08280000000002</v>
      </c>
      <c r="AE1021" s="2">
        <v>16</v>
      </c>
      <c r="AF1021" s="2">
        <v>2290.69</v>
      </c>
      <c r="AG1021" s="2">
        <v>47108</v>
      </c>
      <c r="AH1021" s="7" t="str">
        <f>IF(COUNTIF(Returns!$A$2:$A$1635,Orders!AG1021)&gt;0,"Returned","Not Returned")</f>
        <v>Not Returned</v>
      </c>
    </row>
    <row r="1022" spans="5:34" ht="12.75" customHeight="1" thickTop="1" thickBot="1" x14ac:dyDescent="0.3">
      <c r="E1022" s="11">
        <v>19596</v>
      </c>
      <c r="F1022" s="12" t="s">
        <v>56</v>
      </c>
      <c r="G1022" s="12">
        <v>0.1</v>
      </c>
      <c r="H1022" s="12">
        <v>52.99</v>
      </c>
      <c r="I1022" s="12">
        <v>19.989999999999998</v>
      </c>
      <c r="J1022" s="12">
        <v>1826</v>
      </c>
      <c r="K1022" s="7" t="str">
        <f>IF(COUNTIF(Table1[Customer ID],Table1[[#This Row],[Customer ID]])&gt;1,"Repeat Customer","One-Time Customer")</f>
        <v>Repeat Customer</v>
      </c>
      <c r="L1022" s="12" t="s">
        <v>1814</v>
      </c>
      <c r="M1022" s="12" t="s">
        <v>27</v>
      </c>
      <c r="N1022" s="12" t="s">
        <v>28</v>
      </c>
      <c r="O1022" s="12" t="s">
        <v>29</v>
      </c>
      <c r="P1022" s="12" t="s">
        <v>141</v>
      </c>
      <c r="Q1022" s="12" t="s">
        <v>59</v>
      </c>
      <c r="R1022" s="12" t="s">
        <v>1815</v>
      </c>
      <c r="S1022" s="12">
        <v>0.81</v>
      </c>
      <c r="T1022" s="7">
        <f>Table1[[#This Row],[Profit]]/Table1[[#This Row],[Sales]]</f>
        <v>-1.5319470363458634</v>
      </c>
      <c r="U1022" s="12" t="s">
        <v>33</v>
      </c>
      <c r="V1022" s="12" t="s">
        <v>61</v>
      </c>
      <c r="W1022" s="12" t="s">
        <v>330</v>
      </c>
      <c r="X1022" s="12" t="s">
        <v>1816</v>
      </c>
      <c r="Y1022" s="12">
        <v>52722</v>
      </c>
      <c r="Z1022" s="13">
        <v>42112</v>
      </c>
      <c r="AA1022" s="14" t="str">
        <f>TEXT(Table1[[#This Row],[Order Date]],"mmmm")</f>
        <v>April</v>
      </c>
      <c r="AB1022" s="8" t="str">
        <f>TEXT(Table1[[#This Row],[Order Date]],"yyyy")</f>
        <v>2015</v>
      </c>
      <c r="AC1022" s="13">
        <v>42113</v>
      </c>
      <c r="AD1022" s="12">
        <v>-517.16999999999996</v>
      </c>
      <c r="AE1022" s="12">
        <v>7</v>
      </c>
      <c r="AF1022" s="12">
        <v>337.59</v>
      </c>
      <c r="AG1022" s="12">
        <v>86958</v>
      </c>
      <c r="AH1022" s="7" t="str">
        <f>IF(COUNTIF(Returns!$A$2:$A$1635,Orders!AG1022)&gt;0,"Returned","Not Returned")</f>
        <v>Not Returned</v>
      </c>
    </row>
    <row r="1023" spans="5:34" ht="12.75" customHeight="1" thickTop="1" thickBot="1" x14ac:dyDescent="0.3">
      <c r="E1023" s="9">
        <v>18199</v>
      </c>
      <c r="F1023" s="2" t="s">
        <v>56</v>
      </c>
      <c r="G1023" s="2">
        <v>0</v>
      </c>
      <c r="H1023" s="2">
        <v>9.27</v>
      </c>
      <c r="I1023" s="2">
        <v>4.3899999999999997</v>
      </c>
      <c r="J1023" s="2">
        <v>1826</v>
      </c>
      <c r="K1023" s="7" t="str">
        <f>IF(COUNTIF(Table1[Customer ID],Table1[[#This Row],[Customer ID]])&gt;1,"Repeat Customer","One-Time Customer")</f>
        <v>Repeat Customer</v>
      </c>
      <c r="L1023" s="2" t="s">
        <v>1814</v>
      </c>
      <c r="M1023" s="2" t="s">
        <v>49</v>
      </c>
      <c r="N1023" s="2" t="s">
        <v>28</v>
      </c>
      <c r="O1023" s="2" t="s">
        <v>29</v>
      </c>
      <c r="P1023" s="2" t="s">
        <v>93</v>
      </c>
      <c r="Q1023" s="2" t="s">
        <v>31</v>
      </c>
      <c r="R1023" s="2" t="s">
        <v>1817</v>
      </c>
      <c r="S1023" s="2">
        <v>0.38</v>
      </c>
      <c r="T1023" s="7">
        <f>Table1[[#This Row],[Profit]]/Table1[[#This Row],[Sales]]</f>
        <v>-0.71455399061032865</v>
      </c>
      <c r="U1023" s="2" t="s">
        <v>33</v>
      </c>
      <c r="V1023" s="2" t="s">
        <v>61</v>
      </c>
      <c r="W1023" s="2" t="s">
        <v>330</v>
      </c>
      <c r="X1023" s="2" t="s">
        <v>1816</v>
      </c>
      <c r="Y1023" s="2">
        <v>52722</v>
      </c>
      <c r="Z1023" s="10">
        <v>42136</v>
      </c>
      <c r="AA1023" s="14" t="str">
        <f>TEXT(Table1[[#This Row],[Order Date]],"mmmm")</f>
        <v>May</v>
      </c>
      <c r="AB1023" s="8" t="str">
        <f>TEXT(Table1[[#This Row],[Order Date]],"yyyy")</f>
        <v>2015</v>
      </c>
      <c r="AC1023" s="10">
        <v>42138</v>
      </c>
      <c r="AD1023" s="2">
        <v>-7.61</v>
      </c>
      <c r="AE1023" s="2">
        <v>1</v>
      </c>
      <c r="AF1023" s="2">
        <v>10.65</v>
      </c>
      <c r="AG1023" s="2">
        <v>86959</v>
      </c>
      <c r="AH1023" s="7" t="str">
        <f>IF(COUNTIF(Returns!$A$2:$A$1635,Orders!AG1023)&gt;0,"Returned","Not Returned")</f>
        <v>Not Returned</v>
      </c>
    </row>
    <row r="1024" spans="5:34" ht="12.75" customHeight="1" thickTop="1" thickBot="1" x14ac:dyDescent="0.3">
      <c r="E1024" s="11">
        <v>20551</v>
      </c>
      <c r="F1024" s="12" t="s">
        <v>37</v>
      </c>
      <c r="G1024" s="12">
        <v>0</v>
      </c>
      <c r="H1024" s="12">
        <v>5.98</v>
      </c>
      <c r="I1024" s="12">
        <v>0.96</v>
      </c>
      <c r="J1024" s="12">
        <v>1827</v>
      </c>
      <c r="K1024" s="7" t="str">
        <f>IF(COUNTIF(Table1[Customer ID],Table1[[#This Row],[Customer ID]])&gt;1,"Repeat Customer","One-Time Customer")</f>
        <v>Repeat Customer</v>
      </c>
      <c r="L1024" s="12" t="s">
        <v>1818</v>
      </c>
      <c r="M1024" s="12" t="s">
        <v>49</v>
      </c>
      <c r="N1024" s="12" t="s">
        <v>28</v>
      </c>
      <c r="O1024" s="12" t="s">
        <v>29</v>
      </c>
      <c r="P1024" s="12" t="s">
        <v>30</v>
      </c>
      <c r="Q1024" s="12" t="s">
        <v>31</v>
      </c>
      <c r="R1024" s="12" t="s">
        <v>1819</v>
      </c>
      <c r="S1024" s="12">
        <v>0.6</v>
      </c>
      <c r="T1024" s="7">
        <f>Table1[[#This Row],[Profit]]/Table1[[#This Row],[Sales]]</f>
        <v>0.69</v>
      </c>
      <c r="U1024" s="12" t="s">
        <v>33</v>
      </c>
      <c r="V1024" s="12" t="s">
        <v>61</v>
      </c>
      <c r="W1024" s="12" t="s">
        <v>330</v>
      </c>
      <c r="X1024" s="12" t="s">
        <v>150</v>
      </c>
      <c r="Y1024" s="12">
        <v>52601</v>
      </c>
      <c r="Z1024" s="13">
        <v>42054</v>
      </c>
      <c r="AA1024" s="14" t="str">
        <f>TEXT(Table1[[#This Row],[Order Date]],"mmmm")</f>
        <v>February</v>
      </c>
      <c r="AB1024" s="8" t="str">
        <f>TEXT(Table1[[#This Row],[Order Date]],"yyyy")</f>
        <v>2015</v>
      </c>
      <c r="AC1024" s="13">
        <v>42055</v>
      </c>
      <c r="AD1024" s="12">
        <v>38.039699999999996</v>
      </c>
      <c r="AE1024" s="12">
        <v>9</v>
      </c>
      <c r="AF1024" s="12">
        <v>55.13</v>
      </c>
      <c r="AG1024" s="12">
        <v>86956</v>
      </c>
      <c r="AH1024" s="7" t="str">
        <f>IF(COUNTIF(Returns!$A$2:$A$1635,Orders!AG1024)&gt;0,"Returned","Not Returned")</f>
        <v>Not Returned</v>
      </c>
    </row>
    <row r="1025" spans="5:34" ht="12.75" customHeight="1" thickTop="1" thickBot="1" x14ac:dyDescent="0.3">
      <c r="E1025" s="9">
        <v>19597</v>
      </c>
      <c r="F1025" s="2" t="s">
        <v>56</v>
      </c>
      <c r="G1025" s="2">
        <v>7.0000000000000007E-2</v>
      </c>
      <c r="H1025" s="2">
        <v>100.98</v>
      </c>
      <c r="I1025" s="2">
        <v>57.38</v>
      </c>
      <c r="J1025" s="2">
        <v>1827</v>
      </c>
      <c r="K1025" s="7" t="str">
        <f>IF(COUNTIF(Table1[Customer ID],Table1[[#This Row],[Customer ID]])&gt;1,"Repeat Customer","One-Time Customer")</f>
        <v>Repeat Customer</v>
      </c>
      <c r="L1025" s="2" t="s">
        <v>1818</v>
      </c>
      <c r="M1025" s="2" t="s">
        <v>39</v>
      </c>
      <c r="N1025" s="2" t="s">
        <v>28</v>
      </c>
      <c r="O1025" s="2" t="s">
        <v>41</v>
      </c>
      <c r="P1025" s="2" t="s">
        <v>191</v>
      </c>
      <c r="Q1025" s="2" t="s">
        <v>121</v>
      </c>
      <c r="R1025" s="2" t="s">
        <v>1820</v>
      </c>
      <c r="S1025" s="2">
        <v>0.78</v>
      </c>
      <c r="T1025" s="7">
        <f>Table1[[#This Row],[Profit]]/Table1[[#This Row],[Sales]]</f>
        <v>-1.9963774846739737</v>
      </c>
      <c r="U1025" s="2" t="s">
        <v>33</v>
      </c>
      <c r="V1025" s="2" t="s">
        <v>61</v>
      </c>
      <c r="W1025" s="2" t="s">
        <v>330</v>
      </c>
      <c r="X1025" s="2" t="s">
        <v>150</v>
      </c>
      <c r="Y1025" s="2">
        <v>52601</v>
      </c>
      <c r="Z1025" s="10">
        <v>42112</v>
      </c>
      <c r="AA1025" s="14" t="str">
        <f>TEXT(Table1[[#This Row],[Order Date]],"mmmm")</f>
        <v>April</v>
      </c>
      <c r="AB1025" s="8" t="str">
        <f>TEXT(Table1[[#This Row],[Order Date]],"yyyy")</f>
        <v>2015</v>
      </c>
      <c r="AC1025" s="10">
        <v>42115</v>
      </c>
      <c r="AD1025" s="2">
        <v>-429.86</v>
      </c>
      <c r="AE1025" s="2">
        <v>2</v>
      </c>
      <c r="AF1025" s="2">
        <v>215.32</v>
      </c>
      <c r="AG1025" s="2">
        <v>86958</v>
      </c>
      <c r="AH1025" s="7" t="str">
        <f>IF(COUNTIF(Returns!$A$2:$A$1635,Orders!AG1025)&gt;0,"Returned","Not Returned")</f>
        <v>Not Returned</v>
      </c>
    </row>
    <row r="1026" spans="5:34" ht="12.75" customHeight="1" thickTop="1" thickBot="1" x14ac:dyDescent="0.3">
      <c r="E1026" s="11">
        <v>19598</v>
      </c>
      <c r="F1026" s="12" t="s">
        <v>56</v>
      </c>
      <c r="G1026" s="12">
        <v>0.03</v>
      </c>
      <c r="H1026" s="12">
        <v>85.99</v>
      </c>
      <c r="I1026" s="12">
        <v>0.99</v>
      </c>
      <c r="J1026" s="12">
        <v>1827</v>
      </c>
      <c r="K1026" s="7" t="str">
        <f>IF(COUNTIF(Table1[Customer ID],Table1[[#This Row],[Customer ID]])&gt;1,"Repeat Customer","One-Time Customer")</f>
        <v>Repeat Customer</v>
      </c>
      <c r="L1026" s="12" t="s">
        <v>1818</v>
      </c>
      <c r="M1026" s="12" t="s">
        <v>49</v>
      </c>
      <c r="N1026" s="12" t="s">
        <v>28</v>
      </c>
      <c r="O1026" s="12" t="s">
        <v>77</v>
      </c>
      <c r="P1026" s="12" t="s">
        <v>78</v>
      </c>
      <c r="Q1026" s="12" t="s">
        <v>31</v>
      </c>
      <c r="R1026" s="12" t="s">
        <v>417</v>
      </c>
      <c r="S1026" s="12">
        <v>0.55000000000000004</v>
      </c>
      <c r="T1026" s="7">
        <f>Table1[[#This Row],[Profit]]/Table1[[#This Row],[Sales]]</f>
        <v>0.69</v>
      </c>
      <c r="U1026" s="12" t="s">
        <v>33</v>
      </c>
      <c r="V1026" s="12" t="s">
        <v>61</v>
      </c>
      <c r="W1026" s="12" t="s">
        <v>330</v>
      </c>
      <c r="X1026" s="12" t="s">
        <v>150</v>
      </c>
      <c r="Y1026" s="12">
        <v>52601</v>
      </c>
      <c r="Z1026" s="13">
        <v>42112</v>
      </c>
      <c r="AA1026" s="14" t="str">
        <f>TEXT(Table1[[#This Row],[Order Date]],"mmmm")</f>
        <v>April</v>
      </c>
      <c r="AB1026" s="8" t="str">
        <f>TEXT(Table1[[#This Row],[Order Date]],"yyyy")</f>
        <v>2015</v>
      </c>
      <c r="AC1026" s="13">
        <v>42114</v>
      </c>
      <c r="AD1026" s="12">
        <v>264.16649999999998</v>
      </c>
      <c r="AE1026" s="12">
        <v>5</v>
      </c>
      <c r="AF1026" s="12">
        <v>382.85</v>
      </c>
      <c r="AG1026" s="12">
        <v>86958</v>
      </c>
      <c r="AH1026" s="7" t="str">
        <f>IF(COUNTIF(Returns!$A$2:$A$1635,Orders!AG1026)&gt;0,"Returned","Not Returned")</f>
        <v>Not Returned</v>
      </c>
    </row>
    <row r="1027" spans="5:34" ht="12.75" customHeight="1" thickTop="1" thickBot="1" x14ac:dyDescent="0.3">
      <c r="E1027" s="9">
        <v>20553</v>
      </c>
      <c r="F1027" s="2" t="s">
        <v>37</v>
      </c>
      <c r="G1027" s="2">
        <v>0.02</v>
      </c>
      <c r="H1027" s="2">
        <v>5.98</v>
      </c>
      <c r="I1027" s="2">
        <v>5.46</v>
      </c>
      <c r="J1027" s="2">
        <v>1828</v>
      </c>
      <c r="K1027" s="7" t="str">
        <f>IF(COUNTIF(Table1[Customer ID],Table1[[#This Row],[Customer ID]])&gt;1,"Repeat Customer","One-Time Customer")</f>
        <v>Repeat Customer</v>
      </c>
      <c r="L1027" s="2" t="s">
        <v>1821</v>
      </c>
      <c r="M1027" s="2" t="s">
        <v>49</v>
      </c>
      <c r="N1027" s="2" t="s">
        <v>28</v>
      </c>
      <c r="O1027" s="2" t="s">
        <v>29</v>
      </c>
      <c r="P1027" s="2" t="s">
        <v>93</v>
      </c>
      <c r="Q1027" s="2" t="s">
        <v>59</v>
      </c>
      <c r="R1027" s="2" t="s">
        <v>1051</v>
      </c>
      <c r="S1027" s="2">
        <v>0.36</v>
      </c>
      <c r="T1027" s="7">
        <f>Table1[[#This Row],[Profit]]/Table1[[#This Row],[Sales]]</f>
        <v>-1.0517857142857143</v>
      </c>
      <c r="U1027" s="2" t="s">
        <v>33</v>
      </c>
      <c r="V1027" s="2" t="s">
        <v>61</v>
      </c>
      <c r="W1027" s="2" t="s">
        <v>330</v>
      </c>
      <c r="X1027" s="2" t="s">
        <v>1822</v>
      </c>
      <c r="Y1027" s="2">
        <v>50613</v>
      </c>
      <c r="Z1027" s="10">
        <v>42054</v>
      </c>
      <c r="AA1027" s="14" t="str">
        <f>TEXT(Table1[[#This Row],[Order Date]],"mmmm")</f>
        <v>February</v>
      </c>
      <c r="AB1027" s="8" t="str">
        <f>TEXT(Table1[[#This Row],[Order Date]],"yyyy")</f>
        <v>2015</v>
      </c>
      <c r="AC1027" s="10">
        <v>42055</v>
      </c>
      <c r="AD1027" s="2">
        <v>-47.12</v>
      </c>
      <c r="AE1027" s="2">
        <v>7</v>
      </c>
      <c r="AF1027" s="2">
        <v>44.8</v>
      </c>
      <c r="AG1027" s="2">
        <v>86956</v>
      </c>
      <c r="AH1027" s="7" t="str">
        <f>IF(COUNTIF(Returns!$A$2:$A$1635,Orders!AG1027)&gt;0,"Returned","Not Returned")</f>
        <v>Not Returned</v>
      </c>
    </row>
    <row r="1028" spans="5:34" ht="12.75" customHeight="1" thickTop="1" thickBot="1" x14ac:dyDescent="0.3">
      <c r="E1028" s="11">
        <v>21383</v>
      </c>
      <c r="F1028" s="12" t="s">
        <v>106</v>
      </c>
      <c r="G1028" s="12">
        <v>0.05</v>
      </c>
      <c r="H1028" s="12">
        <v>7.1</v>
      </c>
      <c r="I1028" s="12">
        <v>6.05</v>
      </c>
      <c r="J1028" s="12">
        <v>1828</v>
      </c>
      <c r="K1028" s="7" t="str">
        <f>IF(COUNTIF(Table1[Customer ID],Table1[[#This Row],[Customer ID]])&gt;1,"Repeat Customer","One-Time Customer")</f>
        <v>Repeat Customer</v>
      </c>
      <c r="L1028" s="12" t="s">
        <v>1821</v>
      </c>
      <c r="M1028" s="12" t="s">
        <v>49</v>
      </c>
      <c r="N1028" s="12" t="s">
        <v>28</v>
      </c>
      <c r="O1028" s="12" t="s">
        <v>29</v>
      </c>
      <c r="P1028" s="12" t="s">
        <v>109</v>
      </c>
      <c r="Q1028" s="12" t="s">
        <v>59</v>
      </c>
      <c r="R1028" s="12" t="s">
        <v>651</v>
      </c>
      <c r="S1028" s="12">
        <v>0.39</v>
      </c>
      <c r="T1028" s="7">
        <f>Table1[[#This Row],[Profit]]/Table1[[#This Row],[Sales]]</f>
        <v>-1.0025349044459848</v>
      </c>
      <c r="U1028" s="12" t="s">
        <v>33</v>
      </c>
      <c r="V1028" s="12" t="s">
        <v>61</v>
      </c>
      <c r="W1028" s="12" t="s">
        <v>330</v>
      </c>
      <c r="X1028" s="12" t="s">
        <v>1822</v>
      </c>
      <c r="Y1028" s="12">
        <v>50613</v>
      </c>
      <c r="Z1028" s="13">
        <v>42010</v>
      </c>
      <c r="AA1028" s="14" t="str">
        <f>TEXT(Table1[[#This Row],[Order Date]],"mmmm")</f>
        <v>January</v>
      </c>
      <c r="AB1028" s="8" t="str">
        <f>TEXT(Table1[[#This Row],[Order Date]],"yyyy")</f>
        <v>2015</v>
      </c>
      <c r="AC1028" s="13">
        <v>42010</v>
      </c>
      <c r="AD1028" s="12">
        <v>-101.24600000000001</v>
      </c>
      <c r="AE1028" s="12">
        <v>14</v>
      </c>
      <c r="AF1028" s="12">
        <v>100.99</v>
      </c>
      <c r="AG1028" s="12">
        <v>86960</v>
      </c>
      <c r="AH1028" s="7" t="str">
        <f>IF(COUNTIF(Returns!$A$2:$A$1635,Orders!AG1028)&gt;0,"Returned","Not Returned")</f>
        <v>Not Returned</v>
      </c>
    </row>
    <row r="1029" spans="5:34" ht="12.75" customHeight="1" thickTop="1" thickBot="1" x14ac:dyDescent="0.3">
      <c r="E1029" s="9">
        <v>21384</v>
      </c>
      <c r="F1029" s="2" t="s">
        <v>106</v>
      </c>
      <c r="G1029" s="2">
        <v>0.04</v>
      </c>
      <c r="H1029" s="2">
        <v>20.95</v>
      </c>
      <c r="I1029" s="2">
        <v>4</v>
      </c>
      <c r="J1029" s="2">
        <v>1828</v>
      </c>
      <c r="K1029" s="7" t="str">
        <f>IF(COUNTIF(Table1[Customer ID],Table1[[#This Row],[Customer ID]])&gt;1,"Repeat Customer","One-Time Customer")</f>
        <v>Repeat Customer</v>
      </c>
      <c r="L1029" s="2" t="s">
        <v>1821</v>
      </c>
      <c r="M1029" s="2" t="s">
        <v>49</v>
      </c>
      <c r="N1029" s="2" t="s">
        <v>28</v>
      </c>
      <c r="O1029" s="2" t="s">
        <v>77</v>
      </c>
      <c r="P1029" s="2" t="s">
        <v>180</v>
      </c>
      <c r="Q1029" s="2" t="s">
        <v>59</v>
      </c>
      <c r="R1029" s="2" t="s">
        <v>1591</v>
      </c>
      <c r="S1029" s="2">
        <v>0.6</v>
      </c>
      <c r="T1029" s="7">
        <f>Table1[[#This Row],[Profit]]/Table1[[#This Row],[Sales]]</f>
        <v>-1.3233844854286921E-2</v>
      </c>
      <c r="U1029" s="2" t="s">
        <v>33</v>
      </c>
      <c r="V1029" s="2" t="s">
        <v>61</v>
      </c>
      <c r="W1029" s="2" t="s">
        <v>330</v>
      </c>
      <c r="X1029" s="2" t="s">
        <v>1822</v>
      </c>
      <c r="Y1029" s="2">
        <v>50613</v>
      </c>
      <c r="Z1029" s="10">
        <v>42010</v>
      </c>
      <c r="AA1029" s="14" t="str">
        <f>TEXT(Table1[[#This Row],[Order Date]],"mmmm")</f>
        <v>January</v>
      </c>
      <c r="AB1029" s="8" t="str">
        <f>TEXT(Table1[[#This Row],[Order Date]],"yyyy")</f>
        <v>2015</v>
      </c>
      <c r="AC1029" s="10">
        <v>42015</v>
      </c>
      <c r="AD1029" s="2">
        <v>-1.88</v>
      </c>
      <c r="AE1029" s="2">
        <v>7</v>
      </c>
      <c r="AF1029" s="2">
        <v>142.06</v>
      </c>
      <c r="AG1029" s="2">
        <v>86960</v>
      </c>
      <c r="AH1029" s="7" t="str">
        <f>IF(COUNTIF(Returns!$A$2:$A$1635,Orders!AG1029)&gt;0,"Returned","Not Returned")</f>
        <v>Not Returned</v>
      </c>
    </row>
    <row r="1030" spans="5:34" ht="12.75" customHeight="1" thickTop="1" thickBot="1" x14ac:dyDescent="0.3">
      <c r="E1030" s="11">
        <v>23430</v>
      </c>
      <c r="F1030" s="12" t="s">
        <v>47</v>
      </c>
      <c r="G1030" s="12">
        <v>0.01</v>
      </c>
      <c r="H1030" s="12">
        <v>10.64</v>
      </c>
      <c r="I1030" s="12">
        <v>5.16</v>
      </c>
      <c r="J1030" s="12">
        <v>1829</v>
      </c>
      <c r="K1030" s="7" t="str">
        <f>IF(COUNTIF(Table1[Customer ID],Table1[[#This Row],[Customer ID]])&gt;1,"Repeat Customer","One-Time Customer")</f>
        <v>Repeat Customer</v>
      </c>
      <c r="L1030" s="12" t="s">
        <v>1823</v>
      </c>
      <c r="M1030" s="12" t="s">
        <v>27</v>
      </c>
      <c r="N1030" s="12" t="s">
        <v>28</v>
      </c>
      <c r="O1030" s="12" t="s">
        <v>41</v>
      </c>
      <c r="P1030" s="12" t="s">
        <v>50</v>
      </c>
      <c r="Q1030" s="12" t="s">
        <v>59</v>
      </c>
      <c r="R1030" s="12" t="s">
        <v>851</v>
      </c>
      <c r="S1030" s="12">
        <v>0.56999999999999995</v>
      </c>
      <c r="T1030" s="7">
        <f>Table1[[#This Row],[Profit]]/Table1[[#This Row],[Sales]]</f>
        <v>-0.19976076555023922</v>
      </c>
      <c r="U1030" s="12" t="s">
        <v>33</v>
      </c>
      <c r="V1030" s="12" t="s">
        <v>61</v>
      </c>
      <c r="W1030" s="12" t="s">
        <v>330</v>
      </c>
      <c r="X1030" s="12" t="s">
        <v>1824</v>
      </c>
      <c r="Y1030" s="12">
        <v>52402</v>
      </c>
      <c r="Z1030" s="13">
        <v>42088</v>
      </c>
      <c r="AA1030" s="14" t="str">
        <f>TEXT(Table1[[#This Row],[Order Date]],"mmmm")</f>
        <v>March</v>
      </c>
      <c r="AB1030" s="8" t="str">
        <f>TEXT(Table1[[#This Row],[Order Date]],"yyyy")</f>
        <v>2015</v>
      </c>
      <c r="AC1030" s="13">
        <v>42090</v>
      </c>
      <c r="AD1030" s="12">
        <v>-11.69</v>
      </c>
      <c r="AE1030" s="12">
        <v>5</v>
      </c>
      <c r="AF1030" s="12">
        <v>58.52</v>
      </c>
      <c r="AG1030" s="12">
        <v>86957</v>
      </c>
      <c r="AH1030" s="7" t="str">
        <f>IF(COUNTIF(Returns!$A$2:$A$1635,Orders!AG1030)&gt;0,"Returned","Not Returned")</f>
        <v>Not Returned</v>
      </c>
    </row>
    <row r="1031" spans="5:34" ht="12.75" customHeight="1" thickTop="1" thickBot="1" x14ac:dyDescent="0.3">
      <c r="E1031" s="9">
        <v>21385</v>
      </c>
      <c r="F1031" s="2" t="s">
        <v>106</v>
      </c>
      <c r="G1031" s="2">
        <v>0.05</v>
      </c>
      <c r="H1031" s="2">
        <v>39.06</v>
      </c>
      <c r="I1031" s="2">
        <v>10.55</v>
      </c>
      <c r="J1031" s="2">
        <v>1829</v>
      </c>
      <c r="K1031" s="7" t="str">
        <f>IF(COUNTIF(Table1[Customer ID],Table1[[#This Row],[Customer ID]])&gt;1,"Repeat Customer","One-Time Customer")</f>
        <v>Repeat Customer</v>
      </c>
      <c r="L1031" s="2" t="s">
        <v>1823</v>
      </c>
      <c r="M1031" s="2" t="s">
        <v>49</v>
      </c>
      <c r="N1031" s="2" t="s">
        <v>28</v>
      </c>
      <c r="O1031" s="2" t="s">
        <v>29</v>
      </c>
      <c r="P1031" s="2" t="s">
        <v>109</v>
      </c>
      <c r="Q1031" s="2" t="s">
        <v>59</v>
      </c>
      <c r="R1031" s="2" t="s">
        <v>1132</v>
      </c>
      <c r="S1031" s="2">
        <v>0.37</v>
      </c>
      <c r="T1031" s="7">
        <f>Table1[[#This Row],[Profit]]/Table1[[#This Row],[Sales]]</f>
        <v>0.69</v>
      </c>
      <c r="U1031" s="2" t="s">
        <v>33</v>
      </c>
      <c r="V1031" s="2" t="s">
        <v>61</v>
      </c>
      <c r="W1031" s="2" t="s">
        <v>330</v>
      </c>
      <c r="X1031" s="2" t="s">
        <v>1824</v>
      </c>
      <c r="Y1031" s="2">
        <v>52402</v>
      </c>
      <c r="Z1031" s="10">
        <v>42010</v>
      </c>
      <c r="AA1031" s="14" t="str">
        <f>TEXT(Table1[[#This Row],[Order Date]],"mmmm")</f>
        <v>January</v>
      </c>
      <c r="AB1031" s="8" t="str">
        <f>TEXT(Table1[[#This Row],[Order Date]],"yyyy")</f>
        <v>2015</v>
      </c>
      <c r="AC1031" s="10">
        <v>42017</v>
      </c>
      <c r="AD1031" s="2">
        <v>250.98059999999998</v>
      </c>
      <c r="AE1031" s="2">
        <v>9</v>
      </c>
      <c r="AF1031" s="2">
        <v>363.74</v>
      </c>
      <c r="AG1031" s="2">
        <v>86960</v>
      </c>
      <c r="AH1031" s="7" t="str">
        <f>IF(COUNTIF(Returns!$A$2:$A$1635,Orders!AG1031)&gt;0,"Returned","Not Returned")</f>
        <v>Not Returned</v>
      </c>
    </row>
    <row r="1032" spans="5:34" ht="12.75" customHeight="1" thickTop="1" thickBot="1" x14ac:dyDescent="0.3">
      <c r="E1032" s="11">
        <v>21386</v>
      </c>
      <c r="F1032" s="12" t="s">
        <v>106</v>
      </c>
      <c r="G1032" s="12">
        <v>0.04</v>
      </c>
      <c r="H1032" s="12">
        <v>3.52</v>
      </c>
      <c r="I1032" s="12">
        <v>6.83</v>
      </c>
      <c r="J1032" s="12">
        <v>1829</v>
      </c>
      <c r="K1032" s="7" t="str">
        <f>IF(COUNTIF(Table1[Customer ID],Table1[[#This Row],[Customer ID]])&gt;1,"Repeat Customer","One-Time Customer")</f>
        <v>Repeat Customer</v>
      </c>
      <c r="L1032" s="12" t="s">
        <v>1823</v>
      </c>
      <c r="M1032" s="12" t="s">
        <v>49</v>
      </c>
      <c r="N1032" s="12" t="s">
        <v>28</v>
      </c>
      <c r="O1032" s="12" t="s">
        <v>29</v>
      </c>
      <c r="P1032" s="12" t="s">
        <v>109</v>
      </c>
      <c r="Q1032" s="12" t="s">
        <v>59</v>
      </c>
      <c r="R1032" s="12" t="s">
        <v>1825</v>
      </c>
      <c r="S1032" s="12">
        <v>0.38</v>
      </c>
      <c r="T1032" s="7">
        <f>Table1[[#This Row],[Profit]]/Table1[[#This Row],[Sales]]</f>
        <v>-3.6254237288135593</v>
      </c>
      <c r="U1032" s="12" t="s">
        <v>33</v>
      </c>
      <c r="V1032" s="12" t="s">
        <v>61</v>
      </c>
      <c r="W1032" s="12" t="s">
        <v>330</v>
      </c>
      <c r="X1032" s="12" t="s">
        <v>1824</v>
      </c>
      <c r="Y1032" s="12">
        <v>52402</v>
      </c>
      <c r="Z1032" s="13">
        <v>42010</v>
      </c>
      <c r="AA1032" s="14" t="str">
        <f>TEXT(Table1[[#This Row],[Order Date]],"mmmm")</f>
        <v>January</v>
      </c>
      <c r="AB1032" s="8" t="str">
        <f>TEXT(Table1[[#This Row],[Order Date]],"yyyy")</f>
        <v>2015</v>
      </c>
      <c r="AC1032" s="13">
        <v>42019</v>
      </c>
      <c r="AD1032" s="12">
        <v>-57.753</v>
      </c>
      <c r="AE1032" s="12">
        <v>4</v>
      </c>
      <c r="AF1032" s="12">
        <v>15.93</v>
      </c>
      <c r="AG1032" s="12">
        <v>86960</v>
      </c>
      <c r="AH1032" s="7" t="str">
        <f>IF(COUNTIF(Returns!$A$2:$A$1635,Orders!AG1032)&gt;0,"Returned","Not Returned")</f>
        <v>Not Returned</v>
      </c>
    </row>
    <row r="1033" spans="5:34" ht="12.75" customHeight="1" thickTop="1" thickBot="1" x14ac:dyDescent="0.3">
      <c r="E1033" s="9">
        <v>21387</v>
      </c>
      <c r="F1033" s="2" t="s">
        <v>106</v>
      </c>
      <c r="G1033" s="2">
        <v>0.02</v>
      </c>
      <c r="H1033" s="2">
        <v>15.51</v>
      </c>
      <c r="I1033" s="2">
        <v>17.78</v>
      </c>
      <c r="J1033" s="2">
        <v>1829</v>
      </c>
      <c r="K1033" s="7" t="str">
        <f>IF(COUNTIF(Table1[Customer ID],Table1[[#This Row],[Customer ID]])&gt;1,"Repeat Customer","One-Time Customer")</f>
        <v>Repeat Customer</v>
      </c>
      <c r="L1033" s="2" t="s">
        <v>1823</v>
      </c>
      <c r="M1033" s="2" t="s">
        <v>49</v>
      </c>
      <c r="N1033" s="2" t="s">
        <v>28</v>
      </c>
      <c r="O1033" s="2" t="s">
        <v>29</v>
      </c>
      <c r="P1033" s="2" t="s">
        <v>141</v>
      </c>
      <c r="Q1033" s="2" t="s">
        <v>59</v>
      </c>
      <c r="R1033" s="2" t="s">
        <v>691</v>
      </c>
      <c r="S1033" s="2">
        <v>0.59</v>
      </c>
      <c r="T1033" s="7">
        <f>Table1[[#This Row],[Profit]]/Table1[[#This Row],[Sales]]</f>
        <v>-2.2542293233082704</v>
      </c>
      <c r="U1033" s="2" t="s">
        <v>33</v>
      </c>
      <c r="V1033" s="2" t="s">
        <v>61</v>
      </c>
      <c r="W1033" s="2" t="s">
        <v>330</v>
      </c>
      <c r="X1033" s="2" t="s">
        <v>1824</v>
      </c>
      <c r="Y1033" s="2">
        <v>52402</v>
      </c>
      <c r="Z1033" s="10">
        <v>42010</v>
      </c>
      <c r="AA1033" s="14" t="str">
        <f>TEXT(Table1[[#This Row],[Order Date]],"mmmm")</f>
        <v>January</v>
      </c>
      <c r="AB1033" s="8" t="str">
        <f>TEXT(Table1[[#This Row],[Order Date]],"yyyy")</f>
        <v>2015</v>
      </c>
      <c r="AC1033" s="10">
        <v>42017</v>
      </c>
      <c r="AD1033" s="2">
        <v>-47.97</v>
      </c>
      <c r="AE1033" s="2">
        <v>1</v>
      </c>
      <c r="AF1033" s="2">
        <v>21.28</v>
      </c>
      <c r="AG1033" s="2">
        <v>86960</v>
      </c>
      <c r="AH1033" s="7" t="str">
        <f>IF(COUNTIF(Returns!$A$2:$A$1635,Orders!AG1033)&gt;0,"Returned","Not Returned")</f>
        <v>Not Returned</v>
      </c>
    </row>
    <row r="1034" spans="5:34" ht="12.75" customHeight="1" thickTop="1" thickBot="1" x14ac:dyDescent="0.3">
      <c r="E1034" s="11">
        <v>23589</v>
      </c>
      <c r="F1034" s="12" t="s">
        <v>25</v>
      </c>
      <c r="G1034" s="12">
        <v>0.01</v>
      </c>
      <c r="H1034" s="12">
        <v>155.99</v>
      </c>
      <c r="I1034" s="12">
        <v>8.99</v>
      </c>
      <c r="J1034" s="12">
        <v>1836</v>
      </c>
      <c r="K1034" s="7" t="str">
        <f>IF(COUNTIF(Table1[Customer ID],Table1[[#This Row],[Customer ID]])&gt;1,"Repeat Customer","One-Time Customer")</f>
        <v>One-Time Customer</v>
      </c>
      <c r="L1034" s="12" t="s">
        <v>1826</v>
      </c>
      <c r="M1034" s="12" t="s">
        <v>27</v>
      </c>
      <c r="N1034" s="12" t="s">
        <v>28</v>
      </c>
      <c r="O1034" s="12" t="s">
        <v>77</v>
      </c>
      <c r="P1034" s="12" t="s">
        <v>78</v>
      </c>
      <c r="Q1034" s="12" t="s">
        <v>59</v>
      </c>
      <c r="R1034" s="12" t="s">
        <v>996</v>
      </c>
      <c r="S1034" s="12">
        <v>0.57999999999999996</v>
      </c>
      <c r="T1034" s="7">
        <f>Table1[[#This Row],[Profit]]/Table1[[#This Row],[Sales]]</f>
        <v>-0.324162999570898</v>
      </c>
      <c r="U1034" s="12" t="s">
        <v>33</v>
      </c>
      <c r="V1034" s="12" t="s">
        <v>34</v>
      </c>
      <c r="W1034" s="12" t="s">
        <v>45</v>
      </c>
      <c r="X1034" s="12" t="s">
        <v>276</v>
      </c>
      <c r="Y1034" s="12">
        <v>94110</v>
      </c>
      <c r="Z1034" s="13">
        <v>42113</v>
      </c>
      <c r="AA1034" s="14" t="str">
        <f>TEXT(Table1[[#This Row],[Order Date]],"mmmm")</f>
        <v>April</v>
      </c>
      <c r="AB1034" s="8" t="str">
        <f>TEXT(Table1[[#This Row],[Order Date]],"yyyy")</f>
        <v>2015</v>
      </c>
      <c r="AC1034" s="13">
        <v>42114</v>
      </c>
      <c r="AD1034" s="12">
        <v>-219.07908</v>
      </c>
      <c r="AE1034" s="12">
        <v>5</v>
      </c>
      <c r="AF1034" s="12">
        <v>675.83</v>
      </c>
      <c r="AG1034" s="12">
        <v>86600</v>
      </c>
      <c r="AH1034" s="7" t="str">
        <f>IF(COUNTIF(Returns!$A$2:$A$1635,Orders!AG1034)&gt;0,"Returned","Not Returned")</f>
        <v>Not Returned</v>
      </c>
    </row>
    <row r="1035" spans="5:34" ht="12.75" customHeight="1" thickTop="1" thickBot="1" x14ac:dyDescent="0.3">
      <c r="E1035" s="9">
        <v>23590</v>
      </c>
      <c r="F1035" s="2" t="s">
        <v>25</v>
      </c>
      <c r="G1035" s="2">
        <v>0.01</v>
      </c>
      <c r="H1035" s="2">
        <v>5.98</v>
      </c>
      <c r="I1035" s="2">
        <v>5.46</v>
      </c>
      <c r="J1035" s="2">
        <v>1837</v>
      </c>
      <c r="K1035" s="7" t="str">
        <f>IF(COUNTIF(Table1[Customer ID],Table1[[#This Row],[Customer ID]])&gt;1,"Repeat Customer","One-Time Customer")</f>
        <v>One-Time Customer</v>
      </c>
      <c r="L1035" s="2" t="s">
        <v>1827</v>
      </c>
      <c r="M1035" s="2" t="s">
        <v>49</v>
      </c>
      <c r="N1035" s="2" t="s">
        <v>28</v>
      </c>
      <c r="O1035" s="2" t="s">
        <v>29</v>
      </c>
      <c r="P1035" s="2" t="s">
        <v>93</v>
      </c>
      <c r="Q1035" s="2" t="s">
        <v>59</v>
      </c>
      <c r="R1035" s="2" t="s">
        <v>1051</v>
      </c>
      <c r="S1035" s="2">
        <v>0.36</v>
      </c>
      <c r="T1035" s="7">
        <f>Table1[[#This Row],[Profit]]/Table1[[#This Row],[Sales]]</f>
        <v>-0.6742285714285714</v>
      </c>
      <c r="U1035" s="2" t="s">
        <v>33</v>
      </c>
      <c r="V1035" s="2" t="s">
        <v>34</v>
      </c>
      <c r="W1035" s="2" t="s">
        <v>45</v>
      </c>
      <c r="X1035" s="2" t="s">
        <v>46</v>
      </c>
      <c r="Y1035" s="2">
        <v>91776</v>
      </c>
      <c r="Z1035" s="10">
        <v>42113</v>
      </c>
      <c r="AA1035" s="14" t="str">
        <f>TEXT(Table1[[#This Row],[Order Date]],"mmmm")</f>
        <v>April</v>
      </c>
      <c r="AB1035" s="8" t="str">
        <f>TEXT(Table1[[#This Row],[Order Date]],"yyyy")</f>
        <v>2015</v>
      </c>
      <c r="AC1035" s="10">
        <v>42115</v>
      </c>
      <c r="AD1035" s="2">
        <v>-18.878399999999999</v>
      </c>
      <c r="AE1035" s="2">
        <v>4</v>
      </c>
      <c r="AF1035" s="2">
        <v>28</v>
      </c>
      <c r="AG1035" s="2">
        <v>86600</v>
      </c>
      <c r="AH1035" s="7" t="str">
        <f>IF(COUNTIF(Returns!$A$2:$A$1635,Orders!AG1035)&gt;0,"Returned","Not Returned")</f>
        <v>Not Returned</v>
      </c>
    </row>
    <row r="1036" spans="5:34" ht="12.75" customHeight="1" thickTop="1" thickBot="1" x14ac:dyDescent="0.3">
      <c r="E1036" s="11">
        <v>18141</v>
      </c>
      <c r="F1036" s="12" t="s">
        <v>37</v>
      </c>
      <c r="G1036" s="12">
        <v>7.0000000000000007E-2</v>
      </c>
      <c r="H1036" s="12">
        <v>40.98</v>
      </c>
      <c r="I1036" s="12">
        <v>2.99</v>
      </c>
      <c r="J1036" s="12">
        <v>1840</v>
      </c>
      <c r="K1036" s="7" t="str">
        <f>IF(COUNTIF(Table1[Customer ID],Table1[[#This Row],[Customer ID]])&gt;1,"Repeat Customer","One-Time Customer")</f>
        <v>One-Time Customer</v>
      </c>
      <c r="L1036" s="12" t="s">
        <v>1828</v>
      </c>
      <c r="M1036" s="12" t="s">
        <v>49</v>
      </c>
      <c r="N1036" s="12" t="s">
        <v>40</v>
      </c>
      <c r="O1036" s="12" t="s">
        <v>29</v>
      </c>
      <c r="P1036" s="12" t="s">
        <v>109</v>
      </c>
      <c r="Q1036" s="12" t="s">
        <v>59</v>
      </c>
      <c r="R1036" s="12" t="s">
        <v>1066</v>
      </c>
      <c r="S1036" s="12">
        <v>0.36</v>
      </c>
      <c r="T1036" s="7">
        <f>Table1[[#This Row],[Profit]]/Table1[[#This Row],[Sales]]</f>
        <v>0.69</v>
      </c>
      <c r="U1036" s="12" t="s">
        <v>33</v>
      </c>
      <c r="V1036" s="12" t="s">
        <v>53</v>
      </c>
      <c r="W1036" s="12" t="s">
        <v>193</v>
      </c>
      <c r="X1036" s="12" t="s">
        <v>1829</v>
      </c>
      <c r="Y1036" s="12">
        <v>1469</v>
      </c>
      <c r="Z1036" s="13">
        <v>42093</v>
      </c>
      <c r="AA1036" s="14" t="str">
        <f>TEXT(Table1[[#This Row],[Order Date]],"mmmm")</f>
        <v>March</v>
      </c>
      <c r="AB1036" s="8" t="str">
        <f>TEXT(Table1[[#This Row],[Order Date]],"yyyy")</f>
        <v>2015</v>
      </c>
      <c r="AC1036" s="13">
        <v>42095</v>
      </c>
      <c r="AD1036" s="12">
        <v>369.20519999999999</v>
      </c>
      <c r="AE1036" s="12">
        <v>13</v>
      </c>
      <c r="AF1036" s="12">
        <v>535.08000000000004</v>
      </c>
      <c r="AG1036" s="12">
        <v>86599</v>
      </c>
      <c r="AH1036" s="7" t="str">
        <f>IF(COUNTIF(Returns!$A$2:$A$1635,Orders!AG1036)&gt;0,"Returned","Not Returned")</f>
        <v>Not Returned</v>
      </c>
    </row>
    <row r="1037" spans="5:34" ht="12.75" customHeight="1" thickTop="1" thickBot="1" x14ac:dyDescent="0.3">
      <c r="E1037" s="9">
        <v>19139</v>
      </c>
      <c r="F1037" s="2" t="s">
        <v>25</v>
      </c>
      <c r="G1037" s="2">
        <v>0.09</v>
      </c>
      <c r="H1037" s="2">
        <v>35.99</v>
      </c>
      <c r="I1037" s="2">
        <v>1.1000000000000001</v>
      </c>
      <c r="J1037" s="2">
        <v>1849</v>
      </c>
      <c r="K1037" s="7" t="str">
        <f>IF(COUNTIF(Table1[Customer ID],Table1[[#This Row],[Customer ID]])&gt;1,"Repeat Customer","One-Time Customer")</f>
        <v>Repeat Customer</v>
      </c>
      <c r="L1037" s="2" t="s">
        <v>1830</v>
      </c>
      <c r="M1037" s="2" t="s">
        <v>49</v>
      </c>
      <c r="N1037" s="2" t="s">
        <v>114</v>
      </c>
      <c r="O1037" s="2" t="s">
        <v>77</v>
      </c>
      <c r="P1037" s="2" t="s">
        <v>78</v>
      </c>
      <c r="Q1037" s="2" t="s">
        <v>59</v>
      </c>
      <c r="R1037" s="2" t="s">
        <v>935</v>
      </c>
      <c r="S1037" s="2">
        <v>0.55000000000000004</v>
      </c>
      <c r="T1037" s="7">
        <f>Table1[[#This Row],[Profit]]/Table1[[#This Row],[Sales]]</f>
        <v>8.6884288985676447E-2</v>
      </c>
      <c r="U1037" s="2" t="s">
        <v>33</v>
      </c>
      <c r="V1037" s="2" t="s">
        <v>136</v>
      </c>
      <c r="W1037" s="2" t="s">
        <v>1278</v>
      </c>
      <c r="X1037" s="2" t="s">
        <v>1831</v>
      </c>
      <c r="Y1037" s="2">
        <v>36330</v>
      </c>
      <c r="Z1037" s="10">
        <v>42095</v>
      </c>
      <c r="AA1037" s="14" t="str">
        <f>TEXT(Table1[[#This Row],[Order Date]],"mmmm")</f>
        <v>April</v>
      </c>
      <c r="AB1037" s="8" t="str">
        <f>TEXT(Table1[[#This Row],[Order Date]],"yyyy")</f>
        <v>2015</v>
      </c>
      <c r="AC1037" s="10">
        <v>42097</v>
      </c>
      <c r="AD1037" s="2">
        <v>19.350000000000001</v>
      </c>
      <c r="AE1037" s="2">
        <v>8</v>
      </c>
      <c r="AF1037" s="2">
        <v>222.71</v>
      </c>
      <c r="AG1037" s="2">
        <v>89697</v>
      </c>
      <c r="AH1037" s="7" t="str">
        <f>IF(COUNTIF(Returns!$A$2:$A$1635,Orders!AG1037)&gt;0,"Returned","Not Returned")</f>
        <v>Not Returned</v>
      </c>
    </row>
    <row r="1038" spans="5:34" ht="12.75" customHeight="1" thickTop="1" thickBot="1" x14ac:dyDescent="0.3">
      <c r="E1038" s="11">
        <v>19140</v>
      </c>
      <c r="F1038" s="12" t="s">
        <v>25</v>
      </c>
      <c r="G1038" s="12">
        <v>0.01</v>
      </c>
      <c r="H1038" s="12">
        <v>125.99</v>
      </c>
      <c r="I1038" s="12">
        <v>2.5</v>
      </c>
      <c r="J1038" s="12">
        <v>1849</v>
      </c>
      <c r="K1038" s="7" t="str">
        <f>IF(COUNTIF(Table1[Customer ID],Table1[[#This Row],[Customer ID]])&gt;1,"Repeat Customer","One-Time Customer")</f>
        <v>Repeat Customer</v>
      </c>
      <c r="L1038" s="12" t="s">
        <v>1830</v>
      </c>
      <c r="M1038" s="12" t="s">
        <v>49</v>
      </c>
      <c r="N1038" s="12" t="s">
        <v>114</v>
      </c>
      <c r="O1038" s="12" t="s">
        <v>77</v>
      </c>
      <c r="P1038" s="12" t="s">
        <v>78</v>
      </c>
      <c r="Q1038" s="12" t="s">
        <v>59</v>
      </c>
      <c r="R1038" s="12" t="s">
        <v>1148</v>
      </c>
      <c r="S1038" s="12">
        <v>0.6</v>
      </c>
      <c r="T1038" s="7">
        <f>Table1[[#This Row],[Profit]]/Table1[[#This Row],[Sales]]</f>
        <v>-4.3888717576637033</v>
      </c>
      <c r="U1038" s="12" t="s">
        <v>33</v>
      </c>
      <c r="V1038" s="12" t="s">
        <v>136</v>
      </c>
      <c r="W1038" s="12" t="s">
        <v>1278</v>
      </c>
      <c r="X1038" s="12" t="s">
        <v>1831</v>
      </c>
      <c r="Y1038" s="12">
        <v>36330</v>
      </c>
      <c r="Z1038" s="13">
        <v>42095</v>
      </c>
      <c r="AA1038" s="14" t="str">
        <f>TEXT(Table1[[#This Row],[Order Date]],"mmmm")</f>
        <v>April</v>
      </c>
      <c r="AB1038" s="8" t="str">
        <f>TEXT(Table1[[#This Row],[Order Date]],"yyyy")</f>
        <v>2015</v>
      </c>
      <c r="AC1038" s="13">
        <v>42096</v>
      </c>
      <c r="AD1038" s="12">
        <v>-967.83399999999995</v>
      </c>
      <c r="AE1038" s="12">
        <v>2</v>
      </c>
      <c r="AF1038" s="12">
        <v>220.52</v>
      </c>
      <c r="AG1038" s="12">
        <v>89697</v>
      </c>
      <c r="AH1038" s="7" t="str">
        <f>IF(COUNTIF(Returns!$A$2:$A$1635,Orders!AG1038)&gt;0,"Returned","Not Returned")</f>
        <v>Not Returned</v>
      </c>
    </row>
    <row r="1039" spans="5:34" ht="12.75" customHeight="1" thickTop="1" thickBot="1" x14ac:dyDescent="0.3">
      <c r="E1039" s="9">
        <v>19141</v>
      </c>
      <c r="F1039" s="2" t="s">
        <v>37</v>
      </c>
      <c r="G1039" s="2">
        <v>0.06</v>
      </c>
      <c r="H1039" s="2">
        <v>6.48</v>
      </c>
      <c r="I1039" s="2">
        <v>5.14</v>
      </c>
      <c r="J1039" s="2">
        <v>1852</v>
      </c>
      <c r="K1039" s="7" t="str">
        <f>IF(COUNTIF(Table1[Customer ID],Table1[[#This Row],[Customer ID]])&gt;1,"Repeat Customer","One-Time Customer")</f>
        <v>One-Time Customer</v>
      </c>
      <c r="L1039" s="2" t="s">
        <v>1832</v>
      </c>
      <c r="M1039" s="2" t="s">
        <v>27</v>
      </c>
      <c r="N1039" s="2" t="s">
        <v>40</v>
      </c>
      <c r="O1039" s="2" t="s">
        <v>29</v>
      </c>
      <c r="P1039" s="2" t="s">
        <v>93</v>
      </c>
      <c r="Q1039" s="2" t="s">
        <v>59</v>
      </c>
      <c r="R1039" s="2" t="s">
        <v>938</v>
      </c>
      <c r="S1039" s="2">
        <v>0.37</v>
      </c>
      <c r="T1039" s="7">
        <f>Table1[[#This Row],[Profit]]/Table1[[#This Row],[Sales]]</f>
        <v>-0.41630084869768802</v>
      </c>
      <c r="U1039" s="2" t="s">
        <v>33</v>
      </c>
      <c r="V1039" s="2" t="s">
        <v>34</v>
      </c>
      <c r="W1039" s="2" t="s">
        <v>45</v>
      </c>
      <c r="X1039" s="2" t="s">
        <v>1833</v>
      </c>
      <c r="Y1039" s="2">
        <v>92008</v>
      </c>
      <c r="Z1039" s="10">
        <v>42082</v>
      </c>
      <c r="AA1039" s="14" t="str">
        <f>TEXT(Table1[[#This Row],[Order Date]],"mmmm")</f>
        <v>March</v>
      </c>
      <c r="AB1039" s="8" t="str">
        <f>TEXT(Table1[[#This Row],[Order Date]],"yyyy")</f>
        <v>2015</v>
      </c>
      <c r="AC1039" s="10">
        <v>42084</v>
      </c>
      <c r="AD1039" s="2">
        <v>-28.45</v>
      </c>
      <c r="AE1039" s="2">
        <v>10</v>
      </c>
      <c r="AF1039" s="2">
        <v>68.34</v>
      </c>
      <c r="AG1039" s="2">
        <v>86847</v>
      </c>
      <c r="AH1039" s="7" t="str">
        <f>IF(COUNTIF(Returns!$A$2:$A$1635,Orders!AG1039)&gt;0,"Returned","Not Returned")</f>
        <v>Not Returned</v>
      </c>
    </row>
    <row r="1040" spans="5:34" ht="12.75" customHeight="1" thickTop="1" thickBot="1" x14ac:dyDescent="0.3">
      <c r="E1040" s="11">
        <v>19142</v>
      </c>
      <c r="F1040" s="12" t="s">
        <v>37</v>
      </c>
      <c r="G1040" s="12">
        <v>0.02</v>
      </c>
      <c r="H1040" s="12">
        <v>30.73</v>
      </c>
      <c r="I1040" s="12">
        <v>4</v>
      </c>
      <c r="J1040" s="12">
        <v>1854</v>
      </c>
      <c r="K1040" s="7" t="str">
        <f>IF(COUNTIF(Table1[Customer ID],Table1[[#This Row],[Customer ID]])&gt;1,"Repeat Customer","One-Time Customer")</f>
        <v>One-Time Customer</v>
      </c>
      <c r="L1040" s="12" t="s">
        <v>1834</v>
      </c>
      <c r="M1040" s="12" t="s">
        <v>49</v>
      </c>
      <c r="N1040" s="12" t="s">
        <v>40</v>
      </c>
      <c r="O1040" s="12" t="s">
        <v>77</v>
      </c>
      <c r="P1040" s="12" t="s">
        <v>180</v>
      </c>
      <c r="Q1040" s="12" t="s">
        <v>59</v>
      </c>
      <c r="R1040" s="12" t="s">
        <v>288</v>
      </c>
      <c r="S1040" s="12">
        <v>0.75</v>
      </c>
      <c r="T1040" s="7">
        <f>Table1[[#This Row],[Profit]]/Table1[[#This Row],[Sales]]</f>
        <v>0.13936655049595956</v>
      </c>
      <c r="U1040" s="12" t="s">
        <v>33</v>
      </c>
      <c r="V1040" s="12" t="s">
        <v>53</v>
      </c>
      <c r="W1040" s="12" t="s">
        <v>228</v>
      </c>
      <c r="X1040" s="12" t="s">
        <v>687</v>
      </c>
      <c r="Y1040" s="12">
        <v>6478</v>
      </c>
      <c r="Z1040" s="13">
        <v>42082</v>
      </c>
      <c r="AA1040" s="14" t="str">
        <f>TEXT(Table1[[#This Row],[Order Date]],"mmmm")</f>
        <v>March</v>
      </c>
      <c r="AB1040" s="8" t="str">
        <f>TEXT(Table1[[#This Row],[Order Date]],"yyyy")</f>
        <v>2015</v>
      </c>
      <c r="AC1040" s="13">
        <v>42085</v>
      </c>
      <c r="AD1040" s="12">
        <v>72.78</v>
      </c>
      <c r="AE1040" s="12">
        <v>16</v>
      </c>
      <c r="AF1040" s="12">
        <v>522.22</v>
      </c>
      <c r="AG1040" s="12">
        <v>86847</v>
      </c>
      <c r="AH1040" s="7" t="str">
        <f>IF(COUNTIF(Returns!$A$2:$A$1635,Orders!AG1040)&gt;0,"Returned","Not Returned")</f>
        <v>Not Returned</v>
      </c>
    </row>
    <row r="1041" spans="5:34" ht="12.75" customHeight="1" thickTop="1" thickBot="1" x14ac:dyDescent="0.3">
      <c r="E1041" s="9">
        <v>20036</v>
      </c>
      <c r="F1041" s="2" t="s">
        <v>47</v>
      </c>
      <c r="G1041" s="2">
        <v>0.09</v>
      </c>
      <c r="H1041" s="2">
        <v>5.98</v>
      </c>
      <c r="I1041" s="2">
        <v>1.49</v>
      </c>
      <c r="J1041" s="2">
        <v>1860</v>
      </c>
      <c r="K1041" s="7" t="str">
        <f>IF(COUNTIF(Table1[Customer ID],Table1[[#This Row],[Customer ID]])&gt;1,"Repeat Customer","One-Time Customer")</f>
        <v>One-Time Customer</v>
      </c>
      <c r="L1041" s="2" t="s">
        <v>1835</v>
      </c>
      <c r="M1041" s="2" t="s">
        <v>49</v>
      </c>
      <c r="N1041" s="2" t="s">
        <v>40</v>
      </c>
      <c r="O1041" s="2" t="s">
        <v>29</v>
      </c>
      <c r="P1041" s="2" t="s">
        <v>109</v>
      </c>
      <c r="Q1041" s="2" t="s">
        <v>59</v>
      </c>
      <c r="R1041" s="2" t="s">
        <v>1020</v>
      </c>
      <c r="S1041" s="2">
        <v>0.39</v>
      </c>
      <c r="T1041" s="7">
        <f>Table1[[#This Row],[Profit]]/Table1[[#This Row],[Sales]]</f>
        <v>0.47230988932524098</v>
      </c>
      <c r="U1041" s="2" t="s">
        <v>33</v>
      </c>
      <c r="V1041" s="2" t="s">
        <v>53</v>
      </c>
      <c r="W1041" s="2" t="s">
        <v>193</v>
      </c>
      <c r="X1041" s="2" t="s">
        <v>1836</v>
      </c>
      <c r="Y1041" s="2">
        <v>1570</v>
      </c>
      <c r="Z1041" s="10">
        <v>42170</v>
      </c>
      <c r="AA1041" s="14" t="str">
        <f>TEXT(Table1[[#This Row],[Order Date]],"mmmm")</f>
        <v>June</v>
      </c>
      <c r="AB1041" s="8" t="str">
        <f>TEXT(Table1[[#This Row],[Order Date]],"yyyy")</f>
        <v>2015</v>
      </c>
      <c r="AC1041" s="10">
        <v>42172</v>
      </c>
      <c r="AD1041" s="2">
        <v>13.2294</v>
      </c>
      <c r="AE1041" s="2">
        <v>5</v>
      </c>
      <c r="AF1041" s="2">
        <v>28.01</v>
      </c>
      <c r="AG1041" s="2">
        <v>86846</v>
      </c>
      <c r="AH1041" s="7" t="str">
        <f>IF(COUNTIF(Returns!$A$2:$A$1635,Orders!AG1041)&gt;0,"Returned","Not Returned")</f>
        <v>Not Returned</v>
      </c>
    </row>
    <row r="1042" spans="5:34" ht="12.75" customHeight="1" thickTop="1" thickBot="1" x14ac:dyDescent="0.3">
      <c r="E1042" s="11">
        <v>18879</v>
      </c>
      <c r="F1042" s="12" t="s">
        <v>37</v>
      </c>
      <c r="G1042" s="12">
        <v>0.08</v>
      </c>
      <c r="H1042" s="12">
        <v>8.09</v>
      </c>
      <c r="I1042" s="12">
        <v>7.96</v>
      </c>
      <c r="J1042" s="12">
        <v>1869</v>
      </c>
      <c r="K1042" s="7" t="str">
        <f>IF(COUNTIF(Table1[Customer ID],Table1[[#This Row],[Customer ID]])&gt;1,"Repeat Customer","One-Time Customer")</f>
        <v>One-Time Customer</v>
      </c>
      <c r="L1042" s="12" t="s">
        <v>1837</v>
      </c>
      <c r="M1042" s="12" t="s">
        <v>49</v>
      </c>
      <c r="N1042" s="12" t="s">
        <v>114</v>
      </c>
      <c r="O1042" s="12" t="s">
        <v>41</v>
      </c>
      <c r="P1042" s="12" t="s">
        <v>50</v>
      </c>
      <c r="Q1042" s="12" t="s">
        <v>59</v>
      </c>
      <c r="R1042" s="12" t="s">
        <v>157</v>
      </c>
      <c r="S1042" s="12">
        <v>0.49</v>
      </c>
      <c r="T1042" s="7">
        <f>Table1[[#This Row],[Profit]]/Table1[[#This Row],[Sales]]</f>
        <v>-1.1054138145612944</v>
      </c>
      <c r="U1042" s="12" t="s">
        <v>33</v>
      </c>
      <c r="V1042" s="12" t="s">
        <v>34</v>
      </c>
      <c r="W1042" s="12" t="s">
        <v>366</v>
      </c>
      <c r="X1042" s="12" t="s">
        <v>1838</v>
      </c>
      <c r="Y1042" s="12">
        <v>88310</v>
      </c>
      <c r="Z1042" s="13">
        <v>42127</v>
      </c>
      <c r="AA1042" s="14" t="str">
        <f>TEXT(Table1[[#This Row],[Order Date]],"mmmm")</f>
        <v>May</v>
      </c>
      <c r="AB1042" s="8" t="str">
        <f>TEXT(Table1[[#This Row],[Order Date]],"yyyy")</f>
        <v>2015</v>
      </c>
      <c r="AC1042" s="13">
        <v>42128</v>
      </c>
      <c r="AD1042" s="12">
        <v>-88.82</v>
      </c>
      <c r="AE1042" s="12">
        <v>10</v>
      </c>
      <c r="AF1042" s="12">
        <v>80.349999999999994</v>
      </c>
      <c r="AG1042" s="12">
        <v>89209</v>
      </c>
      <c r="AH1042" s="7" t="str">
        <f>IF(COUNTIF(Returns!$A$2:$A$1635,Orders!AG1042)&gt;0,"Returned","Not Returned")</f>
        <v>Not Returned</v>
      </c>
    </row>
    <row r="1043" spans="5:34" ht="12.75" customHeight="1" thickTop="1" thickBot="1" x14ac:dyDescent="0.3">
      <c r="E1043" s="9">
        <v>19415</v>
      </c>
      <c r="F1043" s="2" t="s">
        <v>56</v>
      </c>
      <c r="G1043" s="2">
        <v>0.03</v>
      </c>
      <c r="H1043" s="2">
        <v>90.48</v>
      </c>
      <c r="I1043" s="2">
        <v>19.989999999999998</v>
      </c>
      <c r="J1043" s="2">
        <v>1873</v>
      </c>
      <c r="K1043" s="7" t="str">
        <f>IF(COUNTIF(Table1[Customer ID],Table1[[#This Row],[Customer ID]])&gt;1,"Repeat Customer","One-Time Customer")</f>
        <v>Repeat Customer</v>
      </c>
      <c r="L1043" s="2" t="s">
        <v>1839</v>
      </c>
      <c r="M1043" s="2" t="s">
        <v>49</v>
      </c>
      <c r="N1043" s="2" t="s">
        <v>28</v>
      </c>
      <c r="O1043" s="2" t="s">
        <v>29</v>
      </c>
      <c r="P1043" s="2" t="s">
        <v>69</v>
      </c>
      <c r="Q1043" s="2" t="s">
        <v>59</v>
      </c>
      <c r="R1043" s="2" t="s">
        <v>1840</v>
      </c>
      <c r="S1043" s="2">
        <v>0.4</v>
      </c>
      <c r="T1043" s="7">
        <f>Table1[[#This Row],[Profit]]/Table1[[#This Row],[Sales]]</f>
        <v>0.15401745410773396</v>
      </c>
      <c r="U1043" s="2" t="s">
        <v>33</v>
      </c>
      <c r="V1043" s="2" t="s">
        <v>136</v>
      </c>
      <c r="W1043" s="2" t="s">
        <v>362</v>
      </c>
      <c r="X1043" s="2" t="s">
        <v>1841</v>
      </c>
      <c r="Y1043" s="2">
        <v>33403</v>
      </c>
      <c r="Z1043" s="10">
        <v>42021</v>
      </c>
      <c r="AA1043" s="14" t="str">
        <f>TEXT(Table1[[#This Row],[Order Date]],"mmmm")</f>
        <v>January</v>
      </c>
      <c r="AB1043" s="8" t="str">
        <f>TEXT(Table1[[#This Row],[Order Date]],"yyyy")</f>
        <v>2015</v>
      </c>
      <c r="AC1043" s="10">
        <v>42023</v>
      </c>
      <c r="AD1043" s="2">
        <v>15.353999999999999</v>
      </c>
      <c r="AE1043" s="2">
        <v>1</v>
      </c>
      <c r="AF1043" s="2">
        <v>99.69</v>
      </c>
      <c r="AG1043" s="2">
        <v>90099</v>
      </c>
      <c r="AH1043" s="7" t="str">
        <f>IF(COUNTIF(Returns!$A$2:$A$1635,Orders!AG1043)&gt;0,"Returned","Not Returned")</f>
        <v>Not Returned</v>
      </c>
    </row>
    <row r="1044" spans="5:34" ht="12.75" customHeight="1" thickTop="1" thickBot="1" x14ac:dyDescent="0.3">
      <c r="E1044" s="11">
        <v>19416</v>
      </c>
      <c r="F1044" s="12" t="s">
        <v>56</v>
      </c>
      <c r="G1044" s="12">
        <v>0.06</v>
      </c>
      <c r="H1044" s="12">
        <v>22.84</v>
      </c>
      <c r="I1044" s="12">
        <v>8.18</v>
      </c>
      <c r="J1044" s="12">
        <v>1873</v>
      </c>
      <c r="K1044" s="7" t="str">
        <f>IF(COUNTIF(Table1[Customer ID],Table1[[#This Row],[Customer ID]])&gt;1,"Repeat Customer","One-Time Customer")</f>
        <v>Repeat Customer</v>
      </c>
      <c r="L1044" s="12" t="s">
        <v>1839</v>
      </c>
      <c r="M1044" s="12" t="s">
        <v>49</v>
      </c>
      <c r="N1044" s="12" t="s">
        <v>28</v>
      </c>
      <c r="O1044" s="12" t="s">
        <v>29</v>
      </c>
      <c r="P1044" s="12" t="s">
        <v>93</v>
      </c>
      <c r="Q1044" s="12" t="s">
        <v>59</v>
      </c>
      <c r="R1044" s="12" t="s">
        <v>1842</v>
      </c>
      <c r="S1044" s="12">
        <v>0.39</v>
      </c>
      <c r="T1044" s="7">
        <f>Table1[[#This Row],[Profit]]/Table1[[#This Row],[Sales]]</f>
        <v>-2.3471965374778669</v>
      </c>
      <c r="U1044" s="12" t="s">
        <v>33</v>
      </c>
      <c r="V1044" s="12" t="s">
        <v>136</v>
      </c>
      <c r="W1044" s="12" t="s">
        <v>362</v>
      </c>
      <c r="X1044" s="12" t="s">
        <v>1841</v>
      </c>
      <c r="Y1044" s="12">
        <v>33403</v>
      </c>
      <c r="Z1044" s="13">
        <v>42021</v>
      </c>
      <c r="AA1044" s="14" t="str">
        <f>TEXT(Table1[[#This Row],[Order Date]],"mmmm")</f>
        <v>January</v>
      </c>
      <c r="AB1044" s="8" t="str">
        <f>TEXT(Table1[[#This Row],[Order Date]],"yyyy")</f>
        <v>2015</v>
      </c>
      <c r="AC1044" s="13">
        <v>42021</v>
      </c>
      <c r="AD1044" s="12">
        <v>-357.92399999999998</v>
      </c>
      <c r="AE1044" s="12">
        <v>7</v>
      </c>
      <c r="AF1044" s="12">
        <v>152.49</v>
      </c>
      <c r="AG1044" s="12">
        <v>90099</v>
      </c>
      <c r="AH1044" s="7" t="str">
        <f>IF(COUNTIF(Returns!$A$2:$A$1635,Orders!AG1044)&gt;0,"Returned","Not Returned")</f>
        <v>Not Returned</v>
      </c>
    </row>
    <row r="1045" spans="5:34" ht="12.75" customHeight="1" thickTop="1" thickBot="1" x14ac:dyDescent="0.3">
      <c r="E1045" s="9">
        <v>20844</v>
      </c>
      <c r="F1045" s="2" t="s">
        <v>47</v>
      </c>
      <c r="G1045" s="2">
        <v>0.09</v>
      </c>
      <c r="H1045" s="2">
        <v>95.99</v>
      </c>
      <c r="I1045" s="2">
        <v>4.9000000000000004</v>
      </c>
      <c r="J1045" s="2">
        <v>1875</v>
      </c>
      <c r="K1045" s="7" t="str">
        <f>IF(COUNTIF(Table1[Customer ID],Table1[[#This Row],[Customer ID]])&gt;1,"Repeat Customer","One-Time Customer")</f>
        <v>One-Time Customer</v>
      </c>
      <c r="L1045" s="2" t="s">
        <v>1843</v>
      </c>
      <c r="M1045" s="2" t="s">
        <v>49</v>
      </c>
      <c r="N1045" s="2" t="s">
        <v>114</v>
      </c>
      <c r="O1045" s="2" t="s">
        <v>77</v>
      </c>
      <c r="P1045" s="2" t="s">
        <v>78</v>
      </c>
      <c r="Q1045" s="2" t="s">
        <v>59</v>
      </c>
      <c r="R1045" s="2" t="s">
        <v>254</v>
      </c>
      <c r="S1045" s="2">
        <v>0.56000000000000005</v>
      </c>
      <c r="T1045" s="7">
        <f>Table1[[#This Row],[Profit]]/Table1[[#This Row],[Sales]]</f>
        <v>0.10694310210444272</v>
      </c>
      <c r="U1045" s="2" t="s">
        <v>33</v>
      </c>
      <c r="V1045" s="2" t="s">
        <v>136</v>
      </c>
      <c r="W1045" s="2" t="s">
        <v>137</v>
      </c>
      <c r="X1045" s="2" t="s">
        <v>1844</v>
      </c>
      <c r="Y1045" s="2">
        <v>23320</v>
      </c>
      <c r="Z1045" s="10">
        <v>42033</v>
      </c>
      <c r="AA1045" s="14" t="str">
        <f>TEXT(Table1[[#This Row],[Order Date]],"mmmm")</f>
        <v>January</v>
      </c>
      <c r="AB1045" s="8" t="str">
        <f>TEXT(Table1[[#This Row],[Order Date]],"yyyy")</f>
        <v>2015</v>
      </c>
      <c r="AC1045" s="10">
        <v>42035</v>
      </c>
      <c r="AD1045" s="2">
        <v>34.302</v>
      </c>
      <c r="AE1045" s="2">
        <v>4</v>
      </c>
      <c r="AF1045" s="2">
        <v>320.75</v>
      </c>
      <c r="AG1045" s="2">
        <v>90899</v>
      </c>
      <c r="AH1045" s="7" t="str">
        <f>IF(COUNTIF(Returns!$A$2:$A$1635,Orders!AG1045)&gt;0,"Returned","Not Returned")</f>
        <v>Not Returned</v>
      </c>
    </row>
    <row r="1046" spans="5:34" ht="12.75" customHeight="1" thickTop="1" thickBot="1" x14ac:dyDescent="0.3">
      <c r="E1046" s="11">
        <v>18284</v>
      </c>
      <c r="F1046" s="12" t="s">
        <v>37</v>
      </c>
      <c r="G1046" s="12">
        <v>0.09</v>
      </c>
      <c r="H1046" s="12">
        <v>5.78</v>
      </c>
      <c r="I1046" s="12">
        <v>5.67</v>
      </c>
      <c r="J1046" s="12">
        <v>1882</v>
      </c>
      <c r="K1046" s="7" t="str">
        <f>IF(COUNTIF(Table1[Customer ID],Table1[[#This Row],[Customer ID]])&gt;1,"Repeat Customer","One-Time Customer")</f>
        <v>One-Time Customer</v>
      </c>
      <c r="L1046" s="12" t="s">
        <v>1845</v>
      </c>
      <c r="M1046" s="12" t="s">
        <v>49</v>
      </c>
      <c r="N1046" s="12" t="s">
        <v>40</v>
      </c>
      <c r="O1046" s="12" t="s">
        <v>29</v>
      </c>
      <c r="P1046" s="12" t="s">
        <v>93</v>
      </c>
      <c r="Q1046" s="12" t="s">
        <v>59</v>
      </c>
      <c r="R1046" s="12" t="s">
        <v>636</v>
      </c>
      <c r="S1046" s="12">
        <v>0.36</v>
      </c>
      <c r="T1046" s="7">
        <f>Table1[[#This Row],[Profit]]/Table1[[#This Row],[Sales]]</f>
        <v>-0.70132158590308369</v>
      </c>
      <c r="U1046" s="12" t="s">
        <v>33</v>
      </c>
      <c r="V1046" s="12" t="s">
        <v>53</v>
      </c>
      <c r="W1046" s="12" t="s">
        <v>54</v>
      </c>
      <c r="X1046" s="12" t="s">
        <v>1846</v>
      </c>
      <c r="Y1046" s="12">
        <v>7036</v>
      </c>
      <c r="Z1046" s="13">
        <v>42064</v>
      </c>
      <c r="AA1046" s="14" t="str">
        <f>TEXT(Table1[[#This Row],[Order Date]],"mmmm")</f>
        <v>March</v>
      </c>
      <c r="AB1046" s="8" t="str">
        <f>TEXT(Table1[[#This Row],[Order Date]],"yyyy")</f>
        <v>2015</v>
      </c>
      <c r="AC1046" s="13">
        <v>42066</v>
      </c>
      <c r="AD1046" s="12">
        <v>-7.96</v>
      </c>
      <c r="AE1046" s="12">
        <v>1</v>
      </c>
      <c r="AF1046" s="12">
        <v>11.35</v>
      </c>
      <c r="AG1046" s="12">
        <v>87378</v>
      </c>
      <c r="AH1046" s="7" t="str">
        <f>IF(COUNTIF(Returns!$A$2:$A$1635,Orders!AG1046)&gt;0,"Returned","Not Returned")</f>
        <v>Not Returned</v>
      </c>
    </row>
    <row r="1047" spans="5:34" ht="12.75" customHeight="1" thickTop="1" thickBot="1" x14ac:dyDescent="0.3">
      <c r="E1047" s="9">
        <v>18283</v>
      </c>
      <c r="F1047" s="2" t="s">
        <v>37</v>
      </c>
      <c r="G1047" s="2">
        <v>0.05</v>
      </c>
      <c r="H1047" s="2">
        <v>535.64</v>
      </c>
      <c r="I1047" s="2">
        <v>14.7</v>
      </c>
      <c r="J1047" s="2">
        <v>1885</v>
      </c>
      <c r="K1047" s="7" t="str">
        <f>IF(COUNTIF(Table1[Customer ID],Table1[[#This Row],[Customer ID]])&gt;1,"Repeat Customer","One-Time Customer")</f>
        <v>One-Time Customer</v>
      </c>
      <c r="L1047" s="2" t="s">
        <v>1847</v>
      </c>
      <c r="M1047" s="2" t="s">
        <v>39</v>
      </c>
      <c r="N1047" s="2" t="s">
        <v>40</v>
      </c>
      <c r="O1047" s="2" t="s">
        <v>77</v>
      </c>
      <c r="P1047" s="2" t="s">
        <v>85</v>
      </c>
      <c r="Q1047" s="2" t="s">
        <v>43</v>
      </c>
      <c r="R1047" s="2" t="s">
        <v>1848</v>
      </c>
      <c r="S1047" s="2">
        <v>0.59</v>
      </c>
      <c r="T1047" s="7">
        <f>Table1[[#This Row],[Profit]]/Table1[[#This Row],[Sales]]</f>
        <v>0.62702764223015739</v>
      </c>
      <c r="U1047" s="2" t="s">
        <v>33</v>
      </c>
      <c r="V1047" s="2" t="s">
        <v>53</v>
      </c>
      <c r="W1047" s="2" t="s">
        <v>469</v>
      </c>
      <c r="X1047" s="2" t="s">
        <v>1849</v>
      </c>
      <c r="Y1047" s="2">
        <v>2806</v>
      </c>
      <c r="Z1047" s="10">
        <v>42064</v>
      </c>
      <c r="AA1047" s="14" t="str">
        <f>TEXT(Table1[[#This Row],[Order Date]],"mmmm")</f>
        <v>March</v>
      </c>
      <c r="AB1047" s="8" t="str">
        <f>TEXT(Table1[[#This Row],[Order Date]],"yyyy")</f>
        <v>2015</v>
      </c>
      <c r="AC1047" s="10">
        <v>42066</v>
      </c>
      <c r="AD1047" s="2">
        <v>4407.4399999999996</v>
      </c>
      <c r="AE1047" s="2">
        <v>15</v>
      </c>
      <c r="AF1047" s="2">
        <v>7029.1</v>
      </c>
      <c r="AG1047" s="2">
        <v>87378</v>
      </c>
      <c r="AH1047" s="7" t="str">
        <f>IF(COUNTIF(Returns!$A$2:$A$1635,Orders!AG1047)&gt;0,"Returned","Not Returned")</f>
        <v>Not Returned</v>
      </c>
    </row>
    <row r="1048" spans="5:34" ht="12.75" customHeight="1" thickTop="1" thickBot="1" x14ac:dyDescent="0.3">
      <c r="E1048" s="11">
        <v>19918</v>
      </c>
      <c r="F1048" s="12" t="s">
        <v>106</v>
      </c>
      <c r="G1048" s="12">
        <v>0.09</v>
      </c>
      <c r="H1048" s="12">
        <v>78.8</v>
      </c>
      <c r="I1048" s="12">
        <v>35</v>
      </c>
      <c r="J1048" s="12">
        <v>1889</v>
      </c>
      <c r="K1048" s="7" t="str">
        <f>IF(COUNTIF(Table1[Customer ID],Table1[[#This Row],[Customer ID]])&gt;1,"Repeat Customer","One-Time Customer")</f>
        <v>One-Time Customer</v>
      </c>
      <c r="L1048" s="12" t="s">
        <v>1850</v>
      </c>
      <c r="M1048" s="12" t="s">
        <v>49</v>
      </c>
      <c r="N1048" s="12" t="s">
        <v>40</v>
      </c>
      <c r="O1048" s="12" t="s">
        <v>29</v>
      </c>
      <c r="P1048" s="12" t="s">
        <v>141</v>
      </c>
      <c r="Q1048" s="12" t="s">
        <v>236</v>
      </c>
      <c r="R1048" s="12" t="s">
        <v>1851</v>
      </c>
      <c r="S1048" s="12">
        <v>0.83</v>
      </c>
      <c r="T1048" s="7">
        <f>Table1[[#This Row],[Profit]]/Table1[[#This Row],[Sales]]</f>
        <v>-0.9675632917366761</v>
      </c>
      <c r="U1048" s="12" t="s">
        <v>33</v>
      </c>
      <c r="V1048" s="12" t="s">
        <v>53</v>
      </c>
      <c r="W1048" s="12" t="s">
        <v>154</v>
      </c>
      <c r="X1048" s="12" t="s">
        <v>1739</v>
      </c>
      <c r="Y1048" s="12">
        <v>45429</v>
      </c>
      <c r="Z1048" s="13">
        <v>42111</v>
      </c>
      <c r="AA1048" s="14" t="str">
        <f>TEXT(Table1[[#This Row],[Order Date]],"mmmm")</f>
        <v>April</v>
      </c>
      <c r="AB1048" s="8" t="str">
        <f>TEXT(Table1[[#This Row],[Order Date]],"yyyy")</f>
        <v>2015</v>
      </c>
      <c r="AC1048" s="13">
        <v>42115</v>
      </c>
      <c r="AD1048" s="12">
        <v>-1025.0172</v>
      </c>
      <c r="AE1048" s="12">
        <v>14</v>
      </c>
      <c r="AF1048" s="12">
        <v>1059.3800000000001</v>
      </c>
      <c r="AG1048" s="12">
        <v>90631</v>
      </c>
      <c r="AH1048" s="7" t="str">
        <f>IF(COUNTIF(Returns!$A$2:$A$1635,Orders!AG1048)&gt;0,"Returned","Not Returned")</f>
        <v>Not Returned</v>
      </c>
    </row>
    <row r="1049" spans="5:34" ht="12.75" customHeight="1" thickTop="1" thickBot="1" x14ac:dyDescent="0.3">
      <c r="E1049" s="9">
        <v>23886</v>
      </c>
      <c r="F1049" s="2" t="s">
        <v>37</v>
      </c>
      <c r="G1049" s="2">
        <v>0.03</v>
      </c>
      <c r="H1049" s="2">
        <v>320.64</v>
      </c>
      <c r="I1049" s="2">
        <v>29.2</v>
      </c>
      <c r="J1049" s="2">
        <v>1891</v>
      </c>
      <c r="K1049" s="7" t="str">
        <f>IF(COUNTIF(Table1[Customer ID],Table1[[#This Row],[Customer ID]])&gt;1,"Repeat Customer","One-Time Customer")</f>
        <v>One-Time Customer</v>
      </c>
      <c r="L1049" s="2" t="s">
        <v>1852</v>
      </c>
      <c r="M1049" s="2" t="s">
        <v>39</v>
      </c>
      <c r="N1049" s="2" t="s">
        <v>40</v>
      </c>
      <c r="O1049" s="2" t="s">
        <v>41</v>
      </c>
      <c r="P1049" s="2" t="s">
        <v>152</v>
      </c>
      <c r="Q1049" s="2" t="s">
        <v>121</v>
      </c>
      <c r="R1049" s="2" t="s">
        <v>1853</v>
      </c>
      <c r="S1049" s="2">
        <v>0.66</v>
      </c>
      <c r="T1049" s="7">
        <f>Table1[[#This Row],[Profit]]/Table1[[#This Row],[Sales]]</f>
        <v>0.19241641041254379</v>
      </c>
      <c r="U1049" s="2" t="s">
        <v>33</v>
      </c>
      <c r="V1049" s="2" t="s">
        <v>53</v>
      </c>
      <c r="W1049" s="2" t="s">
        <v>154</v>
      </c>
      <c r="X1049" s="2" t="s">
        <v>1854</v>
      </c>
      <c r="Y1049" s="2">
        <v>45801</v>
      </c>
      <c r="Z1049" s="10">
        <v>42099</v>
      </c>
      <c r="AA1049" s="14" t="str">
        <f>TEXT(Table1[[#This Row],[Order Date]],"mmmm")</f>
        <v>April</v>
      </c>
      <c r="AB1049" s="8" t="str">
        <f>TEXT(Table1[[#This Row],[Order Date]],"yyyy")</f>
        <v>2015</v>
      </c>
      <c r="AC1049" s="10">
        <v>42101</v>
      </c>
      <c r="AD1049" s="2">
        <v>429.75435600000003</v>
      </c>
      <c r="AE1049" s="2">
        <v>7</v>
      </c>
      <c r="AF1049" s="2">
        <v>2233.46</v>
      </c>
      <c r="AG1049" s="2">
        <v>90630</v>
      </c>
      <c r="AH1049" s="7" t="str">
        <f>IF(COUNTIF(Returns!$A$2:$A$1635,Orders!AG1049)&gt;0,"Returned","Not Returned")</f>
        <v>Not Returned</v>
      </c>
    </row>
    <row r="1050" spans="5:34" ht="12.75" customHeight="1" thickTop="1" thickBot="1" x14ac:dyDescent="0.3">
      <c r="E1050" s="11">
        <v>22858</v>
      </c>
      <c r="F1050" s="12" t="s">
        <v>106</v>
      </c>
      <c r="G1050" s="12">
        <v>0.03</v>
      </c>
      <c r="H1050" s="12">
        <v>180.98</v>
      </c>
      <c r="I1050" s="12">
        <v>26.2</v>
      </c>
      <c r="J1050" s="12">
        <v>1893</v>
      </c>
      <c r="K1050" s="7" t="str">
        <f>IF(COUNTIF(Table1[Customer ID],Table1[[#This Row],[Customer ID]])&gt;1,"Repeat Customer","One-Time Customer")</f>
        <v>One-Time Customer</v>
      </c>
      <c r="L1050" s="12" t="s">
        <v>1855</v>
      </c>
      <c r="M1050" s="12" t="s">
        <v>39</v>
      </c>
      <c r="N1050" s="12" t="s">
        <v>114</v>
      </c>
      <c r="O1050" s="12" t="s">
        <v>41</v>
      </c>
      <c r="P1050" s="12" t="s">
        <v>42</v>
      </c>
      <c r="Q1050" s="12" t="s">
        <v>43</v>
      </c>
      <c r="R1050" s="12" t="s">
        <v>241</v>
      </c>
      <c r="S1050" s="12">
        <v>0.59</v>
      </c>
      <c r="T1050" s="7">
        <f>Table1[[#This Row],[Profit]]/Table1[[#This Row],[Sales]]</f>
        <v>0.63357447358222452</v>
      </c>
      <c r="U1050" s="12" t="s">
        <v>33</v>
      </c>
      <c r="V1050" s="12" t="s">
        <v>61</v>
      </c>
      <c r="W1050" s="12" t="s">
        <v>506</v>
      </c>
      <c r="X1050" s="12" t="s">
        <v>1856</v>
      </c>
      <c r="Y1050" s="12">
        <v>63119</v>
      </c>
      <c r="Z1050" s="13">
        <v>42120</v>
      </c>
      <c r="AA1050" s="14" t="str">
        <f>TEXT(Table1[[#This Row],[Order Date]],"mmmm")</f>
        <v>April</v>
      </c>
      <c r="AB1050" s="8" t="str">
        <f>TEXT(Table1[[#This Row],[Order Date]],"yyyy")</f>
        <v>2015</v>
      </c>
      <c r="AC1050" s="13">
        <v>42124</v>
      </c>
      <c r="AD1050" s="12">
        <v>588.54</v>
      </c>
      <c r="AE1050" s="12">
        <v>5</v>
      </c>
      <c r="AF1050" s="12">
        <v>928.92</v>
      </c>
      <c r="AG1050" s="12">
        <v>91262</v>
      </c>
      <c r="AH1050" s="7" t="str">
        <f>IF(COUNTIF(Returns!$A$2:$A$1635,Orders!AG1050)&gt;0,"Returned","Not Returned")</f>
        <v>Not Returned</v>
      </c>
    </row>
    <row r="1051" spans="5:34" ht="12.75" customHeight="1" thickTop="1" thickBot="1" x14ac:dyDescent="0.3">
      <c r="E1051" s="9">
        <v>23260</v>
      </c>
      <c r="F1051" s="2" t="s">
        <v>47</v>
      </c>
      <c r="G1051" s="2">
        <v>0</v>
      </c>
      <c r="H1051" s="2">
        <v>300.98</v>
      </c>
      <c r="I1051" s="2">
        <v>164.73</v>
      </c>
      <c r="J1051" s="2">
        <v>1894</v>
      </c>
      <c r="K1051" s="7" t="str">
        <f>IF(COUNTIF(Table1[Customer ID],Table1[[#This Row],[Customer ID]])&gt;1,"Repeat Customer","One-Time Customer")</f>
        <v>Repeat Customer</v>
      </c>
      <c r="L1051" s="2" t="s">
        <v>1857</v>
      </c>
      <c r="M1051" s="2" t="s">
        <v>39</v>
      </c>
      <c r="N1051" s="2" t="s">
        <v>40</v>
      </c>
      <c r="O1051" s="2" t="s">
        <v>41</v>
      </c>
      <c r="P1051" s="2" t="s">
        <v>42</v>
      </c>
      <c r="Q1051" s="2" t="s">
        <v>43</v>
      </c>
      <c r="R1051" s="2" t="s">
        <v>1489</v>
      </c>
      <c r="S1051" s="2">
        <v>0.56000000000000005</v>
      </c>
      <c r="T1051" s="7">
        <f>Table1[[#This Row],[Profit]]/Table1[[#This Row],[Sales]]</f>
        <v>0.69</v>
      </c>
      <c r="U1051" s="2" t="s">
        <v>33</v>
      </c>
      <c r="V1051" s="2" t="s">
        <v>61</v>
      </c>
      <c r="W1051" s="2" t="s">
        <v>1858</v>
      </c>
      <c r="X1051" s="2" t="s">
        <v>1859</v>
      </c>
      <c r="Y1051" s="2">
        <v>54915</v>
      </c>
      <c r="Z1051" s="10">
        <v>42059</v>
      </c>
      <c r="AA1051" s="14" t="str">
        <f>TEXT(Table1[[#This Row],[Order Date]],"mmmm")</f>
        <v>February</v>
      </c>
      <c r="AB1051" s="8" t="str">
        <f>TEXT(Table1[[#This Row],[Order Date]],"yyyy")</f>
        <v>2015</v>
      </c>
      <c r="AC1051" s="10">
        <v>42060</v>
      </c>
      <c r="AD1051" s="2">
        <v>2653.2914999999998</v>
      </c>
      <c r="AE1051" s="2">
        <v>12</v>
      </c>
      <c r="AF1051" s="2">
        <v>3845.35</v>
      </c>
      <c r="AG1051" s="2">
        <v>91261</v>
      </c>
      <c r="AH1051" s="7" t="str">
        <f>IF(COUNTIF(Returns!$A$2:$A$1635,Orders!AG1051)&gt;0,"Returned","Not Returned")</f>
        <v>Not Returned</v>
      </c>
    </row>
    <row r="1052" spans="5:34" ht="12.75" customHeight="1" thickTop="1" thickBot="1" x14ac:dyDescent="0.3">
      <c r="E1052" s="11">
        <v>23261</v>
      </c>
      <c r="F1052" s="12" t="s">
        <v>47</v>
      </c>
      <c r="G1052" s="12">
        <v>0.09</v>
      </c>
      <c r="H1052" s="12">
        <v>2.94</v>
      </c>
      <c r="I1052" s="12">
        <v>0.96</v>
      </c>
      <c r="J1052" s="12">
        <v>1894</v>
      </c>
      <c r="K1052" s="7" t="str">
        <f>IF(COUNTIF(Table1[Customer ID],Table1[[#This Row],[Customer ID]])&gt;1,"Repeat Customer","One-Time Customer")</f>
        <v>Repeat Customer</v>
      </c>
      <c r="L1052" s="12" t="s">
        <v>1857</v>
      </c>
      <c r="M1052" s="12" t="s">
        <v>49</v>
      </c>
      <c r="N1052" s="12" t="s">
        <v>40</v>
      </c>
      <c r="O1052" s="12" t="s">
        <v>29</v>
      </c>
      <c r="P1052" s="12" t="s">
        <v>30</v>
      </c>
      <c r="Q1052" s="12" t="s">
        <v>31</v>
      </c>
      <c r="R1052" s="12" t="s">
        <v>599</v>
      </c>
      <c r="S1052" s="12">
        <v>0.57999999999999996</v>
      </c>
      <c r="T1052" s="7">
        <f>Table1[[#This Row],[Profit]]/Table1[[#This Row],[Sales]]</f>
        <v>-0.48806366047745359</v>
      </c>
      <c r="U1052" s="12" t="s">
        <v>33</v>
      </c>
      <c r="V1052" s="12" t="s">
        <v>61</v>
      </c>
      <c r="W1052" s="12" t="s">
        <v>1858</v>
      </c>
      <c r="X1052" s="12" t="s">
        <v>1859</v>
      </c>
      <c r="Y1052" s="12">
        <v>54915</v>
      </c>
      <c r="Z1052" s="13">
        <v>42059</v>
      </c>
      <c r="AA1052" s="14" t="str">
        <f>TEXT(Table1[[#This Row],[Order Date]],"mmmm")</f>
        <v>February</v>
      </c>
      <c r="AB1052" s="8" t="str">
        <f>TEXT(Table1[[#This Row],[Order Date]],"yyyy")</f>
        <v>2015</v>
      </c>
      <c r="AC1052" s="13">
        <v>42061</v>
      </c>
      <c r="AD1052" s="12">
        <v>-1.84</v>
      </c>
      <c r="AE1052" s="12">
        <v>1</v>
      </c>
      <c r="AF1052" s="12">
        <v>3.77</v>
      </c>
      <c r="AG1052" s="12">
        <v>91261</v>
      </c>
      <c r="AH1052" s="7" t="str">
        <f>IF(COUNTIF(Returns!$A$2:$A$1635,Orders!AG1052)&gt;0,"Returned","Not Returned")</f>
        <v>Not Returned</v>
      </c>
    </row>
    <row r="1053" spans="5:34" ht="12.75" customHeight="1" thickTop="1" thickBot="1" x14ac:dyDescent="0.3">
      <c r="E1053" s="9">
        <v>23237</v>
      </c>
      <c r="F1053" s="2" t="s">
        <v>25</v>
      </c>
      <c r="G1053" s="2">
        <v>0.01</v>
      </c>
      <c r="H1053" s="2">
        <v>26.17</v>
      </c>
      <c r="I1053" s="2">
        <v>1.39</v>
      </c>
      <c r="J1053" s="2">
        <v>1894</v>
      </c>
      <c r="K1053" s="7" t="str">
        <f>IF(COUNTIF(Table1[Customer ID],Table1[[#This Row],[Customer ID]])&gt;1,"Repeat Customer","One-Time Customer")</f>
        <v>Repeat Customer</v>
      </c>
      <c r="L1053" s="2" t="s">
        <v>1857</v>
      </c>
      <c r="M1053" s="2" t="s">
        <v>49</v>
      </c>
      <c r="N1053" s="2" t="s">
        <v>114</v>
      </c>
      <c r="O1053" s="2" t="s">
        <v>29</v>
      </c>
      <c r="P1053" s="2" t="s">
        <v>69</v>
      </c>
      <c r="Q1053" s="2" t="s">
        <v>59</v>
      </c>
      <c r="R1053" s="2" t="s">
        <v>1860</v>
      </c>
      <c r="S1053" s="2">
        <v>0.38</v>
      </c>
      <c r="T1053" s="7">
        <f>Table1[[#This Row],[Profit]]/Table1[[#This Row],[Sales]]</f>
        <v>0.69</v>
      </c>
      <c r="U1053" s="2" t="s">
        <v>33</v>
      </c>
      <c r="V1053" s="2" t="s">
        <v>61</v>
      </c>
      <c r="W1053" s="2" t="s">
        <v>1858</v>
      </c>
      <c r="X1053" s="2" t="s">
        <v>1859</v>
      </c>
      <c r="Y1053" s="2">
        <v>54915</v>
      </c>
      <c r="Z1053" s="10">
        <v>42081</v>
      </c>
      <c r="AA1053" s="14" t="str">
        <f>TEXT(Table1[[#This Row],[Order Date]],"mmmm")</f>
        <v>March</v>
      </c>
      <c r="AB1053" s="8" t="str">
        <f>TEXT(Table1[[#This Row],[Order Date]],"yyyy")</f>
        <v>2015</v>
      </c>
      <c r="AC1053" s="10">
        <v>42082</v>
      </c>
      <c r="AD1053" s="2">
        <v>237.04259999999999</v>
      </c>
      <c r="AE1053" s="2">
        <v>13</v>
      </c>
      <c r="AF1053" s="2">
        <v>343.54</v>
      </c>
      <c r="AG1053" s="2">
        <v>91263</v>
      </c>
      <c r="AH1053" s="7" t="str">
        <f>IF(COUNTIF(Returns!$A$2:$A$1635,Orders!AG1053)&gt;0,"Returned","Not Returned")</f>
        <v>Not Returned</v>
      </c>
    </row>
    <row r="1054" spans="5:34" ht="12.75" customHeight="1" thickTop="1" thickBot="1" x14ac:dyDescent="0.3">
      <c r="E1054" s="11">
        <v>19048</v>
      </c>
      <c r="F1054" s="12" t="s">
        <v>106</v>
      </c>
      <c r="G1054" s="12">
        <v>7.0000000000000007E-2</v>
      </c>
      <c r="H1054" s="12">
        <v>172.99</v>
      </c>
      <c r="I1054" s="12">
        <v>19.989999999999998</v>
      </c>
      <c r="J1054" s="12">
        <v>1906</v>
      </c>
      <c r="K1054" s="7" t="str">
        <f>IF(COUNTIF(Table1[Customer ID],Table1[[#This Row],[Customer ID]])&gt;1,"Repeat Customer","One-Time Customer")</f>
        <v>One-Time Customer</v>
      </c>
      <c r="L1054" s="12" t="s">
        <v>1861</v>
      </c>
      <c r="M1054" s="12" t="s">
        <v>49</v>
      </c>
      <c r="N1054" s="12" t="s">
        <v>28</v>
      </c>
      <c r="O1054" s="12" t="s">
        <v>29</v>
      </c>
      <c r="P1054" s="12" t="s">
        <v>109</v>
      </c>
      <c r="Q1054" s="12" t="s">
        <v>59</v>
      </c>
      <c r="R1054" s="12" t="s">
        <v>1862</v>
      </c>
      <c r="S1054" s="12">
        <v>0.39</v>
      </c>
      <c r="T1054" s="7">
        <f>Table1[[#This Row],[Profit]]/Table1[[#This Row],[Sales]]</f>
        <v>0.69</v>
      </c>
      <c r="U1054" s="12" t="s">
        <v>33</v>
      </c>
      <c r="V1054" s="12" t="s">
        <v>53</v>
      </c>
      <c r="W1054" s="12" t="s">
        <v>154</v>
      </c>
      <c r="X1054" s="12" t="s">
        <v>1854</v>
      </c>
      <c r="Y1054" s="12">
        <v>45801</v>
      </c>
      <c r="Z1054" s="13">
        <v>42141</v>
      </c>
      <c r="AA1054" s="14" t="str">
        <f>TEXT(Table1[[#This Row],[Order Date]],"mmmm")</f>
        <v>May</v>
      </c>
      <c r="AB1054" s="8" t="str">
        <f>TEXT(Table1[[#This Row],[Order Date]],"yyyy")</f>
        <v>2015</v>
      </c>
      <c r="AC1054" s="13">
        <v>42141</v>
      </c>
      <c r="AD1054" s="12">
        <v>2502.6851999999999</v>
      </c>
      <c r="AE1054" s="12">
        <v>22</v>
      </c>
      <c r="AF1054" s="12">
        <v>3627.08</v>
      </c>
      <c r="AG1054" s="12">
        <v>86500</v>
      </c>
      <c r="AH1054" s="7" t="str">
        <f>IF(COUNTIF(Returns!$A$2:$A$1635,Orders!AG1054)&gt;0,"Returned","Not Returned")</f>
        <v>Not Returned</v>
      </c>
    </row>
    <row r="1055" spans="5:34" ht="12.75" customHeight="1" thickTop="1" thickBot="1" x14ac:dyDescent="0.3">
      <c r="E1055" s="9">
        <v>19049</v>
      </c>
      <c r="F1055" s="2" t="s">
        <v>106</v>
      </c>
      <c r="G1055" s="2">
        <v>0.09</v>
      </c>
      <c r="H1055" s="2">
        <v>7.64</v>
      </c>
      <c r="I1055" s="2">
        <v>1.39</v>
      </c>
      <c r="J1055" s="2">
        <v>1907</v>
      </c>
      <c r="K1055" s="7" t="str">
        <f>IF(COUNTIF(Table1[Customer ID],Table1[[#This Row],[Customer ID]])&gt;1,"Repeat Customer","One-Time Customer")</f>
        <v>One-Time Customer</v>
      </c>
      <c r="L1055" s="2" t="s">
        <v>1863</v>
      </c>
      <c r="M1055" s="2" t="s">
        <v>49</v>
      </c>
      <c r="N1055" s="2" t="s">
        <v>28</v>
      </c>
      <c r="O1055" s="2" t="s">
        <v>29</v>
      </c>
      <c r="P1055" s="2" t="s">
        <v>69</v>
      </c>
      <c r="Q1055" s="2" t="s">
        <v>59</v>
      </c>
      <c r="R1055" s="2" t="s">
        <v>1239</v>
      </c>
      <c r="S1055" s="2">
        <v>0.36</v>
      </c>
      <c r="T1055" s="7">
        <f>Table1[[#This Row],[Profit]]/Table1[[#This Row],[Sales]]</f>
        <v>8.249400479616309E-2</v>
      </c>
      <c r="U1055" s="2" t="s">
        <v>33</v>
      </c>
      <c r="V1055" s="2" t="s">
        <v>53</v>
      </c>
      <c r="W1055" s="2" t="s">
        <v>154</v>
      </c>
      <c r="X1055" s="2" t="s">
        <v>1864</v>
      </c>
      <c r="Y1055" s="2">
        <v>44052</v>
      </c>
      <c r="Z1055" s="10">
        <v>42141</v>
      </c>
      <c r="AA1055" s="14" t="str">
        <f>TEXT(Table1[[#This Row],[Order Date]],"mmmm")</f>
        <v>May</v>
      </c>
      <c r="AB1055" s="8" t="str">
        <f>TEXT(Table1[[#This Row],[Order Date]],"yyyy")</f>
        <v>2015</v>
      </c>
      <c r="AC1055" s="10">
        <v>42150</v>
      </c>
      <c r="AD1055" s="2">
        <v>0.68800000000000017</v>
      </c>
      <c r="AE1055" s="2">
        <v>1</v>
      </c>
      <c r="AF1055" s="2">
        <v>8.34</v>
      </c>
      <c r="AG1055" s="2">
        <v>86500</v>
      </c>
      <c r="AH1055" s="7" t="str">
        <f>IF(COUNTIF(Returns!$A$2:$A$1635,Orders!AG1055)&gt;0,"Returned","Not Returned")</f>
        <v>Not Returned</v>
      </c>
    </row>
    <row r="1056" spans="5:34" ht="12.75" customHeight="1" thickTop="1" thickBot="1" x14ac:dyDescent="0.3">
      <c r="E1056" s="11">
        <v>23812</v>
      </c>
      <c r="F1056" s="12" t="s">
        <v>37</v>
      </c>
      <c r="G1056" s="12">
        <v>0.02</v>
      </c>
      <c r="H1056" s="12">
        <v>29.17</v>
      </c>
      <c r="I1056" s="12">
        <v>6.27</v>
      </c>
      <c r="J1056" s="12">
        <v>1910</v>
      </c>
      <c r="K1056" s="7" t="str">
        <f>IF(COUNTIF(Table1[Customer ID],Table1[[#This Row],[Customer ID]])&gt;1,"Repeat Customer","One-Time Customer")</f>
        <v>One-Time Customer</v>
      </c>
      <c r="L1056" s="12" t="s">
        <v>1865</v>
      </c>
      <c r="M1056" s="12" t="s">
        <v>49</v>
      </c>
      <c r="N1056" s="12" t="s">
        <v>40</v>
      </c>
      <c r="O1056" s="12" t="s">
        <v>29</v>
      </c>
      <c r="P1056" s="12" t="s">
        <v>109</v>
      </c>
      <c r="Q1056" s="12" t="s">
        <v>59</v>
      </c>
      <c r="R1056" s="12" t="s">
        <v>525</v>
      </c>
      <c r="S1056" s="12">
        <v>0.37</v>
      </c>
      <c r="T1056" s="7">
        <f>Table1[[#This Row],[Profit]]/Table1[[#This Row],[Sales]]</f>
        <v>0.58284902084649393</v>
      </c>
      <c r="U1056" s="12" t="s">
        <v>33</v>
      </c>
      <c r="V1056" s="12" t="s">
        <v>136</v>
      </c>
      <c r="W1056" s="12" t="s">
        <v>387</v>
      </c>
      <c r="X1056" s="12" t="s">
        <v>1866</v>
      </c>
      <c r="Y1056" s="12">
        <v>30269</v>
      </c>
      <c r="Z1056" s="13">
        <v>42005</v>
      </c>
      <c r="AA1056" s="14" t="str">
        <f>TEXT(Table1[[#This Row],[Order Date]],"mmmm")</f>
        <v>January</v>
      </c>
      <c r="AB1056" s="8" t="str">
        <f>TEXT(Table1[[#This Row],[Order Date]],"yyyy")</f>
        <v>2015</v>
      </c>
      <c r="AC1056" s="13">
        <v>42006</v>
      </c>
      <c r="AD1056" s="12">
        <v>36.905999999999999</v>
      </c>
      <c r="AE1056" s="12">
        <v>2</v>
      </c>
      <c r="AF1056" s="12">
        <v>63.32</v>
      </c>
      <c r="AG1056" s="12">
        <v>91371</v>
      </c>
      <c r="AH1056" s="7" t="str">
        <f>IF(COUNTIF(Returns!$A$2:$A$1635,Orders!AG1056)&gt;0,"Returned","Not Returned")</f>
        <v>Not Returned</v>
      </c>
    </row>
    <row r="1057" spans="5:34" ht="12.75" customHeight="1" thickTop="1" thickBot="1" x14ac:dyDescent="0.3">
      <c r="E1057" s="9">
        <v>18962</v>
      </c>
      <c r="F1057" s="2" t="s">
        <v>47</v>
      </c>
      <c r="G1057" s="2">
        <v>0.03</v>
      </c>
      <c r="H1057" s="2">
        <v>11.99</v>
      </c>
      <c r="I1057" s="2">
        <v>5.99</v>
      </c>
      <c r="J1057" s="2">
        <v>1916</v>
      </c>
      <c r="K1057" s="7" t="str">
        <f>IF(COUNTIF(Table1[Customer ID],Table1[[#This Row],[Customer ID]])&gt;1,"Repeat Customer","One-Time Customer")</f>
        <v>Repeat Customer</v>
      </c>
      <c r="L1057" s="2" t="s">
        <v>1867</v>
      </c>
      <c r="M1057" s="2" t="s">
        <v>49</v>
      </c>
      <c r="N1057" s="2" t="s">
        <v>40</v>
      </c>
      <c r="O1057" s="2" t="s">
        <v>77</v>
      </c>
      <c r="P1057" s="2" t="s">
        <v>85</v>
      </c>
      <c r="Q1057" s="2" t="s">
        <v>86</v>
      </c>
      <c r="R1057" s="2" t="s">
        <v>1868</v>
      </c>
      <c r="S1057" s="2">
        <v>0.36</v>
      </c>
      <c r="T1057" s="7">
        <f>Table1[[#This Row],[Profit]]/Table1[[#This Row],[Sales]]</f>
        <v>-2.5803846153846157</v>
      </c>
      <c r="U1057" s="2" t="s">
        <v>33</v>
      </c>
      <c r="V1057" s="2" t="s">
        <v>136</v>
      </c>
      <c r="W1057" s="2" t="s">
        <v>958</v>
      </c>
      <c r="X1057" s="2" t="s">
        <v>1869</v>
      </c>
      <c r="Y1057" s="2">
        <v>72209</v>
      </c>
      <c r="Z1057" s="10">
        <v>42062</v>
      </c>
      <c r="AA1057" s="14" t="str">
        <f>TEXT(Table1[[#This Row],[Order Date]],"mmmm")</f>
        <v>February</v>
      </c>
      <c r="AB1057" s="8" t="str">
        <f>TEXT(Table1[[#This Row],[Order Date]],"yyyy")</f>
        <v>2015</v>
      </c>
      <c r="AC1057" s="10">
        <v>42063</v>
      </c>
      <c r="AD1057" s="2">
        <v>-216.02980000000002</v>
      </c>
      <c r="AE1057" s="2">
        <v>7</v>
      </c>
      <c r="AF1057" s="2">
        <v>83.72</v>
      </c>
      <c r="AG1057" s="2">
        <v>85893</v>
      </c>
      <c r="AH1057" s="7" t="str">
        <f>IF(COUNTIF(Returns!$A$2:$A$1635,Orders!AG1057)&gt;0,"Returned","Not Returned")</f>
        <v>Not Returned</v>
      </c>
    </row>
    <row r="1058" spans="5:34" ht="12.75" customHeight="1" thickTop="1" thickBot="1" x14ac:dyDescent="0.3">
      <c r="E1058" s="11">
        <v>18016</v>
      </c>
      <c r="F1058" s="12" t="s">
        <v>25</v>
      </c>
      <c r="G1058" s="12">
        <v>0.01</v>
      </c>
      <c r="H1058" s="12">
        <v>125.99</v>
      </c>
      <c r="I1058" s="12">
        <v>8.99</v>
      </c>
      <c r="J1058" s="12">
        <v>1916</v>
      </c>
      <c r="K1058" s="7" t="str">
        <f>IF(COUNTIF(Table1[Customer ID],Table1[[#This Row],[Customer ID]])&gt;1,"Repeat Customer","One-Time Customer")</f>
        <v>Repeat Customer</v>
      </c>
      <c r="L1058" s="12" t="s">
        <v>1867</v>
      </c>
      <c r="M1058" s="12" t="s">
        <v>49</v>
      </c>
      <c r="N1058" s="12" t="s">
        <v>40</v>
      </c>
      <c r="O1058" s="12" t="s">
        <v>77</v>
      </c>
      <c r="P1058" s="12" t="s">
        <v>78</v>
      </c>
      <c r="Q1058" s="12" t="s">
        <v>59</v>
      </c>
      <c r="R1058" s="12" t="s">
        <v>856</v>
      </c>
      <c r="S1058" s="12">
        <v>0.55000000000000004</v>
      </c>
      <c r="T1058" s="7">
        <f>Table1[[#This Row],[Profit]]/Table1[[#This Row],[Sales]]</f>
        <v>-4.4957684093965035E-2</v>
      </c>
      <c r="U1058" s="12" t="s">
        <v>33</v>
      </c>
      <c r="V1058" s="12" t="s">
        <v>136</v>
      </c>
      <c r="W1058" s="12" t="s">
        <v>958</v>
      </c>
      <c r="X1058" s="12" t="s">
        <v>1869</v>
      </c>
      <c r="Y1058" s="12">
        <v>72209</v>
      </c>
      <c r="Z1058" s="13">
        <v>42110</v>
      </c>
      <c r="AA1058" s="14" t="str">
        <f>TEXT(Table1[[#This Row],[Order Date]],"mmmm")</f>
        <v>April</v>
      </c>
      <c r="AB1058" s="8" t="str">
        <f>TEXT(Table1[[#This Row],[Order Date]],"yyyy")</f>
        <v>2015</v>
      </c>
      <c r="AC1058" s="13">
        <v>42112</v>
      </c>
      <c r="AD1058" s="12">
        <v>-45.471999999999994</v>
      </c>
      <c r="AE1058" s="12">
        <v>9</v>
      </c>
      <c r="AF1058" s="12">
        <v>1011.44</v>
      </c>
      <c r="AG1058" s="12">
        <v>85895</v>
      </c>
      <c r="AH1058" s="7" t="str">
        <f>IF(COUNTIF(Returns!$A$2:$A$1635,Orders!AG1058)&gt;0,"Returned","Not Returned")</f>
        <v>Not Returned</v>
      </c>
    </row>
    <row r="1059" spans="5:34" ht="12.75" customHeight="1" thickTop="1" thickBot="1" x14ac:dyDescent="0.3">
      <c r="E1059" s="9">
        <v>21000</v>
      </c>
      <c r="F1059" s="2" t="s">
        <v>56</v>
      </c>
      <c r="G1059" s="2">
        <v>0.08</v>
      </c>
      <c r="H1059" s="2">
        <v>18.7</v>
      </c>
      <c r="I1059" s="2">
        <v>8.99</v>
      </c>
      <c r="J1059" s="2">
        <v>1917</v>
      </c>
      <c r="K1059" s="7" t="str">
        <f>IF(COUNTIF(Table1[Customer ID],Table1[[#This Row],[Customer ID]])&gt;1,"Repeat Customer","One-Time Customer")</f>
        <v>Repeat Customer</v>
      </c>
      <c r="L1059" s="2" t="s">
        <v>1870</v>
      </c>
      <c r="M1059" s="2" t="s">
        <v>49</v>
      </c>
      <c r="N1059" s="2" t="s">
        <v>40</v>
      </c>
      <c r="O1059" s="2" t="s">
        <v>41</v>
      </c>
      <c r="P1059" s="2" t="s">
        <v>50</v>
      </c>
      <c r="Q1059" s="2" t="s">
        <v>51</v>
      </c>
      <c r="R1059" s="2" t="s">
        <v>1871</v>
      </c>
      <c r="S1059" s="2">
        <v>0.47</v>
      </c>
      <c r="T1059" s="7">
        <f>Table1[[#This Row],[Profit]]/Table1[[#This Row],[Sales]]</f>
        <v>0.12203282159872951</v>
      </c>
      <c r="U1059" s="2" t="s">
        <v>33</v>
      </c>
      <c r="V1059" s="2" t="s">
        <v>136</v>
      </c>
      <c r="W1059" s="2" t="s">
        <v>958</v>
      </c>
      <c r="X1059" s="2" t="s">
        <v>1872</v>
      </c>
      <c r="Y1059" s="2">
        <v>72113</v>
      </c>
      <c r="Z1059" s="10">
        <v>42090</v>
      </c>
      <c r="AA1059" s="14" t="str">
        <f>TEXT(Table1[[#This Row],[Order Date]],"mmmm")</f>
        <v>March</v>
      </c>
      <c r="AB1059" s="8" t="str">
        <f>TEXT(Table1[[#This Row],[Order Date]],"yyyy")</f>
        <v>2015</v>
      </c>
      <c r="AC1059" s="10">
        <v>42091</v>
      </c>
      <c r="AD1059" s="2">
        <v>16.136400000000002</v>
      </c>
      <c r="AE1059" s="2">
        <v>7</v>
      </c>
      <c r="AF1059" s="2">
        <v>132.22999999999999</v>
      </c>
      <c r="AG1059" s="2">
        <v>85894</v>
      </c>
      <c r="AH1059" s="7" t="str">
        <f>IF(COUNTIF(Returns!$A$2:$A$1635,Orders!AG1059)&gt;0,"Returned","Not Returned")</f>
        <v>Not Returned</v>
      </c>
    </row>
    <row r="1060" spans="5:34" ht="12.75" customHeight="1" thickTop="1" thickBot="1" x14ac:dyDescent="0.3">
      <c r="E1060" s="11">
        <v>19967</v>
      </c>
      <c r="F1060" s="12" t="s">
        <v>25</v>
      </c>
      <c r="G1060" s="12">
        <v>0.08</v>
      </c>
      <c r="H1060" s="12">
        <v>22.23</v>
      </c>
      <c r="I1060" s="12">
        <v>3.63</v>
      </c>
      <c r="J1060" s="12">
        <v>1917</v>
      </c>
      <c r="K1060" s="7" t="str">
        <f>IF(COUNTIF(Table1[Customer ID],Table1[[#This Row],[Customer ID]])&gt;1,"Repeat Customer","One-Time Customer")</f>
        <v>Repeat Customer</v>
      </c>
      <c r="L1060" s="12" t="s">
        <v>1870</v>
      </c>
      <c r="M1060" s="12" t="s">
        <v>49</v>
      </c>
      <c r="N1060" s="12" t="s">
        <v>40</v>
      </c>
      <c r="O1060" s="12" t="s">
        <v>41</v>
      </c>
      <c r="P1060" s="12" t="s">
        <v>50</v>
      </c>
      <c r="Q1060" s="12" t="s">
        <v>51</v>
      </c>
      <c r="R1060" s="12" t="s">
        <v>1873</v>
      </c>
      <c r="S1060" s="12">
        <v>0.52</v>
      </c>
      <c r="T1060" s="7">
        <f>Table1[[#This Row],[Profit]]/Table1[[#This Row],[Sales]]</f>
        <v>-0.14077877620881471</v>
      </c>
      <c r="U1060" s="12" t="s">
        <v>33</v>
      </c>
      <c r="V1060" s="12" t="s">
        <v>136</v>
      </c>
      <c r="W1060" s="12" t="s">
        <v>958</v>
      </c>
      <c r="X1060" s="12" t="s">
        <v>1872</v>
      </c>
      <c r="Y1060" s="12">
        <v>72113</v>
      </c>
      <c r="Z1060" s="13">
        <v>42064</v>
      </c>
      <c r="AA1060" s="14" t="str">
        <f>TEXT(Table1[[#This Row],[Order Date]],"mmmm")</f>
        <v>March</v>
      </c>
      <c r="AB1060" s="8" t="str">
        <f>TEXT(Table1[[#This Row],[Order Date]],"yyyy")</f>
        <v>2015</v>
      </c>
      <c r="AC1060" s="13">
        <v>42066</v>
      </c>
      <c r="AD1060" s="12">
        <v>-29.61</v>
      </c>
      <c r="AE1060" s="12">
        <v>10</v>
      </c>
      <c r="AF1060" s="12">
        <v>210.33</v>
      </c>
      <c r="AG1060" s="12">
        <v>85897</v>
      </c>
      <c r="AH1060" s="7" t="str">
        <f>IF(COUNTIF(Returns!$A$2:$A$1635,Orders!AG1060)&gt;0,"Returned","Not Returned")</f>
        <v>Not Returned</v>
      </c>
    </row>
    <row r="1061" spans="5:34" ht="12.75" customHeight="1" thickTop="1" thickBot="1" x14ac:dyDescent="0.3">
      <c r="E1061" s="9">
        <v>22246</v>
      </c>
      <c r="F1061" s="2" t="s">
        <v>106</v>
      </c>
      <c r="G1061" s="2">
        <v>0.1</v>
      </c>
      <c r="H1061" s="2">
        <v>10.44</v>
      </c>
      <c r="I1061" s="2">
        <v>5.75</v>
      </c>
      <c r="J1061" s="2">
        <v>1918</v>
      </c>
      <c r="K1061" s="7" t="str">
        <f>IF(COUNTIF(Table1[Customer ID],Table1[[#This Row],[Customer ID]])&gt;1,"Repeat Customer","One-Time Customer")</f>
        <v>One-Time Customer</v>
      </c>
      <c r="L1061" s="2" t="s">
        <v>1874</v>
      </c>
      <c r="M1061" s="2" t="s">
        <v>27</v>
      </c>
      <c r="N1061" s="2" t="s">
        <v>40</v>
      </c>
      <c r="O1061" s="2" t="s">
        <v>29</v>
      </c>
      <c r="P1061" s="2" t="s">
        <v>109</v>
      </c>
      <c r="Q1061" s="2" t="s">
        <v>59</v>
      </c>
      <c r="R1061" s="2" t="s">
        <v>1875</v>
      </c>
      <c r="S1061" s="2">
        <v>0.39</v>
      </c>
      <c r="T1061" s="7">
        <f>Table1[[#This Row],[Profit]]/Table1[[#This Row],[Sales]]</f>
        <v>0.74817900499880974</v>
      </c>
      <c r="U1061" s="2" t="s">
        <v>33</v>
      </c>
      <c r="V1061" s="2" t="s">
        <v>136</v>
      </c>
      <c r="W1061" s="2" t="s">
        <v>958</v>
      </c>
      <c r="X1061" s="2" t="s">
        <v>1876</v>
      </c>
      <c r="Y1061" s="2">
        <v>72450</v>
      </c>
      <c r="Z1061" s="10">
        <v>42098</v>
      </c>
      <c r="AA1061" s="14" t="str">
        <f>TEXT(Table1[[#This Row],[Order Date]],"mmmm")</f>
        <v>April</v>
      </c>
      <c r="AB1061" s="8" t="str">
        <f>TEXT(Table1[[#This Row],[Order Date]],"yyyy")</f>
        <v>2015</v>
      </c>
      <c r="AC1061" s="10">
        <v>42105</v>
      </c>
      <c r="AD1061" s="2">
        <v>125.72399999999999</v>
      </c>
      <c r="AE1061" s="2">
        <v>17</v>
      </c>
      <c r="AF1061" s="2">
        <v>168.04</v>
      </c>
      <c r="AG1061" s="2">
        <v>85898</v>
      </c>
      <c r="AH1061" s="7" t="str">
        <f>IF(COUNTIF(Returns!$A$2:$A$1635,Orders!AG1061)&gt;0,"Returned","Not Returned")</f>
        <v>Not Returned</v>
      </c>
    </row>
    <row r="1062" spans="5:34" ht="12.75" customHeight="1" thickTop="1" thickBot="1" x14ac:dyDescent="0.3">
      <c r="E1062" s="11">
        <v>24971</v>
      </c>
      <c r="F1062" s="12" t="s">
        <v>25</v>
      </c>
      <c r="G1062" s="12">
        <v>0</v>
      </c>
      <c r="H1062" s="12">
        <v>195.99</v>
      </c>
      <c r="I1062" s="12">
        <v>8.99</v>
      </c>
      <c r="J1062" s="12">
        <v>1919</v>
      </c>
      <c r="K1062" s="7" t="str">
        <f>IF(COUNTIF(Table1[Customer ID],Table1[[#This Row],[Customer ID]])&gt;1,"Repeat Customer","One-Time Customer")</f>
        <v>One-Time Customer</v>
      </c>
      <c r="L1062" s="12" t="s">
        <v>1877</v>
      </c>
      <c r="M1062" s="12" t="s">
        <v>49</v>
      </c>
      <c r="N1062" s="12" t="s">
        <v>40</v>
      </c>
      <c r="O1062" s="12" t="s">
        <v>77</v>
      </c>
      <c r="P1062" s="12" t="s">
        <v>78</v>
      </c>
      <c r="Q1062" s="12" t="s">
        <v>59</v>
      </c>
      <c r="R1062" s="12" t="s">
        <v>734</v>
      </c>
      <c r="S1062" s="12">
        <v>0.6</v>
      </c>
      <c r="T1062" s="7">
        <f>Table1[[#This Row],[Profit]]/Table1[[#This Row],[Sales]]</f>
        <v>0.13011450511365566</v>
      </c>
      <c r="U1062" s="12" t="s">
        <v>33</v>
      </c>
      <c r="V1062" s="12" t="s">
        <v>136</v>
      </c>
      <c r="W1062" s="12" t="s">
        <v>958</v>
      </c>
      <c r="X1062" s="12" t="s">
        <v>1878</v>
      </c>
      <c r="Y1062" s="12">
        <v>71603</v>
      </c>
      <c r="Z1062" s="13">
        <v>42059</v>
      </c>
      <c r="AA1062" s="14" t="str">
        <f>TEXT(Table1[[#This Row],[Order Date]],"mmmm")</f>
        <v>February</v>
      </c>
      <c r="AB1062" s="8" t="str">
        <f>TEXT(Table1[[#This Row],[Order Date]],"yyyy")</f>
        <v>2015</v>
      </c>
      <c r="AC1062" s="13">
        <v>42060</v>
      </c>
      <c r="AD1062" s="12">
        <v>114.88199999999999</v>
      </c>
      <c r="AE1062" s="12">
        <v>5</v>
      </c>
      <c r="AF1062" s="12">
        <v>882.93</v>
      </c>
      <c r="AG1062" s="12">
        <v>85896</v>
      </c>
      <c r="AH1062" s="7" t="str">
        <f>IF(COUNTIF(Returns!$A$2:$A$1635,Orders!AG1062)&gt;0,"Returned","Not Returned")</f>
        <v>Not Returned</v>
      </c>
    </row>
    <row r="1063" spans="5:34" ht="12.75" customHeight="1" thickTop="1" thickBot="1" x14ac:dyDescent="0.3">
      <c r="E1063" s="9">
        <v>21563</v>
      </c>
      <c r="F1063" s="2" t="s">
        <v>25</v>
      </c>
      <c r="G1063" s="2">
        <v>0.02</v>
      </c>
      <c r="H1063" s="2">
        <v>259.70999999999998</v>
      </c>
      <c r="I1063" s="2">
        <v>66.67</v>
      </c>
      <c r="J1063" s="2">
        <v>1927</v>
      </c>
      <c r="K1063" s="7" t="str">
        <f>IF(COUNTIF(Table1[Customer ID],Table1[[#This Row],[Customer ID]])&gt;1,"Repeat Customer","One-Time Customer")</f>
        <v>One-Time Customer</v>
      </c>
      <c r="L1063" s="2" t="s">
        <v>1879</v>
      </c>
      <c r="M1063" s="2" t="s">
        <v>39</v>
      </c>
      <c r="N1063" s="2" t="s">
        <v>40</v>
      </c>
      <c r="O1063" s="2" t="s">
        <v>41</v>
      </c>
      <c r="P1063" s="2" t="s">
        <v>152</v>
      </c>
      <c r="Q1063" s="2" t="s">
        <v>121</v>
      </c>
      <c r="R1063" s="2" t="s">
        <v>342</v>
      </c>
      <c r="S1063" s="2">
        <v>0.65</v>
      </c>
      <c r="T1063" s="7">
        <f>Table1[[#This Row],[Profit]]/Table1[[#This Row],[Sales]]</f>
        <v>-8.2224055999772349E-3</v>
      </c>
      <c r="U1063" s="2" t="s">
        <v>33</v>
      </c>
      <c r="V1063" s="2" t="s">
        <v>136</v>
      </c>
      <c r="W1063" s="2" t="s">
        <v>932</v>
      </c>
      <c r="X1063" s="2" t="s">
        <v>1576</v>
      </c>
      <c r="Y1063" s="2">
        <v>29611</v>
      </c>
      <c r="Z1063" s="10">
        <v>42041</v>
      </c>
      <c r="AA1063" s="14" t="str">
        <f>TEXT(Table1[[#This Row],[Order Date]],"mmmm")</f>
        <v>February</v>
      </c>
      <c r="AB1063" s="8" t="str">
        <f>TEXT(Table1[[#This Row],[Order Date]],"yyyy")</f>
        <v>2015</v>
      </c>
      <c r="AC1063" s="10">
        <v>42041</v>
      </c>
      <c r="AD1063" s="2">
        <v>-14.448</v>
      </c>
      <c r="AE1063" s="2">
        <v>8</v>
      </c>
      <c r="AF1063" s="2">
        <v>1757.15</v>
      </c>
      <c r="AG1063" s="2">
        <v>88579</v>
      </c>
      <c r="AH1063" s="7" t="str">
        <f>IF(COUNTIF(Returns!$A$2:$A$1635,Orders!AG1063)&gt;0,"Returned","Not Returned")</f>
        <v>Not Returned</v>
      </c>
    </row>
    <row r="1064" spans="5:34" ht="12.75" customHeight="1" thickTop="1" thickBot="1" x14ac:dyDescent="0.3">
      <c r="E1064" s="11">
        <v>22686</v>
      </c>
      <c r="F1064" s="12" t="s">
        <v>37</v>
      </c>
      <c r="G1064" s="12">
        <v>0.1</v>
      </c>
      <c r="H1064" s="12">
        <v>1889.99</v>
      </c>
      <c r="I1064" s="12">
        <v>19.989999999999998</v>
      </c>
      <c r="J1064" s="12">
        <v>1928</v>
      </c>
      <c r="K1064" s="7" t="str">
        <f>IF(COUNTIF(Table1[Customer ID],Table1[[#This Row],[Customer ID]])&gt;1,"Repeat Customer","One-Time Customer")</f>
        <v>One-Time Customer</v>
      </c>
      <c r="L1064" s="12" t="s">
        <v>1880</v>
      </c>
      <c r="M1064" s="12" t="s">
        <v>49</v>
      </c>
      <c r="N1064" s="12" t="s">
        <v>40</v>
      </c>
      <c r="O1064" s="12" t="s">
        <v>29</v>
      </c>
      <c r="P1064" s="12" t="s">
        <v>109</v>
      </c>
      <c r="Q1064" s="12" t="s">
        <v>59</v>
      </c>
      <c r="R1064" s="12" t="s">
        <v>1881</v>
      </c>
      <c r="S1064" s="12">
        <v>0.36</v>
      </c>
      <c r="T1064" s="7">
        <f>Table1[[#This Row],[Profit]]/Table1[[#This Row],[Sales]]</f>
        <v>-2.3821414973908758E-2</v>
      </c>
      <c r="U1064" s="12" t="s">
        <v>33</v>
      </c>
      <c r="V1064" s="12" t="s">
        <v>136</v>
      </c>
      <c r="W1064" s="12" t="s">
        <v>932</v>
      </c>
      <c r="X1064" s="12" t="s">
        <v>1882</v>
      </c>
      <c r="Y1064" s="12">
        <v>29651</v>
      </c>
      <c r="Z1064" s="13">
        <v>42025</v>
      </c>
      <c r="AA1064" s="14" t="str">
        <f>TEXT(Table1[[#This Row],[Order Date]],"mmmm")</f>
        <v>January</v>
      </c>
      <c r="AB1064" s="8" t="str">
        <f>TEXT(Table1[[#This Row],[Order Date]],"yyyy")</f>
        <v>2015</v>
      </c>
      <c r="AC1064" s="13">
        <v>42025</v>
      </c>
      <c r="AD1064" s="12">
        <v>-42.545999999999999</v>
      </c>
      <c r="AE1064" s="12">
        <v>1</v>
      </c>
      <c r="AF1064" s="12">
        <v>1786.04</v>
      </c>
      <c r="AG1064" s="12">
        <v>88580</v>
      </c>
      <c r="AH1064" s="7" t="str">
        <f>IF(COUNTIF(Returns!$A$2:$A$1635,Orders!AG1064)&gt;0,"Returned","Not Returned")</f>
        <v>Not Returned</v>
      </c>
    </row>
    <row r="1065" spans="5:34" ht="12.75" customHeight="1" thickTop="1" thickBot="1" x14ac:dyDescent="0.3">
      <c r="E1065" s="9">
        <v>18159</v>
      </c>
      <c r="F1065" s="2" t="s">
        <v>106</v>
      </c>
      <c r="G1065" s="2">
        <v>0.06</v>
      </c>
      <c r="H1065" s="2">
        <v>3.58</v>
      </c>
      <c r="I1065" s="2">
        <v>1.63</v>
      </c>
      <c r="J1065" s="2">
        <v>1933</v>
      </c>
      <c r="K1065" s="7" t="str">
        <f>IF(COUNTIF(Table1[Customer ID],Table1[[#This Row],[Customer ID]])&gt;1,"Repeat Customer","One-Time Customer")</f>
        <v>One-Time Customer</v>
      </c>
      <c r="L1065" s="2" t="s">
        <v>1883</v>
      </c>
      <c r="M1065" s="2" t="s">
        <v>49</v>
      </c>
      <c r="N1065" s="2" t="s">
        <v>28</v>
      </c>
      <c r="O1065" s="2" t="s">
        <v>29</v>
      </c>
      <c r="P1065" s="2" t="s">
        <v>66</v>
      </c>
      <c r="Q1065" s="2" t="s">
        <v>31</v>
      </c>
      <c r="R1065" s="2" t="s">
        <v>67</v>
      </c>
      <c r="S1065" s="2">
        <v>0.36</v>
      </c>
      <c r="T1065" s="7">
        <f>Table1[[#This Row],[Profit]]/Table1[[#This Row],[Sales]]</f>
        <v>0.40276179516685851</v>
      </c>
      <c r="U1065" s="2" t="s">
        <v>33</v>
      </c>
      <c r="V1065" s="2" t="s">
        <v>61</v>
      </c>
      <c r="W1065" s="2" t="s">
        <v>130</v>
      </c>
      <c r="X1065" s="2" t="s">
        <v>1884</v>
      </c>
      <c r="Y1065" s="2">
        <v>75043</v>
      </c>
      <c r="Z1065" s="10">
        <v>42113</v>
      </c>
      <c r="AA1065" s="14" t="str">
        <f>TEXT(Table1[[#This Row],[Order Date]],"mmmm")</f>
        <v>April</v>
      </c>
      <c r="AB1065" s="8" t="str">
        <f>TEXT(Table1[[#This Row],[Order Date]],"yyyy")</f>
        <v>2015</v>
      </c>
      <c r="AC1065" s="10">
        <v>42117</v>
      </c>
      <c r="AD1065" s="2">
        <v>14</v>
      </c>
      <c r="AE1065" s="2">
        <v>10</v>
      </c>
      <c r="AF1065" s="2">
        <v>34.76</v>
      </c>
      <c r="AG1065" s="2">
        <v>86687</v>
      </c>
      <c r="AH1065" s="7" t="str">
        <f>IF(COUNTIF(Returns!$A$2:$A$1635,Orders!AG1065)&gt;0,"Returned","Not Returned")</f>
        <v>Not Returned</v>
      </c>
    </row>
    <row r="1066" spans="5:34" ht="12.75" customHeight="1" thickTop="1" thickBot="1" x14ac:dyDescent="0.3">
      <c r="E1066" s="11">
        <v>19697</v>
      </c>
      <c r="F1066" s="12" t="s">
        <v>106</v>
      </c>
      <c r="G1066" s="12">
        <v>0.04</v>
      </c>
      <c r="H1066" s="12">
        <v>180.98</v>
      </c>
      <c r="I1066" s="12">
        <v>30</v>
      </c>
      <c r="J1066" s="12">
        <v>1934</v>
      </c>
      <c r="K1066" s="7" t="str">
        <f>IF(COUNTIF(Table1[Customer ID],Table1[[#This Row],[Customer ID]])&gt;1,"Repeat Customer","One-Time Customer")</f>
        <v>One-Time Customer</v>
      </c>
      <c r="L1066" s="12" t="s">
        <v>1885</v>
      </c>
      <c r="M1066" s="12" t="s">
        <v>39</v>
      </c>
      <c r="N1066" s="12" t="s">
        <v>40</v>
      </c>
      <c r="O1066" s="12" t="s">
        <v>41</v>
      </c>
      <c r="P1066" s="12" t="s">
        <v>42</v>
      </c>
      <c r="Q1066" s="12" t="s">
        <v>43</v>
      </c>
      <c r="R1066" s="12" t="s">
        <v>1886</v>
      </c>
      <c r="S1066" s="12">
        <v>0.69</v>
      </c>
      <c r="T1066" s="7">
        <f>Table1[[#This Row],[Profit]]/Table1[[#This Row],[Sales]]</f>
        <v>9.434345232796236E-2</v>
      </c>
      <c r="U1066" s="12" t="s">
        <v>33</v>
      </c>
      <c r="V1066" s="12" t="s">
        <v>61</v>
      </c>
      <c r="W1066" s="12" t="s">
        <v>130</v>
      </c>
      <c r="X1066" s="12" t="s">
        <v>883</v>
      </c>
      <c r="Y1066" s="12">
        <v>78626</v>
      </c>
      <c r="Z1066" s="13">
        <v>42154</v>
      </c>
      <c r="AA1066" s="14" t="str">
        <f>TEXT(Table1[[#This Row],[Order Date]],"mmmm")</f>
        <v>May</v>
      </c>
      <c r="AB1066" s="8" t="str">
        <f>TEXT(Table1[[#This Row],[Order Date]],"yyyy")</f>
        <v>2015</v>
      </c>
      <c r="AC1066" s="13">
        <v>42154</v>
      </c>
      <c r="AD1066" s="12">
        <v>52.988000000000056</v>
      </c>
      <c r="AE1066" s="12">
        <v>3</v>
      </c>
      <c r="AF1066" s="12">
        <v>561.65</v>
      </c>
      <c r="AG1066" s="12">
        <v>86688</v>
      </c>
      <c r="AH1066" s="7" t="str">
        <f>IF(COUNTIF(Returns!$A$2:$A$1635,Orders!AG1066)&gt;0,"Returned","Not Returned")</f>
        <v>Not Returned</v>
      </c>
    </row>
    <row r="1067" spans="5:34" ht="12.75" customHeight="1" thickTop="1" thickBot="1" x14ac:dyDescent="0.3">
      <c r="E1067" s="9">
        <v>19780</v>
      </c>
      <c r="F1067" s="2" t="s">
        <v>47</v>
      </c>
      <c r="G1067" s="2">
        <v>0.01</v>
      </c>
      <c r="H1067" s="2">
        <v>42.98</v>
      </c>
      <c r="I1067" s="2">
        <v>4.62</v>
      </c>
      <c r="J1067" s="2">
        <v>1935</v>
      </c>
      <c r="K1067" s="7" t="str">
        <f>IF(COUNTIF(Table1[Customer ID],Table1[[#This Row],[Customer ID]])&gt;1,"Repeat Customer","One-Time Customer")</f>
        <v>Repeat Customer</v>
      </c>
      <c r="L1067" s="2" t="s">
        <v>1887</v>
      </c>
      <c r="M1067" s="2" t="s">
        <v>27</v>
      </c>
      <c r="N1067" s="2" t="s">
        <v>28</v>
      </c>
      <c r="O1067" s="2" t="s">
        <v>29</v>
      </c>
      <c r="P1067" s="2" t="s">
        <v>257</v>
      </c>
      <c r="Q1067" s="2" t="s">
        <v>59</v>
      </c>
      <c r="R1067" s="2" t="s">
        <v>1888</v>
      </c>
      <c r="S1067" s="2">
        <v>0.56000000000000005</v>
      </c>
      <c r="T1067" s="7">
        <f>Table1[[#This Row],[Profit]]/Table1[[#This Row],[Sales]]</f>
        <v>0.69</v>
      </c>
      <c r="U1067" s="2" t="s">
        <v>33</v>
      </c>
      <c r="V1067" s="2" t="s">
        <v>61</v>
      </c>
      <c r="W1067" s="2" t="s">
        <v>130</v>
      </c>
      <c r="X1067" s="2" t="s">
        <v>1889</v>
      </c>
      <c r="Y1067" s="2">
        <v>75051</v>
      </c>
      <c r="Z1067" s="10">
        <v>42102</v>
      </c>
      <c r="AA1067" s="14" t="str">
        <f>TEXT(Table1[[#This Row],[Order Date]],"mmmm")</f>
        <v>April</v>
      </c>
      <c r="AB1067" s="8" t="str">
        <f>TEXT(Table1[[#This Row],[Order Date]],"yyyy")</f>
        <v>2015</v>
      </c>
      <c r="AC1067" s="10">
        <v>42104</v>
      </c>
      <c r="AD1067" s="2">
        <v>285.47370000000001</v>
      </c>
      <c r="AE1067" s="2">
        <v>9</v>
      </c>
      <c r="AF1067" s="2">
        <v>413.73</v>
      </c>
      <c r="AG1067" s="2">
        <v>86686</v>
      </c>
      <c r="AH1067" s="7" t="str">
        <f>IF(COUNTIF(Returns!$A$2:$A$1635,Orders!AG1067)&gt;0,"Returned","Not Returned")</f>
        <v>Not Returned</v>
      </c>
    </row>
    <row r="1068" spans="5:34" ht="12.75" customHeight="1" thickTop="1" thickBot="1" x14ac:dyDescent="0.3">
      <c r="E1068" s="11">
        <v>19698</v>
      </c>
      <c r="F1068" s="12" t="s">
        <v>106</v>
      </c>
      <c r="G1068" s="12">
        <v>0.06</v>
      </c>
      <c r="H1068" s="12">
        <v>3.25</v>
      </c>
      <c r="I1068" s="12">
        <v>49</v>
      </c>
      <c r="J1068" s="12">
        <v>1935</v>
      </c>
      <c r="K1068" s="7" t="str">
        <f>IF(COUNTIF(Table1[Customer ID],Table1[[#This Row],[Customer ID]])&gt;1,"Repeat Customer","One-Time Customer")</f>
        <v>Repeat Customer</v>
      </c>
      <c r="L1068" s="12" t="s">
        <v>1887</v>
      </c>
      <c r="M1068" s="12" t="s">
        <v>49</v>
      </c>
      <c r="N1068" s="12" t="s">
        <v>40</v>
      </c>
      <c r="O1068" s="12" t="s">
        <v>29</v>
      </c>
      <c r="P1068" s="12" t="s">
        <v>257</v>
      </c>
      <c r="Q1068" s="12" t="s">
        <v>236</v>
      </c>
      <c r="R1068" s="12" t="s">
        <v>1890</v>
      </c>
      <c r="S1068" s="12">
        <v>0.56000000000000005</v>
      </c>
      <c r="T1068" s="7">
        <f>Table1[[#This Row],[Profit]]/Table1[[#This Row],[Sales]]</f>
        <v>0.18899280575539584</v>
      </c>
      <c r="U1068" s="12" t="s">
        <v>33</v>
      </c>
      <c r="V1068" s="12" t="s">
        <v>61</v>
      </c>
      <c r="W1068" s="12" t="s">
        <v>130</v>
      </c>
      <c r="X1068" s="12" t="s">
        <v>1889</v>
      </c>
      <c r="Y1068" s="12">
        <v>75051</v>
      </c>
      <c r="Z1068" s="13">
        <v>42154</v>
      </c>
      <c r="AA1068" s="14" t="str">
        <f>TEXT(Table1[[#This Row],[Order Date]],"mmmm")</f>
        <v>May</v>
      </c>
      <c r="AB1068" s="8" t="str">
        <f>TEXT(Table1[[#This Row],[Order Date]],"yyyy")</f>
        <v>2015</v>
      </c>
      <c r="AC1068" s="13">
        <v>42160</v>
      </c>
      <c r="AD1068" s="12">
        <v>10.50800000000001</v>
      </c>
      <c r="AE1068" s="12">
        <v>2</v>
      </c>
      <c r="AF1068" s="12">
        <v>55.6</v>
      </c>
      <c r="AG1068" s="12">
        <v>86688</v>
      </c>
      <c r="AH1068" s="7" t="str">
        <f>IF(COUNTIF(Returns!$A$2:$A$1635,Orders!AG1068)&gt;0,"Returned","Not Returned")</f>
        <v>Not Returned</v>
      </c>
    </row>
    <row r="1069" spans="5:34" ht="12.75" customHeight="1" thickTop="1" thickBot="1" x14ac:dyDescent="0.3">
      <c r="E1069" s="9">
        <v>19699</v>
      </c>
      <c r="F1069" s="2" t="s">
        <v>106</v>
      </c>
      <c r="G1069" s="2">
        <v>0.01</v>
      </c>
      <c r="H1069" s="2">
        <v>110.98</v>
      </c>
      <c r="I1069" s="2">
        <v>13.99</v>
      </c>
      <c r="J1069" s="2">
        <v>1935</v>
      </c>
      <c r="K1069" s="7" t="str">
        <f>IF(COUNTIF(Table1[Customer ID],Table1[[#This Row],[Customer ID]])&gt;1,"Repeat Customer","One-Time Customer")</f>
        <v>Repeat Customer</v>
      </c>
      <c r="L1069" s="2" t="s">
        <v>1887</v>
      </c>
      <c r="M1069" s="2" t="s">
        <v>49</v>
      </c>
      <c r="N1069" s="2" t="s">
        <v>40</v>
      </c>
      <c r="O1069" s="2" t="s">
        <v>41</v>
      </c>
      <c r="P1069" s="2" t="s">
        <v>50</v>
      </c>
      <c r="Q1069" s="2" t="s">
        <v>86</v>
      </c>
      <c r="R1069" s="2" t="s">
        <v>1891</v>
      </c>
      <c r="S1069" s="2">
        <v>0.69</v>
      </c>
      <c r="T1069" s="7">
        <f>Table1[[#This Row],[Profit]]/Table1[[#This Row],[Sales]]</f>
        <v>0.69</v>
      </c>
      <c r="U1069" s="2" t="s">
        <v>33</v>
      </c>
      <c r="V1069" s="2" t="s">
        <v>61</v>
      </c>
      <c r="W1069" s="2" t="s">
        <v>130</v>
      </c>
      <c r="X1069" s="2" t="s">
        <v>1889</v>
      </c>
      <c r="Y1069" s="2">
        <v>75051</v>
      </c>
      <c r="Z1069" s="10">
        <v>42154</v>
      </c>
      <c r="AA1069" s="14" t="str">
        <f>TEXT(Table1[[#This Row],[Order Date]],"mmmm")</f>
        <v>May</v>
      </c>
      <c r="AB1069" s="8" t="str">
        <f>TEXT(Table1[[#This Row],[Order Date]],"yyyy")</f>
        <v>2015</v>
      </c>
      <c r="AC1069" s="10">
        <v>42159</v>
      </c>
      <c r="AD1069" s="2">
        <v>1448.7309</v>
      </c>
      <c r="AE1069" s="2">
        <v>19</v>
      </c>
      <c r="AF1069" s="2">
        <v>2099.61</v>
      </c>
      <c r="AG1069" s="2">
        <v>86688</v>
      </c>
      <c r="AH1069" s="7" t="str">
        <f>IF(COUNTIF(Returns!$A$2:$A$1635,Orders!AG1069)&gt;0,"Returned","Not Returned")</f>
        <v>Not Returned</v>
      </c>
    </row>
    <row r="1070" spans="5:34" ht="12.75" customHeight="1" thickTop="1" thickBot="1" x14ac:dyDescent="0.3">
      <c r="E1070" s="11">
        <v>19700</v>
      </c>
      <c r="F1070" s="12" t="s">
        <v>106</v>
      </c>
      <c r="G1070" s="12">
        <v>0.05</v>
      </c>
      <c r="H1070" s="12">
        <v>3.95</v>
      </c>
      <c r="I1070" s="12">
        <v>2</v>
      </c>
      <c r="J1070" s="12">
        <v>1935</v>
      </c>
      <c r="K1070" s="7" t="str">
        <f>IF(COUNTIF(Table1[Customer ID],Table1[[#This Row],[Customer ID]])&gt;1,"Repeat Customer","One-Time Customer")</f>
        <v>Repeat Customer</v>
      </c>
      <c r="L1070" s="12" t="s">
        <v>1887</v>
      </c>
      <c r="M1070" s="12" t="s">
        <v>27</v>
      </c>
      <c r="N1070" s="12" t="s">
        <v>40</v>
      </c>
      <c r="O1070" s="12" t="s">
        <v>29</v>
      </c>
      <c r="P1070" s="12" t="s">
        <v>66</v>
      </c>
      <c r="Q1070" s="12" t="s">
        <v>31</v>
      </c>
      <c r="R1070" s="12" t="s">
        <v>1353</v>
      </c>
      <c r="S1070" s="12">
        <v>0.53</v>
      </c>
      <c r="T1070" s="7">
        <f>Table1[[#This Row],[Profit]]/Table1[[#This Row],[Sales]]</f>
        <v>1.0393374741200834E-2</v>
      </c>
      <c r="U1070" s="12" t="s">
        <v>33</v>
      </c>
      <c r="V1070" s="12" t="s">
        <v>61</v>
      </c>
      <c r="W1070" s="12" t="s">
        <v>130</v>
      </c>
      <c r="X1070" s="12" t="s">
        <v>1889</v>
      </c>
      <c r="Y1070" s="12">
        <v>75051</v>
      </c>
      <c r="Z1070" s="13">
        <v>42154</v>
      </c>
      <c r="AA1070" s="14" t="str">
        <f>TEXT(Table1[[#This Row],[Order Date]],"mmmm")</f>
        <v>May</v>
      </c>
      <c r="AB1070" s="8" t="str">
        <f>TEXT(Table1[[#This Row],[Order Date]],"yyyy")</f>
        <v>2015</v>
      </c>
      <c r="AC1070" s="13">
        <v>42162</v>
      </c>
      <c r="AD1070" s="12">
        <v>1.0040000000000004</v>
      </c>
      <c r="AE1070" s="12">
        <v>23</v>
      </c>
      <c r="AF1070" s="12">
        <v>96.6</v>
      </c>
      <c r="AG1070" s="12">
        <v>86688</v>
      </c>
      <c r="AH1070" s="7" t="str">
        <f>IF(COUNTIF(Returns!$A$2:$A$1635,Orders!AG1070)&gt;0,"Returned","Not Returned")</f>
        <v>Not Returned</v>
      </c>
    </row>
    <row r="1071" spans="5:34" ht="12.75" customHeight="1" thickTop="1" thickBot="1" x14ac:dyDescent="0.3">
      <c r="E1071" s="9">
        <v>23551</v>
      </c>
      <c r="F1071" s="2" t="s">
        <v>56</v>
      </c>
      <c r="G1071" s="2">
        <v>0.1</v>
      </c>
      <c r="H1071" s="2">
        <v>152.47999999999999</v>
      </c>
      <c r="I1071" s="2">
        <v>4</v>
      </c>
      <c r="J1071" s="2">
        <v>1938</v>
      </c>
      <c r="K1071" s="7" t="str">
        <f>IF(COUNTIF(Table1[Customer ID],Table1[[#This Row],[Customer ID]])&gt;1,"Repeat Customer","One-Time Customer")</f>
        <v>One-Time Customer</v>
      </c>
      <c r="L1071" s="2" t="s">
        <v>1892</v>
      </c>
      <c r="M1071" s="2" t="s">
        <v>27</v>
      </c>
      <c r="N1071" s="2" t="s">
        <v>28</v>
      </c>
      <c r="O1071" s="2" t="s">
        <v>77</v>
      </c>
      <c r="P1071" s="2" t="s">
        <v>180</v>
      </c>
      <c r="Q1071" s="2" t="s">
        <v>59</v>
      </c>
      <c r="R1071" s="2" t="s">
        <v>609</v>
      </c>
      <c r="S1071" s="2">
        <v>0.79</v>
      </c>
      <c r="T1071" s="7">
        <f>Table1[[#This Row],[Profit]]/Table1[[#This Row],[Sales]]</f>
        <v>-0.93356862604582846</v>
      </c>
      <c r="U1071" s="2" t="s">
        <v>33</v>
      </c>
      <c r="V1071" s="2" t="s">
        <v>61</v>
      </c>
      <c r="W1071" s="2" t="s">
        <v>183</v>
      </c>
      <c r="X1071" s="2" t="s">
        <v>1893</v>
      </c>
      <c r="Y1071" s="2">
        <v>66801</v>
      </c>
      <c r="Z1071" s="10">
        <v>42085</v>
      </c>
      <c r="AA1071" s="14" t="str">
        <f>TEXT(Table1[[#This Row],[Order Date]],"mmmm")</f>
        <v>March</v>
      </c>
      <c r="AB1071" s="8" t="str">
        <f>TEXT(Table1[[#This Row],[Order Date]],"yyyy")</f>
        <v>2015</v>
      </c>
      <c r="AC1071" s="10">
        <v>42086</v>
      </c>
      <c r="AD1071" s="2">
        <v>-521.09</v>
      </c>
      <c r="AE1071" s="2">
        <v>4</v>
      </c>
      <c r="AF1071" s="2">
        <v>558.16999999999996</v>
      </c>
      <c r="AG1071" s="2">
        <v>88870</v>
      </c>
      <c r="AH1071" s="7" t="str">
        <f>IF(COUNTIF(Returns!$A$2:$A$1635,Orders!AG1071)&gt;0,"Returned","Not Returned")</f>
        <v>Not Returned</v>
      </c>
    </row>
    <row r="1072" spans="5:34" ht="12.75" customHeight="1" thickTop="1" thickBot="1" x14ac:dyDescent="0.3">
      <c r="E1072" s="11">
        <v>23550</v>
      </c>
      <c r="F1072" s="12" t="s">
        <v>56</v>
      </c>
      <c r="G1072" s="12">
        <v>0.08</v>
      </c>
      <c r="H1072" s="12">
        <v>6.84</v>
      </c>
      <c r="I1072" s="12">
        <v>8.3699999999999992</v>
      </c>
      <c r="J1072" s="12">
        <v>1940</v>
      </c>
      <c r="K1072" s="7" t="str">
        <f>IF(COUNTIF(Table1[Customer ID],Table1[[#This Row],[Customer ID]])&gt;1,"Repeat Customer","One-Time Customer")</f>
        <v>Repeat Customer</v>
      </c>
      <c r="L1072" s="12" t="s">
        <v>1894</v>
      </c>
      <c r="M1072" s="12" t="s">
        <v>49</v>
      </c>
      <c r="N1072" s="12" t="s">
        <v>28</v>
      </c>
      <c r="O1072" s="12" t="s">
        <v>29</v>
      </c>
      <c r="P1072" s="12" t="s">
        <v>174</v>
      </c>
      <c r="Q1072" s="12" t="s">
        <v>51</v>
      </c>
      <c r="R1072" s="12" t="s">
        <v>1697</v>
      </c>
      <c r="S1072" s="12">
        <v>0.57999999999999996</v>
      </c>
      <c r="T1072" s="7">
        <f>Table1[[#This Row],[Profit]]/Table1[[#This Row],[Sales]]</f>
        <v>-3.514898688915375</v>
      </c>
      <c r="U1072" s="12" t="s">
        <v>33</v>
      </c>
      <c r="V1072" s="12" t="s">
        <v>34</v>
      </c>
      <c r="W1072" s="12" t="s">
        <v>212</v>
      </c>
      <c r="X1072" s="12" t="s">
        <v>1895</v>
      </c>
      <c r="Y1072" s="12">
        <v>84020</v>
      </c>
      <c r="Z1072" s="13">
        <v>42085</v>
      </c>
      <c r="AA1072" s="14" t="str">
        <f>TEXT(Table1[[#This Row],[Order Date]],"mmmm")</f>
        <v>March</v>
      </c>
      <c r="AB1072" s="8" t="str">
        <f>TEXT(Table1[[#This Row],[Order Date]],"yyyy")</f>
        <v>2015</v>
      </c>
      <c r="AC1072" s="13">
        <v>42087</v>
      </c>
      <c r="AD1072" s="12">
        <v>-29.49</v>
      </c>
      <c r="AE1072" s="12">
        <v>1</v>
      </c>
      <c r="AF1072" s="12">
        <v>8.39</v>
      </c>
      <c r="AG1072" s="12">
        <v>88870</v>
      </c>
      <c r="AH1072" s="7" t="str">
        <f>IF(COUNTIF(Returns!$A$2:$A$1635,Orders!AG1072)&gt;0,"Returned","Not Returned")</f>
        <v>Not Returned</v>
      </c>
    </row>
    <row r="1073" spans="5:34" ht="12.75" customHeight="1" thickTop="1" thickBot="1" x14ac:dyDescent="0.3">
      <c r="E1073" s="9">
        <v>25531</v>
      </c>
      <c r="F1073" s="2" t="s">
        <v>106</v>
      </c>
      <c r="G1073" s="2">
        <v>0</v>
      </c>
      <c r="H1073" s="2">
        <v>78.650000000000006</v>
      </c>
      <c r="I1073" s="2">
        <v>13.99</v>
      </c>
      <c r="J1073" s="2">
        <v>1940</v>
      </c>
      <c r="K1073" s="7" t="str">
        <f>IF(COUNTIF(Table1[Customer ID],Table1[[#This Row],[Customer ID]])&gt;1,"Repeat Customer","One-Time Customer")</f>
        <v>Repeat Customer</v>
      </c>
      <c r="L1073" s="2" t="s">
        <v>1894</v>
      </c>
      <c r="M1073" s="2" t="s">
        <v>49</v>
      </c>
      <c r="N1073" s="2" t="s">
        <v>28</v>
      </c>
      <c r="O1073" s="2" t="s">
        <v>29</v>
      </c>
      <c r="P1073" s="2" t="s">
        <v>257</v>
      </c>
      <c r="Q1073" s="2" t="s">
        <v>86</v>
      </c>
      <c r="R1073" s="2" t="s">
        <v>1896</v>
      </c>
      <c r="S1073" s="2">
        <v>0.52</v>
      </c>
      <c r="T1073" s="7">
        <f>Table1[[#This Row],[Profit]]/Table1[[#This Row],[Sales]]</f>
        <v>0.69</v>
      </c>
      <c r="U1073" s="2" t="s">
        <v>33</v>
      </c>
      <c r="V1073" s="2" t="s">
        <v>34</v>
      </c>
      <c r="W1073" s="2" t="s">
        <v>212</v>
      </c>
      <c r="X1073" s="2" t="s">
        <v>1895</v>
      </c>
      <c r="Y1073" s="2">
        <v>84020</v>
      </c>
      <c r="Z1073" s="10">
        <v>42113</v>
      </c>
      <c r="AA1073" s="14" t="str">
        <f>TEXT(Table1[[#This Row],[Order Date]],"mmmm")</f>
        <v>April</v>
      </c>
      <c r="AB1073" s="8" t="str">
        <f>TEXT(Table1[[#This Row],[Order Date]],"yyyy")</f>
        <v>2015</v>
      </c>
      <c r="AC1073" s="10">
        <v>42120</v>
      </c>
      <c r="AD1073" s="2">
        <v>386.00669999999991</v>
      </c>
      <c r="AE1073" s="2">
        <v>7</v>
      </c>
      <c r="AF1073" s="2">
        <v>559.42999999999995</v>
      </c>
      <c r="AG1073" s="2">
        <v>88871</v>
      </c>
      <c r="AH1073" s="7" t="str">
        <f>IF(COUNTIF(Returns!$A$2:$A$1635,Orders!AG1073)&gt;0,"Returned","Not Returned")</f>
        <v>Not Returned</v>
      </c>
    </row>
    <row r="1074" spans="5:34" ht="12.75" customHeight="1" thickTop="1" thickBot="1" x14ac:dyDescent="0.3">
      <c r="E1074" s="11">
        <v>25532</v>
      </c>
      <c r="F1074" s="12" t="s">
        <v>106</v>
      </c>
      <c r="G1074" s="12">
        <v>0.08</v>
      </c>
      <c r="H1074" s="12">
        <v>122.99</v>
      </c>
      <c r="I1074" s="12">
        <v>70.2</v>
      </c>
      <c r="J1074" s="12">
        <v>1940</v>
      </c>
      <c r="K1074" s="7" t="str">
        <f>IF(COUNTIF(Table1[Customer ID],Table1[[#This Row],[Customer ID]])&gt;1,"Repeat Customer","One-Time Customer")</f>
        <v>Repeat Customer</v>
      </c>
      <c r="L1074" s="12" t="s">
        <v>1894</v>
      </c>
      <c r="M1074" s="12" t="s">
        <v>39</v>
      </c>
      <c r="N1074" s="12" t="s">
        <v>28</v>
      </c>
      <c r="O1074" s="12" t="s">
        <v>41</v>
      </c>
      <c r="P1074" s="12" t="s">
        <v>42</v>
      </c>
      <c r="Q1074" s="12" t="s">
        <v>43</v>
      </c>
      <c r="R1074" s="12" t="s">
        <v>147</v>
      </c>
      <c r="S1074" s="12">
        <v>0.74</v>
      </c>
      <c r="T1074" s="7">
        <f>Table1[[#This Row],[Profit]]/Table1[[#This Row],[Sales]]</f>
        <v>-1.5355029099398283</v>
      </c>
      <c r="U1074" s="12" t="s">
        <v>33</v>
      </c>
      <c r="V1074" s="12" t="s">
        <v>34</v>
      </c>
      <c r="W1074" s="12" t="s">
        <v>212</v>
      </c>
      <c r="X1074" s="12" t="s">
        <v>1895</v>
      </c>
      <c r="Y1074" s="12">
        <v>84020</v>
      </c>
      <c r="Z1074" s="13">
        <v>42113</v>
      </c>
      <c r="AA1074" s="14" t="str">
        <f>TEXT(Table1[[#This Row],[Order Date]],"mmmm")</f>
        <v>April</v>
      </c>
      <c r="AB1074" s="8" t="str">
        <f>TEXT(Table1[[#This Row],[Order Date]],"yyyy")</f>
        <v>2015</v>
      </c>
      <c r="AC1074" s="13">
        <v>42118</v>
      </c>
      <c r="AD1074" s="12">
        <v>-1867.97</v>
      </c>
      <c r="AE1074" s="12">
        <v>10</v>
      </c>
      <c r="AF1074" s="12">
        <v>1216.52</v>
      </c>
      <c r="AG1074" s="12">
        <v>88871</v>
      </c>
      <c r="AH1074" s="7" t="str">
        <f>IF(COUNTIF(Returns!$A$2:$A$1635,Orders!AG1074)&gt;0,"Returned","Not Returned")</f>
        <v>Not Returned</v>
      </c>
    </row>
    <row r="1075" spans="5:34" ht="12.75" customHeight="1" thickTop="1" thickBot="1" x14ac:dyDescent="0.3">
      <c r="E1075" s="9">
        <v>20371</v>
      </c>
      <c r="F1075" s="2" t="s">
        <v>56</v>
      </c>
      <c r="G1075" s="2">
        <v>0.08</v>
      </c>
      <c r="H1075" s="2">
        <v>90.98</v>
      </c>
      <c r="I1075" s="2">
        <v>56.2</v>
      </c>
      <c r="J1075" s="2">
        <v>1946</v>
      </c>
      <c r="K1075" s="7" t="str">
        <f>IF(COUNTIF(Table1[Customer ID],Table1[[#This Row],[Customer ID]])&gt;1,"Repeat Customer","One-Time Customer")</f>
        <v>Repeat Customer</v>
      </c>
      <c r="L1075" s="2" t="s">
        <v>1897</v>
      </c>
      <c r="M1075" s="2" t="s">
        <v>49</v>
      </c>
      <c r="N1075" s="2" t="s">
        <v>114</v>
      </c>
      <c r="O1075" s="2" t="s">
        <v>41</v>
      </c>
      <c r="P1075" s="2" t="s">
        <v>50</v>
      </c>
      <c r="Q1075" s="2" t="s">
        <v>86</v>
      </c>
      <c r="R1075" s="2" t="s">
        <v>1061</v>
      </c>
      <c r="S1075" s="2">
        <v>0.74</v>
      </c>
      <c r="T1075" s="7">
        <f>Table1[[#This Row],[Profit]]/Table1[[#This Row],[Sales]]</f>
        <v>-1.8150096375524398</v>
      </c>
      <c r="U1075" s="2" t="s">
        <v>33</v>
      </c>
      <c r="V1075" s="2" t="s">
        <v>53</v>
      </c>
      <c r="W1075" s="2" t="s">
        <v>234</v>
      </c>
      <c r="X1075" s="2" t="s">
        <v>1898</v>
      </c>
      <c r="Y1075" s="2">
        <v>15228</v>
      </c>
      <c r="Z1075" s="10">
        <v>42030</v>
      </c>
      <c r="AA1075" s="14" t="str">
        <f>TEXT(Table1[[#This Row],[Order Date]],"mmmm")</f>
        <v>January</v>
      </c>
      <c r="AB1075" s="8" t="str">
        <f>TEXT(Table1[[#This Row],[Order Date]],"yyyy")</f>
        <v>2015</v>
      </c>
      <c r="AC1075" s="10">
        <v>42032</v>
      </c>
      <c r="AD1075" s="2">
        <v>-1920.9336000000001</v>
      </c>
      <c r="AE1075" s="2">
        <v>12</v>
      </c>
      <c r="AF1075" s="2">
        <v>1058.3599999999999</v>
      </c>
      <c r="AG1075" s="2">
        <v>86331</v>
      </c>
      <c r="AH1075" s="7" t="str">
        <f>IF(COUNTIF(Returns!$A$2:$A$1635,Orders!AG1075)&gt;0,"Returned","Not Returned")</f>
        <v>Not Returned</v>
      </c>
    </row>
    <row r="1076" spans="5:34" ht="12.75" customHeight="1" thickTop="1" thickBot="1" x14ac:dyDescent="0.3">
      <c r="E1076" s="11">
        <v>20372</v>
      </c>
      <c r="F1076" s="12" t="s">
        <v>56</v>
      </c>
      <c r="G1076" s="12">
        <v>7.0000000000000007E-2</v>
      </c>
      <c r="H1076" s="12">
        <v>5.98</v>
      </c>
      <c r="I1076" s="12">
        <v>5.35</v>
      </c>
      <c r="J1076" s="12">
        <v>1946</v>
      </c>
      <c r="K1076" s="7" t="str">
        <f>IF(COUNTIF(Table1[Customer ID],Table1[[#This Row],[Customer ID]])&gt;1,"Repeat Customer","One-Time Customer")</f>
        <v>Repeat Customer</v>
      </c>
      <c r="L1076" s="12" t="s">
        <v>1897</v>
      </c>
      <c r="M1076" s="12" t="s">
        <v>49</v>
      </c>
      <c r="N1076" s="12" t="s">
        <v>114</v>
      </c>
      <c r="O1076" s="12" t="s">
        <v>29</v>
      </c>
      <c r="P1076" s="12" t="s">
        <v>93</v>
      </c>
      <c r="Q1076" s="12" t="s">
        <v>59</v>
      </c>
      <c r="R1076" s="12" t="s">
        <v>1437</v>
      </c>
      <c r="S1076" s="12">
        <v>0.4</v>
      </c>
      <c r="T1076" s="7">
        <f>Table1[[#This Row],[Profit]]/Table1[[#This Row],[Sales]]</f>
        <v>-2.0303222282905518</v>
      </c>
      <c r="U1076" s="12" t="s">
        <v>33</v>
      </c>
      <c r="V1076" s="12" t="s">
        <v>53</v>
      </c>
      <c r="W1076" s="12" t="s">
        <v>234</v>
      </c>
      <c r="X1076" s="12" t="s">
        <v>1898</v>
      </c>
      <c r="Y1076" s="12">
        <v>15228</v>
      </c>
      <c r="Z1076" s="13">
        <v>42030</v>
      </c>
      <c r="AA1076" s="14" t="str">
        <f>TEXT(Table1[[#This Row],[Order Date]],"mmmm")</f>
        <v>January</v>
      </c>
      <c r="AB1076" s="8" t="str">
        <f>TEXT(Table1[[#This Row],[Order Date]],"yyyy")</f>
        <v>2015</v>
      </c>
      <c r="AC1076" s="13">
        <v>42032</v>
      </c>
      <c r="AD1076" s="12">
        <v>-37.175200000000004</v>
      </c>
      <c r="AE1076" s="12">
        <v>3</v>
      </c>
      <c r="AF1076" s="12">
        <v>18.309999999999999</v>
      </c>
      <c r="AG1076" s="12">
        <v>86331</v>
      </c>
      <c r="AH1076" s="7" t="str">
        <f>IF(COUNTIF(Returns!$A$2:$A$1635,Orders!AG1076)&gt;0,"Returned","Not Returned")</f>
        <v>Not Returned</v>
      </c>
    </row>
    <row r="1077" spans="5:34" ht="12.75" customHeight="1" thickTop="1" thickBot="1" x14ac:dyDescent="0.3">
      <c r="E1077" s="9">
        <v>21762</v>
      </c>
      <c r="F1077" s="2" t="s">
        <v>106</v>
      </c>
      <c r="G1077" s="2">
        <v>0.05</v>
      </c>
      <c r="H1077" s="2">
        <v>424.21</v>
      </c>
      <c r="I1077" s="2">
        <v>110.2</v>
      </c>
      <c r="J1077" s="2">
        <v>1949</v>
      </c>
      <c r="K1077" s="7" t="str">
        <f>IF(COUNTIF(Table1[Customer ID],Table1[[#This Row],[Customer ID]])&gt;1,"Repeat Customer","One-Time Customer")</f>
        <v>One-Time Customer</v>
      </c>
      <c r="L1077" s="2" t="s">
        <v>1899</v>
      </c>
      <c r="M1077" s="2" t="s">
        <v>39</v>
      </c>
      <c r="N1077" s="2" t="s">
        <v>58</v>
      </c>
      <c r="O1077" s="2" t="s">
        <v>41</v>
      </c>
      <c r="P1077" s="2" t="s">
        <v>152</v>
      </c>
      <c r="Q1077" s="2" t="s">
        <v>121</v>
      </c>
      <c r="R1077" s="2" t="s">
        <v>1900</v>
      </c>
      <c r="S1077" s="2">
        <v>0.67</v>
      </c>
      <c r="T1077" s="7">
        <f>Table1[[#This Row],[Profit]]/Table1[[#This Row],[Sales]]</f>
        <v>-4.3240787644725061E-2</v>
      </c>
      <c r="U1077" s="2" t="s">
        <v>33</v>
      </c>
      <c r="V1077" s="2" t="s">
        <v>34</v>
      </c>
      <c r="W1077" s="2" t="s">
        <v>82</v>
      </c>
      <c r="X1077" s="2" t="s">
        <v>1901</v>
      </c>
      <c r="Y1077" s="2">
        <v>59715</v>
      </c>
      <c r="Z1077" s="10">
        <v>42036</v>
      </c>
      <c r="AA1077" s="14" t="str">
        <f>TEXT(Table1[[#This Row],[Order Date]],"mmmm")</f>
        <v>February</v>
      </c>
      <c r="AB1077" s="8" t="str">
        <f>TEXT(Table1[[#This Row],[Order Date]],"yyyy")</f>
        <v>2015</v>
      </c>
      <c r="AC1077" s="10">
        <v>42040</v>
      </c>
      <c r="AD1077" s="2">
        <v>-213.40280000000001</v>
      </c>
      <c r="AE1077" s="2">
        <v>12</v>
      </c>
      <c r="AF1077" s="2">
        <v>4935.22</v>
      </c>
      <c r="AG1077" s="2">
        <v>90415</v>
      </c>
      <c r="AH1077" s="7" t="str">
        <f>IF(COUNTIF(Returns!$A$2:$A$1635,Orders!AG1077)&gt;0,"Returned","Not Returned")</f>
        <v>Not Returned</v>
      </c>
    </row>
    <row r="1078" spans="5:34" ht="12.75" customHeight="1" thickTop="1" thickBot="1" x14ac:dyDescent="0.3">
      <c r="E1078" s="11">
        <v>24793</v>
      </c>
      <c r="F1078" s="12" t="s">
        <v>37</v>
      </c>
      <c r="G1078" s="12">
        <v>0.01</v>
      </c>
      <c r="H1078" s="12">
        <v>6.68</v>
      </c>
      <c r="I1078" s="12">
        <v>4.91</v>
      </c>
      <c r="J1078" s="12">
        <v>1950</v>
      </c>
      <c r="K1078" s="7" t="str">
        <f>IF(COUNTIF(Table1[Customer ID],Table1[[#This Row],[Customer ID]])&gt;1,"Repeat Customer","One-Time Customer")</f>
        <v>One-Time Customer</v>
      </c>
      <c r="L1078" s="12" t="s">
        <v>1902</v>
      </c>
      <c r="M1078" s="12" t="s">
        <v>49</v>
      </c>
      <c r="N1078" s="12" t="s">
        <v>58</v>
      </c>
      <c r="O1078" s="12" t="s">
        <v>29</v>
      </c>
      <c r="P1078" s="12" t="s">
        <v>93</v>
      </c>
      <c r="Q1078" s="12" t="s">
        <v>59</v>
      </c>
      <c r="R1078" s="12" t="s">
        <v>1903</v>
      </c>
      <c r="S1078" s="12">
        <v>0.37</v>
      </c>
      <c r="T1078" s="7">
        <f>Table1[[#This Row],[Profit]]/Table1[[#This Row],[Sales]]</f>
        <v>-0.30335097001763667</v>
      </c>
      <c r="U1078" s="12" t="s">
        <v>33</v>
      </c>
      <c r="V1078" s="12" t="s">
        <v>34</v>
      </c>
      <c r="W1078" s="12" t="s">
        <v>82</v>
      </c>
      <c r="X1078" s="12" t="s">
        <v>1904</v>
      </c>
      <c r="Y1078" s="12">
        <v>59750</v>
      </c>
      <c r="Z1078" s="13">
        <v>42010</v>
      </c>
      <c r="AA1078" s="14" t="str">
        <f>TEXT(Table1[[#This Row],[Order Date]],"mmmm")</f>
        <v>January</v>
      </c>
      <c r="AB1078" s="8" t="str">
        <f>TEXT(Table1[[#This Row],[Order Date]],"yyyy")</f>
        <v>2015</v>
      </c>
      <c r="AC1078" s="13">
        <v>42012</v>
      </c>
      <c r="AD1078" s="12">
        <v>-15.48</v>
      </c>
      <c r="AE1078" s="12">
        <v>7</v>
      </c>
      <c r="AF1078" s="12">
        <v>51.03</v>
      </c>
      <c r="AG1078" s="12">
        <v>90414</v>
      </c>
      <c r="AH1078" s="7" t="str">
        <f>IF(COUNTIF(Returns!$A$2:$A$1635,Orders!AG1078)&gt;0,"Returned","Not Returned")</f>
        <v>Not Returned</v>
      </c>
    </row>
    <row r="1079" spans="5:34" ht="12.75" customHeight="1" thickTop="1" thickBot="1" x14ac:dyDescent="0.3">
      <c r="E1079" s="9">
        <v>23378</v>
      </c>
      <c r="F1079" s="2" t="s">
        <v>25</v>
      </c>
      <c r="G1079" s="2">
        <v>0.09</v>
      </c>
      <c r="H1079" s="2">
        <v>40.98</v>
      </c>
      <c r="I1079" s="2">
        <v>6.5</v>
      </c>
      <c r="J1079" s="2">
        <v>1956</v>
      </c>
      <c r="K1079" s="7" t="str">
        <f>IF(COUNTIF(Table1[Customer ID],Table1[[#This Row],[Customer ID]])&gt;1,"Repeat Customer","One-Time Customer")</f>
        <v>One-Time Customer</v>
      </c>
      <c r="L1079" s="2" t="s">
        <v>1905</v>
      </c>
      <c r="M1079" s="2" t="s">
        <v>49</v>
      </c>
      <c r="N1079" s="2" t="s">
        <v>114</v>
      </c>
      <c r="O1079" s="2" t="s">
        <v>77</v>
      </c>
      <c r="P1079" s="2" t="s">
        <v>180</v>
      </c>
      <c r="Q1079" s="2" t="s">
        <v>59</v>
      </c>
      <c r="R1079" s="2" t="s">
        <v>1270</v>
      </c>
      <c r="S1079" s="2">
        <v>0.74</v>
      </c>
      <c r="T1079" s="7">
        <f>Table1[[#This Row],[Profit]]/Table1[[#This Row],[Sales]]</f>
        <v>-6.7270487742833812E-2</v>
      </c>
      <c r="U1079" s="2" t="s">
        <v>33</v>
      </c>
      <c r="V1079" s="2" t="s">
        <v>34</v>
      </c>
      <c r="W1079" s="2" t="s">
        <v>255</v>
      </c>
      <c r="X1079" s="2" t="s">
        <v>337</v>
      </c>
      <c r="Y1079" s="2">
        <v>80027</v>
      </c>
      <c r="Z1079" s="10">
        <v>42174</v>
      </c>
      <c r="AA1079" s="14" t="str">
        <f>TEXT(Table1[[#This Row],[Order Date]],"mmmm")</f>
        <v>June</v>
      </c>
      <c r="AB1079" s="8" t="str">
        <f>TEXT(Table1[[#This Row],[Order Date]],"yyyy")</f>
        <v>2015</v>
      </c>
      <c r="AC1079" s="10">
        <v>42176</v>
      </c>
      <c r="AD1079" s="2">
        <v>-50.244999999999997</v>
      </c>
      <c r="AE1079" s="2">
        <v>19</v>
      </c>
      <c r="AF1079" s="2">
        <v>746.91</v>
      </c>
      <c r="AG1079" s="2">
        <v>89820</v>
      </c>
      <c r="AH1079" s="7" t="str">
        <f>IF(COUNTIF(Returns!$A$2:$A$1635,Orders!AG1079)&gt;0,"Returned","Not Returned")</f>
        <v>Not Returned</v>
      </c>
    </row>
    <row r="1080" spans="5:34" ht="12.75" customHeight="1" thickTop="1" thickBot="1" x14ac:dyDescent="0.3">
      <c r="E1080" s="11">
        <v>21638</v>
      </c>
      <c r="F1080" s="12" t="s">
        <v>25</v>
      </c>
      <c r="G1080" s="12">
        <v>0.09</v>
      </c>
      <c r="H1080" s="12">
        <v>77.510000000000005</v>
      </c>
      <c r="I1080" s="12">
        <v>4</v>
      </c>
      <c r="J1080" s="12">
        <v>1957</v>
      </c>
      <c r="K1080" s="7" t="str">
        <f>IF(COUNTIF(Table1[Customer ID],Table1[[#This Row],[Customer ID]])&gt;1,"Repeat Customer","One-Time Customer")</f>
        <v>One-Time Customer</v>
      </c>
      <c r="L1080" s="12" t="s">
        <v>1906</v>
      </c>
      <c r="M1080" s="12" t="s">
        <v>49</v>
      </c>
      <c r="N1080" s="12" t="s">
        <v>114</v>
      </c>
      <c r="O1080" s="12" t="s">
        <v>77</v>
      </c>
      <c r="P1080" s="12" t="s">
        <v>180</v>
      </c>
      <c r="Q1080" s="12" t="s">
        <v>59</v>
      </c>
      <c r="R1080" s="12" t="s">
        <v>1802</v>
      </c>
      <c r="S1080" s="12">
        <v>0.76</v>
      </c>
      <c r="T1080" s="7">
        <f>Table1[[#This Row],[Profit]]/Table1[[#This Row],[Sales]]</f>
        <v>-4.9968297405447268</v>
      </c>
      <c r="U1080" s="12" t="s">
        <v>33</v>
      </c>
      <c r="V1080" s="12" t="s">
        <v>61</v>
      </c>
      <c r="W1080" s="12" t="s">
        <v>506</v>
      </c>
      <c r="X1080" s="12" t="s">
        <v>1564</v>
      </c>
      <c r="Y1080" s="12">
        <v>63130</v>
      </c>
      <c r="Z1080" s="13">
        <v>42101</v>
      </c>
      <c r="AA1080" s="14" t="str">
        <f>TEXT(Table1[[#This Row],[Order Date]],"mmmm")</f>
        <v>April</v>
      </c>
      <c r="AB1080" s="8" t="str">
        <f>TEXT(Table1[[#This Row],[Order Date]],"yyyy")</f>
        <v>2015</v>
      </c>
      <c r="AC1080" s="13">
        <v>42103</v>
      </c>
      <c r="AD1080" s="12">
        <v>-387.1044</v>
      </c>
      <c r="AE1080" s="12">
        <v>1</v>
      </c>
      <c r="AF1080" s="12">
        <v>77.47</v>
      </c>
      <c r="AG1080" s="12">
        <v>89818</v>
      </c>
      <c r="AH1080" s="7" t="str">
        <f>IF(COUNTIF(Returns!$A$2:$A$1635,Orders!AG1080)&gt;0,"Returned","Not Returned")</f>
        <v>Not Returned</v>
      </c>
    </row>
    <row r="1081" spans="5:34" ht="12.75" customHeight="1" thickTop="1" thickBot="1" x14ac:dyDescent="0.3">
      <c r="E1081" s="9">
        <v>24640</v>
      </c>
      <c r="F1081" s="2" t="s">
        <v>106</v>
      </c>
      <c r="G1081" s="2">
        <v>0.09</v>
      </c>
      <c r="H1081" s="2">
        <v>30.98</v>
      </c>
      <c r="I1081" s="2">
        <v>6.5</v>
      </c>
      <c r="J1081" s="2">
        <v>1958</v>
      </c>
      <c r="K1081" s="7" t="str">
        <f>IF(COUNTIF(Table1[Customer ID],Table1[[#This Row],[Customer ID]])&gt;1,"Repeat Customer","One-Time Customer")</f>
        <v>One-Time Customer</v>
      </c>
      <c r="L1081" s="2" t="s">
        <v>1907</v>
      </c>
      <c r="M1081" s="2" t="s">
        <v>27</v>
      </c>
      <c r="N1081" s="2" t="s">
        <v>114</v>
      </c>
      <c r="O1081" s="2" t="s">
        <v>77</v>
      </c>
      <c r="P1081" s="2" t="s">
        <v>180</v>
      </c>
      <c r="Q1081" s="2" t="s">
        <v>59</v>
      </c>
      <c r="R1081" s="2" t="s">
        <v>1908</v>
      </c>
      <c r="S1081" s="2">
        <v>0.64</v>
      </c>
      <c r="T1081" s="7">
        <f>Table1[[#This Row],[Profit]]/Table1[[#This Row],[Sales]]</f>
        <v>-0.2739062347068611</v>
      </c>
      <c r="U1081" s="2" t="s">
        <v>33</v>
      </c>
      <c r="V1081" s="2" t="s">
        <v>34</v>
      </c>
      <c r="W1081" s="2" t="s">
        <v>102</v>
      </c>
      <c r="X1081" s="2" t="s">
        <v>906</v>
      </c>
      <c r="Y1081" s="2">
        <v>97068</v>
      </c>
      <c r="Z1081" s="10">
        <v>42173</v>
      </c>
      <c r="AA1081" s="14" t="str">
        <f>TEXT(Table1[[#This Row],[Order Date]],"mmmm")</f>
        <v>June</v>
      </c>
      <c r="AB1081" s="8" t="str">
        <f>TEXT(Table1[[#This Row],[Order Date]],"yyyy")</f>
        <v>2015</v>
      </c>
      <c r="AC1081" s="10">
        <v>42177</v>
      </c>
      <c r="AD1081" s="2">
        <v>-55.97</v>
      </c>
      <c r="AE1081" s="2">
        <v>7</v>
      </c>
      <c r="AF1081" s="2">
        <v>204.34</v>
      </c>
      <c r="AG1081" s="2">
        <v>89819</v>
      </c>
      <c r="AH1081" s="7" t="str">
        <f>IF(COUNTIF(Returns!$A$2:$A$1635,Orders!AG1081)&gt;0,"Returned","Not Returned")</f>
        <v>Not Returned</v>
      </c>
    </row>
    <row r="1082" spans="5:34" ht="12.75" customHeight="1" thickTop="1" thickBot="1" x14ac:dyDescent="0.3">
      <c r="E1082" s="11">
        <v>3956</v>
      </c>
      <c r="F1082" s="12" t="s">
        <v>47</v>
      </c>
      <c r="G1082" s="12">
        <v>0</v>
      </c>
      <c r="H1082" s="12">
        <v>20.28</v>
      </c>
      <c r="I1082" s="12">
        <v>14.39</v>
      </c>
      <c r="J1082" s="12">
        <v>1959</v>
      </c>
      <c r="K1082" s="7" t="str">
        <f>IF(COUNTIF(Table1[Customer ID],Table1[[#This Row],[Customer ID]])&gt;1,"Repeat Customer","One-Time Customer")</f>
        <v>Repeat Customer</v>
      </c>
      <c r="L1082" s="12" t="s">
        <v>1909</v>
      </c>
      <c r="M1082" s="12" t="s">
        <v>49</v>
      </c>
      <c r="N1082" s="12" t="s">
        <v>28</v>
      </c>
      <c r="O1082" s="12" t="s">
        <v>41</v>
      </c>
      <c r="P1082" s="12" t="s">
        <v>50</v>
      </c>
      <c r="Q1082" s="12" t="s">
        <v>59</v>
      </c>
      <c r="R1082" s="12" t="s">
        <v>1910</v>
      </c>
      <c r="S1082" s="12">
        <v>0.47</v>
      </c>
      <c r="T1082" s="7">
        <f>Table1[[#This Row],[Profit]]/Table1[[#This Row],[Sales]]</f>
        <v>-0.321526402640264</v>
      </c>
      <c r="U1082" s="12" t="s">
        <v>33</v>
      </c>
      <c r="V1082" s="12" t="s">
        <v>136</v>
      </c>
      <c r="W1082" s="12" t="s">
        <v>362</v>
      </c>
      <c r="X1082" s="12" t="s">
        <v>447</v>
      </c>
      <c r="Y1082" s="12">
        <v>33916</v>
      </c>
      <c r="Z1082" s="13">
        <v>42026</v>
      </c>
      <c r="AA1082" s="14" t="str">
        <f>TEXT(Table1[[#This Row],[Order Date]],"mmmm")</f>
        <v>January</v>
      </c>
      <c r="AB1082" s="8" t="str">
        <f>TEXT(Table1[[#This Row],[Order Date]],"yyyy")</f>
        <v>2015</v>
      </c>
      <c r="AC1082" s="13">
        <v>42026</v>
      </c>
      <c r="AD1082" s="12">
        <v>-66.247299999999996</v>
      </c>
      <c r="AE1082" s="12">
        <v>9</v>
      </c>
      <c r="AF1082" s="12">
        <v>206.04</v>
      </c>
      <c r="AG1082" s="12">
        <v>28225</v>
      </c>
      <c r="AH1082" s="7" t="str">
        <f>IF(COUNTIF(Returns!$A$2:$A$1635,Orders!AG1082)&gt;0,"Returned","Not Returned")</f>
        <v>Not Returned</v>
      </c>
    </row>
    <row r="1083" spans="5:34" ht="12.75" customHeight="1" thickTop="1" thickBot="1" x14ac:dyDescent="0.3">
      <c r="E1083" s="9">
        <v>3684</v>
      </c>
      <c r="F1083" s="2" t="s">
        <v>106</v>
      </c>
      <c r="G1083" s="2">
        <v>0.02</v>
      </c>
      <c r="H1083" s="2">
        <v>9.99</v>
      </c>
      <c r="I1083" s="2">
        <v>11.59</v>
      </c>
      <c r="J1083" s="2">
        <v>1959</v>
      </c>
      <c r="K1083" s="7" t="str">
        <f>IF(COUNTIF(Table1[Customer ID],Table1[[#This Row],[Customer ID]])&gt;1,"Repeat Customer","One-Time Customer")</f>
        <v>Repeat Customer</v>
      </c>
      <c r="L1083" s="2" t="s">
        <v>1909</v>
      </c>
      <c r="M1083" s="2" t="s">
        <v>49</v>
      </c>
      <c r="N1083" s="2" t="s">
        <v>40</v>
      </c>
      <c r="O1083" s="2" t="s">
        <v>29</v>
      </c>
      <c r="P1083" s="2" t="s">
        <v>93</v>
      </c>
      <c r="Q1083" s="2" t="s">
        <v>59</v>
      </c>
      <c r="R1083" s="2" t="s">
        <v>1911</v>
      </c>
      <c r="S1083" s="2">
        <v>0.4</v>
      </c>
      <c r="T1083" s="7">
        <f>Table1[[#This Row],[Profit]]/Table1[[#This Row],[Sales]]</f>
        <v>-0.3600136721214926</v>
      </c>
      <c r="U1083" s="2" t="s">
        <v>33</v>
      </c>
      <c r="V1083" s="2" t="s">
        <v>136</v>
      </c>
      <c r="W1083" s="2" t="s">
        <v>362</v>
      </c>
      <c r="X1083" s="2" t="s">
        <v>447</v>
      </c>
      <c r="Y1083" s="2">
        <v>33916</v>
      </c>
      <c r="Z1083" s="10">
        <v>42112</v>
      </c>
      <c r="AA1083" s="14" t="str">
        <f>TEXT(Table1[[#This Row],[Order Date]],"mmmm")</f>
        <v>April</v>
      </c>
      <c r="AB1083" s="8" t="str">
        <f>TEXT(Table1[[#This Row],[Order Date]],"yyyy")</f>
        <v>2015</v>
      </c>
      <c r="AC1083" s="10">
        <v>42121</v>
      </c>
      <c r="AD1083" s="2">
        <v>-171.15770000000001</v>
      </c>
      <c r="AE1083" s="2">
        <v>43</v>
      </c>
      <c r="AF1083" s="2">
        <v>475.42</v>
      </c>
      <c r="AG1083" s="2">
        <v>26342</v>
      </c>
      <c r="AH1083" s="7" t="str">
        <f>IF(COUNTIF(Returns!$A$2:$A$1635,Orders!AG1083)&gt;0,"Returned","Not Returned")</f>
        <v>Not Returned</v>
      </c>
    </row>
    <row r="1084" spans="5:34" ht="12.75" customHeight="1" thickTop="1" thickBot="1" x14ac:dyDescent="0.3">
      <c r="E1084" s="11">
        <v>3685</v>
      </c>
      <c r="F1084" s="12" t="s">
        <v>106</v>
      </c>
      <c r="G1084" s="12">
        <v>0.02</v>
      </c>
      <c r="H1084" s="12">
        <v>48.04</v>
      </c>
      <c r="I1084" s="12">
        <v>5.79</v>
      </c>
      <c r="J1084" s="12">
        <v>1959</v>
      </c>
      <c r="K1084" s="7" t="str">
        <f>IF(COUNTIF(Table1[Customer ID],Table1[[#This Row],[Customer ID]])&gt;1,"Repeat Customer","One-Time Customer")</f>
        <v>Repeat Customer</v>
      </c>
      <c r="L1084" s="12" t="s">
        <v>1909</v>
      </c>
      <c r="M1084" s="12" t="s">
        <v>49</v>
      </c>
      <c r="N1084" s="12" t="s">
        <v>40</v>
      </c>
      <c r="O1084" s="12" t="s">
        <v>29</v>
      </c>
      <c r="P1084" s="12" t="s">
        <v>93</v>
      </c>
      <c r="Q1084" s="12" t="s">
        <v>59</v>
      </c>
      <c r="R1084" s="12" t="s">
        <v>864</v>
      </c>
      <c r="S1084" s="12">
        <v>0.37</v>
      </c>
      <c r="T1084" s="7">
        <f>Table1[[#This Row],[Profit]]/Table1[[#This Row],[Sales]]</f>
        <v>0.1734565774337144</v>
      </c>
      <c r="U1084" s="12" t="s">
        <v>33</v>
      </c>
      <c r="V1084" s="12" t="s">
        <v>136</v>
      </c>
      <c r="W1084" s="12" t="s">
        <v>362</v>
      </c>
      <c r="X1084" s="12" t="s">
        <v>447</v>
      </c>
      <c r="Y1084" s="12">
        <v>33916</v>
      </c>
      <c r="Z1084" s="13">
        <v>42112</v>
      </c>
      <c r="AA1084" s="14" t="str">
        <f>TEXT(Table1[[#This Row],[Order Date]],"mmmm")</f>
        <v>April</v>
      </c>
      <c r="AB1084" s="8" t="str">
        <f>TEXT(Table1[[#This Row],[Order Date]],"yyyy")</f>
        <v>2015</v>
      </c>
      <c r="AC1084" s="13">
        <v>42117</v>
      </c>
      <c r="AD1084" s="12">
        <v>624.23900000000003</v>
      </c>
      <c r="AE1084" s="12">
        <v>74</v>
      </c>
      <c r="AF1084" s="12">
        <v>3598.82</v>
      </c>
      <c r="AG1084" s="12">
        <v>26342</v>
      </c>
      <c r="AH1084" s="7" t="str">
        <f>IF(COUNTIF(Returns!$A$2:$A$1635,Orders!AG1084)&gt;0,"Returned","Not Returned")</f>
        <v>Not Returned</v>
      </c>
    </row>
    <row r="1085" spans="5:34" ht="12.75" customHeight="1" thickTop="1" thickBot="1" x14ac:dyDescent="0.3">
      <c r="E1085" s="9">
        <v>3686</v>
      </c>
      <c r="F1085" s="2" t="s">
        <v>106</v>
      </c>
      <c r="G1085" s="2">
        <v>0.04</v>
      </c>
      <c r="H1085" s="2">
        <v>6.68</v>
      </c>
      <c r="I1085" s="2">
        <v>4.91</v>
      </c>
      <c r="J1085" s="2">
        <v>1959</v>
      </c>
      <c r="K1085" s="7" t="str">
        <f>IF(COUNTIF(Table1[Customer ID],Table1[[#This Row],[Customer ID]])&gt;1,"Repeat Customer","One-Time Customer")</f>
        <v>Repeat Customer</v>
      </c>
      <c r="L1085" s="2" t="s">
        <v>1909</v>
      </c>
      <c r="M1085" s="2" t="s">
        <v>49</v>
      </c>
      <c r="N1085" s="2" t="s">
        <v>40</v>
      </c>
      <c r="O1085" s="2" t="s">
        <v>29</v>
      </c>
      <c r="P1085" s="2" t="s">
        <v>93</v>
      </c>
      <c r="Q1085" s="2" t="s">
        <v>59</v>
      </c>
      <c r="R1085" s="2" t="s">
        <v>1903</v>
      </c>
      <c r="S1085" s="2">
        <v>0.37</v>
      </c>
      <c r="T1085" s="7">
        <f>Table1[[#This Row],[Profit]]/Table1[[#This Row],[Sales]]</f>
        <v>-0.34750363901018921</v>
      </c>
      <c r="U1085" s="2" t="s">
        <v>33</v>
      </c>
      <c r="V1085" s="2" t="s">
        <v>136</v>
      </c>
      <c r="W1085" s="2" t="s">
        <v>362</v>
      </c>
      <c r="X1085" s="2" t="s">
        <v>447</v>
      </c>
      <c r="Y1085" s="2">
        <v>33916</v>
      </c>
      <c r="Z1085" s="10">
        <v>42112</v>
      </c>
      <c r="AA1085" s="14" t="str">
        <f>TEXT(Table1[[#This Row],[Order Date]],"mmmm")</f>
        <v>April</v>
      </c>
      <c r="AB1085" s="8" t="str">
        <f>TEXT(Table1[[#This Row],[Order Date]],"yyyy")</f>
        <v>2015</v>
      </c>
      <c r="AC1085" s="10">
        <v>42119</v>
      </c>
      <c r="AD1085" s="2">
        <v>-14.3241</v>
      </c>
      <c r="AE1085" s="2">
        <v>5</v>
      </c>
      <c r="AF1085" s="2">
        <v>41.22</v>
      </c>
      <c r="AG1085" s="2">
        <v>26342</v>
      </c>
      <c r="AH1085" s="7" t="str">
        <f>IF(COUNTIF(Returns!$A$2:$A$1635,Orders!AG1085)&gt;0,"Returned","Not Returned")</f>
        <v>Not Returned</v>
      </c>
    </row>
    <row r="1086" spans="5:34" ht="12.75" customHeight="1" thickTop="1" thickBot="1" x14ac:dyDescent="0.3">
      <c r="E1086" s="11">
        <v>21685</v>
      </c>
      <c r="F1086" s="12" t="s">
        <v>106</v>
      </c>
      <c r="G1086" s="12">
        <v>0.02</v>
      </c>
      <c r="H1086" s="12">
        <v>48.04</v>
      </c>
      <c r="I1086" s="12">
        <v>5.79</v>
      </c>
      <c r="J1086" s="12">
        <v>1962</v>
      </c>
      <c r="K1086" s="7" t="str">
        <f>IF(COUNTIF(Table1[Customer ID],Table1[[#This Row],[Customer ID]])&gt;1,"Repeat Customer","One-Time Customer")</f>
        <v>Repeat Customer</v>
      </c>
      <c r="L1086" s="12" t="s">
        <v>1912</v>
      </c>
      <c r="M1086" s="12" t="s">
        <v>49</v>
      </c>
      <c r="N1086" s="12" t="s">
        <v>40</v>
      </c>
      <c r="O1086" s="12" t="s">
        <v>29</v>
      </c>
      <c r="P1086" s="12" t="s">
        <v>93</v>
      </c>
      <c r="Q1086" s="12" t="s">
        <v>59</v>
      </c>
      <c r="R1086" s="12" t="s">
        <v>864</v>
      </c>
      <c r="S1086" s="12">
        <v>0.37</v>
      </c>
      <c r="T1086" s="7">
        <f>Table1[[#This Row],[Profit]]/Table1[[#This Row],[Sales]]</f>
        <v>0.69</v>
      </c>
      <c r="U1086" s="12" t="s">
        <v>33</v>
      </c>
      <c r="V1086" s="12" t="s">
        <v>61</v>
      </c>
      <c r="W1086" s="12" t="s">
        <v>300</v>
      </c>
      <c r="X1086" s="12" t="s">
        <v>1913</v>
      </c>
      <c r="Y1086" s="12">
        <v>48601</v>
      </c>
      <c r="Z1086" s="13">
        <v>42112</v>
      </c>
      <c r="AA1086" s="14" t="str">
        <f>TEXT(Table1[[#This Row],[Order Date]],"mmmm")</f>
        <v>April</v>
      </c>
      <c r="AB1086" s="8" t="str">
        <f>TEXT(Table1[[#This Row],[Order Date]],"yyyy")</f>
        <v>2015</v>
      </c>
      <c r="AC1086" s="13">
        <v>42117</v>
      </c>
      <c r="AD1086" s="12">
        <v>604.01909999999998</v>
      </c>
      <c r="AE1086" s="12">
        <v>18</v>
      </c>
      <c r="AF1086" s="12">
        <v>875.39</v>
      </c>
      <c r="AG1086" s="12">
        <v>88857</v>
      </c>
      <c r="AH1086" s="7" t="str">
        <f>IF(COUNTIF(Returns!$A$2:$A$1635,Orders!AG1086)&gt;0,"Returned","Not Returned")</f>
        <v>Not Returned</v>
      </c>
    </row>
    <row r="1087" spans="5:34" ht="12.75" customHeight="1" thickTop="1" thickBot="1" x14ac:dyDescent="0.3">
      <c r="E1087" s="9">
        <v>21686</v>
      </c>
      <c r="F1087" s="2" t="s">
        <v>106</v>
      </c>
      <c r="G1087" s="2">
        <v>0.04</v>
      </c>
      <c r="H1087" s="2">
        <v>6.68</v>
      </c>
      <c r="I1087" s="2">
        <v>4.91</v>
      </c>
      <c r="J1087" s="2">
        <v>1962</v>
      </c>
      <c r="K1087" s="7" t="str">
        <f>IF(COUNTIF(Table1[Customer ID],Table1[[#This Row],[Customer ID]])&gt;1,"Repeat Customer","One-Time Customer")</f>
        <v>Repeat Customer</v>
      </c>
      <c r="L1087" s="2" t="s">
        <v>1912</v>
      </c>
      <c r="M1087" s="2" t="s">
        <v>49</v>
      </c>
      <c r="N1087" s="2" t="s">
        <v>40</v>
      </c>
      <c r="O1087" s="2" t="s">
        <v>29</v>
      </c>
      <c r="P1087" s="2" t="s">
        <v>93</v>
      </c>
      <c r="Q1087" s="2" t="s">
        <v>59</v>
      </c>
      <c r="R1087" s="2" t="s">
        <v>1903</v>
      </c>
      <c r="S1087" s="2">
        <v>0.37</v>
      </c>
      <c r="T1087" s="7">
        <f>Table1[[#This Row],[Profit]]/Table1[[#This Row],[Sales]]</f>
        <v>-1.4116019417475727</v>
      </c>
      <c r="U1087" s="2" t="s">
        <v>33</v>
      </c>
      <c r="V1087" s="2" t="s">
        <v>61</v>
      </c>
      <c r="W1087" s="2" t="s">
        <v>300</v>
      </c>
      <c r="X1087" s="2" t="s">
        <v>1913</v>
      </c>
      <c r="Y1087" s="2">
        <v>48601</v>
      </c>
      <c r="Z1087" s="10">
        <v>42112</v>
      </c>
      <c r="AA1087" s="14" t="str">
        <f>TEXT(Table1[[#This Row],[Order Date]],"mmmm")</f>
        <v>April</v>
      </c>
      <c r="AB1087" s="8" t="str">
        <f>TEXT(Table1[[#This Row],[Order Date]],"yyyy")</f>
        <v>2015</v>
      </c>
      <c r="AC1087" s="10">
        <v>42119</v>
      </c>
      <c r="AD1087" s="2">
        <v>-11.631599999999999</v>
      </c>
      <c r="AE1087" s="2">
        <v>1</v>
      </c>
      <c r="AF1087" s="2">
        <v>8.24</v>
      </c>
      <c r="AG1087" s="2">
        <v>88857</v>
      </c>
      <c r="AH1087" s="7" t="str">
        <f>IF(COUNTIF(Returns!$A$2:$A$1635,Orders!AG1087)&gt;0,"Returned","Not Returned")</f>
        <v>Not Returned</v>
      </c>
    </row>
    <row r="1088" spans="5:34" ht="12.75" customHeight="1" thickTop="1" thickBot="1" x14ac:dyDescent="0.3">
      <c r="E1088" s="11">
        <v>22488</v>
      </c>
      <c r="F1088" s="12" t="s">
        <v>56</v>
      </c>
      <c r="G1088" s="12">
        <v>0.01</v>
      </c>
      <c r="H1088" s="12">
        <v>78.650000000000006</v>
      </c>
      <c r="I1088" s="12">
        <v>13.99</v>
      </c>
      <c r="J1088" s="12">
        <v>1967</v>
      </c>
      <c r="K1088" s="7" t="str">
        <f>IF(COUNTIF(Table1[Customer ID],Table1[[#This Row],[Customer ID]])&gt;1,"Repeat Customer","One-Time Customer")</f>
        <v>One-Time Customer</v>
      </c>
      <c r="L1088" s="12" t="s">
        <v>1914</v>
      </c>
      <c r="M1088" s="12" t="s">
        <v>27</v>
      </c>
      <c r="N1088" s="12" t="s">
        <v>58</v>
      </c>
      <c r="O1088" s="12" t="s">
        <v>29</v>
      </c>
      <c r="P1088" s="12" t="s">
        <v>257</v>
      </c>
      <c r="Q1088" s="12" t="s">
        <v>86</v>
      </c>
      <c r="R1088" s="12" t="s">
        <v>1896</v>
      </c>
      <c r="S1088" s="12">
        <v>0.52</v>
      </c>
      <c r="T1088" s="7">
        <f>Table1[[#This Row],[Profit]]/Table1[[#This Row],[Sales]]</f>
        <v>0.69</v>
      </c>
      <c r="U1088" s="12" t="s">
        <v>33</v>
      </c>
      <c r="V1088" s="12" t="s">
        <v>61</v>
      </c>
      <c r="W1088" s="12" t="s">
        <v>330</v>
      </c>
      <c r="X1088" s="12" t="s">
        <v>1573</v>
      </c>
      <c r="Y1088" s="12">
        <v>52732</v>
      </c>
      <c r="Z1088" s="13">
        <v>42081</v>
      </c>
      <c r="AA1088" s="14" t="str">
        <f>TEXT(Table1[[#This Row],[Order Date]],"mmmm")</f>
        <v>March</v>
      </c>
      <c r="AB1088" s="8" t="str">
        <f>TEXT(Table1[[#This Row],[Order Date]],"yyyy")</f>
        <v>2015</v>
      </c>
      <c r="AC1088" s="13">
        <v>42082</v>
      </c>
      <c r="AD1088" s="12">
        <v>442.36589999999995</v>
      </c>
      <c r="AE1088" s="12">
        <v>8</v>
      </c>
      <c r="AF1088" s="12">
        <v>641.11</v>
      </c>
      <c r="AG1088" s="12">
        <v>89456</v>
      </c>
      <c r="AH1088" s="7" t="str">
        <f>IF(COUNTIF(Returns!$A$2:$A$1635,Orders!AG1088)&gt;0,"Returned","Not Returned")</f>
        <v>Not Returned</v>
      </c>
    </row>
    <row r="1089" spans="5:34" ht="12.75" customHeight="1" thickTop="1" thickBot="1" x14ac:dyDescent="0.3">
      <c r="E1089" s="9">
        <v>26220</v>
      </c>
      <c r="F1089" s="2" t="s">
        <v>56</v>
      </c>
      <c r="G1089" s="2">
        <v>0.02</v>
      </c>
      <c r="H1089" s="2">
        <v>11.58</v>
      </c>
      <c r="I1089" s="2">
        <v>5.72</v>
      </c>
      <c r="J1089" s="2">
        <v>1971</v>
      </c>
      <c r="K1089" s="7" t="str">
        <f>IF(COUNTIF(Table1[Customer ID],Table1[[#This Row],[Customer ID]])&gt;1,"Repeat Customer","One-Time Customer")</f>
        <v>One-Time Customer</v>
      </c>
      <c r="L1089" s="2" t="s">
        <v>1915</v>
      </c>
      <c r="M1089" s="2" t="s">
        <v>49</v>
      </c>
      <c r="N1089" s="2" t="s">
        <v>28</v>
      </c>
      <c r="O1089" s="2" t="s">
        <v>29</v>
      </c>
      <c r="P1089" s="2" t="s">
        <v>69</v>
      </c>
      <c r="Q1089" s="2" t="s">
        <v>59</v>
      </c>
      <c r="R1089" s="2" t="s">
        <v>686</v>
      </c>
      <c r="S1089" s="2">
        <v>0.35</v>
      </c>
      <c r="T1089" s="7">
        <f>Table1[[#This Row],[Profit]]/Table1[[#This Row],[Sales]]</f>
        <v>-7.3211950394588499</v>
      </c>
      <c r="U1089" s="2" t="s">
        <v>33</v>
      </c>
      <c r="V1089" s="2" t="s">
        <v>136</v>
      </c>
      <c r="W1089" s="2" t="s">
        <v>671</v>
      </c>
      <c r="X1089" s="2" t="s">
        <v>1916</v>
      </c>
      <c r="Y1089" s="2">
        <v>38801</v>
      </c>
      <c r="Z1089" s="10">
        <v>42022</v>
      </c>
      <c r="AA1089" s="14" t="str">
        <f>TEXT(Table1[[#This Row],[Order Date]],"mmmm")</f>
        <v>January</v>
      </c>
      <c r="AB1089" s="8" t="str">
        <f>TEXT(Table1[[#This Row],[Order Date]],"yyyy")</f>
        <v>2015</v>
      </c>
      <c r="AC1089" s="10">
        <v>42023</v>
      </c>
      <c r="AD1089" s="2">
        <v>-259.75599999999997</v>
      </c>
      <c r="AE1089" s="2">
        <v>3</v>
      </c>
      <c r="AF1089" s="2">
        <v>35.479999999999997</v>
      </c>
      <c r="AG1089" s="2">
        <v>91550</v>
      </c>
      <c r="AH1089" s="7" t="str">
        <f>IF(COUNTIF(Returns!$A$2:$A$1635,Orders!AG1089)&gt;0,"Returned","Not Returned")</f>
        <v>Not Returned</v>
      </c>
    </row>
    <row r="1090" spans="5:34" ht="12.75" customHeight="1" thickTop="1" thickBot="1" x14ac:dyDescent="0.3">
      <c r="E1090" s="11">
        <v>26223</v>
      </c>
      <c r="F1090" s="12" t="s">
        <v>56</v>
      </c>
      <c r="G1090" s="12">
        <v>0.05</v>
      </c>
      <c r="H1090" s="12">
        <v>350.99</v>
      </c>
      <c r="I1090" s="12">
        <v>39</v>
      </c>
      <c r="J1090" s="12">
        <v>1972</v>
      </c>
      <c r="K1090" s="7" t="str">
        <f>IF(COUNTIF(Table1[Customer ID],Table1[[#This Row],[Customer ID]])&gt;1,"Repeat Customer","One-Time Customer")</f>
        <v>Repeat Customer</v>
      </c>
      <c r="L1090" s="12" t="s">
        <v>1917</v>
      </c>
      <c r="M1090" s="12" t="s">
        <v>39</v>
      </c>
      <c r="N1090" s="12" t="s">
        <v>28</v>
      </c>
      <c r="O1090" s="12" t="s">
        <v>41</v>
      </c>
      <c r="P1090" s="12" t="s">
        <v>42</v>
      </c>
      <c r="Q1090" s="12" t="s">
        <v>43</v>
      </c>
      <c r="R1090" s="12" t="s">
        <v>1269</v>
      </c>
      <c r="S1090" s="12">
        <v>0.55000000000000004</v>
      </c>
      <c r="T1090" s="7">
        <f>Table1[[#This Row],[Profit]]/Table1[[#This Row],[Sales]]</f>
        <v>0.69</v>
      </c>
      <c r="U1090" s="12" t="s">
        <v>33</v>
      </c>
      <c r="V1090" s="12" t="s">
        <v>53</v>
      </c>
      <c r="W1090" s="12" t="s">
        <v>234</v>
      </c>
      <c r="X1090" s="12" t="s">
        <v>1918</v>
      </c>
      <c r="Y1090" s="12">
        <v>19090</v>
      </c>
      <c r="Z1090" s="13">
        <v>42022</v>
      </c>
      <c r="AA1090" s="14" t="str">
        <f>TEXT(Table1[[#This Row],[Order Date]],"mmmm")</f>
        <v>January</v>
      </c>
      <c r="AB1090" s="8" t="str">
        <f>TEXT(Table1[[#This Row],[Order Date]],"yyyy")</f>
        <v>2015</v>
      </c>
      <c r="AC1090" s="13">
        <v>42024</v>
      </c>
      <c r="AD1090" s="12">
        <v>1469.7275999999999</v>
      </c>
      <c r="AE1090" s="12">
        <v>6</v>
      </c>
      <c r="AF1090" s="12">
        <v>2130.04</v>
      </c>
      <c r="AG1090" s="12">
        <v>91550</v>
      </c>
      <c r="AH1090" s="7" t="str">
        <f>IF(COUNTIF(Returns!$A$2:$A$1635,Orders!AG1090)&gt;0,"Returned","Not Returned")</f>
        <v>Not Returned</v>
      </c>
    </row>
    <row r="1091" spans="5:34" ht="12.75" customHeight="1" thickTop="1" thickBot="1" x14ac:dyDescent="0.3">
      <c r="E1091" s="9">
        <v>26224</v>
      </c>
      <c r="F1091" s="2" t="s">
        <v>56</v>
      </c>
      <c r="G1091" s="2">
        <v>0.04</v>
      </c>
      <c r="H1091" s="2">
        <v>15.99</v>
      </c>
      <c r="I1091" s="2">
        <v>9.4</v>
      </c>
      <c r="J1091" s="2">
        <v>1972</v>
      </c>
      <c r="K1091" s="7" t="str">
        <f>IF(COUNTIF(Table1[Customer ID],Table1[[#This Row],[Customer ID]])&gt;1,"Repeat Customer","One-Time Customer")</f>
        <v>Repeat Customer</v>
      </c>
      <c r="L1091" s="2" t="s">
        <v>1917</v>
      </c>
      <c r="M1091" s="2" t="s">
        <v>27</v>
      </c>
      <c r="N1091" s="2" t="s">
        <v>28</v>
      </c>
      <c r="O1091" s="2" t="s">
        <v>77</v>
      </c>
      <c r="P1091" s="2" t="s">
        <v>85</v>
      </c>
      <c r="Q1091" s="2" t="s">
        <v>59</v>
      </c>
      <c r="R1091" s="2" t="s">
        <v>1769</v>
      </c>
      <c r="S1091" s="2">
        <v>0.49</v>
      </c>
      <c r="T1091" s="7">
        <f>Table1[[#This Row],[Profit]]/Table1[[#This Row],[Sales]]</f>
        <v>-1.009094927536232</v>
      </c>
      <c r="U1091" s="2" t="s">
        <v>33</v>
      </c>
      <c r="V1091" s="2" t="s">
        <v>53</v>
      </c>
      <c r="W1091" s="2" t="s">
        <v>234</v>
      </c>
      <c r="X1091" s="2" t="s">
        <v>1918</v>
      </c>
      <c r="Y1091" s="2">
        <v>19090</v>
      </c>
      <c r="Z1091" s="10">
        <v>42022</v>
      </c>
      <c r="AA1091" s="14" t="str">
        <f>TEXT(Table1[[#This Row],[Order Date]],"mmmm")</f>
        <v>January</v>
      </c>
      <c r="AB1091" s="8" t="str">
        <f>TEXT(Table1[[#This Row],[Order Date]],"yyyy")</f>
        <v>2015</v>
      </c>
      <c r="AC1091" s="10">
        <v>42024</v>
      </c>
      <c r="AD1091" s="2">
        <v>-83.553060000000002</v>
      </c>
      <c r="AE1091" s="2">
        <v>5</v>
      </c>
      <c r="AF1091" s="2">
        <v>82.8</v>
      </c>
      <c r="AG1091" s="2">
        <v>91550</v>
      </c>
      <c r="AH1091" s="7" t="str">
        <f>IF(COUNTIF(Returns!$A$2:$A$1635,Orders!AG1091)&gt;0,"Returned","Not Returned")</f>
        <v>Not Returned</v>
      </c>
    </row>
    <row r="1092" spans="5:34" ht="12.75" customHeight="1" thickTop="1" thickBot="1" x14ac:dyDescent="0.3">
      <c r="E1092" s="11">
        <v>18795</v>
      </c>
      <c r="F1092" s="12" t="s">
        <v>56</v>
      </c>
      <c r="G1092" s="12">
        <v>0.09</v>
      </c>
      <c r="H1092" s="12">
        <v>20.48</v>
      </c>
      <c r="I1092" s="12">
        <v>6.32</v>
      </c>
      <c r="J1092" s="12">
        <v>1974</v>
      </c>
      <c r="K1092" s="7" t="str">
        <f>IF(COUNTIF(Table1[Customer ID],Table1[[#This Row],[Customer ID]])&gt;1,"Repeat Customer","One-Time Customer")</f>
        <v>Repeat Customer</v>
      </c>
      <c r="L1092" s="12" t="s">
        <v>1919</v>
      </c>
      <c r="M1092" s="12" t="s">
        <v>49</v>
      </c>
      <c r="N1092" s="12" t="s">
        <v>114</v>
      </c>
      <c r="O1092" s="12" t="s">
        <v>29</v>
      </c>
      <c r="P1092" s="12" t="s">
        <v>257</v>
      </c>
      <c r="Q1092" s="12" t="s">
        <v>59</v>
      </c>
      <c r="R1092" s="12" t="s">
        <v>1920</v>
      </c>
      <c r="S1092" s="12">
        <v>0.57999999999999996</v>
      </c>
      <c r="T1092" s="7">
        <f>Table1[[#This Row],[Profit]]/Table1[[#This Row],[Sales]]</f>
        <v>-0.17057160169662697</v>
      </c>
      <c r="U1092" s="12" t="s">
        <v>33</v>
      </c>
      <c r="V1092" s="12" t="s">
        <v>61</v>
      </c>
      <c r="W1092" s="12" t="s">
        <v>300</v>
      </c>
      <c r="X1092" s="12" t="s">
        <v>1921</v>
      </c>
      <c r="Y1092" s="12">
        <v>48127</v>
      </c>
      <c r="Z1092" s="13">
        <v>42144</v>
      </c>
      <c r="AA1092" s="14" t="str">
        <f>TEXT(Table1[[#This Row],[Order Date]],"mmmm")</f>
        <v>May</v>
      </c>
      <c r="AB1092" s="8" t="str">
        <f>TEXT(Table1[[#This Row],[Order Date]],"yyyy")</f>
        <v>2015</v>
      </c>
      <c r="AC1092" s="13">
        <v>42145</v>
      </c>
      <c r="AD1092" s="12">
        <v>-16.89</v>
      </c>
      <c r="AE1092" s="12">
        <v>5</v>
      </c>
      <c r="AF1092" s="12">
        <v>99.02</v>
      </c>
      <c r="AG1092" s="12">
        <v>89040</v>
      </c>
      <c r="AH1092" s="7" t="str">
        <f>IF(COUNTIF(Returns!$A$2:$A$1635,Orders!AG1092)&gt;0,"Returned","Not Returned")</f>
        <v>Not Returned</v>
      </c>
    </row>
    <row r="1093" spans="5:34" ht="12.75" customHeight="1" thickTop="1" thickBot="1" x14ac:dyDescent="0.3">
      <c r="E1093" s="9">
        <v>18796</v>
      </c>
      <c r="F1093" s="2" t="s">
        <v>56</v>
      </c>
      <c r="G1093" s="2">
        <v>0.06</v>
      </c>
      <c r="H1093" s="2">
        <v>15.67</v>
      </c>
      <c r="I1093" s="2">
        <v>1.39</v>
      </c>
      <c r="J1093" s="2">
        <v>1974</v>
      </c>
      <c r="K1093" s="7" t="str">
        <f>IF(COUNTIF(Table1[Customer ID],Table1[[#This Row],[Customer ID]])&gt;1,"Repeat Customer","One-Time Customer")</f>
        <v>Repeat Customer</v>
      </c>
      <c r="L1093" s="2" t="s">
        <v>1919</v>
      </c>
      <c r="M1093" s="2" t="s">
        <v>49</v>
      </c>
      <c r="N1093" s="2" t="s">
        <v>114</v>
      </c>
      <c r="O1093" s="2" t="s">
        <v>29</v>
      </c>
      <c r="P1093" s="2" t="s">
        <v>69</v>
      </c>
      <c r="Q1093" s="2" t="s">
        <v>59</v>
      </c>
      <c r="R1093" s="2" t="s">
        <v>1700</v>
      </c>
      <c r="S1093" s="2">
        <v>0.38</v>
      </c>
      <c r="T1093" s="7">
        <f>Table1[[#This Row],[Profit]]/Table1[[#This Row],[Sales]]</f>
        <v>0.54978448275862069</v>
      </c>
      <c r="U1093" s="2" t="s">
        <v>33</v>
      </c>
      <c r="V1093" s="2" t="s">
        <v>61</v>
      </c>
      <c r="W1093" s="2" t="s">
        <v>300</v>
      </c>
      <c r="X1093" s="2" t="s">
        <v>1921</v>
      </c>
      <c r="Y1093" s="2">
        <v>48127</v>
      </c>
      <c r="Z1093" s="10">
        <v>42144</v>
      </c>
      <c r="AA1093" s="14" t="str">
        <f>TEXT(Table1[[#This Row],[Order Date]],"mmmm")</f>
        <v>May</v>
      </c>
      <c r="AB1093" s="8" t="str">
        <f>TEXT(Table1[[#This Row],[Order Date]],"yyyy")</f>
        <v>2015</v>
      </c>
      <c r="AC1093" s="10">
        <v>42145</v>
      </c>
      <c r="AD1093" s="2">
        <v>25.51</v>
      </c>
      <c r="AE1093" s="2">
        <v>3</v>
      </c>
      <c r="AF1093" s="2">
        <v>46.4</v>
      </c>
      <c r="AG1093" s="2">
        <v>89040</v>
      </c>
      <c r="AH1093" s="7" t="str">
        <f>IF(COUNTIF(Returns!$A$2:$A$1635,Orders!AG1093)&gt;0,"Returned","Not Returned")</f>
        <v>Not Returned</v>
      </c>
    </row>
    <row r="1094" spans="5:34" ht="12.75" customHeight="1" thickTop="1" thickBot="1" x14ac:dyDescent="0.3">
      <c r="E1094" s="11">
        <v>25731</v>
      </c>
      <c r="F1094" s="12" t="s">
        <v>47</v>
      </c>
      <c r="G1094" s="12">
        <v>0.05</v>
      </c>
      <c r="H1094" s="12">
        <v>70.98</v>
      </c>
      <c r="I1094" s="12">
        <v>46.74</v>
      </c>
      <c r="J1094" s="12">
        <v>1976</v>
      </c>
      <c r="K1094" s="7" t="str">
        <f>IF(COUNTIF(Table1[Customer ID],Table1[[#This Row],[Customer ID]])&gt;1,"Repeat Customer","One-Time Customer")</f>
        <v>Repeat Customer</v>
      </c>
      <c r="L1094" s="12" t="s">
        <v>1922</v>
      </c>
      <c r="M1094" s="12" t="s">
        <v>39</v>
      </c>
      <c r="N1094" s="12" t="s">
        <v>114</v>
      </c>
      <c r="O1094" s="12" t="s">
        <v>41</v>
      </c>
      <c r="P1094" s="12" t="s">
        <v>191</v>
      </c>
      <c r="Q1094" s="12" t="s">
        <v>121</v>
      </c>
      <c r="R1094" s="12" t="s">
        <v>867</v>
      </c>
      <c r="S1094" s="12">
        <v>0.56000000000000005</v>
      </c>
      <c r="T1094" s="7">
        <f>Table1[[#This Row],[Profit]]/Table1[[#This Row],[Sales]]</f>
        <v>-1.5424061213758589</v>
      </c>
      <c r="U1094" s="12" t="s">
        <v>33</v>
      </c>
      <c r="V1094" s="12" t="s">
        <v>61</v>
      </c>
      <c r="W1094" s="12" t="s">
        <v>300</v>
      </c>
      <c r="X1094" s="12" t="s">
        <v>1923</v>
      </c>
      <c r="Y1094" s="12">
        <v>48823</v>
      </c>
      <c r="Z1094" s="13">
        <v>42014</v>
      </c>
      <c r="AA1094" s="14" t="str">
        <f>TEXT(Table1[[#This Row],[Order Date]],"mmmm")</f>
        <v>January</v>
      </c>
      <c r="AB1094" s="8" t="str">
        <f>TEXT(Table1[[#This Row],[Order Date]],"yyyy")</f>
        <v>2015</v>
      </c>
      <c r="AC1094" s="13">
        <v>42015</v>
      </c>
      <c r="AD1094" s="12">
        <v>-850.65239999999994</v>
      </c>
      <c r="AE1094" s="12">
        <v>8</v>
      </c>
      <c r="AF1094" s="12">
        <v>551.51</v>
      </c>
      <c r="AG1094" s="12">
        <v>89039</v>
      </c>
      <c r="AH1094" s="7" t="str">
        <f>IF(COUNTIF(Returns!$A$2:$A$1635,Orders!AG1094)&gt;0,"Returned","Not Returned")</f>
        <v>Not Returned</v>
      </c>
    </row>
    <row r="1095" spans="5:34" ht="12.75" customHeight="1" thickTop="1" thickBot="1" x14ac:dyDescent="0.3">
      <c r="E1095" s="9">
        <v>25732</v>
      </c>
      <c r="F1095" s="2" t="s">
        <v>47</v>
      </c>
      <c r="G1095" s="2">
        <v>0.05</v>
      </c>
      <c r="H1095" s="2">
        <v>11.55</v>
      </c>
      <c r="I1095" s="2">
        <v>2.36</v>
      </c>
      <c r="J1095" s="2">
        <v>1976</v>
      </c>
      <c r="K1095" s="7" t="str">
        <f>IF(COUNTIF(Table1[Customer ID],Table1[[#This Row],[Customer ID]])&gt;1,"Repeat Customer","One-Time Customer")</f>
        <v>Repeat Customer</v>
      </c>
      <c r="L1095" s="2" t="s">
        <v>1922</v>
      </c>
      <c r="M1095" s="2" t="s">
        <v>49</v>
      </c>
      <c r="N1095" s="2" t="s">
        <v>114</v>
      </c>
      <c r="O1095" s="2" t="s">
        <v>29</v>
      </c>
      <c r="P1095" s="2" t="s">
        <v>30</v>
      </c>
      <c r="Q1095" s="2" t="s">
        <v>31</v>
      </c>
      <c r="R1095" s="2" t="s">
        <v>312</v>
      </c>
      <c r="S1095" s="2">
        <v>0.55000000000000004</v>
      </c>
      <c r="T1095" s="7">
        <f>Table1[[#This Row],[Profit]]/Table1[[#This Row],[Sales]]</f>
        <v>0.69</v>
      </c>
      <c r="U1095" s="2" t="s">
        <v>33</v>
      </c>
      <c r="V1095" s="2" t="s">
        <v>61</v>
      </c>
      <c r="W1095" s="2" t="s">
        <v>300</v>
      </c>
      <c r="X1095" s="2" t="s">
        <v>1923</v>
      </c>
      <c r="Y1095" s="2">
        <v>48823</v>
      </c>
      <c r="Z1095" s="10">
        <v>42014</v>
      </c>
      <c r="AA1095" s="14" t="str">
        <f>TEXT(Table1[[#This Row],[Order Date]],"mmmm")</f>
        <v>January</v>
      </c>
      <c r="AB1095" s="8" t="str">
        <f>TEXT(Table1[[#This Row],[Order Date]],"yyyy")</f>
        <v>2015</v>
      </c>
      <c r="AC1095" s="10">
        <v>42016</v>
      </c>
      <c r="AD1095" s="2">
        <v>98.525099999999981</v>
      </c>
      <c r="AE1095" s="2">
        <v>12</v>
      </c>
      <c r="AF1095" s="2">
        <v>142.79</v>
      </c>
      <c r="AG1095" s="2">
        <v>89039</v>
      </c>
      <c r="AH1095" s="7" t="str">
        <f>IF(COUNTIF(Returns!$A$2:$A$1635,Orders!AG1095)&gt;0,"Returned","Not Returned")</f>
        <v>Not Returned</v>
      </c>
    </row>
    <row r="1096" spans="5:34" ht="12.75" customHeight="1" thickTop="1" thickBot="1" x14ac:dyDescent="0.3">
      <c r="E1096" s="11">
        <v>24887</v>
      </c>
      <c r="F1096" s="12" t="s">
        <v>47</v>
      </c>
      <c r="G1096" s="12">
        <v>0.06</v>
      </c>
      <c r="H1096" s="12">
        <v>40.99</v>
      </c>
      <c r="I1096" s="12">
        <v>17.48</v>
      </c>
      <c r="J1096" s="12">
        <v>1976</v>
      </c>
      <c r="K1096" s="7" t="str">
        <f>IF(COUNTIF(Table1[Customer ID],Table1[[#This Row],[Customer ID]])&gt;1,"Repeat Customer","One-Time Customer")</f>
        <v>Repeat Customer</v>
      </c>
      <c r="L1096" s="12" t="s">
        <v>1922</v>
      </c>
      <c r="M1096" s="12" t="s">
        <v>49</v>
      </c>
      <c r="N1096" s="12" t="s">
        <v>114</v>
      </c>
      <c r="O1096" s="12" t="s">
        <v>29</v>
      </c>
      <c r="P1096" s="12" t="s">
        <v>93</v>
      </c>
      <c r="Q1096" s="12" t="s">
        <v>59</v>
      </c>
      <c r="R1096" s="12" t="s">
        <v>1106</v>
      </c>
      <c r="S1096" s="12">
        <v>0.36</v>
      </c>
      <c r="T1096" s="7">
        <f>Table1[[#This Row],[Profit]]/Table1[[#This Row],[Sales]]</f>
        <v>0.36615505571887602</v>
      </c>
      <c r="U1096" s="12" t="s">
        <v>33</v>
      </c>
      <c r="V1096" s="12" t="s">
        <v>61</v>
      </c>
      <c r="W1096" s="12" t="s">
        <v>300</v>
      </c>
      <c r="X1096" s="12" t="s">
        <v>1923</v>
      </c>
      <c r="Y1096" s="12">
        <v>48823</v>
      </c>
      <c r="Z1096" s="13">
        <v>42086</v>
      </c>
      <c r="AA1096" s="14" t="str">
        <f>TEXT(Table1[[#This Row],[Order Date]],"mmmm")</f>
        <v>March</v>
      </c>
      <c r="AB1096" s="8" t="str">
        <f>TEXT(Table1[[#This Row],[Order Date]],"yyyy")</f>
        <v>2015</v>
      </c>
      <c r="AC1096" s="13">
        <v>42088</v>
      </c>
      <c r="AD1096" s="12">
        <v>214.23</v>
      </c>
      <c r="AE1096" s="12">
        <v>14</v>
      </c>
      <c r="AF1096" s="12">
        <v>585.08000000000004</v>
      </c>
      <c r="AG1096" s="12">
        <v>89041</v>
      </c>
      <c r="AH1096" s="7" t="str">
        <f>IF(COUNTIF(Returns!$A$2:$A$1635,Orders!AG1096)&gt;0,"Returned","Not Returned")</f>
        <v>Not Returned</v>
      </c>
    </row>
    <row r="1097" spans="5:34" ht="12.75" customHeight="1" thickTop="1" thickBot="1" x14ac:dyDescent="0.3">
      <c r="E1097" s="9">
        <v>21692</v>
      </c>
      <c r="F1097" s="2" t="s">
        <v>37</v>
      </c>
      <c r="G1097" s="2">
        <v>0.05</v>
      </c>
      <c r="H1097" s="2">
        <v>20.99</v>
      </c>
      <c r="I1097" s="2">
        <v>3.3</v>
      </c>
      <c r="J1097" s="2">
        <v>1979</v>
      </c>
      <c r="K1097" s="7" t="str">
        <f>IF(COUNTIF(Table1[Customer ID],Table1[[#This Row],[Customer ID]])&gt;1,"Repeat Customer","One-Time Customer")</f>
        <v>One-Time Customer</v>
      </c>
      <c r="L1097" s="2" t="s">
        <v>1924</v>
      </c>
      <c r="M1097" s="2" t="s">
        <v>49</v>
      </c>
      <c r="N1097" s="2" t="s">
        <v>28</v>
      </c>
      <c r="O1097" s="2" t="s">
        <v>77</v>
      </c>
      <c r="P1097" s="2" t="s">
        <v>78</v>
      </c>
      <c r="Q1097" s="2" t="s">
        <v>51</v>
      </c>
      <c r="R1097" s="2" t="s">
        <v>895</v>
      </c>
      <c r="S1097" s="2">
        <v>0.81</v>
      </c>
      <c r="T1097" s="7">
        <f>Table1[[#This Row],[Profit]]/Table1[[#This Row],[Sales]]</f>
        <v>0.30080274914089378</v>
      </c>
      <c r="U1097" s="2" t="s">
        <v>33</v>
      </c>
      <c r="V1097" s="2" t="s">
        <v>34</v>
      </c>
      <c r="W1097" s="2" t="s">
        <v>255</v>
      </c>
      <c r="X1097" s="2" t="s">
        <v>1925</v>
      </c>
      <c r="Y1097" s="2">
        <v>80122</v>
      </c>
      <c r="Z1097" s="10">
        <v>42129</v>
      </c>
      <c r="AA1097" s="14" t="str">
        <f>TEXT(Table1[[#This Row],[Order Date]],"mmmm")</f>
        <v>May</v>
      </c>
      <c r="AB1097" s="8" t="str">
        <f>TEXT(Table1[[#This Row],[Order Date]],"yyyy")</f>
        <v>2015</v>
      </c>
      <c r="AC1097" s="10">
        <v>42130</v>
      </c>
      <c r="AD1097" s="2">
        <v>21.883400000000023</v>
      </c>
      <c r="AE1097" s="2">
        <v>4</v>
      </c>
      <c r="AF1097" s="2">
        <v>72.75</v>
      </c>
      <c r="AG1097" s="2">
        <v>87757</v>
      </c>
      <c r="AH1097" s="7" t="str">
        <f>IF(COUNTIF(Returns!$A$2:$A$1635,Orders!AG1097)&gt;0,"Returned","Not Returned")</f>
        <v>Not Returned</v>
      </c>
    </row>
    <row r="1098" spans="5:34" ht="12.75" customHeight="1" thickTop="1" thickBot="1" x14ac:dyDescent="0.3">
      <c r="E1098" s="11">
        <v>24935</v>
      </c>
      <c r="F1098" s="12" t="s">
        <v>37</v>
      </c>
      <c r="G1098" s="12">
        <v>0.1</v>
      </c>
      <c r="H1098" s="12">
        <v>7.37</v>
      </c>
      <c r="I1098" s="12">
        <v>5.53</v>
      </c>
      <c r="J1098" s="12">
        <v>1984</v>
      </c>
      <c r="K1098" s="7" t="str">
        <f>IF(COUNTIF(Table1[Customer ID],Table1[[#This Row],[Customer ID]])&gt;1,"Repeat Customer","One-Time Customer")</f>
        <v>One-Time Customer</v>
      </c>
      <c r="L1098" s="12" t="s">
        <v>1926</v>
      </c>
      <c r="M1098" s="12" t="s">
        <v>49</v>
      </c>
      <c r="N1098" s="12" t="s">
        <v>114</v>
      </c>
      <c r="O1098" s="12" t="s">
        <v>77</v>
      </c>
      <c r="P1098" s="12" t="s">
        <v>180</v>
      </c>
      <c r="Q1098" s="12" t="s">
        <v>51</v>
      </c>
      <c r="R1098" s="12" t="s">
        <v>306</v>
      </c>
      <c r="S1098" s="12">
        <v>0.69</v>
      </c>
      <c r="T1098" s="7">
        <f>Table1[[#This Row],[Profit]]/Table1[[#This Row],[Sales]]</f>
        <v>1.077496008613968</v>
      </c>
      <c r="U1098" s="12" t="s">
        <v>33</v>
      </c>
      <c r="V1098" s="12" t="s">
        <v>136</v>
      </c>
      <c r="W1098" s="12" t="s">
        <v>932</v>
      </c>
      <c r="X1098" s="12" t="s">
        <v>933</v>
      </c>
      <c r="Y1098" s="12">
        <v>29915</v>
      </c>
      <c r="Z1098" s="13">
        <v>42140</v>
      </c>
      <c r="AA1098" s="14" t="str">
        <f>TEXT(Table1[[#This Row],[Order Date]],"mmmm")</f>
        <v>May</v>
      </c>
      <c r="AB1098" s="8" t="str">
        <f>TEXT(Table1[[#This Row],[Order Date]],"yyyy")</f>
        <v>2015</v>
      </c>
      <c r="AC1098" s="13">
        <v>42140</v>
      </c>
      <c r="AD1098" s="12">
        <v>290.202</v>
      </c>
      <c r="AE1098" s="12">
        <v>38</v>
      </c>
      <c r="AF1098" s="12">
        <v>269.33</v>
      </c>
      <c r="AG1098" s="12">
        <v>91258</v>
      </c>
      <c r="AH1098" s="7" t="str">
        <f>IF(COUNTIF(Returns!$A$2:$A$1635,Orders!AG1098)&gt;0,"Returned","Not Returned")</f>
        <v>Not Returned</v>
      </c>
    </row>
    <row r="1099" spans="5:34" ht="12.75" customHeight="1" thickTop="1" thickBot="1" x14ac:dyDescent="0.3">
      <c r="E1099" s="9">
        <v>20568</v>
      </c>
      <c r="F1099" s="2" t="s">
        <v>37</v>
      </c>
      <c r="G1099" s="2">
        <v>0.01</v>
      </c>
      <c r="H1099" s="2">
        <v>15.31</v>
      </c>
      <c r="I1099" s="2">
        <v>8.7799999999999994</v>
      </c>
      <c r="J1099" s="2">
        <v>1986</v>
      </c>
      <c r="K1099" s="7" t="str">
        <f>IF(COUNTIF(Table1[Customer ID],Table1[[#This Row],[Customer ID]])&gt;1,"Repeat Customer","One-Time Customer")</f>
        <v>Repeat Customer</v>
      </c>
      <c r="L1099" s="2" t="s">
        <v>1927</v>
      </c>
      <c r="M1099" s="2" t="s">
        <v>49</v>
      </c>
      <c r="N1099" s="2" t="s">
        <v>40</v>
      </c>
      <c r="O1099" s="2" t="s">
        <v>29</v>
      </c>
      <c r="P1099" s="2" t="s">
        <v>141</v>
      </c>
      <c r="Q1099" s="2" t="s">
        <v>59</v>
      </c>
      <c r="R1099" s="2" t="s">
        <v>1928</v>
      </c>
      <c r="S1099" s="2">
        <v>0.56999999999999995</v>
      </c>
      <c r="T1099" s="7">
        <f>Table1[[#This Row],[Profit]]/Table1[[#This Row],[Sales]]</f>
        <v>3.2217506631299755E-2</v>
      </c>
      <c r="U1099" s="2" t="s">
        <v>33</v>
      </c>
      <c r="V1099" s="2" t="s">
        <v>61</v>
      </c>
      <c r="W1099" s="2" t="s">
        <v>130</v>
      </c>
      <c r="X1099" s="2" t="s">
        <v>1929</v>
      </c>
      <c r="Y1099" s="2">
        <v>79701</v>
      </c>
      <c r="Z1099" s="10">
        <v>42130</v>
      </c>
      <c r="AA1099" s="14" t="str">
        <f>TEXT(Table1[[#This Row],[Order Date]],"mmmm")</f>
        <v>May</v>
      </c>
      <c r="AB1099" s="8" t="str">
        <f>TEXT(Table1[[#This Row],[Order Date]],"yyyy")</f>
        <v>2015</v>
      </c>
      <c r="AC1099" s="10">
        <v>42131</v>
      </c>
      <c r="AD1099" s="2">
        <v>12.146000000000008</v>
      </c>
      <c r="AE1099" s="2">
        <v>23</v>
      </c>
      <c r="AF1099" s="2">
        <v>377</v>
      </c>
      <c r="AG1099" s="2">
        <v>90888</v>
      </c>
      <c r="AH1099" s="7" t="str">
        <f>IF(COUNTIF(Returns!$A$2:$A$1635,Orders!AG1099)&gt;0,"Returned","Not Returned")</f>
        <v>Not Returned</v>
      </c>
    </row>
    <row r="1100" spans="5:34" ht="12.75" customHeight="1" thickTop="1" thickBot="1" x14ac:dyDescent="0.3">
      <c r="E1100" s="11">
        <v>20569</v>
      </c>
      <c r="F1100" s="12" t="s">
        <v>37</v>
      </c>
      <c r="G1100" s="12">
        <v>0.05</v>
      </c>
      <c r="H1100" s="12">
        <v>7.99</v>
      </c>
      <c r="I1100" s="12">
        <v>5.03</v>
      </c>
      <c r="J1100" s="12">
        <v>1986</v>
      </c>
      <c r="K1100" s="7" t="str">
        <f>IF(COUNTIF(Table1[Customer ID],Table1[[#This Row],[Customer ID]])&gt;1,"Repeat Customer","One-Time Customer")</f>
        <v>Repeat Customer</v>
      </c>
      <c r="L1100" s="12" t="s">
        <v>1927</v>
      </c>
      <c r="M1100" s="12" t="s">
        <v>27</v>
      </c>
      <c r="N1100" s="12" t="s">
        <v>40</v>
      </c>
      <c r="O1100" s="12" t="s">
        <v>77</v>
      </c>
      <c r="P1100" s="12" t="s">
        <v>78</v>
      </c>
      <c r="Q1100" s="12" t="s">
        <v>86</v>
      </c>
      <c r="R1100" s="12" t="s">
        <v>430</v>
      </c>
      <c r="S1100" s="12">
        <v>0.6</v>
      </c>
      <c r="T1100" s="7">
        <f>Table1[[#This Row],[Profit]]/Table1[[#This Row],[Sales]]</f>
        <v>0.13228657827401741</v>
      </c>
      <c r="U1100" s="12" t="s">
        <v>33</v>
      </c>
      <c r="V1100" s="12" t="s">
        <v>61</v>
      </c>
      <c r="W1100" s="12" t="s">
        <v>130</v>
      </c>
      <c r="X1100" s="12" t="s">
        <v>1929</v>
      </c>
      <c r="Y1100" s="12">
        <v>79701</v>
      </c>
      <c r="Z1100" s="13">
        <v>42130</v>
      </c>
      <c r="AA1100" s="14" t="str">
        <f>TEXT(Table1[[#This Row],[Order Date]],"mmmm")</f>
        <v>May</v>
      </c>
      <c r="AB1100" s="8" t="str">
        <f>TEXT(Table1[[#This Row],[Order Date]],"yyyy")</f>
        <v>2015</v>
      </c>
      <c r="AC1100" s="13">
        <v>42132</v>
      </c>
      <c r="AD1100" s="12">
        <v>5.6870000000000083</v>
      </c>
      <c r="AE1100" s="12">
        <v>4</v>
      </c>
      <c r="AF1100" s="12">
        <v>42.99</v>
      </c>
      <c r="AG1100" s="12">
        <v>90888</v>
      </c>
      <c r="AH1100" s="7" t="str">
        <f>IF(COUNTIF(Returns!$A$2:$A$1635,Orders!AG1100)&gt;0,"Returned","Not Returned")</f>
        <v>Not Returned</v>
      </c>
    </row>
    <row r="1101" spans="5:34" ht="12.75" customHeight="1" thickTop="1" thickBot="1" x14ac:dyDescent="0.3">
      <c r="E1101" s="9">
        <v>19336</v>
      </c>
      <c r="F1101" s="2" t="s">
        <v>25</v>
      </c>
      <c r="G1101" s="2">
        <v>0.05</v>
      </c>
      <c r="H1101" s="2">
        <v>20.98</v>
      </c>
      <c r="I1101" s="2">
        <v>21.2</v>
      </c>
      <c r="J1101" s="2">
        <v>1988</v>
      </c>
      <c r="K1101" s="7" t="str">
        <f>IF(COUNTIF(Table1[Customer ID],Table1[[#This Row],[Customer ID]])&gt;1,"Repeat Customer","One-Time Customer")</f>
        <v>One-Time Customer</v>
      </c>
      <c r="L1101" s="2" t="s">
        <v>1930</v>
      </c>
      <c r="M1101" s="2" t="s">
        <v>49</v>
      </c>
      <c r="N1101" s="2" t="s">
        <v>40</v>
      </c>
      <c r="O1101" s="2" t="s">
        <v>41</v>
      </c>
      <c r="P1101" s="2" t="s">
        <v>50</v>
      </c>
      <c r="Q1101" s="2" t="s">
        <v>86</v>
      </c>
      <c r="R1101" s="2" t="s">
        <v>1931</v>
      </c>
      <c r="S1101" s="2">
        <v>0.78</v>
      </c>
      <c r="T1101" s="7">
        <f>Table1[[#This Row],[Profit]]/Table1[[#This Row],[Sales]]</f>
        <v>-2.7569188613183133</v>
      </c>
      <c r="U1101" s="2" t="s">
        <v>33</v>
      </c>
      <c r="V1101" s="2" t="s">
        <v>34</v>
      </c>
      <c r="W1101" s="2" t="s">
        <v>212</v>
      </c>
      <c r="X1101" s="2" t="s">
        <v>1895</v>
      </c>
      <c r="Y1101" s="2">
        <v>84020</v>
      </c>
      <c r="Z1101" s="10">
        <v>42007</v>
      </c>
      <c r="AA1101" s="14" t="str">
        <f>TEXT(Table1[[#This Row],[Order Date]],"mmmm")</f>
        <v>January</v>
      </c>
      <c r="AB1101" s="8" t="str">
        <f>TEXT(Table1[[#This Row],[Order Date]],"yyyy")</f>
        <v>2015</v>
      </c>
      <c r="AC1101" s="10">
        <v>42008</v>
      </c>
      <c r="AD1101" s="2">
        <v>-181.102</v>
      </c>
      <c r="AE1101" s="2">
        <v>3</v>
      </c>
      <c r="AF1101" s="2">
        <v>65.69</v>
      </c>
      <c r="AG1101" s="2">
        <v>89999</v>
      </c>
      <c r="AH1101" s="7" t="str">
        <f>IF(COUNTIF(Returns!$A$2:$A$1635,Orders!AG1101)&gt;0,"Returned","Not Returned")</f>
        <v>Not Returned</v>
      </c>
    </row>
    <row r="1102" spans="5:34" ht="12.75" customHeight="1" thickTop="1" thickBot="1" x14ac:dyDescent="0.3">
      <c r="E1102" s="11">
        <v>22600</v>
      </c>
      <c r="F1102" s="12" t="s">
        <v>37</v>
      </c>
      <c r="G1102" s="12">
        <v>0.04</v>
      </c>
      <c r="H1102" s="12">
        <v>355.98</v>
      </c>
      <c r="I1102" s="12">
        <v>58.92</v>
      </c>
      <c r="J1102" s="12">
        <v>1989</v>
      </c>
      <c r="K1102" s="7" t="str">
        <f>IF(COUNTIF(Table1[Customer ID],Table1[[#This Row],[Customer ID]])&gt;1,"Repeat Customer","One-Time Customer")</f>
        <v>Repeat Customer</v>
      </c>
      <c r="L1102" s="12" t="s">
        <v>1932</v>
      </c>
      <c r="M1102" s="12" t="s">
        <v>39</v>
      </c>
      <c r="N1102" s="12" t="s">
        <v>40</v>
      </c>
      <c r="O1102" s="12" t="s">
        <v>41</v>
      </c>
      <c r="P1102" s="12" t="s">
        <v>42</v>
      </c>
      <c r="Q1102" s="12" t="s">
        <v>43</v>
      </c>
      <c r="R1102" s="12" t="s">
        <v>1294</v>
      </c>
      <c r="S1102" s="12">
        <v>0.64</v>
      </c>
      <c r="T1102" s="7">
        <f>Table1[[#This Row],[Profit]]/Table1[[#This Row],[Sales]]</f>
        <v>0.3212745750870567</v>
      </c>
      <c r="U1102" s="12" t="s">
        <v>33</v>
      </c>
      <c r="V1102" s="12" t="s">
        <v>34</v>
      </c>
      <c r="W1102" s="12" t="s">
        <v>212</v>
      </c>
      <c r="X1102" s="12" t="s">
        <v>1933</v>
      </c>
      <c r="Y1102" s="12">
        <v>84117</v>
      </c>
      <c r="Z1102" s="13">
        <v>42025</v>
      </c>
      <c r="AA1102" s="14" t="str">
        <f>TEXT(Table1[[#This Row],[Order Date]],"mmmm")</f>
        <v>January</v>
      </c>
      <c r="AB1102" s="8" t="str">
        <f>TEXT(Table1[[#This Row],[Order Date]],"yyyy")</f>
        <v>2015</v>
      </c>
      <c r="AC1102" s="13">
        <v>42026</v>
      </c>
      <c r="AD1102" s="12">
        <v>882.93000000000006</v>
      </c>
      <c r="AE1102" s="12">
        <v>8</v>
      </c>
      <c r="AF1102" s="12">
        <v>2748.21</v>
      </c>
      <c r="AG1102" s="12">
        <v>90000</v>
      </c>
      <c r="AH1102" s="7" t="str">
        <f>IF(COUNTIF(Returns!$A$2:$A$1635,Orders!AG1102)&gt;0,"Returned","Not Returned")</f>
        <v>Not Returned</v>
      </c>
    </row>
    <row r="1103" spans="5:34" ht="12.75" customHeight="1" thickTop="1" thickBot="1" x14ac:dyDescent="0.3">
      <c r="E1103" s="9">
        <v>22601</v>
      </c>
      <c r="F1103" s="2" t="s">
        <v>37</v>
      </c>
      <c r="G1103" s="2">
        <v>0.09</v>
      </c>
      <c r="H1103" s="2">
        <v>19.98</v>
      </c>
      <c r="I1103" s="2">
        <v>8.68</v>
      </c>
      <c r="J1103" s="2">
        <v>1989</v>
      </c>
      <c r="K1103" s="7" t="str">
        <f>IF(COUNTIF(Table1[Customer ID],Table1[[#This Row],[Customer ID]])&gt;1,"Repeat Customer","One-Time Customer")</f>
        <v>Repeat Customer</v>
      </c>
      <c r="L1103" s="2" t="s">
        <v>1932</v>
      </c>
      <c r="M1103" s="2" t="s">
        <v>49</v>
      </c>
      <c r="N1103" s="2" t="s">
        <v>40</v>
      </c>
      <c r="O1103" s="2" t="s">
        <v>29</v>
      </c>
      <c r="P1103" s="2" t="s">
        <v>93</v>
      </c>
      <c r="Q1103" s="2" t="s">
        <v>59</v>
      </c>
      <c r="R1103" s="2" t="s">
        <v>1223</v>
      </c>
      <c r="S1103" s="2">
        <v>0.37</v>
      </c>
      <c r="T1103" s="7">
        <f>Table1[[#This Row],[Profit]]/Table1[[#This Row],[Sales]]</f>
        <v>7.1685803197767989E-2</v>
      </c>
      <c r="U1103" s="2" t="s">
        <v>33</v>
      </c>
      <c r="V1103" s="2" t="s">
        <v>34</v>
      </c>
      <c r="W1103" s="2" t="s">
        <v>212</v>
      </c>
      <c r="X1103" s="2" t="s">
        <v>1933</v>
      </c>
      <c r="Y1103" s="2">
        <v>84117</v>
      </c>
      <c r="Z1103" s="10">
        <v>42025</v>
      </c>
      <c r="AA1103" s="14" t="str">
        <f>TEXT(Table1[[#This Row],[Order Date]],"mmmm")</f>
        <v>January</v>
      </c>
      <c r="AB1103" s="8" t="str">
        <f>TEXT(Table1[[#This Row],[Order Date]],"yyyy")</f>
        <v>2015</v>
      </c>
      <c r="AC1103" s="10">
        <v>42026</v>
      </c>
      <c r="AD1103" s="2">
        <v>6.6803999999999988</v>
      </c>
      <c r="AE1103" s="2">
        <v>5</v>
      </c>
      <c r="AF1103" s="2">
        <v>93.19</v>
      </c>
      <c r="AG1103" s="2">
        <v>90000</v>
      </c>
      <c r="AH1103" s="7" t="str">
        <f>IF(COUNTIF(Returns!$A$2:$A$1635,Orders!AG1103)&gt;0,"Returned","Not Returned")</f>
        <v>Not Returned</v>
      </c>
    </row>
    <row r="1104" spans="5:34" ht="12.75" customHeight="1" thickTop="1" thickBot="1" x14ac:dyDescent="0.3">
      <c r="E1104" s="11">
        <v>20554</v>
      </c>
      <c r="F1104" s="12" t="s">
        <v>25</v>
      </c>
      <c r="G1104" s="12">
        <v>0.01</v>
      </c>
      <c r="H1104" s="12">
        <v>30.98</v>
      </c>
      <c r="I1104" s="12">
        <v>6.5</v>
      </c>
      <c r="J1104" s="12">
        <v>1989</v>
      </c>
      <c r="K1104" s="7" t="str">
        <f>IF(COUNTIF(Table1[Customer ID],Table1[[#This Row],[Customer ID]])&gt;1,"Repeat Customer","One-Time Customer")</f>
        <v>Repeat Customer</v>
      </c>
      <c r="L1104" s="12" t="s">
        <v>1932</v>
      </c>
      <c r="M1104" s="12" t="s">
        <v>49</v>
      </c>
      <c r="N1104" s="12" t="s">
        <v>28</v>
      </c>
      <c r="O1104" s="12" t="s">
        <v>77</v>
      </c>
      <c r="P1104" s="12" t="s">
        <v>180</v>
      </c>
      <c r="Q1104" s="12" t="s">
        <v>59</v>
      </c>
      <c r="R1104" s="12" t="s">
        <v>1908</v>
      </c>
      <c r="S1104" s="12">
        <v>0.64</v>
      </c>
      <c r="T1104" s="7">
        <f>Table1[[#This Row],[Profit]]/Table1[[#This Row],[Sales]]</f>
        <v>0.12739081377108732</v>
      </c>
      <c r="U1104" s="12" t="s">
        <v>33</v>
      </c>
      <c r="V1104" s="12" t="s">
        <v>34</v>
      </c>
      <c r="W1104" s="12" t="s">
        <v>212</v>
      </c>
      <c r="X1104" s="12" t="s">
        <v>1933</v>
      </c>
      <c r="Y1104" s="12">
        <v>84117</v>
      </c>
      <c r="Z1104" s="13">
        <v>42139</v>
      </c>
      <c r="AA1104" s="14" t="str">
        <f>TEXT(Table1[[#This Row],[Order Date]],"mmmm")</f>
        <v>May</v>
      </c>
      <c r="AB1104" s="8" t="str">
        <f>TEXT(Table1[[#This Row],[Order Date]],"yyyy")</f>
        <v>2015</v>
      </c>
      <c r="AC1104" s="13">
        <v>42140</v>
      </c>
      <c r="AD1104" s="12">
        <v>46.29</v>
      </c>
      <c r="AE1104" s="12">
        <v>11</v>
      </c>
      <c r="AF1104" s="12">
        <v>363.37</v>
      </c>
      <c r="AG1104" s="12">
        <v>90001</v>
      </c>
      <c r="AH1104" s="7" t="str">
        <f>IF(COUNTIF(Returns!$A$2:$A$1635,Orders!AG1104)&gt;0,"Returned","Not Returned")</f>
        <v>Not Returned</v>
      </c>
    </row>
    <row r="1105" spans="5:34" ht="12.75" customHeight="1" thickTop="1" thickBot="1" x14ac:dyDescent="0.3">
      <c r="E1105" s="9">
        <v>20555</v>
      </c>
      <c r="F1105" s="2" t="s">
        <v>25</v>
      </c>
      <c r="G1105" s="2">
        <v>0.01</v>
      </c>
      <c r="H1105" s="2">
        <v>40.99</v>
      </c>
      <c r="I1105" s="2">
        <v>19.989999999999998</v>
      </c>
      <c r="J1105" s="2">
        <v>1989</v>
      </c>
      <c r="K1105" s="7" t="str">
        <f>IF(COUNTIF(Table1[Customer ID],Table1[[#This Row],[Customer ID]])&gt;1,"Repeat Customer","One-Time Customer")</f>
        <v>Repeat Customer</v>
      </c>
      <c r="L1105" s="2" t="s">
        <v>1932</v>
      </c>
      <c r="M1105" s="2" t="s">
        <v>49</v>
      </c>
      <c r="N1105" s="2" t="s">
        <v>28</v>
      </c>
      <c r="O1105" s="2" t="s">
        <v>29</v>
      </c>
      <c r="P1105" s="2" t="s">
        <v>93</v>
      </c>
      <c r="Q1105" s="2" t="s">
        <v>59</v>
      </c>
      <c r="R1105" s="2" t="s">
        <v>1934</v>
      </c>
      <c r="S1105" s="2">
        <v>0.36</v>
      </c>
      <c r="T1105" s="7">
        <f>Table1[[#This Row],[Profit]]/Table1[[#This Row],[Sales]]</f>
        <v>0.36981799271970878</v>
      </c>
      <c r="U1105" s="2" t="s">
        <v>33</v>
      </c>
      <c r="V1105" s="2" t="s">
        <v>34</v>
      </c>
      <c r="W1105" s="2" t="s">
        <v>212</v>
      </c>
      <c r="X1105" s="2" t="s">
        <v>1933</v>
      </c>
      <c r="Y1105" s="2">
        <v>84117</v>
      </c>
      <c r="Z1105" s="10">
        <v>42139</v>
      </c>
      <c r="AA1105" s="14" t="str">
        <f>TEXT(Table1[[#This Row],[Order Date]],"mmmm")</f>
        <v>May</v>
      </c>
      <c r="AB1105" s="8" t="str">
        <f>TEXT(Table1[[#This Row],[Order Date]],"yyyy")</f>
        <v>2015</v>
      </c>
      <c r="AC1105" s="10">
        <v>42142</v>
      </c>
      <c r="AD1105" s="2">
        <v>177.79</v>
      </c>
      <c r="AE1105" s="2">
        <v>11</v>
      </c>
      <c r="AF1105" s="2">
        <v>480.75</v>
      </c>
      <c r="AG1105" s="2">
        <v>90001</v>
      </c>
      <c r="AH1105" s="7" t="str">
        <f>IF(COUNTIF(Returns!$A$2:$A$1635,Orders!AG1105)&gt;0,"Returned","Not Returned")</f>
        <v>Not Returned</v>
      </c>
    </row>
    <row r="1106" spans="5:34" ht="12.75" customHeight="1" thickTop="1" thickBot="1" x14ac:dyDescent="0.3">
      <c r="E1106" s="11">
        <v>21723</v>
      </c>
      <c r="F1106" s="12" t="s">
        <v>56</v>
      </c>
      <c r="G1106" s="12">
        <v>0.1</v>
      </c>
      <c r="H1106" s="12">
        <v>1.6</v>
      </c>
      <c r="I1106" s="12">
        <v>1.29</v>
      </c>
      <c r="J1106" s="12">
        <v>1989</v>
      </c>
      <c r="K1106" s="7" t="str">
        <f>IF(COUNTIF(Table1[Customer ID],Table1[[#This Row],[Customer ID]])&gt;1,"Repeat Customer","One-Time Customer")</f>
        <v>Repeat Customer</v>
      </c>
      <c r="L1106" s="12" t="s">
        <v>1932</v>
      </c>
      <c r="M1106" s="12" t="s">
        <v>49</v>
      </c>
      <c r="N1106" s="12" t="s">
        <v>40</v>
      </c>
      <c r="O1106" s="12" t="s">
        <v>29</v>
      </c>
      <c r="P1106" s="12" t="s">
        <v>30</v>
      </c>
      <c r="Q1106" s="12" t="s">
        <v>31</v>
      </c>
      <c r="R1106" s="12" t="s">
        <v>1935</v>
      </c>
      <c r="S1106" s="12">
        <v>0.42</v>
      </c>
      <c r="T1106" s="7">
        <f>Table1[[#This Row],[Profit]]/Table1[[#This Row],[Sales]]</f>
        <v>-0.88805687203791484</v>
      </c>
      <c r="U1106" s="12" t="s">
        <v>33</v>
      </c>
      <c r="V1106" s="12" t="s">
        <v>34</v>
      </c>
      <c r="W1106" s="12" t="s">
        <v>212</v>
      </c>
      <c r="X1106" s="12" t="s">
        <v>1933</v>
      </c>
      <c r="Y1106" s="12">
        <v>84117</v>
      </c>
      <c r="Z1106" s="13">
        <v>42124</v>
      </c>
      <c r="AA1106" s="14" t="str">
        <f>TEXT(Table1[[#This Row],[Order Date]],"mmmm")</f>
        <v>April</v>
      </c>
      <c r="AB1106" s="8" t="str">
        <f>TEXT(Table1[[#This Row],[Order Date]],"yyyy")</f>
        <v>2015</v>
      </c>
      <c r="AC1106" s="13">
        <v>42124</v>
      </c>
      <c r="AD1106" s="12">
        <v>-14.990400000000001</v>
      </c>
      <c r="AE1106" s="12">
        <v>11</v>
      </c>
      <c r="AF1106" s="12">
        <v>16.88</v>
      </c>
      <c r="AG1106" s="12">
        <v>90003</v>
      </c>
      <c r="AH1106" s="7" t="str">
        <f>IF(COUNTIF(Returns!$A$2:$A$1635,Orders!AG1106)&gt;0,"Returned","Not Returned")</f>
        <v>Not Returned</v>
      </c>
    </row>
    <row r="1107" spans="5:34" ht="12.75" customHeight="1" thickTop="1" thickBot="1" x14ac:dyDescent="0.3">
      <c r="E1107" s="9">
        <v>25417</v>
      </c>
      <c r="F1107" s="2" t="s">
        <v>56</v>
      </c>
      <c r="G1107" s="2">
        <v>0</v>
      </c>
      <c r="H1107" s="2">
        <v>47.9</v>
      </c>
      <c r="I1107" s="2">
        <v>5.86</v>
      </c>
      <c r="J1107" s="2">
        <v>1991</v>
      </c>
      <c r="K1107" s="7" t="str">
        <f>IF(COUNTIF(Table1[Customer ID],Table1[[#This Row],[Customer ID]])&gt;1,"Repeat Customer","One-Time Customer")</f>
        <v>One-Time Customer</v>
      </c>
      <c r="L1107" s="2" t="s">
        <v>1936</v>
      </c>
      <c r="M1107" s="2" t="s">
        <v>49</v>
      </c>
      <c r="N1107" s="2" t="s">
        <v>40</v>
      </c>
      <c r="O1107" s="2" t="s">
        <v>29</v>
      </c>
      <c r="P1107" s="2" t="s">
        <v>93</v>
      </c>
      <c r="Q1107" s="2" t="s">
        <v>59</v>
      </c>
      <c r="R1107" s="2" t="s">
        <v>1937</v>
      </c>
      <c r="S1107" s="2">
        <v>0.37</v>
      </c>
      <c r="T1107" s="7">
        <f>Table1[[#This Row],[Profit]]/Table1[[#This Row],[Sales]]</f>
        <v>0.69</v>
      </c>
      <c r="U1107" s="2" t="s">
        <v>33</v>
      </c>
      <c r="V1107" s="2" t="s">
        <v>34</v>
      </c>
      <c r="W1107" s="2" t="s">
        <v>212</v>
      </c>
      <c r="X1107" s="2" t="s">
        <v>1938</v>
      </c>
      <c r="Y1107" s="2">
        <v>84118</v>
      </c>
      <c r="Z1107" s="10">
        <v>42057</v>
      </c>
      <c r="AA1107" s="14" t="str">
        <f>TEXT(Table1[[#This Row],[Order Date]],"mmmm")</f>
        <v>February</v>
      </c>
      <c r="AB1107" s="8" t="str">
        <f>TEXT(Table1[[#This Row],[Order Date]],"yyyy")</f>
        <v>2015</v>
      </c>
      <c r="AC1107" s="10">
        <v>42059</v>
      </c>
      <c r="AD1107" s="2">
        <v>638.38109999999995</v>
      </c>
      <c r="AE1107" s="2">
        <v>18</v>
      </c>
      <c r="AF1107" s="2">
        <v>925.19</v>
      </c>
      <c r="AG1107" s="2">
        <v>90002</v>
      </c>
      <c r="AH1107" s="7" t="str">
        <f>IF(COUNTIF(Returns!$A$2:$A$1635,Orders!AG1107)&gt;0,"Returned","Not Returned")</f>
        <v>Not Returned</v>
      </c>
    </row>
    <row r="1108" spans="5:34" ht="12.75" customHeight="1" thickTop="1" thickBot="1" x14ac:dyDescent="0.3">
      <c r="E1108" s="11">
        <v>19797</v>
      </c>
      <c r="F1108" s="12" t="s">
        <v>37</v>
      </c>
      <c r="G1108" s="12">
        <v>0.1</v>
      </c>
      <c r="H1108" s="12">
        <v>125.99</v>
      </c>
      <c r="I1108" s="12">
        <v>8.99</v>
      </c>
      <c r="J1108" s="12">
        <v>1997</v>
      </c>
      <c r="K1108" s="7" t="str">
        <f>IF(COUNTIF(Table1[Customer ID],Table1[[#This Row],[Customer ID]])&gt;1,"Repeat Customer","One-Time Customer")</f>
        <v>Repeat Customer</v>
      </c>
      <c r="L1108" s="12" t="s">
        <v>1939</v>
      </c>
      <c r="M1108" s="12" t="s">
        <v>49</v>
      </c>
      <c r="N1108" s="12" t="s">
        <v>114</v>
      </c>
      <c r="O1108" s="12" t="s">
        <v>77</v>
      </c>
      <c r="P1108" s="12" t="s">
        <v>78</v>
      </c>
      <c r="Q1108" s="12" t="s">
        <v>59</v>
      </c>
      <c r="R1108" s="12" t="s">
        <v>898</v>
      </c>
      <c r="S1108" s="12">
        <v>0.56999999999999995</v>
      </c>
      <c r="T1108" s="7">
        <f>Table1[[#This Row],[Profit]]/Table1[[#This Row],[Sales]]</f>
        <v>4.319483188959037E-2</v>
      </c>
      <c r="U1108" s="12" t="s">
        <v>33</v>
      </c>
      <c r="V1108" s="12" t="s">
        <v>136</v>
      </c>
      <c r="W1108" s="12" t="s">
        <v>932</v>
      </c>
      <c r="X1108" s="12" t="s">
        <v>933</v>
      </c>
      <c r="Y1108" s="12">
        <v>29915</v>
      </c>
      <c r="Z1108" s="13">
        <v>42029</v>
      </c>
      <c r="AA1108" s="14" t="str">
        <f>TEXT(Table1[[#This Row],[Order Date]],"mmmm")</f>
        <v>January</v>
      </c>
      <c r="AB1108" s="8" t="str">
        <f>TEXT(Table1[[#This Row],[Order Date]],"yyyy")</f>
        <v>2015</v>
      </c>
      <c r="AC1108" s="13">
        <v>42032</v>
      </c>
      <c r="AD1108" s="12">
        <v>17.652000000000001</v>
      </c>
      <c r="AE1108" s="12">
        <v>4</v>
      </c>
      <c r="AF1108" s="12">
        <v>408.66</v>
      </c>
      <c r="AG1108" s="12">
        <v>90333</v>
      </c>
      <c r="AH1108" s="7" t="str">
        <f>IF(COUNTIF(Returns!$A$2:$A$1635,Orders!AG1108)&gt;0,"Returned","Not Returned")</f>
        <v>Not Returned</v>
      </c>
    </row>
    <row r="1109" spans="5:34" ht="12.75" customHeight="1" thickTop="1" thickBot="1" x14ac:dyDescent="0.3">
      <c r="E1109" s="9">
        <v>19581</v>
      </c>
      <c r="F1109" s="2" t="s">
        <v>56</v>
      </c>
      <c r="G1109" s="2">
        <v>0.01</v>
      </c>
      <c r="H1109" s="2">
        <v>16.48</v>
      </c>
      <c r="I1109" s="2">
        <v>1.99</v>
      </c>
      <c r="J1109" s="2">
        <v>1997</v>
      </c>
      <c r="K1109" s="7" t="str">
        <f>IF(COUNTIF(Table1[Customer ID],Table1[[#This Row],[Customer ID]])&gt;1,"Repeat Customer","One-Time Customer")</f>
        <v>Repeat Customer</v>
      </c>
      <c r="L1109" s="2" t="s">
        <v>1939</v>
      </c>
      <c r="M1109" s="2" t="s">
        <v>49</v>
      </c>
      <c r="N1109" s="2" t="s">
        <v>114</v>
      </c>
      <c r="O1109" s="2" t="s">
        <v>77</v>
      </c>
      <c r="P1109" s="2" t="s">
        <v>180</v>
      </c>
      <c r="Q1109" s="2" t="s">
        <v>51</v>
      </c>
      <c r="R1109" s="2" t="s">
        <v>1472</v>
      </c>
      <c r="S1109" s="2">
        <v>0.42</v>
      </c>
      <c r="T1109" s="7">
        <f>Table1[[#This Row],[Profit]]/Table1[[#This Row],[Sales]]</f>
        <v>6.0170340844382979</v>
      </c>
      <c r="U1109" s="2" t="s">
        <v>33</v>
      </c>
      <c r="V1109" s="2" t="s">
        <v>136</v>
      </c>
      <c r="W1109" s="2" t="s">
        <v>932</v>
      </c>
      <c r="X1109" s="2" t="s">
        <v>933</v>
      </c>
      <c r="Y1109" s="2">
        <v>29915</v>
      </c>
      <c r="Z1109" s="10">
        <v>42131</v>
      </c>
      <c r="AA1109" s="14" t="str">
        <f>TEXT(Table1[[#This Row],[Order Date]],"mmmm")</f>
        <v>May</v>
      </c>
      <c r="AB1109" s="8" t="str">
        <f>TEXT(Table1[[#This Row],[Order Date]],"yyyy")</f>
        <v>2015</v>
      </c>
      <c r="AC1109" s="10">
        <v>42132</v>
      </c>
      <c r="AD1109" s="2">
        <v>739.67399999999998</v>
      </c>
      <c r="AE1109" s="2">
        <v>7</v>
      </c>
      <c r="AF1109" s="2">
        <v>122.93</v>
      </c>
      <c r="AG1109" s="2">
        <v>90334</v>
      </c>
      <c r="AH1109" s="7" t="str">
        <f>IF(COUNTIF(Returns!$A$2:$A$1635,Orders!AG1109)&gt;0,"Returned","Not Returned")</f>
        <v>Not Returned</v>
      </c>
    </row>
    <row r="1110" spans="5:34" ht="12.75" customHeight="1" thickTop="1" thickBot="1" x14ac:dyDescent="0.3">
      <c r="E1110" s="11">
        <v>21003</v>
      </c>
      <c r="F1110" s="12" t="s">
        <v>106</v>
      </c>
      <c r="G1110" s="12">
        <v>0</v>
      </c>
      <c r="H1110" s="12">
        <v>24.92</v>
      </c>
      <c r="I1110" s="12">
        <v>12.98</v>
      </c>
      <c r="J1110" s="12">
        <v>1997</v>
      </c>
      <c r="K1110" s="7" t="str">
        <f>IF(COUNTIF(Table1[Customer ID],Table1[[#This Row],[Customer ID]])&gt;1,"Repeat Customer","One-Time Customer")</f>
        <v>Repeat Customer</v>
      </c>
      <c r="L1110" s="12" t="s">
        <v>1939</v>
      </c>
      <c r="M1110" s="12" t="s">
        <v>49</v>
      </c>
      <c r="N1110" s="12" t="s">
        <v>114</v>
      </c>
      <c r="O1110" s="12" t="s">
        <v>29</v>
      </c>
      <c r="P1110" s="12" t="s">
        <v>109</v>
      </c>
      <c r="Q1110" s="12" t="s">
        <v>59</v>
      </c>
      <c r="R1110" s="12" t="s">
        <v>1940</v>
      </c>
      <c r="S1110" s="12">
        <v>0.39</v>
      </c>
      <c r="T1110" s="7">
        <f>Table1[[#This Row],[Profit]]/Table1[[#This Row],[Sales]]</f>
        <v>-0.70900183710961429</v>
      </c>
      <c r="U1110" s="12" t="s">
        <v>33</v>
      </c>
      <c r="V1110" s="12" t="s">
        <v>136</v>
      </c>
      <c r="W1110" s="12" t="s">
        <v>932</v>
      </c>
      <c r="X1110" s="12" t="s">
        <v>933</v>
      </c>
      <c r="Y1110" s="12">
        <v>29915</v>
      </c>
      <c r="Z1110" s="13">
        <v>42157</v>
      </c>
      <c r="AA1110" s="14" t="str">
        <f>TEXT(Table1[[#This Row],[Order Date]],"mmmm")</f>
        <v>June</v>
      </c>
      <c r="AB1110" s="8" t="str">
        <f>TEXT(Table1[[#This Row],[Order Date]],"yyyy")</f>
        <v>2015</v>
      </c>
      <c r="AC1110" s="13">
        <v>42157</v>
      </c>
      <c r="AD1110" s="12">
        <v>-23.155999999999999</v>
      </c>
      <c r="AE1110" s="12">
        <v>1</v>
      </c>
      <c r="AF1110" s="12">
        <v>32.659999999999997</v>
      </c>
      <c r="AG1110" s="12">
        <v>90335</v>
      </c>
      <c r="AH1110" s="7" t="str">
        <f>IF(COUNTIF(Returns!$A$2:$A$1635,Orders!AG1110)&gt;0,"Returned","Not Returned")</f>
        <v>Not Returned</v>
      </c>
    </row>
    <row r="1111" spans="5:34" ht="12.75" customHeight="1" thickTop="1" thickBot="1" x14ac:dyDescent="0.3">
      <c r="E1111" s="9">
        <v>20392</v>
      </c>
      <c r="F1111" s="2" t="s">
        <v>37</v>
      </c>
      <c r="G1111" s="2">
        <v>0.06</v>
      </c>
      <c r="H1111" s="2">
        <v>4.42</v>
      </c>
      <c r="I1111" s="2">
        <v>4.99</v>
      </c>
      <c r="J1111" s="2">
        <v>1998</v>
      </c>
      <c r="K1111" s="7" t="str">
        <f>IF(COUNTIF(Table1[Customer ID],Table1[[#This Row],[Customer ID]])&gt;1,"Repeat Customer","One-Time Customer")</f>
        <v>One-Time Customer</v>
      </c>
      <c r="L1111" s="2" t="s">
        <v>1941</v>
      </c>
      <c r="M1111" s="2" t="s">
        <v>49</v>
      </c>
      <c r="N1111" s="2" t="s">
        <v>28</v>
      </c>
      <c r="O1111" s="2" t="s">
        <v>29</v>
      </c>
      <c r="P1111" s="2" t="s">
        <v>69</v>
      </c>
      <c r="Q1111" s="2" t="s">
        <v>59</v>
      </c>
      <c r="R1111" s="2" t="s">
        <v>70</v>
      </c>
      <c r="S1111" s="2">
        <v>0.38</v>
      </c>
      <c r="T1111" s="7">
        <f>Table1[[#This Row],[Profit]]/Table1[[#This Row],[Sales]]</f>
        <v>-0.7026936026936027</v>
      </c>
      <c r="U1111" s="2" t="s">
        <v>33</v>
      </c>
      <c r="V1111" s="2" t="s">
        <v>53</v>
      </c>
      <c r="W1111" s="2" t="s">
        <v>71</v>
      </c>
      <c r="X1111" s="2" t="s">
        <v>1942</v>
      </c>
      <c r="Y1111" s="2">
        <v>11758</v>
      </c>
      <c r="Z1111" s="10">
        <v>42158</v>
      </c>
      <c r="AA1111" s="14" t="str">
        <f>TEXT(Table1[[#This Row],[Order Date]],"mmmm")</f>
        <v>June</v>
      </c>
      <c r="AB1111" s="8" t="str">
        <f>TEXT(Table1[[#This Row],[Order Date]],"yyyy")</f>
        <v>2015</v>
      </c>
      <c r="AC1111" s="10">
        <v>42160</v>
      </c>
      <c r="AD1111" s="2">
        <v>-10.435</v>
      </c>
      <c r="AE1111" s="2">
        <v>3</v>
      </c>
      <c r="AF1111" s="2">
        <v>14.85</v>
      </c>
      <c r="AG1111" s="2">
        <v>90568</v>
      </c>
      <c r="AH1111" s="7" t="str">
        <f>IF(COUNTIF(Returns!$A$2:$A$1635,Orders!AG1111)&gt;0,"Returned","Not Returned")</f>
        <v>Not Returned</v>
      </c>
    </row>
    <row r="1112" spans="5:34" ht="12.75" customHeight="1" thickTop="1" thickBot="1" x14ac:dyDescent="0.3">
      <c r="E1112" s="11">
        <v>24075</v>
      </c>
      <c r="F1112" s="12" t="s">
        <v>56</v>
      </c>
      <c r="G1112" s="12">
        <v>0.06</v>
      </c>
      <c r="H1112" s="12">
        <v>4.24</v>
      </c>
      <c r="I1112" s="12">
        <v>5.41</v>
      </c>
      <c r="J1112" s="12">
        <v>2004</v>
      </c>
      <c r="K1112" s="7" t="str">
        <f>IF(COUNTIF(Table1[Customer ID],Table1[[#This Row],[Customer ID]])&gt;1,"Repeat Customer","One-Time Customer")</f>
        <v>Repeat Customer</v>
      </c>
      <c r="L1112" s="12" t="s">
        <v>1943</v>
      </c>
      <c r="M1112" s="12" t="s">
        <v>49</v>
      </c>
      <c r="N1112" s="12" t="s">
        <v>40</v>
      </c>
      <c r="O1112" s="12" t="s">
        <v>29</v>
      </c>
      <c r="P1112" s="12" t="s">
        <v>109</v>
      </c>
      <c r="Q1112" s="12" t="s">
        <v>59</v>
      </c>
      <c r="R1112" s="12" t="s">
        <v>110</v>
      </c>
      <c r="S1112" s="12">
        <v>0.35</v>
      </c>
      <c r="T1112" s="7">
        <f>Table1[[#This Row],[Profit]]/Table1[[#This Row],[Sales]]</f>
        <v>-1.7537039999999999</v>
      </c>
      <c r="U1112" s="12" t="s">
        <v>33</v>
      </c>
      <c r="V1112" s="12" t="s">
        <v>34</v>
      </c>
      <c r="W1112" s="12" t="s">
        <v>82</v>
      </c>
      <c r="X1112" s="12" t="s">
        <v>1901</v>
      </c>
      <c r="Y1112" s="12">
        <v>59715</v>
      </c>
      <c r="Z1112" s="13">
        <v>42111</v>
      </c>
      <c r="AA1112" s="14" t="str">
        <f>TEXT(Table1[[#This Row],[Order Date]],"mmmm")</f>
        <v>April</v>
      </c>
      <c r="AB1112" s="8" t="str">
        <f>TEXT(Table1[[#This Row],[Order Date]],"yyyy")</f>
        <v>2015</v>
      </c>
      <c r="AC1112" s="13">
        <v>42113</v>
      </c>
      <c r="AD1112" s="12">
        <v>-78.916679999999999</v>
      </c>
      <c r="AE1112" s="12">
        <v>10</v>
      </c>
      <c r="AF1112" s="12">
        <v>45</v>
      </c>
      <c r="AG1112" s="12">
        <v>91277</v>
      </c>
      <c r="AH1112" s="7" t="str">
        <f>IF(COUNTIF(Returns!$A$2:$A$1635,Orders!AG1112)&gt;0,"Returned","Not Returned")</f>
        <v>Not Returned</v>
      </c>
    </row>
    <row r="1113" spans="5:34" ht="12.75" customHeight="1" thickTop="1" thickBot="1" x14ac:dyDescent="0.3">
      <c r="E1113" s="9">
        <v>24076</v>
      </c>
      <c r="F1113" s="2" t="s">
        <v>56</v>
      </c>
      <c r="G1113" s="2">
        <v>0.04</v>
      </c>
      <c r="H1113" s="2">
        <v>6783.02</v>
      </c>
      <c r="I1113" s="2">
        <v>24.49</v>
      </c>
      <c r="J1113" s="2">
        <v>2004</v>
      </c>
      <c r="K1113" s="7" t="str">
        <f>IF(COUNTIF(Table1[Customer ID],Table1[[#This Row],[Customer ID]])&gt;1,"Repeat Customer","One-Time Customer")</f>
        <v>Repeat Customer</v>
      </c>
      <c r="L1113" s="2" t="s">
        <v>1943</v>
      </c>
      <c r="M1113" s="2" t="s">
        <v>49</v>
      </c>
      <c r="N1113" s="2" t="s">
        <v>40</v>
      </c>
      <c r="O1113" s="2" t="s">
        <v>77</v>
      </c>
      <c r="P1113" s="2" t="s">
        <v>85</v>
      </c>
      <c r="Q1113" s="2" t="s">
        <v>236</v>
      </c>
      <c r="R1113" s="2" t="s">
        <v>1277</v>
      </c>
      <c r="S1113" s="2">
        <v>0.39</v>
      </c>
      <c r="T1113" s="7">
        <f>Table1[[#This Row],[Profit]]/Table1[[#This Row],[Sales]]</f>
        <v>-2.0646206248373056</v>
      </c>
      <c r="U1113" s="2" t="s">
        <v>33</v>
      </c>
      <c r="V1113" s="2" t="s">
        <v>34</v>
      </c>
      <c r="W1113" s="2" t="s">
        <v>82</v>
      </c>
      <c r="X1113" s="2" t="s">
        <v>1901</v>
      </c>
      <c r="Y1113" s="2">
        <v>59715</v>
      </c>
      <c r="Z1113" s="10">
        <v>42111</v>
      </c>
      <c r="AA1113" s="14" t="str">
        <f>TEXT(Table1[[#This Row],[Order Date]],"mmmm")</f>
        <v>April</v>
      </c>
      <c r="AB1113" s="8" t="str">
        <f>TEXT(Table1[[#This Row],[Order Date]],"yyyy")</f>
        <v>2015</v>
      </c>
      <c r="AC1113" s="10">
        <v>42113</v>
      </c>
      <c r="AD1113" s="2">
        <v>-13562.637407999999</v>
      </c>
      <c r="AE1113" s="2">
        <v>1</v>
      </c>
      <c r="AF1113" s="2">
        <v>6569.07</v>
      </c>
      <c r="AG1113" s="2">
        <v>91277</v>
      </c>
      <c r="AH1113" s="7" t="str">
        <f>IF(COUNTIF(Returns!$A$2:$A$1635,Orders!AG1113)&gt;0,"Returned","Not Returned")</f>
        <v>Not Returned</v>
      </c>
    </row>
    <row r="1114" spans="5:34" ht="12.75" customHeight="1" thickTop="1" thickBot="1" x14ac:dyDescent="0.3">
      <c r="E1114" s="11">
        <v>25251</v>
      </c>
      <c r="F1114" s="12" t="s">
        <v>37</v>
      </c>
      <c r="G1114" s="12">
        <v>0.03</v>
      </c>
      <c r="H1114" s="12">
        <v>5.78</v>
      </c>
      <c r="I1114" s="12">
        <v>5.37</v>
      </c>
      <c r="J1114" s="12">
        <v>2006</v>
      </c>
      <c r="K1114" s="7" t="str">
        <f>IF(COUNTIF(Table1[Customer ID],Table1[[#This Row],[Customer ID]])&gt;1,"Repeat Customer","One-Time Customer")</f>
        <v>One-Time Customer</v>
      </c>
      <c r="L1114" s="12" t="s">
        <v>1944</v>
      </c>
      <c r="M1114" s="12" t="s">
        <v>49</v>
      </c>
      <c r="N1114" s="12" t="s">
        <v>40</v>
      </c>
      <c r="O1114" s="12" t="s">
        <v>29</v>
      </c>
      <c r="P1114" s="12" t="s">
        <v>93</v>
      </c>
      <c r="Q1114" s="12" t="s">
        <v>59</v>
      </c>
      <c r="R1114" s="12" t="s">
        <v>1945</v>
      </c>
      <c r="S1114" s="12">
        <v>0.36</v>
      </c>
      <c r="T1114" s="7">
        <f>Table1[[#This Row],[Profit]]/Table1[[#This Row],[Sales]]</f>
        <v>-0.71809113579687145</v>
      </c>
      <c r="U1114" s="12" t="s">
        <v>33</v>
      </c>
      <c r="V1114" s="12" t="s">
        <v>34</v>
      </c>
      <c r="W1114" s="12" t="s">
        <v>255</v>
      </c>
      <c r="X1114" s="12" t="s">
        <v>1946</v>
      </c>
      <c r="Y1114" s="12">
        <v>81301</v>
      </c>
      <c r="Z1114" s="13">
        <v>42068</v>
      </c>
      <c r="AA1114" s="14" t="str">
        <f>TEXT(Table1[[#This Row],[Order Date]],"mmmm")</f>
        <v>March</v>
      </c>
      <c r="AB1114" s="8" t="str">
        <f>TEXT(Table1[[#This Row],[Order Date]],"yyyy")</f>
        <v>2015</v>
      </c>
      <c r="AC1114" s="13">
        <v>42069</v>
      </c>
      <c r="AD1114" s="12">
        <v>-63.35</v>
      </c>
      <c r="AE1114" s="12">
        <v>15</v>
      </c>
      <c r="AF1114" s="12">
        <v>88.22</v>
      </c>
      <c r="AG1114" s="12">
        <v>88798</v>
      </c>
      <c r="AH1114" s="7" t="str">
        <f>IF(COUNTIF(Returns!$A$2:$A$1635,Orders!AG1114)&gt;0,"Returned","Not Returned")</f>
        <v>Not Returned</v>
      </c>
    </row>
    <row r="1115" spans="5:34" ht="12.75" customHeight="1" thickTop="1" thickBot="1" x14ac:dyDescent="0.3">
      <c r="E1115" s="9">
        <v>20006</v>
      </c>
      <c r="F1115" s="2" t="s">
        <v>56</v>
      </c>
      <c r="G1115" s="2">
        <v>0.1</v>
      </c>
      <c r="H1115" s="2">
        <v>10.48</v>
      </c>
      <c r="I1115" s="2">
        <v>2.89</v>
      </c>
      <c r="J1115" s="2">
        <v>2016</v>
      </c>
      <c r="K1115" s="7" t="str">
        <f>IF(COUNTIF(Table1[Customer ID],Table1[[#This Row],[Customer ID]])&gt;1,"Repeat Customer","One-Time Customer")</f>
        <v>One-Time Customer</v>
      </c>
      <c r="L1115" s="2" t="s">
        <v>1947</v>
      </c>
      <c r="M1115" s="2" t="s">
        <v>49</v>
      </c>
      <c r="N1115" s="2" t="s">
        <v>28</v>
      </c>
      <c r="O1115" s="2" t="s">
        <v>29</v>
      </c>
      <c r="P1115" s="2" t="s">
        <v>30</v>
      </c>
      <c r="Q1115" s="2" t="s">
        <v>51</v>
      </c>
      <c r="R1115" s="2" t="s">
        <v>1808</v>
      </c>
      <c r="S1115" s="2">
        <v>0.6</v>
      </c>
      <c r="T1115" s="7">
        <f>Table1[[#This Row],[Profit]]/Table1[[#This Row],[Sales]]</f>
        <v>-0.22099776619508563</v>
      </c>
      <c r="U1115" s="2" t="s">
        <v>33</v>
      </c>
      <c r="V1115" s="2" t="s">
        <v>61</v>
      </c>
      <c r="W1115" s="2" t="s">
        <v>300</v>
      </c>
      <c r="X1115" s="2" t="s">
        <v>731</v>
      </c>
      <c r="Y1115" s="2">
        <v>48195</v>
      </c>
      <c r="Z1115" s="10">
        <v>42173</v>
      </c>
      <c r="AA1115" s="14" t="str">
        <f>TEXT(Table1[[#This Row],[Order Date]],"mmmm")</f>
        <v>June</v>
      </c>
      <c r="AB1115" s="8" t="str">
        <f>TEXT(Table1[[#This Row],[Order Date]],"yyyy")</f>
        <v>2015</v>
      </c>
      <c r="AC1115" s="10">
        <v>42174</v>
      </c>
      <c r="AD1115" s="2">
        <v>-8.9039999999999999</v>
      </c>
      <c r="AE1115" s="2">
        <v>4</v>
      </c>
      <c r="AF1115" s="2">
        <v>40.29</v>
      </c>
      <c r="AG1115" s="2">
        <v>86874</v>
      </c>
      <c r="AH1115" s="7" t="str">
        <f>IF(COUNTIF(Returns!$A$2:$A$1635,Orders!AG1115)&gt;0,"Returned","Not Returned")</f>
        <v>Not Returned</v>
      </c>
    </row>
    <row r="1116" spans="5:34" ht="12.75" customHeight="1" thickTop="1" thickBot="1" x14ac:dyDescent="0.3">
      <c r="E1116" s="11">
        <v>18989</v>
      </c>
      <c r="F1116" s="12" t="s">
        <v>25</v>
      </c>
      <c r="G1116" s="12">
        <v>7.0000000000000007E-2</v>
      </c>
      <c r="H1116" s="12">
        <v>39.479999999999997</v>
      </c>
      <c r="I1116" s="12">
        <v>1.99</v>
      </c>
      <c r="J1116" s="12">
        <v>2014</v>
      </c>
      <c r="K1116" s="7" t="str">
        <f>IF(COUNTIF(Table1[Customer ID],Table1[[#This Row],[Customer ID]])&gt;1,"Repeat Customer","One-Time Customer")</f>
        <v>Repeat Customer</v>
      </c>
      <c r="L1116" s="12" t="s">
        <v>1948</v>
      </c>
      <c r="M1116" s="12" t="s">
        <v>49</v>
      </c>
      <c r="N1116" s="12" t="s">
        <v>40</v>
      </c>
      <c r="O1116" s="12" t="s">
        <v>77</v>
      </c>
      <c r="P1116" s="12" t="s">
        <v>180</v>
      </c>
      <c r="Q1116" s="12" t="s">
        <v>51</v>
      </c>
      <c r="R1116" s="12" t="s">
        <v>705</v>
      </c>
      <c r="S1116" s="12">
        <v>0.54</v>
      </c>
      <c r="T1116" s="7">
        <f>Table1[[#This Row],[Profit]]/Table1[[#This Row],[Sales]]</f>
        <v>0.58650095855093531</v>
      </c>
      <c r="U1116" s="12" t="s">
        <v>33</v>
      </c>
      <c r="V1116" s="12" t="s">
        <v>61</v>
      </c>
      <c r="W1116" s="12" t="s">
        <v>330</v>
      </c>
      <c r="X1116" s="12" t="s">
        <v>1949</v>
      </c>
      <c r="Y1116" s="12">
        <v>51503</v>
      </c>
      <c r="Z1116" s="13">
        <v>42085</v>
      </c>
      <c r="AA1116" s="14" t="str">
        <f>TEXT(Table1[[#This Row],[Order Date]],"mmmm")</f>
        <v>March</v>
      </c>
      <c r="AB1116" s="8" t="str">
        <f>TEXT(Table1[[#This Row],[Order Date]],"yyyy")</f>
        <v>2015</v>
      </c>
      <c r="AC1116" s="13">
        <v>42087</v>
      </c>
      <c r="AD1116" s="12">
        <v>88.72</v>
      </c>
      <c r="AE1116" s="12">
        <v>4</v>
      </c>
      <c r="AF1116" s="12">
        <v>151.27000000000001</v>
      </c>
      <c r="AG1116" s="12">
        <v>88367</v>
      </c>
      <c r="AH1116" s="7" t="str">
        <f>IF(COUNTIF(Returns!$A$2:$A$1635,Orders!AG1116)&gt;0,"Returned","Not Returned")</f>
        <v>Not Returned</v>
      </c>
    </row>
    <row r="1117" spans="5:34" ht="12.75" customHeight="1" thickTop="1" thickBot="1" x14ac:dyDescent="0.3">
      <c r="E1117" s="9">
        <v>18990</v>
      </c>
      <c r="F1117" s="2" t="s">
        <v>25</v>
      </c>
      <c r="G1117" s="2">
        <v>0</v>
      </c>
      <c r="H1117" s="2">
        <v>4.91</v>
      </c>
      <c r="I1117" s="2">
        <v>0.5</v>
      </c>
      <c r="J1117" s="2">
        <v>2014</v>
      </c>
      <c r="K1117" s="7" t="str">
        <f>IF(COUNTIF(Table1[Customer ID],Table1[[#This Row],[Customer ID]])&gt;1,"Repeat Customer","One-Time Customer")</f>
        <v>Repeat Customer</v>
      </c>
      <c r="L1117" s="2" t="s">
        <v>1948</v>
      </c>
      <c r="M1117" s="2" t="s">
        <v>49</v>
      </c>
      <c r="N1117" s="2" t="s">
        <v>40</v>
      </c>
      <c r="O1117" s="2" t="s">
        <v>29</v>
      </c>
      <c r="P1117" s="2" t="s">
        <v>134</v>
      </c>
      <c r="Q1117" s="2" t="s">
        <v>59</v>
      </c>
      <c r="R1117" s="2" t="s">
        <v>163</v>
      </c>
      <c r="S1117" s="2">
        <v>0.36</v>
      </c>
      <c r="T1117" s="7">
        <f>Table1[[#This Row],[Profit]]/Table1[[#This Row],[Sales]]</f>
        <v>0.69</v>
      </c>
      <c r="U1117" s="2" t="s">
        <v>33</v>
      </c>
      <c r="V1117" s="2" t="s">
        <v>61</v>
      </c>
      <c r="W1117" s="2" t="s">
        <v>330</v>
      </c>
      <c r="X1117" s="2" t="s">
        <v>1949</v>
      </c>
      <c r="Y1117" s="2">
        <v>51503</v>
      </c>
      <c r="Z1117" s="10">
        <v>42085</v>
      </c>
      <c r="AA1117" s="14" t="str">
        <f>TEXT(Table1[[#This Row],[Order Date]],"mmmm")</f>
        <v>March</v>
      </c>
      <c r="AB1117" s="8" t="str">
        <f>TEXT(Table1[[#This Row],[Order Date]],"yyyy")</f>
        <v>2015</v>
      </c>
      <c r="AC1117" s="10">
        <v>42087</v>
      </c>
      <c r="AD1117" s="2">
        <v>7.2518999999999991</v>
      </c>
      <c r="AE1117" s="2">
        <v>2</v>
      </c>
      <c r="AF1117" s="2">
        <v>10.51</v>
      </c>
      <c r="AG1117" s="2">
        <v>88367</v>
      </c>
      <c r="AH1117" s="7" t="str">
        <f>IF(COUNTIF(Returns!$A$2:$A$1635,Orders!AG1117)&gt;0,"Returned","Not Returned")</f>
        <v>Not Returned</v>
      </c>
    </row>
    <row r="1118" spans="5:34" ht="12.75" customHeight="1" thickTop="1" thickBot="1" x14ac:dyDescent="0.3">
      <c r="E1118" s="11">
        <v>21573</v>
      </c>
      <c r="F1118" s="12" t="s">
        <v>47</v>
      </c>
      <c r="G1118" s="12">
        <v>0.06</v>
      </c>
      <c r="H1118" s="12">
        <v>6.48</v>
      </c>
      <c r="I1118" s="12">
        <v>7.49</v>
      </c>
      <c r="J1118" s="12">
        <v>2014</v>
      </c>
      <c r="K1118" s="7" t="str">
        <f>IF(COUNTIF(Table1[Customer ID],Table1[[#This Row],[Customer ID]])&gt;1,"Repeat Customer","One-Time Customer")</f>
        <v>Repeat Customer</v>
      </c>
      <c r="L1118" s="12" t="s">
        <v>1948</v>
      </c>
      <c r="M1118" s="12" t="s">
        <v>49</v>
      </c>
      <c r="N1118" s="12" t="s">
        <v>40</v>
      </c>
      <c r="O1118" s="12" t="s">
        <v>29</v>
      </c>
      <c r="P1118" s="12" t="s">
        <v>93</v>
      </c>
      <c r="Q1118" s="12" t="s">
        <v>59</v>
      </c>
      <c r="R1118" s="12" t="s">
        <v>1950</v>
      </c>
      <c r="S1118" s="12">
        <v>0.37</v>
      </c>
      <c r="T1118" s="7">
        <f>Table1[[#This Row],[Profit]]/Table1[[#This Row],[Sales]]</f>
        <v>-2.5555852128653407</v>
      </c>
      <c r="U1118" s="12" t="s">
        <v>33</v>
      </c>
      <c r="V1118" s="12" t="s">
        <v>61</v>
      </c>
      <c r="W1118" s="12" t="s">
        <v>330</v>
      </c>
      <c r="X1118" s="12" t="s">
        <v>1949</v>
      </c>
      <c r="Y1118" s="12">
        <v>51503</v>
      </c>
      <c r="Z1118" s="13">
        <v>42098</v>
      </c>
      <c r="AA1118" s="14" t="str">
        <f>TEXT(Table1[[#This Row],[Order Date]],"mmmm")</f>
        <v>April</v>
      </c>
      <c r="AB1118" s="8" t="str">
        <f>TEXT(Table1[[#This Row],[Order Date]],"yyyy")</f>
        <v>2015</v>
      </c>
      <c r="AC1118" s="13">
        <v>42098</v>
      </c>
      <c r="AD1118" s="12">
        <v>-191.49</v>
      </c>
      <c r="AE1118" s="12">
        <v>12</v>
      </c>
      <c r="AF1118" s="12">
        <v>74.930000000000007</v>
      </c>
      <c r="AG1118" s="12">
        <v>88368</v>
      </c>
      <c r="AH1118" s="7" t="str">
        <f>IF(COUNTIF(Returns!$A$2:$A$1635,Orders!AG1118)&gt;0,"Returned","Not Returned")</f>
        <v>Not Returned</v>
      </c>
    </row>
    <row r="1119" spans="5:34" ht="12.75" customHeight="1" thickTop="1" thickBot="1" x14ac:dyDescent="0.3">
      <c r="E1119" s="9">
        <v>25557</v>
      </c>
      <c r="F1119" s="2" t="s">
        <v>47</v>
      </c>
      <c r="G1119" s="2">
        <v>0.02</v>
      </c>
      <c r="H1119" s="2">
        <v>120.98</v>
      </c>
      <c r="I1119" s="2">
        <v>58.64</v>
      </c>
      <c r="J1119" s="2">
        <v>2020</v>
      </c>
      <c r="K1119" s="7" t="str">
        <f>IF(COUNTIF(Table1[Customer ID],Table1[[#This Row],[Customer ID]])&gt;1,"Repeat Customer","One-Time Customer")</f>
        <v>One-Time Customer</v>
      </c>
      <c r="L1119" s="2" t="s">
        <v>1951</v>
      </c>
      <c r="M1119" s="2" t="s">
        <v>39</v>
      </c>
      <c r="N1119" s="2" t="s">
        <v>40</v>
      </c>
      <c r="O1119" s="2" t="s">
        <v>41</v>
      </c>
      <c r="P1119" s="2" t="s">
        <v>191</v>
      </c>
      <c r="Q1119" s="2" t="s">
        <v>121</v>
      </c>
      <c r="R1119" s="2" t="s">
        <v>1952</v>
      </c>
      <c r="S1119" s="2">
        <v>0.75</v>
      </c>
      <c r="T1119" s="7">
        <f>Table1[[#This Row],[Profit]]/Table1[[#This Row],[Sales]]</f>
        <v>-0.97046659713054073</v>
      </c>
      <c r="U1119" s="2" t="s">
        <v>33</v>
      </c>
      <c r="V1119" s="2" t="s">
        <v>53</v>
      </c>
      <c r="W1119" s="2" t="s">
        <v>234</v>
      </c>
      <c r="X1119" s="2" t="s">
        <v>1953</v>
      </c>
      <c r="Y1119" s="2">
        <v>15239</v>
      </c>
      <c r="Z1119" s="10">
        <v>42048</v>
      </c>
      <c r="AA1119" s="14" t="str">
        <f>TEXT(Table1[[#This Row],[Order Date]],"mmmm")</f>
        <v>February</v>
      </c>
      <c r="AB1119" s="8" t="str">
        <f>TEXT(Table1[[#This Row],[Order Date]],"yyyy")</f>
        <v>2015</v>
      </c>
      <c r="AC1119" s="10">
        <v>42050</v>
      </c>
      <c r="AD1119" s="2">
        <v>-1330.5</v>
      </c>
      <c r="AE1119" s="2">
        <v>11</v>
      </c>
      <c r="AF1119" s="2">
        <v>1370.99</v>
      </c>
      <c r="AG1119" s="2">
        <v>86933</v>
      </c>
      <c r="AH1119" s="7" t="str">
        <f>IF(COUNTIF(Returns!$A$2:$A$1635,Orders!AG1119)&gt;0,"Returned","Not Returned")</f>
        <v>Not Returned</v>
      </c>
    </row>
    <row r="1120" spans="5:34" ht="12.75" customHeight="1" thickTop="1" thickBot="1" x14ac:dyDescent="0.3">
      <c r="E1120" s="11">
        <v>22145</v>
      </c>
      <c r="F1120" s="12" t="s">
        <v>47</v>
      </c>
      <c r="G1120" s="12">
        <v>0.04</v>
      </c>
      <c r="H1120" s="12">
        <v>120.97</v>
      </c>
      <c r="I1120" s="12">
        <v>7.11</v>
      </c>
      <c r="J1120" s="12">
        <v>2030</v>
      </c>
      <c r="K1120" s="7" t="str">
        <f>IF(COUNTIF(Table1[Customer ID],Table1[[#This Row],[Customer ID]])&gt;1,"Repeat Customer","One-Time Customer")</f>
        <v>Repeat Customer</v>
      </c>
      <c r="L1120" s="12" t="s">
        <v>1954</v>
      </c>
      <c r="M1120" s="12" t="s">
        <v>49</v>
      </c>
      <c r="N1120" s="12" t="s">
        <v>28</v>
      </c>
      <c r="O1120" s="12" t="s">
        <v>77</v>
      </c>
      <c r="P1120" s="12" t="s">
        <v>85</v>
      </c>
      <c r="Q1120" s="12" t="s">
        <v>86</v>
      </c>
      <c r="R1120" s="12" t="s">
        <v>1955</v>
      </c>
      <c r="S1120" s="12">
        <v>0.36</v>
      </c>
      <c r="T1120" s="7">
        <f>Table1[[#This Row],[Profit]]/Table1[[#This Row],[Sales]]</f>
        <v>0.69</v>
      </c>
      <c r="U1120" s="12" t="s">
        <v>33</v>
      </c>
      <c r="V1120" s="12" t="s">
        <v>61</v>
      </c>
      <c r="W1120" s="12" t="s">
        <v>130</v>
      </c>
      <c r="X1120" s="12" t="s">
        <v>1576</v>
      </c>
      <c r="Y1120" s="12">
        <v>75401</v>
      </c>
      <c r="Z1120" s="13">
        <v>42080</v>
      </c>
      <c r="AA1120" s="14" t="str">
        <f>TEXT(Table1[[#This Row],[Order Date]],"mmmm")</f>
        <v>March</v>
      </c>
      <c r="AB1120" s="8" t="str">
        <f>TEXT(Table1[[#This Row],[Order Date]],"yyyy")</f>
        <v>2015</v>
      </c>
      <c r="AC1120" s="13">
        <v>42080</v>
      </c>
      <c r="AD1120" s="12">
        <v>1320.5495999999998</v>
      </c>
      <c r="AE1120" s="12">
        <v>16</v>
      </c>
      <c r="AF1120" s="12">
        <v>1913.84</v>
      </c>
      <c r="AG1120" s="12">
        <v>91059</v>
      </c>
      <c r="AH1120" s="7" t="str">
        <f>IF(COUNTIF(Returns!$A$2:$A$1635,Orders!AG1120)&gt;0,"Returned","Not Returned")</f>
        <v>Not Returned</v>
      </c>
    </row>
    <row r="1121" spans="5:34" ht="12.75" customHeight="1" thickTop="1" thickBot="1" x14ac:dyDescent="0.3">
      <c r="E1121" s="9">
        <v>22146</v>
      </c>
      <c r="F1121" s="2" t="s">
        <v>47</v>
      </c>
      <c r="G1121" s="2">
        <v>0</v>
      </c>
      <c r="H1121" s="2">
        <v>195.99</v>
      </c>
      <c r="I1121" s="2">
        <v>4.2</v>
      </c>
      <c r="J1121" s="2">
        <v>2030</v>
      </c>
      <c r="K1121" s="7" t="str">
        <f>IF(COUNTIF(Table1[Customer ID],Table1[[#This Row],[Customer ID]])&gt;1,"Repeat Customer","One-Time Customer")</f>
        <v>Repeat Customer</v>
      </c>
      <c r="L1121" s="2" t="s">
        <v>1954</v>
      </c>
      <c r="M1121" s="2" t="s">
        <v>49</v>
      </c>
      <c r="N1121" s="2" t="s">
        <v>28</v>
      </c>
      <c r="O1121" s="2" t="s">
        <v>77</v>
      </c>
      <c r="P1121" s="2" t="s">
        <v>78</v>
      </c>
      <c r="Q1121" s="2" t="s">
        <v>59</v>
      </c>
      <c r="R1121" s="2" t="s">
        <v>1956</v>
      </c>
      <c r="S1121" s="2">
        <v>0.6</v>
      </c>
      <c r="T1121" s="7">
        <f>Table1[[#This Row],[Profit]]/Table1[[#This Row],[Sales]]</f>
        <v>0.58894217196856014</v>
      </c>
      <c r="U1121" s="2" t="s">
        <v>33</v>
      </c>
      <c r="V1121" s="2" t="s">
        <v>61</v>
      </c>
      <c r="W1121" s="2" t="s">
        <v>130</v>
      </c>
      <c r="X1121" s="2" t="s">
        <v>1576</v>
      </c>
      <c r="Y1121" s="2">
        <v>75401</v>
      </c>
      <c r="Z1121" s="10">
        <v>42080</v>
      </c>
      <c r="AA1121" s="14" t="str">
        <f>TEXT(Table1[[#This Row],[Order Date]],"mmmm")</f>
        <v>March</v>
      </c>
      <c r="AB1121" s="8" t="str">
        <f>TEXT(Table1[[#This Row],[Order Date]],"yyyy")</f>
        <v>2015</v>
      </c>
      <c r="AC1121" s="10">
        <v>42082</v>
      </c>
      <c r="AD1121" s="2">
        <v>1585.5030000000002</v>
      </c>
      <c r="AE1121" s="2">
        <v>16</v>
      </c>
      <c r="AF1121" s="2">
        <v>2692.12</v>
      </c>
      <c r="AG1121" s="2">
        <v>91059</v>
      </c>
      <c r="AH1121" s="7" t="str">
        <f>IF(COUNTIF(Returns!$A$2:$A$1635,Orders!AG1121)&gt;0,"Returned","Not Returned")</f>
        <v>Not Returned</v>
      </c>
    </row>
    <row r="1122" spans="5:34" ht="12.75" customHeight="1" thickTop="1" thickBot="1" x14ac:dyDescent="0.3">
      <c r="E1122" s="11">
        <v>20654</v>
      </c>
      <c r="F1122" s="12" t="s">
        <v>56</v>
      </c>
      <c r="G1122" s="12">
        <v>0.03</v>
      </c>
      <c r="H1122" s="12">
        <v>55.98</v>
      </c>
      <c r="I1122" s="12">
        <v>4.8600000000000003</v>
      </c>
      <c r="J1122" s="12">
        <v>2030</v>
      </c>
      <c r="K1122" s="7" t="str">
        <f>IF(COUNTIF(Table1[Customer ID],Table1[[#This Row],[Customer ID]])&gt;1,"Repeat Customer","One-Time Customer")</f>
        <v>Repeat Customer</v>
      </c>
      <c r="L1122" s="12" t="s">
        <v>1954</v>
      </c>
      <c r="M1122" s="12" t="s">
        <v>49</v>
      </c>
      <c r="N1122" s="12" t="s">
        <v>28</v>
      </c>
      <c r="O1122" s="12" t="s">
        <v>29</v>
      </c>
      <c r="P1122" s="12" t="s">
        <v>93</v>
      </c>
      <c r="Q1122" s="12" t="s">
        <v>59</v>
      </c>
      <c r="R1122" s="12" t="s">
        <v>612</v>
      </c>
      <c r="S1122" s="12">
        <v>0.36</v>
      </c>
      <c r="T1122" s="7">
        <f>Table1[[#This Row],[Profit]]/Table1[[#This Row],[Sales]]</f>
        <v>0.69</v>
      </c>
      <c r="U1122" s="12" t="s">
        <v>33</v>
      </c>
      <c r="V1122" s="12" t="s">
        <v>61</v>
      </c>
      <c r="W1122" s="12" t="s">
        <v>130</v>
      </c>
      <c r="X1122" s="12" t="s">
        <v>1576</v>
      </c>
      <c r="Y1122" s="12">
        <v>75401</v>
      </c>
      <c r="Z1122" s="13">
        <v>42081</v>
      </c>
      <c r="AA1122" s="14" t="str">
        <f>TEXT(Table1[[#This Row],[Order Date]],"mmmm")</f>
        <v>March</v>
      </c>
      <c r="AB1122" s="8" t="str">
        <f>TEXT(Table1[[#This Row],[Order Date]],"yyyy")</f>
        <v>2015</v>
      </c>
      <c r="AC1122" s="13">
        <v>42083</v>
      </c>
      <c r="AD1122" s="12">
        <v>526.04219999999998</v>
      </c>
      <c r="AE1122" s="12">
        <v>13</v>
      </c>
      <c r="AF1122" s="12">
        <v>762.38</v>
      </c>
      <c r="AG1122" s="12">
        <v>91060</v>
      </c>
      <c r="AH1122" s="7" t="str">
        <f>IF(COUNTIF(Returns!$A$2:$A$1635,Orders!AG1122)&gt;0,"Returned","Not Returned")</f>
        <v>Not Returned</v>
      </c>
    </row>
    <row r="1123" spans="5:34" ht="12.75" customHeight="1" thickTop="1" thickBot="1" x14ac:dyDescent="0.3">
      <c r="E1123" s="9">
        <v>25918</v>
      </c>
      <c r="F1123" s="2" t="s">
        <v>47</v>
      </c>
      <c r="G1123" s="2">
        <v>0.1</v>
      </c>
      <c r="H1123" s="2">
        <v>1.89</v>
      </c>
      <c r="I1123" s="2">
        <v>0.76</v>
      </c>
      <c r="J1123" s="2">
        <v>2035</v>
      </c>
      <c r="K1123" s="7" t="str">
        <f>IF(COUNTIF(Table1[Customer ID],Table1[[#This Row],[Customer ID]])&gt;1,"Repeat Customer","One-Time Customer")</f>
        <v>One-Time Customer</v>
      </c>
      <c r="L1123" s="2" t="s">
        <v>1957</v>
      </c>
      <c r="M1123" s="2" t="s">
        <v>49</v>
      </c>
      <c r="N1123" s="2" t="s">
        <v>114</v>
      </c>
      <c r="O1123" s="2" t="s">
        <v>29</v>
      </c>
      <c r="P1123" s="2" t="s">
        <v>66</v>
      </c>
      <c r="Q1123" s="2" t="s">
        <v>31</v>
      </c>
      <c r="R1123" s="2" t="s">
        <v>1958</v>
      </c>
      <c r="S1123" s="2">
        <v>0.83</v>
      </c>
      <c r="T1123" s="7">
        <f>Table1[[#This Row],[Profit]]/Table1[[#This Row],[Sales]]</f>
        <v>-1.1010893246187365</v>
      </c>
      <c r="U1123" s="2" t="s">
        <v>33</v>
      </c>
      <c r="V1123" s="2" t="s">
        <v>136</v>
      </c>
      <c r="W1123" s="2" t="s">
        <v>362</v>
      </c>
      <c r="X1123" s="2" t="s">
        <v>1841</v>
      </c>
      <c r="Y1123" s="2">
        <v>33403</v>
      </c>
      <c r="Z1123" s="10">
        <v>42142</v>
      </c>
      <c r="AA1123" s="14" t="str">
        <f>TEXT(Table1[[#This Row],[Order Date]],"mmmm")</f>
        <v>May</v>
      </c>
      <c r="AB1123" s="8" t="str">
        <f>TEXT(Table1[[#This Row],[Order Date]],"yyyy")</f>
        <v>2015</v>
      </c>
      <c r="AC1123" s="10">
        <v>42144</v>
      </c>
      <c r="AD1123" s="2">
        <v>-40.432000000000002</v>
      </c>
      <c r="AE1123" s="2">
        <v>20</v>
      </c>
      <c r="AF1123" s="2">
        <v>36.72</v>
      </c>
      <c r="AG1123" s="2">
        <v>87117</v>
      </c>
      <c r="AH1123" s="7" t="str">
        <f>IF(COUNTIF(Returns!$A$2:$A$1635,Orders!AG1123)&gt;0,"Returned","Not Returned")</f>
        <v>Not Returned</v>
      </c>
    </row>
    <row r="1124" spans="5:34" ht="12.75" customHeight="1" thickTop="1" thickBot="1" x14ac:dyDescent="0.3">
      <c r="E1124" s="11">
        <v>19733</v>
      </c>
      <c r="F1124" s="12" t="s">
        <v>37</v>
      </c>
      <c r="G1124" s="12">
        <v>0</v>
      </c>
      <c r="H1124" s="12">
        <v>73.98</v>
      </c>
      <c r="I1124" s="12">
        <v>14.52</v>
      </c>
      <c r="J1124" s="12">
        <v>2037</v>
      </c>
      <c r="K1124" s="7" t="str">
        <f>IF(COUNTIF(Table1[Customer ID],Table1[[#This Row],[Customer ID]])&gt;1,"Repeat Customer","One-Time Customer")</f>
        <v>One-Time Customer</v>
      </c>
      <c r="L1124" s="12" t="s">
        <v>1959</v>
      </c>
      <c r="M1124" s="12" t="s">
        <v>49</v>
      </c>
      <c r="N1124" s="12" t="s">
        <v>58</v>
      </c>
      <c r="O1124" s="12" t="s">
        <v>77</v>
      </c>
      <c r="P1124" s="12" t="s">
        <v>180</v>
      </c>
      <c r="Q1124" s="12" t="s">
        <v>59</v>
      </c>
      <c r="R1124" s="12" t="s">
        <v>1140</v>
      </c>
      <c r="S1124" s="12">
        <v>0.65</v>
      </c>
      <c r="T1124" s="7">
        <f>Table1[[#This Row],[Profit]]/Table1[[#This Row],[Sales]]</f>
        <v>-0.28984985770828564</v>
      </c>
      <c r="U1124" s="12" t="s">
        <v>33</v>
      </c>
      <c r="V1124" s="12" t="s">
        <v>34</v>
      </c>
      <c r="W1124" s="12" t="s">
        <v>82</v>
      </c>
      <c r="X1124" s="12" t="s">
        <v>1901</v>
      </c>
      <c r="Y1124" s="12">
        <v>59715</v>
      </c>
      <c r="Z1124" s="13">
        <v>42075</v>
      </c>
      <c r="AA1124" s="14" t="str">
        <f>TEXT(Table1[[#This Row],[Order Date]],"mmmm")</f>
        <v>March</v>
      </c>
      <c r="AB1124" s="8" t="str">
        <f>TEXT(Table1[[#This Row],[Order Date]],"yyyy")</f>
        <v>2015</v>
      </c>
      <c r="AC1124" s="13">
        <v>42077</v>
      </c>
      <c r="AD1124" s="12">
        <v>-88.61</v>
      </c>
      <c r="AE1124" s="12">
        <v>4</v>
      </c>
      <c r="AF1124" s="12">
        <v>305.70999999999998</v>
      </c>
      <c r="AG1124" s="12">
        <v>89333</v>
      </c>
      <c r="AH1124" s="7" t="str">
        <f>IF(COUNTIF(Returns!$A$2:$A$1635,Orders!AG1124)&gt;0,"Returned","Not Returned")</f>
        <v>Not Returned</v>
      </c>
    </row>
    <row r="1125" spans="5:34" ht="12.75" customHeight="1" thickTop="1" thickBot="1" x14ac:dyDescent="0.3">
      <c r="E1125" s="9">
        <v>22018</v>
      </c>
      <c r="F1125" s="2" t="s">
        <v>25</v>
      </c>
      <c r="G1125" s="2">
        <v>0.06</v>
      </c>
      <c r="H1125" s="2">
        <v>40.99</v>
      </c>
      <c r="I1125" s="2">
        <v>17.48</v>
      </c>
      <c r="J1125" s="2">
        <v>2038</v>
      </c>
      <c r="K1125" s="7" t="str">
        <f>IF(COUNTIF(Table1[Customer ID],Table1[[#This Row],[Customer ID]])&gt;1,"Repeat Customer","One-Time Customer")</f>
        <v>One-Time Customer</v>
      </c>
      <c r="L1125" s="2" t="s">
        <v>1960</v>
      </c>
      <c r="M1125" s="2" t="s">
        <v>49</v>
      </c>
      <c r="N1125" s="2" t="s">
        <v>58</v>
      </c>
      <c r="O1125" s="2" t="s">
        <v>29</v>
      </c>
      <c r="P1125" s="2" t="s">
        <v>93</v>
      </c>
      <c r="Q1125" s="2" t="s">
        <v>59</v>
      </c>
      <c r="R1125" s="2" t="s">
        <v>1106</v>
      </c>
      <c r="S1125" s="2">
        <v>0.36</v>
      </c>
      <c r="T1125" s="7">
        <f>Table1[[#This Row],[Profit]]/Table1[[#This Row],[Sales]]</f>
        <v>0.39390877598152424</v>
      </c>
      <c r="U1125" s="2" t="s">
        <v>33</v>
      </c>
      <c r="V1125" s="2" t="s">
        <v>53</v>
      </c>
      <c r="W1125" s="2" t="s">
        <v>71</v>
      </c>
      <c r="X1125" s="2" t="s">
        <v>1961</v>
      </c>
      <c r="Y1125" s="2">
        <v>10550</v>
      </c>
      <c r="Z1125" s="10">
        <v>42115</v>
      </c>
      <c r="AA1125" s="14" t="str">
        <f>TEXT(Table1[[#This Row],[Order Date]],"mmmm")</f>
        <v>April</v>
      </c>
      <c r="AB1125" s="8" t="str">
        <f>TEXT(Table1[[#This Row],[Order Date]],"yyyy")</f>
        <v>2015</v>
      </c>
      <c r="AC1125" s="10">
        <v>42115</v>
      </c>
      <c r="AD1125" s="2">
        <v>109.16</v>
      </c>
      <c r="AE1125" s="2">
        <v>7</v>
      </c>
      <c r="AF1125" s="2">
        <v>277.12</v>
      </c>
      <c r="AG1125" s="2">
        <v>89334</v>
      </c>
      <c r="AH1125" s="7" t="str">
        <f>IF(COUNTIF(Returns!$A$2:$A$1635,Orders!AG1125)&gt;0,"Returned","Not Returned")</f>
        <v>Not Returned</v>
      </c>
    </row>
    <row r="1126" spans="5:34" ht="12.75" customHeight="1" thickTop="1" thickBot="1" x14ac:dyDescent="0.3">
      <c r="E1126" s="11">
        <v>24731</v>
      </c>
      <c r="F1126" s="12" t="s">
        <v>106</v>
      </c>
      <c r="G1126" s="12">
        <v>0.09</v>
      </c>
      <c r="H1126" s="12">
        <v>20.99</v>
      </c>
      <c r="I1126" s="12">
        <v>2.5</v>
      </c>
      <c r="J1126" s="12">
        <v>2044</v>
      </c>
      <c r="K1126" s="7" t="str">
        <f>IF(COUNTIF(Table1[Customer ID],Table1[[#This Row],[Customer ID]])&gt;1,"Repeat Customer","One-Time Customer")</f>
        <v>One-Time Customer</v>
      </c>
      <c r="L1126" s="12" t="s">
        <v>1962</v>
      </c>
      <c r="M1126" s="12" t="s">
        <v>49</v>
      </c>
      <c r="N1126" s="12" t="s">
        <v>28</v>
      </c>
      <c r="O1126" s="12" t="s">
        <v>77</v>
      </c>
      <c r="P1126" s="12" t="s">
        <v>78</v>
      </c>
      <c r="Q1126" s="12" t="s">
        <v>31</v>
      </c>
      <c r="R1126" s="12" t="s">
        <v>1170</v>
      </c>
      <c r="S1126" s="12">
        <v>0.81</v>
      </c>
      <c r="T1126" s="7">
        <f>Table1[[#This Row],[Profit]]/Table1[[#This Row],[Sales]]</f>
        <v>-1.359724303266407</v>
      </c>
      <c r="U1126" s="12" t="s">
        <v>33</v>
      </c>
      <c r="V1126" s="12" t="s">
        <v>136</v>
      </c>
      <c r="W1126" s="12" t="s">
        <v>958</v>
      </c>
      <c r="X1126" s="12" t="s">
        <v>1963</v>
      </c>
      <c r="Y1126" s="12">
        <v>72756</v>
      </c>
      <c r="Z1126" s="13">
        <v>42179</v>
      </c>
      <c r="AA1126" s="14" t="str">
        <f>TEXT(Table1[[#This Row],[Order Date]],"mmmm")</f>
        <v>June</v>
      </c>
      <c r="AB1126" s="8" t="str">
        <f>TEXT(Table1[[#This Row],[Order Date]],"yyyy")</f>
        <v>2015</v>
      </c>
      <c r="AC1126" s="13">
        <v>42186</v>
      </c>
      <c r="AD1126" s="12">
        <v>-136.12200000000001</v>
      </c>
      <c r="AE1126" s="12">
        <v>6</v>
      </c>
      <c r="AF1126" s="12">
        <v>100.11</v>
      </c>
      <c r="AG1126" s="12">
        <v>88692</v>
      </c>
      <c r="AH1126" s="7" t="str">
        <f>IF(COUNTIF(Returns!$A$2:$A$1635,Orders!AG1126)&gt;0,"Returned","Not Returned")</f>
        <v>Not Returned</v>
      </c>
    </row>
    <row r="1127" spans="5:34" ht="12.75" customHeight="1" thickTop="1" thickBot="1" x14ac:dyDescent="0.3">
      <c r="E1127" s="9">
        <v>22970</v>
      </c>
      <c r="F1127" s="2" t="s">
        <v>47</v>
      </c>
      <c r="G1127" s="2">
        <v>0.04</v>
      </c>
      <c r="H1127" s="2">
        <v>4.28</v>
      </c>
      <c r="I1127" s="2">
        <v>5.68</v>
      </c>
      <c r="J1127" s="2">
        <v>2046</v>
      </c>
      <c r="K1127" s="7" t="str">
        <f>IF(COUNTIF(Table1[Customer ID],Table1[[#This Row],[Customer ID]])&gt;1,"Repeat Customer","One-Time Customer")</f>
        <v>Repeat Customer</v>
      </c>
      <c r="L1127" s="2" t="s">
        <v>1964</v>
      </c>
      <c r="M1127" s="2" t="s">
        <v>49</v>
      </c>
      <c r="N1127" s="2" t="s">
        <v>28</v>
      </c>
      <c r="O1127" s="2" t="s">
        <v>29</v>
      </c>
      <c r="P1127" s="2" t="s">
        <v>93</v>
      </c>
      <c r="Q1127" s="2" t="s">
        <v>59</v>
      </c>
      <c r="R1127" s="2" t="s">
        <v>1965</v>
      </c>
      <c r="S1127" s="2">
        <v>0.4</v>
      </c>
      <c r="T1127" s="7">
        <f>Table1[[#This Row],[Profit]]/Table1[[#This Row],[Sales]]</f>
        <v>-0.86794546607482559</v>
      </c>
      <c r="U1127" s="2" t="s">
        <v>33</v>
      </c>
      <c r="V1127" s="2" t="s">
        <v>61</v>
      </c>
      <c r="W1127" s="2" t="s">
        <v>183</v>
      </c>
      <c r="X1127" s="2" t="s">
        <v>1966</v>
      </c>
      <c r="Y1127" s="2">
        <v>67901</v>
      </c>
      <c r="Z1127" s="10">
        <v>42167</v>
      </c>
      <c r="AA1127" s="14" t="str">
        <f>TEXT(Table1[[#This Row],[Order Date]],"mmmm")</f>
        <v>June</v>
      </c>
      <c r="AB1127" s="8" t="str">
        <f>TEXT(Table1[[#This Row],[Order Date]],"yyyy")</f>
        <v>2015</v>
      </c>
      <c r="AC1127" s="10">
        <v>42169</v>
      </c>
      <c r="AD1127" s="2">
        <v>-27.375</v>
      </c>
      <c r="AE1127" s="2">
        <v>7</v>
      </c>
      <c r="AF1127" s="2">
        <v>31.54</v>
      </c>
      <c r="AG1127" s="2">
        <v>88219</v>
      </c>
      <c r="AH1127" s="7" t="str">
        <f>IF(COUNTIF(Returns!$A$2:$A$1635,Orders!AG1127)&gt;0,"Returned","Not Returned")</f>
        <v>Not Returned</v>
      </c>
    </row>
    <row r="1128" spans="5:34" ht="12.75" customHeight="1" thickTop="1" thickBot="1" x14ac:dyDescent="0.3">
      <c r="E1128" s="11">
        <v>22971</v>
      </c>
      <c r="F1128" s="12" t="s">
        <v>47</v>
      </c>
      <c r="G1128" s="12">
        <v>0.06</v>
      </c>
      <c r="H1128" s="12">
        <v>376.13</v>
      </c>
      <c r="I1128" s="12">
        <v>85.63</v>
      </c>
      <c r="J1128" s="12">
        <v>2046</v>
      </c>
      <c r="K1128" s="7" t="str">
        <f>IF(COUNTIF(Table1[Customer ID],Table1[[#This Row],[Customer ID]])&gt;1,"Repeat Customer","One-Time Customer")</f>
        <v>Repeat Customer</v>
      </c>
      <c r="L1128" s="12" t="s">
        <v>1964</v>
      </c>
      <c r="M1128" s="12" t="s">
        <v>39</v>
      </c>
      <c r="N1128" s="12" t="s">
        <v>28</v>
      </c>
      <c r="O1128" s="12" t="s">
        <v>41</v>
      </c>
      <c r="P1128" s="12" t="s">
        <v>152</v>
      </c>
      <c r="Q1128" s="12" t="s">
        <v>121</v>
      </c>
      <c r="R1128" s="12" t="s">
        <v>1967</v>
      </c>
      <c r="S1128" s="12">
        <v>0.74</v>
      </c>
      <c r="T1128" s="7">
        <f>Table1[[#This Row],[Profit]]/Table1[[#This Row],[Sales]]</f>
        <v>-9.40208514485327E-2</v>
      </c>
      <c r="U1128" s="12" t="s">
        <v>33</v>
      </c>
      <c r="V1128" s="12" t="s">
        <v>61</v>
      </c>
      <c r="W1128" s="12" t="s">
        <v>183</v>
      </c>
      <c r="X1128" s="12" t="s">
        <v>1966</v>
      </c>
      <c r="Y1128" s="12">
        <v>67901</v>
      </c>
      <c r="Z1128" s="13">
        <v>42167</v>
      </c>
      <c r="AA1128" s="14" t="str">
        <f>TEXT(Table1[[#This Row],[Order Date]],"mmmm")</f>
        <v>June</v>
      </c>
      <c r="AB1128" s="8" t="str">
        <f>TEXT(Table1[[#This Row],[Order Date]],"yyyy")</f>
        <v>2015</v>
      </c>
      <c r="AC1128" s="13">
        <v>42169</v>
      </c>
      <c r="AD1128" s="12">
        <v>-435.75749999999999</v>
      </c>
      <c r="AE1128" s="12">
        <v>13</v>
      </c>
      <c r="AF1128" s="12">
        <v>4634.6899999999996</v>
      </c>
      <c r="AG1128" s="12">
        <v>88219</v>
      </c>
      <c r="AH1128" s="7" t="str">
        <f>IF(COUNTIF(Returns!$A$2:$A$1635,Orders!AG1128)&gt;0,"Returned","Not Returned")</f>
        <v>Not Returned</v>
      </c>
    </row>
    <row r="1129" spans="5:34" ht="12.75" customHeight="1" thickTop="1" thickBot="1" x14ac:dyDescent="0.3">
      <c r="E1129" s="9">
        <v>22972</v>
      </c>
      <c r="F1129" s="2" t="s">
        <v>47</v>
      </c>
      <c r="G1129" s="2">
        <v>0.06</v>
      </c>
      <c r="H1129" s="2">
        <v>424.21</v>
      </c>
      <c r="I1129" s="2">
        <v>110.2</v>
      </c>
      <c r="J1129" s="2">
        <v>2046</v>
      </c>
      <c r="K1129" s="7" t="str">
        <f>IF(COUNTIF(Table1[Customer ID],Table1[[#This Row],[Customer ID]])&gt;1,"Repeat Customer","One-Time Customer")</f>
        <v>Repeat Customer</v>
      </c>
      <c r="L1129" s="2" t="s">
        <v>1964</v>
      </c>
      <c r="M1129" s="2" t="s">
        <v>39</v>
      </c>
      <c r="N1129" s="2" t="s">
        <v>28</v>
      </c>
      <c r="O1129" s="2" t="s">
        <v>41</v>
      </c>
      <c r="P1129" s="2" t="s">
        <v>152</v>
      </c>
      <c r="Q1129" s="2" t="s">
        <v>121</v>
      </c>
      <c r="R1129" s="2" t="s">
        <v>1900</v>
      </c>
      <c r="S1129" s="2">
        <v>0.67</v>
      </c>
      <c r="T1129" s="7">
        <f>Table1[[#This Row],[Profit]]/Table1[[#This Row],[Sales]]</f>
        <v>9.3445673142087307E-2</v>
      </c>
      <c r="U1129" s="2" t="s">
        <v>33</v>
      </c>
      <c r="V1129" s="2" t="s">
        <v>61</v>
      </c>
      <c r="W1129" s="2" t="s">
        <v>183</v>
      </c>
      <c r="X1129" s="2" t="s">
        <v>1966</v>
      </c>
      <c r="Y1129" s="2">
        <v>67901</v>
      </c>
      <c r="Z1129" s="10">
        <v>42167</v>
      </c>
      <c r="AA1129" s="14" t="str">
        <f>TEXT(Table1[[#This Row],[Order Date]],"mmmm")</f>
        <v>June</v>
      </c>
      <c r="AB1129" s="8" t="str">
        <f>TEXT(Table1[[#This Row],[Order Date]],"yyyy")</f>
        <v>2015</v>
      </c>
      <c r="AC1129" s="10">
        <v>42168</v>
      </c>
      <c r="AD1129" s="2">
        <v>682.53</v>
      </c>
      <c r="AE1129" s="2">
        <v>17</v>
      </c>
      <c r="AF1129" s="2">
        <v>7304.03</v>
      </c>
      <c r="AG1129" s="2">
        <v>88219</v>
      </c>
      <c r="AH1129" s="7" t="str">
        <f>IF(COUNTIF(Returns!$A$2:$A$1635,Orders!AG1129)&gt;0,"Returned","Not Returned")</f>
        <v>Not Returned</v>
      </c>
    </row>
    <row r="1130" spans="5:34" ht="12.75" customHeight="1" thickTop="1" thickBot="1" x14ac:dyDescent="0.3">
      <c r="E1130" s="11">
        <v>22973</v>
      </c>
      <c r="F1130" s="12" t="s">
        <v>47</v>
      </c>
      <c r="G1130" s="12">
        <v>0.06</v>
      </c>
      <c r="H1130" s="12">
        <v>195.99</v>
      </c>
      <c r="I1130" s="12">
        <v>8.99</v>
      </c>
      <c r="J1130" s="12">
        <v>2046</v>
      </c>
      <c r="K1130" s="7" t="str">
        <f>IF(COUNTIF(Table1[Customer ID],Table1[[#This Row],[Customer ID]])&gt;1,"Repeat Customer","One-Time Customer")</f>
        <v>Repeat Customer</v>
      </c>
      <c r="L1130" s="12" t="s">
        <v>1964</v>
      </c>
      <c r="M1130" s="12" t="s">
        <v>49</v>
      </c>
      <c r="N1130" s="12" t="s">
        <v>28</v>
      </c>
      <c r="O1130" s="12" t="s">
        <v>77</v>
      </c>
      <c r="P1130" s="12" t="s">
        <v>78</v>
      </c>
      <c r="Q1130" s="12" t="s">
        <v>59</v>
      </c>
      <c r="R1130" s="12" t="s">
        <v>734</v>
      </c>
      <c r="S1130" s="12">
        <v>0.6</v>
      </c>
      <c r="T1130" s="7">
        <f>Table1[[#This Row],[Profit]]/Table1[[#This Row],[Sales]]</f>
        <v>-0.43819173318580579</v>
      </c>
      <c r="U1130" s="12" t="s">
        <v>33</v>
      </c>
      <c r="V1130" s="12" t="s">
        <v>61</v>
      </c>
      <c r="W1130" s="12" t="s">
        <v>183</v>
      </c>
      <c r="X1130" s="12" t="s">
        <v>1966</v>
      </c>
      <c r="Y1130" s="12">
        <v>67901</v>
      </c>
      <c r="Z1130" s="13">
        <v>42167</v>
      </c>
      <c r="AA1130" s="14" t="str">
        <f>TEXT(Table1[[#This Row],[Order Date]],"mmmm")</f>
        <v>June</v>
      </c>
      <c r="AB1130" s="8" t="str">
        <f>TEXT(Table1[[#This Row],[Order Date]],"yyyy")</f>
        <v>2015</v>
      </c>
      <c r="AC1130" s="13">
        <v>42169</v>
      </c>
      <c r="AD1130" s="12">
        <v>-277.22200000000004</v>
      </c>
      <c r="AE1130" s="12">
        <v>4</v>
      </c>
      <c r="AF1130" s="12">
        <v>632.65</v>
      </c>
      <c r="AG1130" s="12">
        <v>88219</v>
      </c>
      <c r="AH1130" s="7" t="str">
        <f>IF(COUNTIF(Returns!$A$2:$A$1635,Orders!AG1130)&gt;0,"Returned","Not Returned")</f>
        <v>Not Returned</v>
      </c>
    </row>
    <row r="1131" spans="5:34" ht="12.75" customHeight="1" thickTop="1" thickBot="1" x14ac:dyDescent="0.3">
      <c r="E1131" s="9">
        <v>18497</v>
      </c>
      <c r="F1131" s="2" t="s">
        <v>25</v>
      </c>
      <c r="G1131" s="2">
        <v>0.03</v>
      </c>
      <c r="H1131" s="2">
        <v>15.28</v>
      </c>
      <c r="I1131" s="2">
        <v>1.99</v>
      </c>
      <c r="J1131" s="2">
        <v>2049</v>
      </c>
      <c r="K1131" s="7" t="str">
        <f>IF(COUNTIF(Table1[Customer ID],Table1[[#This Row],[Customer ID]])&gt;1,"Repeat Customer","One-Time Customer")</f>
        <v>Repeat Customer</v>
      </c>
      <c r="L1131" s="2" t="s">
        <v>1968</v>
      </c>
      <c r="M1131" s="2" t="s">
        <v>49</v>
      </c>
      <c r="N1131" s="2" t="s">
        <v>28</v>
      </c>
      <c r="O1131" s="2" t="s">
        <v>77</v>
      </c>
      <c r="P1131" s="2" t="s">
        <v>180</v>
      </c>
      <c r="Q1131" s="2" t="s">
        <v>51</v>
      </c>
      <c r="R1131" s="2" t="s">
        <v>333</v>
      </c>
      <c r="S1131" s="2">
        <v>0.42</v>
      </c>
      <c r="T1131" s="7">
        <f>Table1[[#This Row],[Profit]]/Table1[[#This Row],[Sales]]</f>
        <v>-0.91650972575434742</v>
      </c>
      <c r="U1131" s="2" t="s">
        <v>33</v>
      </c>
      <c r="V1131" s="2" t="s">
        <v>136</v>
      </c>
      <c r="W1131" s="2" t="s">
        <v>137</v>
      </c>
      <c r="X1131" s="2" t="s">
        <v>1969</v>
      </c>
      <c r="Y1131" s="2">
        <v>22801</v>
      </c>
      <c r="Z1131" s="10">
        <v>42176</v>
      </c>
      <c r="AA1131" s="14" t="str">
        <f>TEXT(Table1[[#This Row],[Order Date]],"mmmm")</f>
        <v>June</v>
      </c>
      <c r="AB1131" s="8" t="str">
        <f>TEXT(Table1[[#This Row],[Order Date]],"yyyy")</f>
        <v>2015</v>
      </c>
      <c r="AC1131" s="10">
        <v>42178</v>
      </c>
      <c r="AD1131" s="2">
        <v>-266.68600000000004</v>
      </c>
      <c r="AE1131" s="2">
        <v>19</v>
      </c>
      <c r="AF1131" s="2">
        <v>290.98</v>
      </c>
      <c r="AG1131" s="2">
        <v>88220</v>
      </c>
      <c r="AH1131" s="7" t="str">
        <f>IF(COUNTIF(Returns!$A$2:$A$1635,Orders!AG1131)&gt;0,"Returned","Not Returned")</f>
        <v>Not Returned</v>
      </c>
    </row>
    <row r="1132" spans="5:34" ht="12.75" customHeight="1" thickTop="1" thickBot="1" x14ac:dyDescent="0.3">
      <c r="E1132" s="11">
        <v>18498</v>
      </c>
      <c r="F1132" s="12" t="s">
        <v>25</v>
      </c>
      <c r="G1132" s="12">
        <v>0.09</v>
      </c>
      <c r="H1132" s="12">
        <v>1.76</v>
      </c>
      <c r="I1132" s="12">
        <v>0.7</v>
      </c>
      <c r="J1132" s="12">
        <v>2049</v>
      </c>
      <c r="K1132" s="7" t="str">
        <f>IF(COUNTIF(Table1[Customer ID],Table1[[#This Row],[Customer ID]])&gt;1,"Repeat Customer","One-Time Customer")</f>
        <v>Repeat Customer</v>
      </c>
      <c r="L1132" s="12" t="s">
        <v>1968</v>
      </c>
      <c r="M1132" s="12" t="s">
        <v>49</v>
      </c>
      <c r="N1132" s="12" t="s">
        <v>28</v>
      </c>
      <c r="O1132" s="12" t="s">
        <v>29</v>
      </c>
      <c r="P1132" s="12" t="s">
        <v>30</v>
      </c>
      <c r="Q1132" s="12" t="s">
        <v>31</v>
      </c>
      <c r="R1132" s="12" t="s">
        <v>1970</v>
      </c>
      <c r="S1132" s="12">
        <v>0.56000000000000005</v>
      </c>
      <c r="T1132" s="7">
        <f>Table1[[#This Row],[Profit]]/Table1[[#This Row],[Sales]]</f>
        <v>-0.56398713826366553</v>
      </c>
      <c r="U1132" s="12" t="s">
        <v>33</v>
      </c>
      <c r="V1132" s="12" t="s">
        <v>136</v>
      </c>
      <c r="W1132" s="12" t="s">
        <v>137</v>
      </c>
      <c r="X1132" s="12" t="s">
        <v>1969</v>
      </c>
      <c r="Y1132" s="12">
        <v>22801</v>
      </c>
      <c r="Z1132" s="13">
        <v>42176</v>
      </c>
      <c r="AA1132" s="14" t="str">
        <f>TEXT(Table1[[#This Row],[Order Date]],"mmmm")</f>
        <v>June</v>
      </c>
      <c r="AB1132" s="8" t="str">
        <f>TEXT(Table1[[#This Row],[Order Date]],"yyyy")</f>
        <v>2015</v>
      </c>
      <c r="AC1132" s="13">
        <v>42179</v>
      </c>
      <c r="AD1132" s="12">
        <v>-12.277999999999999</v>
      </c>
      <c r="AE1132" s="12">
        <v>13</v>
      </c>
      <c r="AF1132" s="12">
        <v>21.77</v>
      </c>
      <c r="AG1132" s="12">
        <v>88220</v>
      </c>
      <c r="AH1132" s="7" t="str">
        <f>IF(COUNTIF(Returns!$A$2:$A$1635,Orders!AG1132)&gt;0,"Returned","Not Returned")</f>
        <v>Not Returned</v>
      </c>
    </row>
    <row r="1133" spans="5:34" ht="12.75" customHeight="1" thickTop="1" thickBot="1" x14ac:dyDescent="0.3">
      <c r="E1133" s="9">
        <v>18251</v>
      </c>
      <c r="F1133" s="2" t="s">
        <v>37</v>
      </c>
      <c r="G1133" s="2">
        <v>7.0000000000000007E-2</v>
      </c>
      <c r="H1133" s="2">
        <v>31.78</v>
      </c>
      <c r="I1133" s="2">
        <v>1.99</v>
      </c>
      <c r="J1133" s="2">
        <v>2052</v>
      </c>
      <c r="K1133" s="7" t="str">
        <f>IF(COUNTIF(Table1[Customer ID],Table1[[#This Row],[Customer ID]])&gt;1,"Repeat Customer","One-Time Customer")</f>
        <v>Repeat Customer</v>
      </c>
      <c r="L1133" s="2" t="s">
        <v>1971</v>
      </c>
      <c r="M1133" s="2" t="s">
        <v>49</v>
      </c>
      <c r="N1133" s="2" t="s">
        <v>40</v>
      </c>
      <c r="O1133" s="2" t="s">
        <v>77</v>
      </c>
      <c r="P1133" s="2" t="s">
        <v>180</v>
      </c>
      <c r="Q1133" s="2" t="s">
        <v>51</v>
      </c>
      <c r="R1133" s="2" t="s">
        <v>901</v>
      </c>
      <c r="S1133" s="2">
        <v>0.42</v>
      </c>
      <c r="T1133" s="7">
        <f>Table1[[#This Row],[Profit]]/Table1[[#This Row],[Sales]]</f>
        <v>0.69</v>
      </c>
      <c r="U1133" s="2" t="s">
        <v>33</v>
      </c>
      <c r="V1133" s="2" t="s">
        <v>34</v>
      </c>
      <c r="W1133" s="2" t="s">
        <v>366</v>
      </c>
      <c r="X1133" s="2" t="s">
        <v>1972</v>
      </c>
      <c r="Y1133" s="2">
        <v>87105</v>
      </c>
      <c r="Z1133" s="10">
        <v>42054</v>
      </c>
      <c r="AA1133" s="14" t="str">
        <f>TEXT(Table1[[#This Row],[Order Date]],"mmmm")</f>
        <v>February</v>
      </c>
      <c r="AB1133" s="8" t="str">
        <f>TEXT(Table1[[#This Row],[Order Date]],"yyyy")</f>
        <v>2015</v>
      </c>
      <c r="AC1133" s="10">
        <v>42056</v>
      </c>
      <c r="AD1133" s="2">
        <v>265.11180000000002</v>
      </c>
      <c r="AE1133" s="2">
        <v>13</v>
      </c>
      <c r="AF1133" s="2">
        <v>384.22</v>
      </c>
      <c r="AG1133" s="2">
        <v>87234</v>
      </c>
      <c r="AH1133" s="7" t="str">
        <f>IF(COUNTIF(Returns!$A$2:$A$1635,Orders!AG1133)&gt;0,"Returned","Not Returned")</f>
        <v>Not Returned</v>
      </c>
    </row>
    <row r="1134" spans="5:34" ht="12.75" customHeight="1" thickTop="1" thickBot="1" x14ac:dyDescent="0.3">
      <c r="E1134" s="11">
        <v>18252</v>
      </c>
      <c r="F1134" s="12" t="s">
        <v>37</v>
      </c>
      <c r="G1134" s="12">
        <v>0</v>
      </c>
      <c r="H1134" s="12">
        <v>5.98</v>
      </c>
      <c r="I1134" s="12">
        <v>2.5</v>
      </c>
      <c r="J1134" s="12">
        <v>2052</v>
      </c>
      <c r="K1134" s="7" t="str">
        <f>IF(COUNTIF(Table1[Customer ID],Table1[[#This Row],[Customer ID]])&gt;1,"Repeat Customer","One-Time Customer")</f>
        <v>Repeat Customer</v>
      </c>
      <c r="L1134" s="12" t="s">
        <v>1971</v>
      </c>
      <c r="M1134" s="12" t="s">
        <v>49</v>
      </c>
      <c r="N1134" s="12" t="s">
        <v>40</v>
      </c>
      <c r="O1134" s="12" t="s">
        <v>29</v>
      </c>
      <c r="P1134" s="12" t="s">
        <v>69</v>
      </c>
      <c r="Q1134" s="12" t="s">
        <v>59</v>
      </c>
      <c r="R1134" s="12" t="s">
        <v>246</v>
      </c>
      <c r="S1134" s="12">
        <v>0.36</v>
      </c>
      <c r="T1134" s="7">
        <f>Table1[[#This Row],[Profit]]/Table1[[#This Row],[Sales]]</f>
        <v>0.30217446270543619</v>
      </c>
      <c r="U1134" s="12" t="s">
        <v>33</v>
      </c>
      <c r="V1134" s="12" t="s">
        <v>34</v>
      </c>
      <c r="W1134" s="12" t="s">
        <v>366</v>
      </c>
      <c r="X1134" s="12" t="s">
        <v>1972</v>
      </c>
      <c r="Y1134" s="12">
        <v>87105</v>
      </c>
      <c r="Z1134" s="13">
        <v>42054</v>
      </c>
      <c r="AA1134" s="14" t="str">
        <f>TEXT(Table1[[#This Row],[Order Date]],"mmmm")</f>
        <v>February</v>
      </c>
      <c r="AB1134" s="8" t="str">
        <f>TEXT(Table1[[#This Row],[Order Date]],"yyyy")</f>
        <v>2015</v>
      </c>
      <c r="AC1134" s="13">
        <v>42055</v>
      </c>
      <c r="AD1134" s="12">
        <v>9.5608000000000004</v>
      </c>
      <c r="AE1134" s="12">
        <v>5</v>
      </c>
      <c r="AF1134" s="12">
        <v>31.64</v>
      </c>
      <c r="AG1134" s="12">
        <v>87234</v>
      </c>
      <c r="AH1134" s="7" t="str">
        <f>IF(COUNTIF(Returns!$A$2:$A$1635,Orders!AG1134)&gt;0,"Returned","Not Returned")</f>
        <v>Not Returned</v>
      </c>
    </row>
    <row r="1135" spans="5:34" ht="12.75" customHeight="1" thickTop="1" thickBot="1" x14ac:dyDescent="0.3">
      <c r="E1135" s="9">
        <v>18253</v>
      </c>
      <c r="F1135" s="2" t="s">
        <v>37</v>
      </c>
      <c r="G1135" s="2">
        <v>0.1</v>
      </c>
      <c r="H1135" s="2">
        <v>35.99</v>
      </c>
      <c r="I1135" s="2">
        <v>1.1000000000000001</v>
      </c>
      <c r="J1135" s="2">
        <v>2052</v>
      </c>
      <c r="K1135" s="7" t="str">
        <f>IF(COUNTIF(Table1[Customer ID],Table1[[#This Row],[Customer ID]])&gt;1,"Repeat Customer","One-Time Customer")</f>
        <v>Repeat Customer</v>
      </c>
      <c r="L1135" s="2" t="s">
        <v>1971</v>
      </c>
      <c r="M1135" s="2" t="s">
        <v>27</v>
      </c>
      <c r="N1135" s="2" t="s">
        <v>40</v>
      </c>
      <c r="O1135" s="2" t="s">
        <v>77</v>
      </c>
      <c r="P1135" s="2" t="s">
        <v>78</v>
      </c>
      <c r="Q1135" s="2" t="s">
        <v>59</v>
      </c>
      <c r="R1135" s="2" t="s">
        <v>935</v>
      </c>
      <c r="S1135" s="2">
        <v>0.55000000000000004</v>
      </c>
      <c r="T1135" s="7">
        <f>Table1[[#This Row],[Profit]]/Table1[[#This Row],[Sales]]</f>
        <v>0.69</v>
      </c>
      <c r="U1135" s="2" t="s">
        <v>33</v>
      </c>
      <c r="V1135" s="2" t="s">
        <v>34</v>
      </c>
      <c r="W1135" s="2" t="s">
        <v>366</v>
      </c>
      <c r="X1135" s="2" t="s">
        <v>1972</v>
      </c>
      <c r="Y1135" s="2">
        <v>87105</v>
      </c>
      <c r="Z1135" s="10">
        <v>42054</v>
      </c>
      <c r="AA1135" s="14" t="str">
        <f>TEXT(Table1[[#This Row],[Order Date]],"mmmm")</f>
        <v>February</v>
      </c>
      <c r="AB1135" s="8" t="str">
        <f>TEXT(Table1[[#This Row],[Order Date]],"yyyy")</f>
        <v>2015</v>
      </c>
      <c r="AC1135" s="10">
        <v>42055</v>
      </c>
      <c r="AD1135" s="2">
        <v>390.09839999999997</v>
      </c>
      <c r="AE1135" s="2">
        <v>19</v>
      </c>
      <c r="AF1135" s="2">
        <v>565.36</v>
      </c>
      <c r="AG1135" s="2">
        <v>87234</v>
      </c>
      <c r="AH1135" s="7" t="str">
        <f>IF(COUNTIF(Returns!$A$2:$A$1635,Orders!AG1135)&gt;0,"Returned","Not Returned")</f>
        <v>Not Returned</v>
      </c>
    </row>
    <row r="1136" spans="5:34" ht="12.75" customHeight="1" thickTop="1" thickBot="1" x14ac:dyDescent="0.3">
      <c r="E1136" s="11">
        <v>20481</v>
      </c>
      <c r="F1136" s="12" t="s">
        <v>56</v>
      </c>
      <c r="G1136" s="12">
        <v>7.0000000000000007E-2</v>
      </c>
      <c r="H1136" s="12">
        <v>5.98</v>
      </c>
      <c r="I1136" s="12">
        <v>5.46</v>
      </c>
      <c r="J1136" s="12">
        <v>2058</v>
      </c>
      <c r="K1136" s="7" t="str">
        <f>IF(COUNTIF(Table1[Customer ID],Table1[[#This Row],[Customer ID]])&gt;1,"Repeat Customer","One-Time Customer")</f>
        <v>One-Time Customer</v>
      </c>
      <c r="L1136" s="12" t="s">
        <v>1973</v>
      </c>
      <c r="M1136" s="12" t="s">
        <v>49</v>
      </c>
      <c r="N1136" s="12" t="s">
        <v>28</v>
      </c>
      <c r="O1136" s="12" t="s">
        <v>29</v>
      </c>
      <c r="P1136" s="12" t="s">
        <v>93</v>
      </c>
      <c r="Q1136" s="12" t="s">
        <v>59</v>
      </c>
      <c r="R1136" s="12" t="s">
        <v>1051</v>
      </c>
      <c r="S1136" s="12">
        <v>0.36</v>
      </c>
      <c r="T1136" s="7">
        <f>Table1[[#This Row],[Profit]]/Table1[[#This Row],[Sales]]</f>
        <v>1.423992673992674</v>
      </c>
      <c r="U1136" s="12" t="s">
        <v>33</v>
      </c>
      <c r="V1136" s="12" t="s">
        <v>136</v>
      </c>
      <c r="W1136" s="12" t="s">
        <v>322</v>
      </c>
      <c r="X1136" s="12" t="s">
        <v>1974</v>
      </c>
      <c r="Y1136" s="12">
        <v>28601</v>
      </c>
      <c r="Z1136" s="13">
        <v>42048</v>
      </c>
      <c r="AA1136" s="14" t="str">
        <f>TEXT(Table1[[#This Row],[Order Date]],"mmmm")</f>
        <v>February</v>
      </c>
      <c r="AB1136" s="8" t="str">
        <f>TEXT(Table1[[#This Row],[Order Date]],"yyyy")</f>
        <v>2015</v>
      </c>
      <c r="AC1136" s="13">
        <v>42050</v>
      </c>
      <c r="AD1136" s="12">
        <v>46.65</v>
      </c>
      <c r="AE1136" s="12">
        <v>5</v>
      </c>
      <c r="AF1136" s="12">
        <v>32.76</v>
      </c>
      <c r="AG1136" s="12">
        <v>88040</v>
      </c>
      <c r="AH1136" s="7" t="str">
        <f>IF(COUNTIF(Returns!$A$2:$A$1635,Orders!AG1136)&gt;0,"Returned","Not Returned")</f>
        <v>Not Returned</v>
      </c>
    </row>
    <row r="1137" spans="5:34" ht="12.75" customHeight="1" thickTop="1" thickBot="1" x14ac:dyDescent="0.3">
      <c r="E1137" s="9">
        <v>23499</v>
      </c>
      <c r="F1137" s="2" t="s">
        <v>37</v>
      </c>
      <c r="G1137" s="2">
        <v>0.09</v>
      </c>
      <c r="H1137" s="2">
        <v>28.48</v>
      </c>
      <c r="I1137" s="2">
        <v>1.99</v>
      </c>
      <c r="J1137" s="2">
        <v>2059</v>
      </c>
      <c r="K1137" s="7" t="str">
        <f>IF(COUNTIF(Table1[Customer ID],Table1[[#This Row],[Customer ID]])&gt;1,"Repeat Customer","One-Time Customer")</f>
        <v>Repeat Customer</v>
      </c>
      <c r="L1137" s="2" t="s">
        <v>1975</v>
      </c>
      <c r="M1137" s="2" t="s">
        <v>49</v>
      </c>
      <c r="N1137" s="2" t="s">
        <v>28</v>
      </c>
      <c r="O1137" s="2" t="s">
        <v>77</v>
      </c>
      <c r="P1137" s="2" t="s">
        <v>180</v>
      </c>
      <c r="Q1137" s="2" t="s">
        <v>51</v>
      </c>
      <c r="R1137" s="2" t="s">
        <v>407</v>
      </c>
      <c r="S1137" s="2">
        <v>0.4</v>
      </c>
      <c r="T1137" s="7">
        <f>Table1[[#This Row],[Profit]]/Table1[[#This Row],[Sales]]</f>
        <v>-3.7122937195773478</v>
      </c>
      <c r="U1137" s="2" t="s">
        <v>33</v>
      </c>
      <c r="V1137" s="2" t="s">
        <v>136</v>
      </c>
      <c r="W1137" s="2" t="s">
        <v>322</v>
      </c>
      <c r="X1137" s="2" t="s">
        <v>1976</v>
      </c>
      <c r="Y1137" s="2">
        <v>27260</v>
      </c>
      <c r="Z1137" s="10">
        <v>42021</v>
      </c>
      <c r="AA1137" s="14" t="str">
        <f>TEXT(Table1[[#This Row],[Order Date]],"mmmm")</f>
        <v>January</v>
      </c>
      <c r="AB1137" s="8" t="str">
        <f>TEXT(Table1[[#This Row],[Order Date]],"yyyy")</f>
        <v>2015</v>
      </c>
      <c r="AC1137" s="10">
        <v>42022</v>
      </c>
      <c r="AD1137" s="2">
        <v>-1250.7460000000001</v>
      </c>
      <c r="AE1137" s="2">
        <v>13</v>
      </c>
      <c r="AF1137" s="2">
        <v>336.92</v>
      </c>
      <c r="AG1137" s="2">
        <v>88039</v>
      </c>
      <c r="AH1137" s="7" t="str">
        <f>IF(COUNTIF(Returns!$A$2:$A$1635,Orders!AG1137)&gt;0,"Returned","Not Returned")</f>
        <v>Not Returned</v>
      </c>
    </row>
    <row r="1138" spans="5:34" ht="12.75" customHeight="1" thickTop="1" thickBot="1" x14ac:dyDescent="0.3">
      <c r="E1138" s="11">
        <v>21632</v>
      </c>
      <c r="F1138" s="12" t="s">
        <v>47</v>
      </c>
      <c r="G1138" s="12">
        <v>0.1</v>
      </c>
      <c r="H1138" s="12">
        <v>9.85</v>
      </c>
      <c r="I1138" s="12">
        <v>4.82</v>
      </c>
      <c r="J1138" s="12">
        <v>2059</v>
      </c>
      <c r="K1138" s="7" t="str">
        <f>IF(COUNTIF(Table1[Customer ID],Table1[[#This Row],[Customer ID]])&gt;1,"Repeat Customer","One-Time Customer")</f>
        <v>Repeat Customer</v>
      </c>
      <c r="L1138" s="12" t="s">
        <v>1975</v>
      </c>
      <c r="M1138" s="12" t="s">
        <v>49</v>
      </c>
      <c r="N1138" s="12" t="s">
        <v>28</v>
      </c>
      <c r="O1138" s="12" t="s">
        <v>29</v>
      </c>
      <c r="P1138" s="12" t="s">
        <v>30</v>
      </c>
      <c r="Q1138" s="12" t="s">
        <v>31</v>
      </c>
      <c r="R1138" s="12" t="s">
        <v>1977</v>
      </c>
      <c r="S1138" s="12">
        <v>0.47</v>
      </c>
      <c r="T1138" s="7">
        <f>Table1[[#This Row],[Profit]]/Table1[[#This Row],[Sales]]</f>
        <v>3.2625881124358194</v>
      </c>
      <c r="U1138" s="12" t="s">
        <v>33</v>
      </c>
      <c r="V1138" s="12" t="s">
        <v>136</v>
      </c>
      <c r="W1138" s="12" t="s">
        <v>322</v>
      </c>
      <c r="X1138" s="12" t="s">
        <v>1976</v>
      </c>
      <c r="Y1138" s="12">
        <v>27260</v>
      </c>
      <c r="Z1138" s="13">
        <v>42090</v>
      </c>
      <c r="AA1138" s="14" t="str">
        <f>TEXT(Table1[[#This Row],[Order Date]],"mmmm")</f>
        <v>March</v>
      </c>
      <c r="AB1138" s="8" t="str">
        <f>TEXT(Table1[[#This Row],[Order Date]],"yyyy")</f>
        <v>2015</v>
      </c>
      <c r="AC1138" s="13">
        <v>42091</v>
      </c>
      <c r="AD1138" s="12">
        <v>374.904</v>
      </c>
      <c r="AE1138" s="12">
        <v>12</v>
      </c>
      <c r="AF1138" s="12">
        <v>114.91</v>
      </c>
      <c r="AG1138" s="12">
        <v>88041</v>
      </c>
      <c r="AH1138" s="7" t="str">
        <f>IF(COUNTIF(Returns!$A$2:$A$1635,Orders!AG1138)&gt;0,"Returned","Not Returned")</f>
        <v>Not Returned</v>
      </c>
    </row>
    <row r="1139" spans="5:34" ht="12.75" customHeight="1" thickTop="1" thickBot="1" x14ac:dyDescent="0.3">
      <c r="E1139" s="9">
        <v>21633</v>
      </c>
      <c r="F1139" s="2" t="s">
        <v>47</v>
      </c>
      <c r="G1139" s="2">
        <v>0.04</v>
      </c>
      <c r="H1139" s="2">
        <v>125.99</v>
      </c>
      <c r="I1139" s="2">
        <v>7.69</v>
      </c>
      <c r="J1139" s="2">
        <v>2059</v>
      </c>
      <c r="K1139" s="7" t="str">
        <f>IF(COUNTIF(Table1[Customer ID],Table1[[#This Row],[Customer ID]])&gt;1,"Repeat Customer","One-Time Customer")</f>
        <v>Repeat Customer</v>
      </c>
      <c r="L1139" s="2" t="s">
        <v>1975</v>
      </c>
      <c r="M1139" s="2" t="s">
        <v>49</v>
      </c>
      <c r="N1139" s="2" t="s">
        <v>28</v>
      </c>
      <c r="O1139" s="2" t="s">
        <v>77</v>
      </c>
      <c r="P1139" s="2" t="s">
        <v>78</v>
      </c>
      <c r="Q1139" s="2" t="s">
        <v>59</v>
      </c>
      <c r="R1139" s="2" t="s">
        <v>1225</v>
      </c>
      <c r="S1139" s="2">
        <v>0.57999999999999996</v>
      </c>
      <c r="T1139" s="7">
        <f>Table1[[#This Row],[Profit]]/Table1[[#This Row],[Sales]]</f>
        <v>-0.56589051063647655</v>
      </c>
      <c r="U1139" s="2" t="s">
        <v>33</v>
      </c>
      <c r="V1139" s="2" t="s">
        <v>136</v>
      </c>
      <c r="W1139" s="2" t="s">
        <v>322</v>
      </c>
      <c r="X1139" s="2" t="s">
        <v>1976</v>
      </c>
      <c r="Y1139" s="2">
        <v>27260</v>
      </c>
      <c r="Z1139" s="10">
        <v>42090</v>
      </c>
      <c r="AA1139" s="14" t="str">
        <f>TEXT(Table1[[#This Row],[Order Date]],"mmmm")</f>
        <v>March</v>
      </c>
      <c r="AB1139" s="8" t="str">
        <f>TEXT(Table1[[#This Row],[Order Date]],"yyyy")</f>
        <v>2015</v>
      </c>
      <c r="AC1139" s="10">
        <v>42091</v>
      </c>
      <c r="AD1139" s="2">
        <v>-528.83600000000001</v>
      </c>
      <c r="AE1139" s="2">
        <v>9</v>
      </c>
      <c r="AF1139" s="2">
        <v>934.52</v>
      </c>
      <c r="AG1139" s="2">
        <v>88041</v>
      </c>
      <c r="AH1139" s="7" t="str">
        <f>IF(COUNTIF(Returns!$A$2:$A$1635,Orders!AG1139)&gt;0,"Returned","Not Returned")</f>
        <v>Not Returned</v>
      </c>
    </row>
    <row r="1140" spans="5:34" ht="12.75" customHeight="1" thickTop="1" thickBot="1" x14ac:dyDescent="0.3">
      <c r="E1140" s="11">
        <v>20841</v>
      </c>
      <c r="F1140" s="12" t="s">
        <v>56</v>
      </c>
      <c r="G1140" s="12">
        <v>0.02</v>
      </c>
      <c r="H1140" s="12">
        <v>240.98</v>
      </c>
      <c r="I1140" s="12">
        <v>60.2</v>
      </c>
      <c r="J1140" s="12">
        <v>2061</v>
      </c>
      <c r="K1140" s="7" t="str">
        <f>IF(COUNTIF(Table1[Customer ID],Table1[[#This Row],[Customer ID]])&gt;1,"Repeat Customer","One-Time Customer")</f>
        <v>One-Time Customer</v>
      </c>
      <c r="L1140" s="12" t="s">
        <v>1978</v>
      </c>
      <c r="M1140" s="12" t="s">
        <v>39</v>
      </c>
      <c r="N1140" s="12" t="s">
        <v>28</v>
      </c>
      <c r="O1140" s="12" t="s">
        <v>41</v>
      </c>
      <c r="P1140" s="12" t="s">
        <v>191</v>
      </c>
      <c r="Q1140" s="12" t="s">
        <v>121</v>
      </c>
      <c r="R1140" s="12" t="s">
        <v>1979</v>
      </c>
      <c r="S1140" s="12">
        <v>0.56000000000000005</v>
      </c>
      <c r="T1140" s="7">
        <f>Table1[[#This Row],[Profit]]/Table1[[#This Row],[Sales]]</f>
        <v>-1.0462410803345354</v>
      </c>
      <c r="U1140" s="12" t="s">
        <v>33</v>
      </c>
      <c r="V1140" s="12" t="s">
        <v>61</v>
      </c>
      <c r="W1140" s="12" t="s">
        <v>496</v>
      </c>
      <c r="X1140" s="12" t="s">
        <v>1980</v>
      </c>
      <c r="Y1140" s="12">
        <v>69101</v>
      </c>
      <c r="Z1140" s="13">
        <v>42033</v>
      </c>
      <c r="AA1140" s="14" t="str">
        <f>TEXT(Table1[[#This Row],[Order Date]],"mmmm")</f>
        <v>January</v>
      </c>
      <c r="AB1140" s="8" t="str">
        <f>TEXT(Table1[[#This Row],[Order Date]],"yyyy")</f>
        <v>2015</v>
      </c>
      <c r="AC1140" s="13">
        <v>42035</v>
      </c>
      <c r="AD1140" s="12">
        <v>-272.71320000000003</v>
      </c>
      <c r="AE1140" s="12">
        <v>1</v>
      </c>
      <c r="AF1140" s="12">
        <v>260.66000000000003</v>
      </c>
      <c r="AG1140" s="12">
        <v>87146</v>
      </c>
      <c r="AH1140" s="7" t="str">
        <f>IF(COUNTIF(Returns!$A$2:$A$1635,Orders!AG1140)&gt;0,"Returned","Not Returned")</f>
        <v>Not Returned</v>
      </c>
    </row>
    <row r="1141" spans="5:34" ht="12.75" customHeight="1" thickTop="1" thickBot="1" x14ac:dyDescent="0.3">
      <c r="E1141" s="9">
        <v>20840</v>
      </c>
      <c r="F1141" s="2" t="s">
        <v>56</v>
      </c>
      <c r="G1141" s="2">
        <v>0.02</v>
      </c>
      <c r="H1141" s="2">
        <v>420.98</v>
      </c>
      <c r="I1141" s="2">
        <v>19.989999999999998</v>
      </c>
      <c r="J1141" s="2">
        <v>2062</v>
      </c>
      <c r="K1141" s="7" t="str">
        <f>IF(COUNTIF(Table1[Customer ID],Table1[[#This Row],[Customer ID]])&gt;1,"Repeat Customer","One-Time Customer")</f>
        <v>Repeat Customer</v>
      </c>
      <c r="L1141" s="2" t="s">
        <v>1981</v>
      </c>
      <c r="M1141" s="2" t="s">
        <v>49</v>
      </c>
      <c r="N1141" s="2" t="s">
        <v>28</v>
      </c>
      <c r="O1141" s="2" t="s">
        <v>29</v>
      </c>
      <c r="P1141" s="2" t="s">
        <v>109</v>
      </c>
      <c r="Q1141" s="2" t="s">
        <v>59</v>
      </c>
      <c r="R1141" s="2" t="s">
        <v>1510</v>
      </c>
      <c r="S1141" s="2">
        <v>0.35</v>
      </c>
      <c r="T1141" s="7">
        <f>Table1[[#This Row],[Profit]]/Table1[[#This Row],[Sales]]</f>
        <v>-3.8286616604343703E-2</v>
      </c>
      <c r="U1141" s="2" t="s">
        <v>33</v>
      </c>
      <c r="V1141" s="2" t="s">
        <v>136</v>
      </c>
      <c r="W1141" s="2" t="s">
        <v>137</v>
      </c>
      <c r="X1141" s="2" t="s">
        <v>1982</v>
      </c>
      <c r="Y1141" s="2">
        <v>23111</v>
      </c>
      <c r="Z1141" s="10">
        <v>42033</v>
      </c>
      <c r="AA1141" s="14" t="str">
        <f>TEXT(Table1[[#This Row],[Order Date]],"mmmm")</f>
        <v>January</v>
      </c>
      <c r="AB1141" s="8" t="str">
        <f>TEXT(Table1[[#This Row],[Order Date]],"yyyy")</f>
        <v>2015</v>
      </c>
      <c r="AC1141" s="10">
        <v>42036</v>
      </c>
      <c r="AD1141" s="2">
        <v>-162.69399999999999</v>
      </c>
      <c r="AE1141" s="2">
        <v>10</v>
      </c>
      <c r="AF1141" s="2">
        <v>4249.37</v>
      </c>
      <c r="AG1141" s="2">
        <v>87146</v>
      </c>
      <c r="AH1141" s="7" t="str">
        <f>IF(COUNTIF(Returns!$A$2:$A$1635,Orders!AG1141)&gt;0,"Returned","Not Returned")</f>
        <v>Not Returned</v>
      </c>
    </row>
    <row r="1142" spans="5:34" ht="12.75" customHeight="1" thickTop="1" thickBot="1" x14ac:dyDescent="0.3">
      <c r="E1142" s="11">
        <v>22511</v>
      </c>
      <c r="F1142" s="12" t="s">
        <v>106</v>
      </c>
      <c r="G1142" s="12">
        <v>0.04</v>
      </c>
      <c r="H1142" s="12">
        <v>291.73</v>
      </c>
      <c r="I1142" s="12">
        <v>48.8</v>
      </c>
      <c r="J1142" s="12">
        <v>2062</v>
      </c>
      <c r="K1142" s="7" t="str">
        <f>IF(COUNTIF(Table1[Customer ID],Table1[[#This Row],[Customer ID]])&gt;1,"Repeat Customer","One-Time Customer")</f>
        <v>Repeat Customer</v>
      </c>
      <c r="L1142" s="12" t="s">
        <v>1981</v>
      </c>
      <c r="M1142" s="12" t="s">
        <v>39</v>
      </c>
      <c r="N1142" s="12" t="s">
        <v>28</v>
      </c>
      <c r="O1142" s="12" t="s">
        <v>41</v>
      </c>
      <c r="P1142" s="12" t="s">
        <v>42</v>
      </c>
      <c r="Q1142" s="12" t="s">
        <v>43</v>
      </c>
      <c r="R1142" s="12" t="s">
        <v>145</v>
      </c>
      <c r="S1142" s="12">
        <v>0.56000000000000005</v>
      </c>
      <c r="T1142" s="7">
        <f>Table1[[#This Row],[Profit]]/Table1[[#This Row],[Sales]]</f>
        <v>-1.7359693017863855E-2</v>
      </c>
      <c r="U1142" s="12" t="s">
        <v>33</v>
      </c>
      <c r="V1142" s="12" t="s">
        <v>136</v>
      </c>
      <c r="W1142" s="12" t="s">
        <v>137</v>
      </c>
      <c r="X1142" s="12" t="s">
        <v>1982</v>
      </c>
      <c r="Y1142" s="12">
        <v>23111</v>
      </c>
      <c r="Z1142" s="13">
        <v>42181</v>
      </c>
      <c r="AA1142" s="14" t="str">
        <f>TEXT(Table1[[#This Row],[Order Date]],"mmmm")</f>
        <v>June</v>
      </c>
      <c r="AB1142" s="8" t="str">
        <f>TEXT(Table1[[#This Row],[Order Date]],"yyyy")</f>
        <v>2015</v>
      </c>
      <c r="AC1142" s="13">
        <v>42185</v>
      </c>
      <c r="AD1142" s="12">
        <v>-115.90389999999999</v>
      </c>
      <c r="AE1142" s="12">
        <v>22</v>
      </c>
      <c r="AF1142" s="12">
        <v>6676.61</v>
      </c>
      <c r="AG1142" s="12">
        <v>87148</v>
      </c>
      <c r="AH1142" s="7" t="str">
        <f>IF(COUNTIF(Returns!$A$2:$A$1635,Orders!AG1142)&gt;0,"Returned","Not Returned")</f>
        <v>Not Returned</v>
      </c>
    </row>
    <row r="1143" spans="5:34" ht="12.75" customHeight="1" thickTop="1" thickBot="1" x14ac:dyDescent="0.3">
      <c r="E1143" s="9">
        <v>25759</v>
      </c>
      <c r="F1143" s="2" t="s">
        <v>106</v>
      </c>
      <c r="G1143" s="2">
        <v>0.06</v>
      </c>
      <c r="H1143" s="2">
        <v>300.97000000000003</v>
      </c>
      <c r="I1143" s="2">
        <v>7.18</v>
      </c>
      <c r="J1143" s="2">
        <v>2063</v>
      </c>
      <c r="K1143" s="7" t="str">
        <f>IF(COUNTIF(Table1[Customer ID],Table1[[#This Row],[Customer ID]])&gt;1,"Repeat Customer","One-Time Customer")</f>
        <v>One-Time Customer</v>
      </c>
      <c r="L1143" s="2" t="s">
        <v>1983</v>
      </c>
      <c r="M1143" s="2" t="s">
        <v>49</v>
      </c>
      <c r="N1143" s="2" t="s">
        <v>28</v>
      </c>
      <c r="O1143" s="2" t="s">
        <v>77</v>
      </c>
      <c r="P1143" s="2" t="s">
        <v>180</v>
      </c>
      <c r="Q1143" s="2" t="s">
        <v>59</v>
      </c>
      <c r="R1143" s="2" t="s">
        <v>1089</v>
      </c>
      <c r="S1143" s="2">
        <v>0.48</v>
      </c>
      <c r="T1143" s="7">
        <f>Table1[[#This Row],[Profit]]/Table1[[#This Row],[Sales]]</f>
        <v>-2.5051063829787235</v>
      </c>
      <c r="U1143" s="2" t="s">
        <v>33</v>
      </c>
      <c r="V1143" s="2" t="s">
        <v>136</v>
      </c>
      <c r="W1143" s="2" t="s">
        <v>137</v>
      </c>
      <c r="X1143" s="2" t="s">
        <v>1984</v>
      </c>
      <c r="Y1143" s="2">
        <v>23602</v>
      </c>
      <c r="Z1143" s="10">
        <v>42132</v>
      </c>
      <c r="AA1143" s="14" t="str">
        <f>TEXT(Table1[[#This Row],[Order Date]],"mmmm")</f>
        <v>May</v>
      </c>
      <c r="AB1143" s="8" t="str">
        <f>TEXT(Table1[[#This Row],[Order Date]],"yyyy")</f>
        <v>2015</v>
      </c>
      <c r="AC1143" s="10">
        <v>42132</v>
      </c>
      <c r="AD1143" s="2">
        <v>-729.98799999999994</v>
      </c>
      <c r="AE1143" s="2">
        <v>1</v>
      </c>
      <c r="AF1143" s="2">
        <v>291.39999999999998</v>
      </c>
      <c r="AG1143" s="2">
        <v>87147</v>
      </c>
      <c r="AH1143" s="7" t="str">
        <f>IF(COUNTIF(Returns!$A$2:$A$1635,Orders!AG1143)&gt;0,"Returned","Not Returned")</f>
        <v>Not Returned</v>
      </c>
    </row>
    <row r="1144" spans="5:34" ht="12.75" customHeight="1" thickTop="1" thickBot="1" x14ac:dyDescent="0.3">
      <c r="E1144" s="11">
        <v>25228</v>
      </c>
      <c r="F1144" s="12" t="s">
        <v>56</v>
      </c>
      <c r="G1144" s="12">
        <v>0.09</v>
      </c>
      <c r="H1144" s="12">
        <v>20.89</v>
      </c>
      <c r="I1144" s="12">
        <v>11.52</v>
      </c>
      <c r="J1144" s="12">
        <v>2066</v>
      </c>
      <c r="K1144" s="7" t="str">
        <f>IF(COUNTIF(Table1[Customer ID],Table1[[#This Row],[Customer ID]])&gt;1,"Repeat Customer","One-Time Customer")</f>
        <v>Repeat Customer</v>
      </c>
      <c r="L1144" s="12" t="s">
        <v>1985</v>
      </c>
      <c r="M1144" s="12" t="s">
        <v>49</v>
      </c>
      <c r="N1144" s="12" t="s">
        <v>40</v>
      </c>
      <c r="O1144" s="12" t="s">
        <v>29</v>
      </c>
      <c r="P1144" s="12" t="s">
        <v>141</v>
      </c>
      <c r="Q1144" s="12" t="s">
        <v>59</v>
      </c>
      <c r="R1144" s="12" t="s">
        <v>724</v>
      </c>
      <c r="S1144" s="12">
        <v>0.83</v>
      </c>
      <c r="T1144" s="7">
        <f>Table1[[#This Row],[Profit]]/Table1[[#This Row],[Sales]]</f>
        <v>-0.91157679180887363</v>
      </c>
      <c r="U1144" s="12" t="s">
        <v>33</v>
      </c>
      <c r="V1144" s="12" t="s">
        <v>136</v>
      </c>
      <c r="W1144" s="12" t="s">
        <v>322</v>
      </c>
      <c r="X1144" s="12" t="s">
        <v>1986</v>
      </c>
      <c r="Y1144" s="12">
        <v>28079</v>
      </c>
      <c r="Z1144" s="13">
        <v>42089</v>
      </c>
      <c r="AA1144" s="14" t="str">
        <f>TEXT(Table1[[#This Row],[Order Date]],"mmmm")</f>
        <v>March</v>
      </c>
      <c r="AB1144" s="8" t="str">
        <f>TEXT(Table1[[#This Row],[Order Date]],"yyyy")</f>
        <v>2015</v>
      </c>
      <c r="AC1144" s="13">
        <v>42090</v>
      </c>
      <c r="AD1144" s="12">
        <v>-133.54599999999999</v>
      </c>
      <c r="AE1144" s="12">
        <v>7</v>
      </c>
      <c r="AF1144" s="12">
        <v>146.5</v>
      </c>
      <c r="AG1144" s="12">
        <v>85833</v>
      </c>
      <c r="AH1144" s="7" t="str">
        <f>IF(COUNTIF(Returns!$A$2:$A$1635,Orders!AG1144)&gt;0,"Returned","Not Returned")</f>
        <v>Not Returned</v>
      </c>
    </row>
    <row r="1145" spans="5:34" ht="12.75" customHeight="1" thickTop="1" thickBot="1" x14ac:dyDescent="0.3">
      <c r="E1145" s="9">
        <v>24748</v>
      </c>
      <c r="F1145" s="2" t="s">
        <v>47</v>
      </c>
      <c r="G1145" s="2">
        <v>0.09</v>
      </c>
      <c r="H1145" s="2">
        <v>20.99</v>
      </c>
      <c r="I1145" s="2">
        <v>4.8099999999999996</v>
      </c>
      <c r="J1145" s="2">
        <v>2066</v>
      </c>
      <c r="K1145" s="7" t="str">
        <f>IF(COUNTIF(Table1[Customer ID],Table1[[#This Row],[Customer ID]])&gt;1,"Repeat Customer","One-Time Customer")</f>
        <v>Repeat Customer</v>
      </c>
      <c r="L1145" s="2" t="s">
        <v>1985</v>
      </c>
      <c r="M1145" s="2" t="s">
        <v>27</v>
      </c>
      <c r="N1145" s="2" t="s">
        <v>40</v>
      </c>
      <c r="O1145" s="2" t="s">
        <v>77</v>
      </c>
      <c r="P1145" s="2" t="s">
        <v>78</v>
      </c>
      <c r="Q1145" s="2" t="s">
        <v>86</v>
      </c>
      <c r="R1145" s="2" t="s">
        <v>475</v>
      </c>
      <c r="S1145" s="2">
        <v>0.57999999999999996</v>
      </c>
      <c r="T1145" s="7">
        <f>Table1[[#This Row],[Profit]]/Table1[[#This Row],[Sales]]</f>
        <v>6.9957414058491532</v>
      </c>
      <c r="U1145" s="2" t="s">
        <v>33</v>
      </c>
      <c r="V1145" s="2" t="s">
        <v>136</v>
      </c>
      <c r="W1145" s="2" t="s">
        <v>322</v>
      </c>
      <c r="X1145" s="2" t="s">
        <v>1986</v>
      </c>
      <c r="Y1145" s="2">
        <v>28079</v>
      </c>
      <c r="Z1145" s="10">
        <v>42094</v>
      </c>
      <c r="AA1145" s="14" t="str">
        <f>TEXT(Table1[[#This Row],[Order Date]],"mmmm")</f>
        <v>March</v>
      </c>
      <c r="AB1145" s="8" t="str">
        <f>TEXT(Table1[[#This Row],[Order Date]],"yyyy")</f>
        <v>2015</v>
      </c>
      <c r="AC1145" s="10">
        <v>42095</v>
      </c>
      <c r="AD1145" s="2">
        <v>272.69399999999996</v>
      </c>
      <c r="AE1145" s="2">
        <v>2</v>
      </c>
      <c r="AF1145" s="2">
        <v>38.979999999999997</v>
      </c>
      <c r="AG1145" s="2">
        <v>85834</v>
      </c>
      <c r="AH1145" s="7" t="str">
        <f>IF(COUNTIF(Returns!$A$2:$A$1635,Orders!AG1145)&gt;0,"Returned","Not Returned")</f>
        <v>Not Returned</v>
      </c>
    </row>
    <row r="1146" spans="5:34" ht="12.75" customHeight="1" thickTop="1" thickBot="1" x14ac:dyDescent="0.3">
      <c r="E1146" s="11">
        <v>25381</v>
      </c>
      <c r="F1146" s="12" t="s">
        <v>106</v>
      </c>
      <c r="G1146" s="12">
        <v>0.1</v>
      </c>
      <c r="H1146" s="12">
        <v>4.24</v>
      </c>
      <c r="I1146" s="12">
        <v>5.41</v>
      </c>
      <c r="J1146" s="12">
        <v>2066</v>
      </c>
      <c r="K1146" s="7" t="str">
        <f>IF(COUNTIF(Table1[Customer ID],Table1[[#This Row],[Customer ID]])&gt;1,"Repeat Customer","One-Time Customer")</f>
        <v>Repeat Customer</v>
      </c>
      <c r="L1146" s="12" t="s">
        <v>1985</v>
      </c>
      <c r="M1146" s="12" t="s">
        <v>49</v>
      </c>
      <c r="N1146" s="12" t="s">
        <v>28</v>
      </c>
      <c r="O1146" s="12" t="s">
        <v>29</v>
      </c>
      <c r="P1146" s="12" t="s">
        <v>109</v>
      </c>
      <c r="Q1146" s="12" t="s">
        <v>59</v>
      </c>
      <c r="R1146" s="12" t="s">
        <v>110</v>
      </c>
      <c r="S1146" s="12">
        <v>0.35</v>
      </c>
      <c r="T1146" s="7">
        <f>Table1[[#This Row],[Profit]]/Table1[[#This Row],[Sales]]</f>
        <v>-1.8032786885245904</v>
      </c>
      <c r="U1146" s="12" t="s">
        <v>33</v>
      </c>
      <c r="V1146" s="12" t="s">
        <v>136</v>
      </c>
      <c r="W1146" s="12" t="s">
        <v>322</v>
      </c>
      <c r="X1146" s="12" t="s">
        <v>1986</v>
      </c>
      <c r="Y1146" s="12">
        <v>28079</v>
      </c>
      <c r="Z1146" s="13">
        <v>42113</v>
      </c>
      <c r="AA1146" s="14" t="str">
        <f>TEXT(Table1[[#This Row],[Order Date]],"mmmm")</f>
        <v>April</v>
      </c>
      <c r="AB1146" s="8" t="str">
        <f>TEXT(Table1[[#This Row],[Order Date]],"yyyy")</f>
        <v>2015</v>
      </c>
      <c r="AC1146" s="13">
        <v>42117</v>
      </c>
      <c r="AD1146" s="12">
        <v>-61.6</v>
      </c>
      <c r="AE1146" s="12">
        <v>8</v>
      </c>
      <c r="AF1146" s="12">
        <v>34.159999999999997</v>
      </c>
      <c r="AG1146" s="12">
        <v>85835</v>
      </c>
      <c r="AH1146" s="7" t="str">
        <f>IF(COUNTIF(Returns!$A$2:$A$1635,Orders!AG1146)&gt;0,"Returned","Not Returned")</f>
        <v>Not Returned</v>
      </c>
    </row>
    <row r="1147" spans="5:34" ht="12.75" customHeight="1" thickTop="1" thickBot="1" x14ac:dyDescent="0.3">
      <c r="E1147" s="9">
        <v>21901</v>
      </c>
      <c r="F1147" s="2" t="s">
        <v>56</v>
      </c>
      <c r="G1147" s="2">
        <v>0.1</v>
      </c>
      <c r="H1147" s="2">
        <v>40.98</v>
      </c>
      <c r="I1147" s="2">
        <v>6.5</v>
      </c>
      <c r="J1147" s="2">
        <v>2069</v>
      </c>
      <c r="K1147" s="7" t="str">
        <f>IF(COUNTIF(Table1[Customer ID],Table1[[#This Row],[Customer ID]])&gt;1,"Repeat Customer","One-Time Customer")</f>
        <v>One-Time Customer</v>
      </c>
      <c r="L1147" s="2" t="s">
        <v>1987</v>
      </c>
      <c r="M1147" s="2" t="s">
        <v>49</v>
      </c>
      <c r="N1147" s="2" t="s">
        <v>114</v>
      </c>
      <c r="O1147" s="2" t="s">
        <v>77</v>
      </c>
      <c r="P1147" s="2" t="s">
        <v>180</v>
      </c>
      <c r="Q1147" s="2" t="s">
        <v>59</v>
      </c>
      <c r="R1147" s="2" t="s">
        <v>1270</v>
      </c>
      <c r="S1147" s="2">
        <v>0.74</v>
      </c>
      <c r="T1147" s="7">
        <f>Table1[[#This Row],[Profit]]/Table1[[#This Row],[Sales]]</f>
        <v>0.55552600963935517</v>
      </c>
      <c r="U1147" s="2" t="s">
        <v>33</v>
      </c>
      <c r="V1147" s="2" t="s">
        <v>136</v>
      </c>
      <c r="W1147" s="2" t="s">
        <v>613</v>
      </c>
      <c r="X1147" s="2" t="s">
        <v>1988</v>
      </c>
      <c r="Y1147" s="2">
        <v>41075</v>
      </c>
      <c r="Z1147" s="10">
        <v>42016</v>
      </c>
      <c r="AA1147" s="14" t="str">
        <f>TEXT(Table1[[#This Row],[Order Date]],"mmmm")</f>
        <v>January</v>
      </c>
      <c r="AB1147" s="8" t="str">
        <f>TEXT(Table1[[#This Row],[Order Date]],"yyyy")</f>
        <v>2015</v>
      </c>
      <c r="AC1147" s="10">
        <v>42018</v>
      </c>
      <c r="AD1147" s="2">
        <v>66.852000000000004</v>
      </c>
      <c r="AE1147" s="2">
        <v>3</v>
      </c>
      <c r="AF1147" s="2">
        <v>120.34</v>
      </c>
      <c r="AG1147" s="2">
        <v>88554</v>
      </c>
      <c r="AH1147" s="7" t="str">
        <f>IF(COUNTIF(Returns!$A$2:$A$1635,Orders!AG1147)&gt;0,"Returned","Not Returned")</f>
        <v>Not Returned</v>
      </c>
    </row>
    <row r="1148" spans="5:34" ht="12.75" customHeight="1" thickTop="1" thickBot="1" x14ac:dyDescent="0.3">
      <c r="E1148" s="11">
        <v>19567</v>
      </c>
      <c r="F1148" s="12" t="s">
        <v>106</v>
      </c>
      <c r="G1148" s="12">
        <v>7.0000000000000007E-2</v>
      </c>
      <c r="H1148" s="12">
        <v>35.99</v>
      </c>
      <c r="I1148" s="12">
        <v>5.99</v>
      </c>
      <c r="J1148" s="12">
        <v>2070</v>
      </c>
      <c r="K1148" s="7" t="str">
        <f>IF(COUNTIF(Table1[Customer ID],Table1[[#This Row],[Customer ID]])&gt;1,"Repeat Customer","One-Time Customer")</f>
        <v>One-Time Customer</v>
      </c>
      <c r="L1148" s="12" t="s">
        <v>1989</v>
      </c>
      <c r="M1148" s="12" t="s">
        <v>49</v>
      </c>
      <c r="N1148" s="12" t="s">
        <v>28</v>
      </c>
      <c r="O1148" s="12" t="s">
        <v>77</v>
      </c>
      <c r="P1148" s="12" t="s">
        <v>78</v>
      </c>
      <c r="Q1148" s="12" t="s">
        <v>31</v>
      </c>
      <c r="R1148" s="12" t="s">
        <v>981</v>
      </c>
      <c r="S1148" s="12">
        <v>0.38</v>
      </c>
      <c r="T1148" s="7">
        <f>Table1[[#This Row],[Profit]]/Table1[[#This Row],[Sales]]</f>
        <v>0.11613697024933278</v>
      </c>
      <c r="U1148" s="12" t="s">
        <v>33</v>
      </c>
      <c r="V1148" s="12" t="s">
        <v>61</v>
      </c>
      <c r="W1148" s="12" t="s">
        <v>300</v>
      </c>
      <c r="X1148" s="12" t="s">
        <v>1990</v>
      </c>
      <c r="Y1148" s="12">
        <v>48021</v>
      </c>
      <c r="Z1148" s="13">
        <v>42140</v>
      </c>
      <c r="AA1148" s="14" t="str">
        <f>TEXT(Table1[[#This Row],[Order Date]],"mmmm")</f>
        <v>May</v>
      </c>
      <c r="AB1148" s="8" t="str">
        <f>TEXT(Table1[[#This Row],[Order Date]],"yyyy")</f>
        <v>2015</v>
      </c>
      <c r="AC1148" s="13">
        <v>42144</v>
      </c>
      <c r="AD1148" s="12">
        <v>17.839800000000011</v>
      </c>
      <c r="AE1148" s="12">
        <v>5</v>
      </c>
      <c r="AF1148" s="12">
        <v>153.61000000000001</v>
      </c>
      <c r="AG1148" s="12">
        <v>88558</v>
      </c>
      <c r="AH1148" s="7" t="str">
        <f>IF(COUNTIF(Returns!$A$2:$A$1635,Orders!AG1148)&gt;0,"Returned","Not Returned")</f>
        <v>Not Returned</v>
      </c>
    </row>
    <row r="1149" spans="5:34" ht="12.75" customHeight="1" thickTop="1" thickBot="1" x14ac:dyDescent="0.3">
      <c r="E1149" s="9">
        <v>20498</v>
      </c>
      <c r="F1149" s="2" t="s">
        <v>37</v>
      </c>
      <c r="G1149" s="2">
        <v>0.03</v>
      </c>
      <c r="H1149" s="2">
        <v>60.98</v>
      </c>
      <c r="I1149" s="2">
        <v>1.99</v>
      </c>
      <c r="J1149" s="2">
        <v>2071</v>
      </c>
      <c r="K1149" s="7" t="str">
        <f>IF(COUNTIF(Table1[Customer ID],Table1[[#This Row],[Customer ID]])&gt;1,"Repeat Customer","One-Time Customer")</f>
        <v>Repeat Customer</v>
      </c>
      <c r="L1149" s="2" t="s">
        <v>1991</v>
      </c>
      <c r="M1149" s="2" t="s">
        <v>49</v>
      </c>
      <c r="N1149" s="2" t="s">
        <v>28</v>
      </c>
      <c r="O1149" s="2" t="s">
        <v>77</v>
      </c>
      <c r="P1149" s="2" t="s">
        <v>180</v>
      </c>
      <c r="Q1149" s="2" t="s">
        <v>51</v>
      </c>
      <c r="R1149" s="2" t="s">
        <v>1992</v>
      </c>
      <c r="S1149" s="2">
        <v>0.5</v>
      </c>
      <c r="T1149" s="7">
        <f>Table1[[#This Row],[Profit]]/Table1[[#This Row],[Sales]]</f>
        <v>0.69</v>
      </c>
      <c r="U1149" s="2" t="s">
        <v>33</v>
      </c>
      <c r="V1149" s="2" t="s">
        <v>61</v>
      </c>
      <c r="W1149" s="2" t="s">
        <v>300</v>
      </c>
      <c r="X1149" s="2" t="s">
        <v>1993</v>
      </c>
      <c r="Y1149" s="2">
        <v>48336</v>
      </c>
      <c r="Z1149" s="10">
        <v>42036</v>
      </c>
      <c r="AA1149" s="14" t="str">
        <f>TEXT(Table1[[#This Row],[Order Date]],"mmmm")</f>
        <v>February</v>
      </c>
      <c r="AB1149" s="8" t="str">
        <f>TEXT(Table1[[#This Row],[Order Date]],"yyyy")</f>
        <v>2015</v>
      </c>
      <c r="AC1149" s="10">
        <v>42036</v>
      </c>
      <c r="AD1149" s="2">
        <v>976.2672</v>
      </c>
      <c r="AE1149" s="2">
        <v>23</v>
      </c>
      <c r="AF1149" s="2">
        <v>1414.88</v>
      </c>
      <c r="AG1149" s="2">
        <v>88555</v>
      </c>
      <c r="AH1149" s="7" t="str">
        <f>IF(COUNTIF(Returns!$A$2:$A$1635,Orders!AG1149)&gt;0,"Returned","Not Returned")</f>
        <v>Not Returned</v>
      </c>
    </row>
    <row r="1150" spans="5:34" ht="12.75" customHeight="1" thickTop="1" thickBot="1" x14ac:dyDescent="0.3">
      <c r="E1150" s="11">
        <v>20499</v>
      </c>
      <c r="F1150" s="12" t="s">
        <v>37</v>
      </c>
      <c r="G1150" s="12">
        <v>0.04</v>
      </c>
      <c r="H1150" s="12">
        <v>3.08</v>
      </c>
      <c r="I1150" s="12">
        <v>0.99</v>
      </c>
      <c r="J1150" s="12">
        <v>2071</v>
      </c>
      <c r="K1150" s="7" t="str">
        <f>IF(COUNTIF(Table1[Customer ID],Table1[[#This Row],[Customer ID]])&gt;1,"Repeat Customer","One-Time Customer")</f>
        <v>Repeat Customer</v>
      </c>
      <c r="L1150" s="12" t="s">
        <v>1991</v>
      </c>
      <c r="M1150" s="12" t="s">
        <v>49</v>
      </c>
      <c r="N1150" s="12" t="s">
        <v>28</v>
      </c>
      <c r="O1150" s="12" t="s">
        <v>29</v>
      </c>
      <c r="P1150" s="12" t="s">
        <v>134</v>
      </c>
      <c r="Q1150" s="12" t="s">
        <v>59</v>
      </c>
      <c r="R1150" s="12" t="s">
        <v>1994</v>
      </c>
      <c r="S1150" s="12">
        <v>0.37</v>
      </c>
      <c r="T1150" s="7">
        <f>Table1[[#This Row],[Profit]]/Table1[[#This Row],[Sales]]</f>
        <v>0.69</v>
      </c>
      <c r="U1150" s="12" t="s">
        <v>33</v>
      </c>
      <c r="V1150" s="12" t="s">
        <v>61</v>
      </c>
      <c r="W1150" s="12" t="s">
        <v>300</v>
      </c>
      <c r="X1150" s="12" t="s">
        <v>1993</v>
      </c>
      <c r="Y1150" s="12">
        <v>48336</v>
      </c>
      <c r="Z1150" s="13">
        <v>42036</v>
      </c>
      <c r="AA1150" s="14" t="str">
        <f>TEXT(Table1[[#This Row],[Order Date]],"mmmm")</f>
        <v>February</v>
      </c>
      <c r="AB1150" s="8" t="str">
        <f>TEXT(Table1[[#This Row],[Order Date]],"yyyy")</f>
        <v>2015</v>
      </c>
      <c r="AC1150" s="13">
        <v>42037</v>
      </c>
      <c r="AD1150" s="12">
        <v>23.204699999999999</v>
      </c>
      <c r="AE1150" s="12">
        <v>11</v>
      </c>
      <c r="AF1150" s="12">
        <v>33.630000000000003</v>
      </c>
      <c r="AG1150" s="12">
        <v>88555</v>
      </c>
      <c r="AH1150" s="7" t="str">
        <f>IF(COUNTIF(Returns!$A$2:$A$1635,Orders!AG1150)&gt;0,"Returned","Not Returned")</f>
        <v>Not Returned</v>
      </c>
    </row>
    <row r="1151" spans="5:34" ht="12.75" customHeight="1" thickTop="1" thickBot="1" x14ac:dyDescent="0.3">
      <c r="E1151" s="9">
        <v>19568</v>
      </c>
      <c r="F1151" s="2" t="s">
        <v>106</v>
      </c>
      <c r="G1151" s="2">
        <v>0.08</v>
      </c>
      <c r="H1151" s="2">
        <v>65.989999999999995</v>
      </c>
      <c r="I1151" s="2">
        <v>5.92</v>
      </c>
      <c r="J1151" s="2">
        <v>2071</v>
      </c>
      <c r="K1151" s="7" t="str">
        <f>IF(COUNTIF(Table1[Customer ID],Table1[[#This Row],[Customer ID]])&gt;1,"Repeat Customer","One-Time Customer")</f>
        <v>Repeat Customer</v>
      </c>
      <c r="L1151" s="2" t="s">
        <v>1991</v>
      </c>
      <c r="M1151" s="2" t="s">
        <v>27</v>
      </c>
      <c r="N1151" s="2" t="s">
        <v>28</v>
      </c>
      <c r="O1151" s="2" t="s">
        <v>77</v>
      </c>
      <c r="P1151" s="2" t="s">
        <v>78</v>
      </c>
      <c r="Q1151" s="2" t="s">
        <v>59</v>
      </c>
      <c r="R1151" s="2" t="s">
        <v>1135</v>
      </c>
      <c r="S1151" s="2">
        <v>0.57999999999999996</v>
      </c>
      <c r="T1151" s="7">
        <f>Table1[[#This Row],[Profit]]/Table1[[#This Row],[Sales]]</f>
        <v>0.17281563437079933</v>
      </c>
      <c r="U1151" s="2" t="s">
        <v>33</v>
      </c>
      <c r="V1151" s="2" t="s">
        <v>61</v>
      </c>
      <c r="W1151" s="2" t="s">
        <v>300</v>
      </c>
      <c r="X1151" s="2" t="s">
        <v>1993</v>
      </c>
      <c r="Y1151" s="2">
        <v>48336</v>
      </c>
      <c r="Z1151" s="10">
        <v>42140</v>
      </c>
      <c r="AA1151" s="14" t="str">
        <f>TEXT(Table1[[#This Row],[Order Date]],"mmmm")</f>
        <v>May</v>
      </c>
      <c r="AB1151" s="8" t="str">
        <f>TEXT(Table1[[#This Row],[Order Date]],"yyyy")</f>
        <v>2015</v>
      </c>
      <c r="AC1151" s="10">
        <v>42147</v>
      </c>
      <c r="AD1151" s="2">
        <v>183.84300000000002</v>
      </c>
      <c r="AE1151" s="2">
        <v>20</v>
      </c>
      <c r="AF1151" s="2">
        <v>1063.81</v>
      </c>
      <c r="AG1151" s="2">
        <v>88558</v>
      </c>
      <c r="AH1151" s="7" t="str">
        <f>IF(COUNTIF(Returns!$A$2:$A$1635,Orders!AG1151)&gt;0,"Returned","Not Returned")</f>
        <v>Not Returned</v>
      </c>
    </row>
    <row r="1152" spans="5:34" ht="12.75" customHeight="1" thickTop="1" thickBot="1" x14ac:dyDescent="0.3">
      <c r="E1152" s="11">
        <v>20500</v>
      </c>
      <c r="F1152" s="12" t="s">
        <v>37</v>
      </c>
      <c r="G1152" s="12">
        <v>0</v>
      </c>
      <c r="H1152" s="12">
        <v>10.31</v>
      </c>
      <c r="I1152" s="12">
        <v>1.79</v>
      </c>
      <c r="J1152" s="12">
        <v>2072</v>
      </c>
      <c r="K1152" s="7" t="str">
        <f>IF(COUNTIF(Table1[Customer ID],Table1[[#This Row],[Customer ID]])&gt;1,"Repeat Customer","One-Time Customer")</f>
        <v>Repeat Customer</v>
      </c>
      <c r="L1152" s="12" t="s">
        <v>1995</v>
      </c>
      <c r="M1152" s="12" t="s">
        <v>49</v>
      </c>
      <c r="N1152" s="12" t="s">
        <v>28</v>
      </c>
      <c r="O1152" s="12" t="s">
        <v>29</v>
      </c>
      <c r="P1152" s="12" t="s">
        <v>93</v>
      </c>
      <c r="Q1152" s="12" t="s">
        <v>31</v>
      </c>
      <c r="R1152" s="12" t="s">
        <v>1996</v>
      </c>
      <c r="S1152" s="12">
        <v>0.38</v>
      </c>
      <c r="T1152" s="7">
        <f>Table1[[#This Row],[Profit]]/Table1[[#This Row],[Sales]]</f>
        <v>0.68999999999999984</v>
      </c>
      <c r="U1152" s="12" t="s">
        <v>33</v>
      </c>
      <c r="V1152" s="12" t="s">
        <v>61</v>
      </c>
      <c r="W1152" s="12" t="s">
        <v>300</v>
      </c>
      <c r="X1152" s="12" t="s">
        <v>1997</v>
      </c>
      <c r="Y1152" s="12">
        <v>48505</v>
      </c>
      <c r="Z1152" s="13">
        <v>42036</v>
      </c>
      <c r="AA1152" s="14" t="str">
        <f>TEXT(Table1[[#This Row],[Order Date]],"mmmm")</f>
        <v>February</v>
      </c>
      <c r="AB1152" s="8" t="str">
        <f>TEXT(Table1[[#This Row],[Order Date]],"yyyy")</f>
        <v>2015</v>
      </c>
      <c r="AC1152" s="13">
        <v>42038</v>
      </c>
      <c r="AD1152" s="12">
        <v>167.46299999999997</v>
      </c>
      <c r="AE1152" s="12">
        <v>23</v>
      </c>
      <c r="AF1152" s="12">
        <v>242.7</v>
      </c>
      <c r="AG1152" s="12">
        <v>88555</v>
      </c>
      <c r="AH1152" s="7" t="str">
        <f>IF(COUNTIF(Returns!$A$2:$A$1635,Orders!AG1152)&gt;0,"Returned","Not Returned")</f>
        <v>Not Returned</v>
      </c>
    </row>
    <row r="1153" spans="5:34" ht="12.75" customHeight="1" thickTop="1" thickBot="1" x14ac:dyDescent="0.3">
      <c r="E1153" s="9">
        <v>20824</v>
      </c>
      <c r="F1153" s="2" t="s">
        <v>25</v>
      </c>
      <c r="G1153" s="2">
        <v>0.09</v>
      </c>
      <c r="H1153" s="2">
        <v>260.98</v>
      </c>
      <c r="I1153" s="2">
        <v>41.91</v>
      </c>
      <c r="J1153" s="2">
        <v>2072</v>
      </c>
      <c r="K1153" s="7" t="str">
        <f>IF(COUNTIF(Table1[Customer ID],Table1[[#This Row],[Customer ID]])&gt;1,"Repeat Customer","One-Time Customer")</f>
        <v>Repeat Customer</v>
      </c>
      <c r="L1153" s="2" t="s">
        <v>1995</v>
      </c>
      <c r="M1153" s="2" t="s">
        <v>39</v>
      </c>
      <c r="N1153" s="2" t="s">
        <v>28</v>
      </c>
      <c r="O1153" s="2" t="s">
        <v>41</v>
      </c>
      <c r="P1153" s="2" t="s">
        <v>191</v>
      </c>
      <c r="Q1153" s="2" t="s">
        <v>121</v>
      </c>
      <c r="R1153" s="2" t="s">
        <v>950</v>
      </c>
      <c r="S1153" s="2">
        <v>0.59</v>
      </c>
      <c r="T1153" s="7">
        <f>Table1[[#This Row],[Profit]]/Table1[[#This Row],[Sales]]</f>
        <v>0.38710274617566759</v>
      </c>
      <c r="U1153" s="2" t="s">
        <v>33</v>
      </c>
      <c r="V1153" s="2" t="s">
        <v>61</v>
      </c>
      <c r="W1153" s="2" t="s">
        <v>300</v>
      </c>
      <c r="X1153" s="2" t="s">
        <v>1997</v>
      </c>
      <c r="Y1153" s="2">
        <v>48505</v>
      </c>
      <c r="Z1153" s="10">
        <v>42046</v>
      </c>
      <c r="AA1153" s="14" t="str">
        <f>TEXT(Table1[[#This Row],[Order Date]],"mmmm")</f>
        <v>February</v>
      </c>
      <c r="AB1153" s="8" t="str">
        <f>TEXT(Table1[[#This Row],[Order Date]],"yyyy")</f>
        <v>2015</v>
      </c>
      <c r="AC1153" s="10">
        <v>42048</v>
      </c>
      <c r="AD1153" s="2">
        <v>1307.2692</v>
      </c>
      <c r="AE1153" s="2">
        <v>14</v>
      </c>
      <c r="AF1153" s="2">
        <v>3377.06</v>
      </c>
      <c r="AG1153" s="2">
        <v>88556</v>
      </c>
      <c r="AH1153" s="7" t="str">
        <f>IF(COUNTIF(Returns!$A$2:$A$1635,Orders!AG1153)&gt;0,"Returned","Not Returned")</f>
        <v>Not Returned</v>
      </c>
    </row>
    <row r="1154" spans="5:34" ht="12.75" customHeight="1" thickTop="1" thickBot="1" x14ac:dyDescent="0.3">
      <c r="E1154" s="11">
        <v>20825</v>
      </c>
      <c r="F1154" s="12" t="s">
        <v>25</v>
      </c>
      <c r="G1154" s="12">
        <v>0.01</v>
      </c>
      <c r="H1154" s="12">
        <v>10.52</v>
      </c>
      <c r="I1154" s="12">
        <v>7.94</v>
      </c>
      <c r="J1154" s="12">
        <v>2072</v>
      </c>
      <c r="K1154" s="7" t="str">
        <f>IF(COUNTIF(Table1[Customer ID],Table1[[#This Row],[Customer ID]])&gt;1,"Repeat Customer","One-Time Customer")</f>
        <v>Repeat Customer</v>
      </c>
      <c r="L1154" s="12" t="s">
        <v>1995</v>
      </c>
      <c r="M1154" s="12" t="s">
        <v>49</v>
      </c>
      <c r="N1154" s="12" t="s">
        <v>28</v>
      </c>
      <c r="O1154" s="12" t="s">
        <v>41</v>
      </c>
      <c r="P1154" s="12" t="s">
        <v>50</v>
      </c>
      <c r="Q1154" s="12" t="s">
        <v>51</v>
      </c>
      <c r="R1154" s="12" t="s">
        <v>1998</v>
      </c>
      <c r="S1154" s="12">
        <v>0.52</v>
      </c>
      <c r="T1154" s="7">
        <f>Table1[[#This Row],[Profit]]/Table1[[#This Row],[Sales]]</f>
        <v>-0.1276397966594045</v>
      </c>
      <c r="U1154" s="12" t="s">
        <v>33</v>
      </c>
      <c r="V1154" s="12" t="s">
        <v>61</v>
      </c>
      <c r="W1154" s="12" t="s">
        <v>300</v>
      </c>
      <c r="X1154" s="12" t="s">
        <v>1997</v>
      </c>
      <c r="Y1154" s="12">
        <v>48505</v>
      </c>
      <c r="Z1154" s="13">
        <v>42046</v>
      </c>
      <c r="AA1154" s="14" t="str">
        <f>TEXT(Table1[[#This Row],[Order Date]],"mmmm")</f>
        <v>February</v>
      </c>
      <c r="AB1154" s="8" t="str">
        <f>TEXT(Table1[[#This Row],[Order Date]],"yyyy")</f>
        <v>2015</v>
      </c>
      <c r="AC1154" s="13">
        <v>42048</v>
      </c>
      <c r="AD1154" s="12">
        <v>-15.818400000000002</v>
      </c>
      <c r="AE1154" s="12">
        <v>11</v>
      </c>
      <c r="AF1154" s="12">
        <v>123.93</v>
      </c>
      <c r="AG1154" s="12">
        <v>88556</v>
      </c>
      <c r="AH1154" s="7" t="str">
        <f>IF(COUNTIF(Returns!$A$2:$A$1635,Orders!AG1154)&gt;0,"Returned","Not Returned")</f>
        <v>Not Returned</v>
      </c>
    </row>
    <row r="1155" spans="5:34" ht="12.75" customHeight="1" thickTop="1" thickBot="1" x14ac:dyDescent="0.3">
      <c r="E1155" s="9">
        <v>20826</v>
      </c>
      <c r="F1155" s="2" t="s">
        <v>25</v>
      </c>
      <c r="G1155" s="2">
        <v>0.02</v>
      </c>
      <c r="H1155" s="2">
        <v>5.98</v>
      </c>
      <c r="I1155" s="2">
        <v>7.5</v>
      </c>
      <c r="J1155" s="2">
        <v>2072</v>
      </c>
      <c r="K1155" s="7" t="str">
        <f>IF(COUNTIF(Table1[Customer ID],Table1[[#This Row],[Customer ID]])&gt;1,"Repeat Customer","One-Time Customer")</f>
        <v>Repeat Customer</v>
      </c>
      <c r="L1155" s="2" t="s">
        <v>1995</v>
      </c>
      <c r="M1155" s="2" t="s">
        <v>27</v>
      </c>
      <c r="N1155" s="2" t="s">
        <v>28</v>
      </c>
      <c r="O1155" s="2" t="s">
        <v>29</v>
      </c>
      <c r="P1155" s="2" t="s">
        <v>93</v>
      </c>
      <c r="Q1155" s="2" t="s">
        <v>59</v>
      </c>
      <c r="R1155" s="2" t="s">
        <v>1999</v>
      </c>
      <c r="S1155" s="2">
        <v>0.4</v>
      </c>
      <c r="T1155" s="7">
        <f>Table1[[#This Row],[Profit]]/Table1[[#This Row],[Sales]]</f>
        <v>-0.59421455938697332</v>
      </c>
      <c r="U1155" s="2" t="s">
        <v>33</v>
      </c>
      <c r="V1155" s="2" t="s">
        <v>61</v>
      </c>
      <c r="W1155" s="2" t="s">
        <v>300</v>
      </c>
      <c r="X1155" s="2" t="s">
        <v>1997</v>
      </c>
      <c r="Y1155" s="2">
        <v>48505</v>
      </c>
      <c r="Z1155" s="10">
        <v>42046</v>
      </c>
      <c r="AA1155" s="14" t="str">
        <f>TEXT(Table1[[#This Row],[Order Date]],"mmmm")</f>
        <v>February</v>
      </c>
      <c r="AB1155" s="8" t="str">
        <f>TEXT(Table1[[#This Row],[Order Date]],"yyyy")</f>
        <v>2015</v>
      </c>
      <c r="AC1155" s="10">
        <v>42048</v>
      </c>
      <c r="AD1155" s="2">
        <v>-55.832400000000007</v>
      </c>
      <c r="AE1155" s="2">
        <v>14</v>
      </c>
      <c r="AF1155" s="2">
        <v>93.96</v>
      </c>
      <c r="AG1155" s="2">
        <v>88556</v>
      </c>
      <c r="AH1155" s="7" t="str">
        <f>IF(COUNTIF(Returns!$A$2:$A$1635,Orders!AG1155)&gt;0,"Returned","Not Returned")</f>
        <v>Not Returned</v>
      </c>
    </row>
    <row r="1156" spans="5:34" ht="12.75" customHeight="1" thickTop="1" thickBot="1" x14ac:dyDescent="0.3">
      <c r="E1156" s="11">
        <v>24677</v>
      </c>
      <c r="F1156" s="12" t="s">
        <v>37</v>
      </c>
      <c r="G1156" s="12">
        <v>0.05</v>
      </c>
      <c r="H1156" s="12">
        <v>291.73</v>
      </c>
      <c r="I1156" s="12">
        <v>48.8</v>
      </c>
      <c r="J1156" s="12">
        <v>2073</v>
      </c>
      <c r="K1156" s="7" t="str">
        <f>IF(COUNTIF(Table1[Customer ID],Table1[[#This Row],[Customer ID]])&gt;1,"Repeat Customer","One-Time Customer")</f>
        <v>One-Time Customer</v>
      </c>
      <c r="L1156" s="12" t="s">
        <v>2000</v>
      </c>
      <c r="M1156" s="12" t="s">
        <v>39</v>
      </c>
      <c r="N1156" s="12" t="s">
        <v>114</v>
      </c>
      <c r="O1156" s="12" t="s">
        <v>41</v>
      </c>
      <c r="P1156" s="12" t="s">
        <v>42</v>
      </c>
      <c r="Q1156" s="12" t="s">
        <v>43</v>
      </c>
      <c r="R1156" s="12" t="s">
        <v>145</v>
      </c>
      <c r="S1156" s="12">
        <v>0.56000000000000005</v>
      </c>
      <c r="T1156" s="7">
        <f>Table1[[#This Row],[Profit]]/Table1[[#This Row],[Sales]]</f>
        <v>0.30267145473243107</v>
      </c>
      <c r="U1156" s="12" t="s">
        <v>33</v>
      </c>
      <c r="V1156" s="12" t="s">
        <v>61</v>
      </c>
      <c r="W1156" s="12" t="s">
        <v>300</v>
      </c>
      <c r="X1156" s="12" t="s">
        <v>2001</v>
      </c>
      <c r="Y1156" s="12">
        <v>48135</v>
      </c>
      <c r="Z1156" s="13">
        <v>42101</v>
      </c>
      <c r="AA1156" s="14" t="str">
        <f>TEXT(Table1[[#This Row],[Order Date]],"mmmm")</f>
        <v>April</v>
      </c>
      <c r="AB1156" s="8" t="str">
        <f>TEXT(Table1[[#This Row],[Order Date]],"yyyy")</f>
        <v>2015</v>
      </c>
      <c r="AC1156" s="13">
        <v>42103</v>
      </c>
      <c r="AD1156" s="12">
        <v>550.38080000000002</v>
      </c>
      <c r="AE1156" s="12">
        <v>6</v>
      </c>
      <c r="AF1156" s="12">
        <v>1818.41</v>
      </c>
      <c r="AG1156" s="12">
        <v>88557</v>
      </c>
      <c r="AH1156" s="7" t="str">
        <f>IF(COUNTIF(Returns!$A$2:$A$1635,Orders!AG1156)&gt;0,"Returned","Not Returned")</f>
        <v>Not Returned</v>
      </c>
    </row>
    <row r="1157" spans="5:34" ht="12.75" customHeight="1" thickTop="1" thickBot="1" x14ac:dyDescent="0.3">
      <c r="E1157" s="9">
        <v>24094</v>
      </c>
      <c r="F1157" s="2" t="s">
        <v>106</v>
      </c>
      <c r="G1157" s="2">
        <v>0.09</v>
      </c>
      <c r="H1157" s="2">
        <v>1.48</v>
      </c>
      <c r="I1157" s="2">
        <v>0.7</v>
      </c>
      <c r="J1157" s="2">
        <v>2081</v>
      </c>
      <c r="K1157" s="7" t="str">
        <f>IF(COUNTIF(Table1[Customer ID],Table1[[#This Row],[Customer ID]])&gt;1,"Repeat Customer","One-Time Customer")</f>
        <v>One-Time Customer</v>
      </c>
      <c r="L1157" s="2" t="s">
        <v>2002</v>
      </c>
      <c r="M1157" s="2" t="s">
        <v>49</v>
      </c>
      <c r="N1157" s="2" t="s">
        <v>28</v>
      </c>
      <c r="O1157" s="2" t="s">
        <v>29</v>
      </c>
      <c r="P1157" s="2" t="s">
        <v>66</v>
      </c>
      <c r="Q1157" s="2" t="s">
        <v>31</v>
      </c>
      <c r="R1157" s="2" t="s">
        <v>2003</v>
      </c>
      <c r="S1157" s="2">
        <v>0.37</v>
      </c>
      <c r="T1157" s="7">
        <f>Table1[[#This Row],[Profit]]/Table1[[#This Row],[Sales]]</f>
        <v>0.18770949720670391</v>
      </c>
      <c r="U1157" s="2" t="s">
        <v>33</v>
      </c>
      <c r="V1157" s="2" t="s">
        <v>53</v>
      </c>
      <c r="W1157" s="2" t="s">
        <v>71</v>
      </c>
      <c r="X1157" s="2" t="s">
        <v>2004</v>
      </c>
      <c r="Y1157" s="2">
        <v>14853</v>
      </c>
      <c r="Z1157" s="10">
        <v>42007</v>
      </c>
      <c r="AA1157" s="14" t="str">
        <f>TEXT(Table1[[#This Row],[Order Date]],"mmmm")</f>
        <v>January</v>
      </c>
      <c r="AB1157" s="8" t="str">
        <f>TEXT(Table1[[#This Row],[Order Date]],"yyyy")</f>
        <v>2015</v>
      </c>
      <c r="AC1157" s="10">
        <v>42009</v>
      </c>
      <c r="AD1157" s="2">
        <v>1.68</v>
      </c>
      <c r="AE1157" s="2">
        <v>6</v>
      </c>
      <c r="AF1157" s="2">
        <v>8.9499999999999993</v>
      </c>
      <c r="AG1157" s="2">
        <v>86092</v>
      </c>
      <c r="AH1157" s="7" t="str">
        <f>IF(COUNTIF(Returns!$A$2:$A$1635,Orders!AG1157)&gt;0,"Returned","Not Returned")</f>
        <v>Not Returned</v>
      </c>
    </row>
    <row r="1158" spans="5:34" ht="12.75" customHeight="1" thickTop="1" thickBot="1" x14ac:dyDescent="0.3">
      <c r="E1158" s="11">
        <v>21697</v>
      </c>
      <c r="F1158" s="12" t="s">
        <v>106</v>
      </c>
      <c r="G1158" s="12">
        <v>0.06</v>
      </c>
      <c r="H1158" s="12">
        <v>38.06</v>
      </c>
      <c r="I1158" s="12">
        <v>4.5</v>
      </c>
      <c r="J1158" s="12">
        <v>2089</v>
      </c>
      <c r="K1158" s="7" t="str">
        <f>IF(COUNTIF(Table1[Customer ID],Table1[[#This Row],[Customer ID]])&gt;1,"Repeat Customer","One-Time Customer")</f>
        <v>Repeat Customer</v>
      </c>
      <c r="L1158" s="12" t="s">
        <v>2005</v>
      </c>
      <c r="M1158" s="12" t="s">
        <v>49</v>
      </c>
      <c r="N1158" s="12" t="s">
        <v>28</v>
      </c>
      <c r="O1158" s="12" t="s">
        <v>29</v>
      </c>
      <c r="P1158" s="12" t="s">
        <v>257</v>
      </c>
      <c r="Q1158" s="12" t="s">
        <v>59</v>
      </c>
      <c r="R1158" s="12" t="s">
        <v>2006</v>
      </c>
      <c r="S1158" s="12">
        <v>0.56000000000000005</v>
      </c>
      <c r="T1158" s="7">
        <f>Table1[[#This Row],[Profit]]/Table1[[#This Row],[Sales]]</f>
        <v>0.69</v>
      </c>
      <c r="U1158" s="12" t="s">
        <v>33</v>
      </c>
      <c r="V1158" s="12" t="s">
        <v>53</v>
      </c>
      <c r="W1158" s="12" t="s">
        <v>71</v>
      </c>
      <c r="X1158" s="12" t="s">
        <v>2007</v>
      </c>
      <c r="Y1158" s="12">
        <v>10956</v>
      </c>
      <c r="Z1158" s="13">
        <v>42185</v>
      </c>
      <c r="AA1158" s="14" t="str">
        <f>TEXT(Table1[[#This Row],[Order Date]],"mmmm")</f>
        <v>June</v>
      </c>
      <c r="AB1158" s="8" t="str">
        <f>TEXT(Table1[[#This Row],[Order Date]],"yyyy")</f>
        <v>2015</v>
      </c>
      <c r="AC1158" s="13">
        <v>42191</v>
      </c>
      <c r="AD1158" s="12">
        <v>450.45959999999997</v>
      </c>
      <c r="AE1158" s="12">
        <v>17</v>
      </c>
      <c r="AF1158" s="12">
        <v>652.84</v>
      </c>
      <c r="AG1158" s="12">
        <v>88348</v>
      </c>
      <c r="AH1158" s="7" t="str">
        <f>IF(COUNTIF(Returns!$A$2:$A$1635,Orders!AG1158)&gt;0,"Returned","Not Returned")</f>
        <v>Not Returned</v>
      </c>
    </row>
    <row r="1159" spans="5:34" ht="12.75" customHeight="1" thickTop="1" thickBot="1" x14ac:dyDescent="0.3">
      <c r="E1159" s="9">
        <v>21698</v>
      </c>
      <c r="F1159" s="2" t="s">
        <v>106</v>
      </c>
      <c r="G1159" s="2">
        <v>0.08</v>
      </c>
      <c r="H1159" s="2">
        <v>599.99</v>
      </c>
      <c r="I1159" s="2">
        <v>24.49</v>
      </c>
      <c r="J1159" s="2">
        <v>2089</v>
      </c>
      <c r="K1159" s="7" t="str">
        <f>IF(COUNTIF(Table1[Customer ID],Table1[[#This Row],[Customer ID]])&gt;1,"Repeat Customer","One-Time Customer")</f>
        <v>Repeat Customer</v>
      </c>
      <c r="L1159" s="2" t="s">
        <v>2005</v>
      </c>
      <c r="M1159" s="2" t="s">
        <v>49</v>
      </c>
      <c r="N1159" s="2" t="s">
        <v>28</v>
      </c>
      <c r="O1159" s="2" t="s">
        <v>77</v>
      </c>
      <c r="P1159" s="2" t="s">
        <v>587</v>
      </c>
      <c r="Q1159" s="2" t="s">
        <v>236</v>
      </c>
      <c r="R1159" s="2" t="s">
        <v>2008</v>
      </c>
      <c r="S1159" s="2">
        <v>0.37</v>
      </c>
      <c r="T1159" s="7">
        <f>Table1[[#This Row],[Profit]]/Table1[[#This Row],[Sales]]</f>
        <v>0.68999999999999984</v>
      </c>
      <c r="U1159" s="2" t="s">
        <v>33</v>
      </c>
      <c r="V1159" s="2" t="s">
        <v>53</v>
      </c>
      <c r="W1159" s="2" t="s">
        <v>71</v>
      </c>
      <c r="X1159" s="2" t="s">
        <v>2007</v>
      </c>
      <c r="Y1159" s="2">
        <v>10956</v>
      </c>
      <c r="Z1159" s="10">
        <v>42185</v>
      </c>
      <c r="AA1159" s="14" t="str">
        <f>TEXT(Table1[[#This Row],[Order Date]],"mmmm")</f>
        <v>June</v>
      </c>
      <c r="AB1159" s="8" t="str">
        <f>TEXT(Table1[[#This Row],[Order Date]],"yyyy")</f>
        <v>2015</v>
      </c>
      <c r="AC1159" s="10">
        <v>42193</v>
      </c>
      <c r="AD1159" s="2">
        <v>8798.1830999999984</v>
      </c>
      <c r="AE1159" s="2">
        <v>22</v>
      </c>
      <c r="AF1159" s="2">
        <v>12750.99</v>
      </c>
      <c r="AG1159" s="2">
        <v>88348</v>
      </c>
      <c r="AH1159" s="7" t="str">
        <f>IF(COUNTIF(Returns!$A$2:$A$1635,Orders!AG1159)&gt;0,"Returned","Not Returned")</f>
        <v>Not Returned</v>
      </c>
    </row>
    <row r="1160" spans="5:34" ht="12.75" customHeight="1" thickTop="1" thickBot="1" x14ac:dyDescent="0.3">
      <c r="E1160" s="11">
        <v>21699</v>
      </c>
      <c r="F1160" s="12" t="s">
        <v>106</v>
      </c>
      <c r="G1160" s="12">
        <v>0.1</v>
      </c>
      <c r="H1160" s="12">
        <v>3.98</v>
      </c>
      <c r="I1160" s="12">
        <v>2.97</v>
      </c>
      <c r="J1160" s="12">
        <v>2089</v>
      </c>
      <c r="K1160" s="7" t="str">
        <f>IF(COUNTIF(Table1[Customer ID],Table1[[#This Row],[Customer ID]])&gt;1,"Repeat Customer","One-Time Customer")</f>
        <v>Repeat Customer</v>
      </c>
      <c r="L1160" s="12" t="s">
        <v>2005</v>
      </c>
      <c r="M1160" s="12" t="s">
        <v>27</v>
      </c>
      <c r="N1160" s="12" t="s">
        <v>28</v>
      </c>
      <c r="O1160" s="12" t="s">
        <v>29</v>
      </c>
      <c r="P1160" s="12" t="s">
        <v>93</v>
      </c>
      <c r="Q1160" s="12" t="s">
        <v>31</v>
      </c>
      <c r="R1160" s="12" t="s">
        <v>2009</v>
      </c>
      <c r="S1160" s="12">
        <v>0.35</v>
      </c>
      <c r="T1160" s="7">
        <f>Table1[[#This Row],[Profit]]/Table1[[#This Row],[Sales]]</f>
        <v>-0.26217137293086662</v>
      </c>
      <c r="U1160" s="12" t="s">
        <v>33</v>
      </c>
      <c r="V1160" s="12" t="s">
        <v>53</v>
      </c>
      <c r="W1160" s="12" t="s">
        <v>71</v>
      </c>
      <c r="X1160" s="12" t="s">
        <v>2007</v>
      </c>
      <c r="Y1160" s="12">
        <v>10956</v>
      </c>
      <c r="Z1160" s="13">
        <v>42185</v>
      </c>
      <c r="AA1160" s="14" t="str">
        <f>TEXT(Table1[[#This Row],[Order Date]],"mmmm")</f>
        <v>June</v>
      </c>
      <c r="AB1160" s="8" t="str">
        <f>TEXT(Table1[[#This Row],[Order Date]],"yyyy")</f>
        <v>2015</v>
      </c>
      <c r="AC1160" s="13">
        <v>42189</v>
      </c>
      <c r="AD1160" s="12">
        <v>-5.3849999999999998</v>
      </c>
      <c r="AE1160" s="12">
        <v>5</v>
      </c>
      <c r="AF1160" s="12">
        <v>20.54</v>
      </c>
      <c r="AG1160" s="12">
        <v>88348</v>
      </c>
      <c r="AH1160" s="7" t="str">
        <f>IF(COUNTIF(Returns!$A$2:$A$1635,Orders!AG1160)&gt;0,"Returned","Not Returned")</f>
        <v>Not Returned</v>
      </c>
    </row>
    <row r="1161" spans="5:34" ht="12.75" customHeight="1" thickTop="1" thickBot="1" x14ac:dyDescent="0.3">
      <c r="E1161" s="9">
        <v>18696</v>
      </c>
      <c r="F1161" s="2" t="s">
        <v>56</v>
      </c>
      <c r="G1161" s="2">
        <v>0.08</v>
      </c>
      <c r="H1161" s="2">
        <v>400.98</v>
      </c>
      <c r="I1161" s="2">
        <v>42.52</v>
      </c>
      <c r="J1161" s="2">
        <v>2094</v>
      </c>
      <c r="K1161" s="7" t="str">
        <f>IF(COUNTIF(Table1[Customer ID],Table1[[#This Row],[Customer ID]])&gt;1,"Repeat Customer","One-Time Customer")</f>
        <v>One-Time Customer</v>
      </c>
      <c r="L1161" s="2" t="s">
        <v>2010</v>
      </c>
      <c r="M1161" s="2" t="s">
        <v>39</v>
      </c>
      <c r="N1161" s="2" t="s">
        <v>28</v>
      </c>
      <c r="O1161" s="2" t="s">
        <v>41</v>
      </c>
      <c r="P1161" s="2" t="s">
        <v>152</v>
      </c>
      <c r="Q1161" s="2" t="s">
        <v>121</v>
      </c>
      <c r="R1161" s="2" t="s">
        <v>1094</v>
      </c>
      <c r="S1161" s="2">
        <v>0.71</v>
      </c>
      <c r="T1161" s="7">
        <f>Table1[[#This Row],[Profit]]/Table1[[#This Row],[Sales]]</f>
        <v>0.38672920036122266</v>
      </c>
      <c r="U1161" s="2" t="s">
        <v>33</v>
      </c>
      <c r="V1161" s="2" t="s">
        <v>34</v>
      </c>
      <c r="W1161" s="2" t="s">
        <v>45</v>
      </c>
      <c r="X1161" s="2" t="s">
        <v>2011</v>
      </c>
      <c r="Y1161" s="2">
        <v>95928</v>
      </c>
      <c r="Z1161" s="10">
        <v>42040</v>
      </c>
      <c r="AA1161" s="14" t="str">
        <f>TEXT(Table1[[#This Row],[Order Date]],"mmmm")</f>
        <v>February</v>
      </c>
      <c r="AB1161" s="8" t="str">
        <f>TEXT(Table1[[#This Row],[Order Date]],"yyyy")</f>
        <v>2015</v>
      </c>
      <c r="AC1161" s="10">
        <v>42041</v>
      </c>
      <c r="AD1161" s="2">
        <v>3031.9724000000001</v>
      </c>
      <c r="AE1161" s="2">
        <v>20</v>
      </c>
      <c r="AF1161" s="2">
        <v>7840.04</v>
      </c>
      <c r="AG1161" s="2">
        <v>86629</v>
      </c>
      <c r="AH1161" s="7" t="str">
        <f>IF(COUNTIF(Returns!$A$2:$A$1635,Orders!AG1161)&gt;0,"Returned","Not Returned")</f>
        <v>Not Returned</v>
      </c>
    </row>
    <row r="1162" spans="5:34" ht="12.75" customHeight="1" thickTop="1" thickBot="1" x14ac:dyDescent="0.3">
      <c r="E1162" s="11">
        <v>18417</v>
      </c>
      <c r="F1162" s="12" t="s">
        <v>56</v>
      </c>
      <c r="G1162" s="12">
        <v>0.1</v>
      </c>
      <c r="H1162" s="12">
        <v>300.97000000000003</v>
      </c>
      <c r="I1162" s="12">
        <v>7.18</v>
      </c>
      <c r="J1162" s="12">
        <v>2097</v>
      </c>
      <c r="K1162" s="7" t="str">
        <f>IF(COUNTIF(Table1[Customer ID],Table1[[#This Row],[Customer ID]])&gt;1,"Repeat Customer","One-Time Customer")</f>
        <v>One-Time Customer</v>
      </c>
      <c r="L1162" s="12" t="s">
        <v>2012</v>
      </c>
      <c r="M1162" s="12" t="s">
        <v>49</v>
      </c>
      <c r="N1162" s="12" t="s">
        <v>40</v>
      </c>
      <c r="O1162" s="12" t="s">
        <v>77</v>
      </c>
      <c r="P1162" s="12" t="s">
        <v>180</v>
      </c>
      <c r="Q1162" s="12" t="s">
        <v>59</v>
      </c>
      <c r="R1162" s="12" t="s">
        <v>1089</v>
      </c>
      <c r="S1162" s="12">
        <v>0.48</v>
      </c>
      <c r="T1162" s="7">
        <f>Table1[[#This Row],[Profit]]/Table1[[#This Row],[Sales]]</f>
        <v>0.12612100554677291</v>
      </c>
      <c r="U1162" s="12" t="s">
        <v>33</v>
      </c>
      <c r="V1162" s="12" t="s">
        <v>136</v>
      </c>
      <c r="W1162" s="12" t="s">
        <v>932</v>
      </c>
      <c r="X1162" s="12" t="s">
        <v>933</v>
      </c>
      <c r="Y1162" s="12">
        <v>29915</v>
      </c>
      <c r="Z1162" s="13">
        <v>42112</v>
      </c>
      <c r="AA1162" s="14" t="str">
        <f>TEXT(Table1[[#This Row],[Order Date]],"mmmm")</f>
        <v>April</v>
      </c>
      <c r="AB1162" s="8" t="str">
        <f>TEXT(Table1[[#This Row],[Order Date]],"yyyy")</f>
        <v>2015</v>
      </c>
      <c r="AC1162" s="13">
        <v>42113</v>
      </c>
      <c r="AD1162" s="12">
        <v>138.018</v>
      </c>
      <c r="AE1162" s="12">
        <v>4</v>
      </c>
      <c r="AF1162" s="12">
        <v>1094.33</v>
      </c>
      <c r="AG1162" s="12">
        <v>87889</v>
      </c>
      <c r="AH1162" s="7" t="str">
        <f>IF(COUNTIF(Returns!$A$2:$A$1635,Orders!AG1162)&gt;0,"Returned","Not Returned")</f>
        <v>Not Returned</v>
      </c>
    </row>
    <row r="1163" spans="5:34" ht="12.75" customHeight="1" thickTop="1" thickBot="1" x14ac:dyDescent="0.3">
      <c r="E1163" s="9">
        <v>18418</v>
      </c>
      <c r="F1163" s="2" t="s">
        <v>56</v>
      </c>
      <c r="G1163" s="2">
        <v>0.06</v>
      </c>
      <c r="H1163" s="2">
        <v>39.89</v>
      </c>
      <c r="I1163" s="2">
        <v>3.04</v>
      </c>
      <c r="J1163" s="2">
        <v>2098</v>
      </c>
      <c r="K1163" s="7" t="str">
        <f>IF(COUNTIF(Table1[Customer ID],Table1[[#This Row],[Customer ID]])&gt;1,"Repeat Customer","One-Time Customer")</f>
        <v>One-Time Customer</v>
      </c>
      <c r="L1163" s="2" t="s">
        <v>2013</v>
      </c>
      <c r="M1163" s="2" t="s">
        <v>49</v>
      </c>
      <c r="N1163" s="2" t="s">
        <v>40</v>
      </c>
      <c r="O1163" s="2" t="s">
        <v>41</v>
      </c>
      <c r="P1163" s="2" t="s">
        <v>50</v>
      </c>
      <c r="Q1163" s="2" t="s">
        <v>31</v>
      </c>
      <c r="R1163" s="2" t="s">
        <v>2014</v>
      </c>
      <c r="S1163" s="2">
        <v>0.53</v>
      </c>
      <c r="T1163" s="7">
        <f>Table1[[#This Row],[Profit]]/Table1[[#This Row],[Sales]]</f>
        <v>9.9684591122394028E-2</v>
      </c>
      <c r="U1163" s="2" t="s">
        <v>33</v>
      </c>
      <c r="V1163" s="2" t="s">
        <v>136</v>
      </c>
      <c r="W1163" s="2" t="s">
        <v>932</v>
      </c>
      <c r="X1163" s="2" t="s">
        <v>2015</v>
      </c>
      <c r="Y1163" s="2">
        <v>29464</v>
      </c>
      <c r="Z1163" s="10">
        <v>42112</v>
      </c>
      <c r="AA1163" s="14" t="str">
        <f>TEXT(Table1[[#This Row],[Order Date]],"mmmm")</f>
        <v>April</v>
      </c>
      <c r="AB1163" s="8" t="str">
        <f>TEXT(Table1[[#This Row],[Order Date]],"yyyy")</f>
        <v>2015</v>
      </c>
      <c r="AC1163" s="10">
        <v>42114</v>
      </c>
      <c r="AD1163" s="2">
        <v>38.874000000000002</v>
      </c>
      <c r="AE1163" s="2">
        <v>10</v>
      </c>
      <c r="AF1163" s="2">
        <v>389.97</v>
      </c>
      <c r="AG1163" s="2">
        <v>87889</v>
      </c>
      <c r="AH1163" s="7" t="str">
        <f>IF(COUNTIF(Returns!$A$2:$A$1635,Orders!AG1163)&gt;0,"Returned","Not Returned")</f>
        <v>Not Returned</v>
      </c>
    </row>
    <row r="1164" spans="5:34" ht="12.75" customHeight="1" thickTop="1" thickBot="1" x14ac:dyDescent="0.3">
      <c r="E1164" s="11">
        <v>22234</v>
      </c>
      <c r="F1164" s="12" t="s">
        <v>37</v>
      </c>
      <c r="G1164" s="12">
        <v>7.0000000000000007E-2</v>
      </c>
      <c r="H1164" s="12">
        <v>14.56</v>
      </c>
      <c r="I1164" s="12">
        <v>3.5</v>
      </c>
      <c r="J1164" s="12">
        <v>2099</v>
      </c>
      <c r="K1164" s="7" t="str">
        <f>IF(COUNTIF(Table1[Customer ID],Table1[[#This Row],[Customer ID]])&gt;1,"Repeat Customer","One-Time Customer")</f>
        <v>One-Time Customer</v>
      </c>
      <c r="L1164" s="12" t="s">
        <v>2016</v>
      </c>
      <c r="M1164" s="12" t="s">
        <v>49</v>
      </c>
      <c r="N1164" s="12" t="s">
        <v>40</v>
      </c>
      <c r="O1164" s="12" t="s">
        <v>29</v>
      </c>
      <c r="P1164" s="12" t="s">
        <v>257</v>
      </c>
      <c r="Q1164" s="12" t="s">
        <v>59</v>
      </c>
      <c r="R1164" s="12" t="s">
        <v>905</v>
      </c>
      <c r="S1164" s="12">
        <v>0.57999999999999996</v>
      </c>
      <c r="T1164" s="7">
        <f>Table1[[#This Row],[Profit]]/Table1[[#This Row],[Sales]]</f>
        <v>-0.53821964771249564</v>
      </c>
      <c r="U1164" s="12" t="s">
        <v>33</v>
      </c>
      <c r="V1164" s="12" t="s">
        <v>136</v>
      </c>
      <c r="W1164" s="12" t="s">
        <v>932</v>
      </c>
      <c r="X1164" s="12" t="s">
        <v>2017</v>
      </c>
      <c r="Y1164" s="12">
        <v>29577</v>
      </c>
      <c r="Z1164" s="13">
        <v>42012</v>
      </c>
      <c r="AA1164" s="14" t="str">
        <f>TEXT(Table1[[#This Row],[Order Date]],"mmmm")</f>
        <v>January</v>
      </c>
      <c r="AB1164" s="8" t="str">
        <f>TEXT(Table1[[#This Row],[Order Date]],"yyyy")</f>
        <v>2015</v>
      </c>
      <c r="AC1164" s="13">
        <v>42013</v>
      </c>
      <c r="AD1164" s="12">
        <v>-45.528000000000006</v>
      </c>
      <c r="AE1164" s="12">
        <v>6</v>
      </c>
      <c r="AF1164" s="12">
        <v>84.59</v>
      </c>
      <c r="AG1164" s="12">
        <v>87888</v>
      </c>
      <c r="AH1164" s="7" t="str">
        <f>IF(COUNTIF(Returns!$A$2:$A$1635,Orders!AG1164)&gt;0,"Returned","Not Returned")</f>
        <v>Not Returned</v>
      </c>
    </row>
    <row r="1165" spans="5:34" ht="12.75" customHeight="1" thickTop="1" thickBot="1" x14ac:dyDescent="0.3">
      <c r="E1165" s="9">
        <v>5501</v>
      </c>
      <c r="F1165" s="2" t="s">
        <v>56</v>
      </c>
      <c r="G1165" s="2">
        <v>0.05</v>
      </c>
      <c r="H1165" s="2">
        <v>399.98</v>
      </c>
      <c r="I1165" s="2">
        <v>12.06</v>
      </c>
      <c r="J1165" s="2">
        <v>2107</v>
      </c>
      <c r="K1165" s="7" t="str">
        <f>IF(COUNTIF(Table1[Customer ID],Table1[[#This Row],[Customer ID]])&gt;1,"Repeat Customer","One-Time Customer")</f>
        <v>Repeat Customer</v>
      </c>
      <c r="L1165" s="2" t="s">
        <v>2018</v>
      </c>
      <c r="M1165" s="2" t="s">
        <v>39</v>
      </c>
      <c r="N1165" s="2" t="s">
        <v>28</v>
      </c>
      <c r="O1165" s="2" t="s">
        <v>77</v>
      </c>
      <c r="P1165" s="2" t="s">
        <v>85</v>
      </c>
      <c r="Q1165" s="2" t="s">
        <v>121</v>
      </c>
      <c r="R1165" s="2" t="s">
        <v>264</v>
      </c>
      <c r="S1165" s="2">
        <v>0.56000000000000005</v>
      </c>
      <c r="T1165" s="7">
        <f>Table1[[#This Row],[Profit]]/Table1[[#This Row],[Sales]]</f>
        <v>5.8715882946852711E-2</v>
      </c>
      <c r="U1165" s="2" t="s">
        <v>33</v>
      </c>
      <c r="V1165" s="2" t="s">
        <v>61</v>
      </c>
      <c r="W1165" s="2" t="s">
        <v>178</v>
      </c>
      <c r="X1165" s="2" t="s">
        <v>179</v>
      </c>
      <c r="Y1165" s="2">
        <v>60601</v>
      </c>
      <c r="Z1165" s="10">
        <v>42161</v>
      </c>
      <c r="AA1165" s="14" t="str">
        <f>TEXT(Table1[[#This Row],[Order Date]],"mmmm")</f>
        <v>June</v>
      </c>
      <c r="AB1165" s="8" t="str">
        <f>TEXT(Table1[[#This Row],[Order Date]],"yyyy")</f>
        <v>2015</v>
      </c>
      <c r="AC1165" s="10">
        <v>42161</v>
      </c>
      <c r="AD1165" s="2">
        <v>567.59</v>
      </c>
      <c r="AE1165" s="2">
        <v>24</v>
      </c>
      <c r="AF1165" s="2">
        <v>9666.7199999999993</v>
      </c>
      <c r="AG1165" s="2">
        <v>39015</v>
      </c>
      <c r="AH1165" s="7" t="str">
        <f>IF(COUNTIF(Returns!$A$2:$A$1635,Orders!AG1165)&gt;0,"Returned","Not Returned")</f>
        <v>Not Returned</v>
      </c>
    </row>
    <row r="1166" spans="5:34" ht="12.75" customHeight="1" thickTop="1" thickBot="1" x14ac:dyDescent="0.3">
      <c r="E1166" s="11">
        <v>5502</v>
      </c>
      <c r="F1166" s="12" t="s">
        <v>56</v>
      </c>
      <c r="G1166" s="12">
        <v>7.0000000000000007E-2</v>
      </c>
      <c r="H1166" s="12">
        <v>6.48</v>
      </c>
      <c r="I1166" s="12">
        <v>5.74</v>
      </c>
      <c r="J1166" s="12">
        <v>2107</v>
      </c>
      <c r="K1166" s="7" t="str">
        <f>IF(COUNTIF(Table1[Customer ID],Table1[[#This Row],[Customer ID]])&gt;1,"Repeat Customer","One-Time Customer")</f>
        <v>Repeat Customer</v>
      </c>
      <c r="L1166" s="12" t="s">
        <v>2018</v>
      </c>
      <c r="M1166" s="12" t="s">
        <v>49</v>
      </c>
      <c r="N1166" s="12" t="s">
        <v>28</v>
      </c>
      <c r="O1166" s="12" t="s">
        <v>29</v>
      </c>
      <c r="P1166" s="12" t="s">
        <v>93</v>
      </c>
      <c r="Q1166" s="12" t="s">
        <v>59</v>
      </c>
      <c r="R1166" s="12" t="s">
        <v>2019</v>
      </c>
      <c r="S1166" s="12">
        <v>0.37</v>
      </c>
      <c r="T1166" s="7">
        <f>Table1[[#This Row],[Profit]]/Table1[[#This Row],[Sales]]</f>
        <v>-0.21139842472878584</v>
      </c>
      <c r="U1166" s="12" t="s">
        <v>33</v>
      </c>
      <c r="V1166" s="12" t="s">
        <v>61</v>
      </c>
      <c r="W1166" s="12" t="s">
        <v>178</v>
      </c>
      <c r="X1166" s="12" t="s">
        <v>179</v>
      </c>
      <c r="Y1166" s="12">
        <v>60601</v>
      </c>
      <c r="Z1166" s="13">
        <v>42161</v>
      </c>
      <c r="AA1166" s="14" t="str">
        <f>TEXT(Table1[[#This Row],[Order Date]],"mmmm")</f>
        <v>June</v>
      </c>
      <c r="AB1166" s="8" t="str">
        <f>TEXT(Table1[[#This Row],[Order Date]],"yyyy")</f>
        <v>2015</v>
      </c>
      <c r="AC1166" s="13">
        <v>42161</v>
      </c>
      <c r="AD1166" s="12">
        <v>-28.45</v>
      </c>
      <c r="AE1166" s="12">
        <v>20</v>
      </c>
      <c r="AF1166" s="12">
        <v>134.58000000000001</v>
      </c>
      <c r="AG1166" s="12">
        <v>39015</v>
      </c>
      <c r="AH1166" s="7" t="str">
        <f>IF(COUNTIF(Returns!$A$2:$A$1635,Orders!AG1166)&gt;0,"Returned","Not Returned")</f>
        <v>Not Returned</v>
      </c>
    </row>
    <row r="1167" spans="5:34" ht="12.75" customHeight="1" thickTop="1" thickBot="1" x14ac:dyDescent="0.3">
      <c r="E1167" s="9">
        <v>23502</v>
      </c>
      <c r="F1167" s="2" t="s">
        <v>56</v>
      </c>
      <c r="G1167" s="2">
        <v>7.0000000000000007E-2</v>
      </c>
      <c r="H1167" s="2">
        <v>6.48</v>
      </c>
      <c r="I1167" s="2">
        <v>5.74</v>
      </c>
      <c r="J1167" s="2">
        <v>2108</v>
      </c>
      <c r="K1167" s="7" t="str">
        <f>IF(COUNTIF(Table1[Customer ID],Table1[[#This Row],[Customer ID]])&gt;1,"Repeat Customer","One-Time Customer")</f>
        <v>One-Time Customer</v>
      </c>
      <c r="L1167" s="2" t="s">
        <v>2020</v>
      </c>
      <c r="M1167" s="2" t="s">
        <v>49</v>
      </c>
      <c r="N1167" s="2" t="s">
        <v>28</v>
      </c>
      <c r="O1167" s="2" t="s">
        <v>29</v>
      </c>
      <c r="P1167" s="2" t="s">
        <v>93</v>
      </c>
      <c r="Q1167" s="2" t="s">
        <v>59</v>
      </c>
      <c r="R1167" s="2" t="s">
        <v>2019</v>
      </c>
      <c r="S1167" s="2">
        <v>0.37</v>
      </c>
      <c r="T1167" s="7">
        <f>Table1[[#This Row],[Profit]]/Table1[[#This Row],[Sales]]</f>
        <v>-0.42273402674591382</v>
      </c>
      <c r="U1167" s="2" t="s">
        <v>33</v>
      </c>
      <c r="V1167" s="2" t="s">
        <v>61</v>
      </c>
      <c r="W1167" s="2" t="s">
        <v>506</v>
      </c>
      <c r="X1167" s="2" t="s">
        <v>2021</v>
      </c>
      <c r="Y1167" s="2">
        <v>63129</v>
      </c>
      <c r="Z1167" s="10">
        <v>42161</v>
      </c>
      <c r="AA1167" s="14" t="str">
        <f>TEXT(Table1[[#This Row],[Order Date]],"mmmm")</f>
        <v>June</v>
      </c>
      <c r="AB1167" s="8" t="str">
        <f>TEXT(Table1[[#This Row],[Order Date]],"yyyy")</f>
        <v>2015</v>
      </c>
      <c r="AC1167" s="10">
        <v>42161</v>
      </c>
      <c r="AD1167" s="2">
        <v>-14.225</v>
      </c>
      <c r="AE1167" s="2">
        <v>5</v>
      </c>
      <c r="AF1167" s="2">
        <v>33.65</v>
      </c>
      <c r="AG1167" s="2">
        <v>87862</v>
      </c>
      <c r="AH1167" s="7" t="str">
        <f>IF(COUNTIF(Returns!$A$2:$A$1635,Orders!AG1167)&gt;0,"Returned","Not Returned")</f>
        <v>Not Returned</v>
      </c>
    </row>
    <row r="1168" spans="5:34" ht="12.75" customHeight="1" thickTop="1" thickBot="1" x14ac:dyDescent="0.3">
      <c r="E1168" s="11">
        <v>18540</v>
      </c>
      <c r="F1168" s="12" t="s">
        <v>47</v>
      </c>
      <c r="G1168" s="12">
        <v>0.08</v>
      </c>
      <c r="H1168" s="12">
        <v>6.68</v>
      </c>
      <c r="I1168" s="12">
        <v>1.5</v>
      </c>
      <c r="J1168" s="12">
        <v>2114</v>
      </c>
      <c r="K1168" s="7" t="str">
        <f>IF(COUNTIF(Table1[Customer ID],Table1[[#This Row],[Customer ID]])&gt;1,"Repeat Customer","One-Time Customer")</f>
        <v>Repeat Customer</v>
      </c>
      <c r="L1168" s="12" t="s">
        <v>2022</v>
      </c>
      <c r="M1168" s="12" t="s">
        <v>49</v>
      </c>
      <c r="N1168" s="12" t="s">
        <v>28</v>
      </c>
      <c r="O1168" s="12" t="s">
        <v>29</v>
      </c>
      <c r="P1168" s="12" t="s">
        <v>30</v>
      </c>
      <c r="Q1168" s="12" t="s">
        <v>31</v>
      </c>
      <c r="R1168" s="12" t="s">
        <v>2023</v>
      </c>
      <c r="S1168" s="12">
        <v>0.48</v>
      </c>
      <c r="T1168" s="7">
        <f>Table1[[#This Row],[Profit]]/Table1[[#This Row],[Sales]]</f>
        <v>-9.1016938898971578</v>
      </c>
      <c r="U1168" s="12" t="s">
        <v>33</v>
      </c>
      <c r="V1168" s="12" t="s">
        <v>136</v>
      </c>
      <c r="W1168" s="12" t="s">
        <v>137</v>
      </c>
      <c r="X1168" s="12" t="s">
        <v>543</v>
      </c>
      <c r="Y1168" s="12">
        <v>23518</v>
      </c>
      <c r="Z1168" s="13">
        <v>42089</v>
      </c>
      <c r="AA1168" s="14" t="str">
        <f>TEXT(Table1[[#This Row],[Order Date]],"mmmm")</f>
        <v>March</v>
      </c>
      <c r="AB1168" s="8" t="str">
        <f>TEXT(Table1[[#This Row],[Order Date]],"yyyy")</f>
        <v>2015</v>
      </c>
      <c r="AC1168" s="13">
        <v>42091</v>
      </c>
      <c r="AD1168" s="12">
        <v>-601.80400000000009</v>
      </c>
      <c r="AE1168" s="12">
        <v>10</v>
      </c>
      <c r="AF1168" s="12">
        <v>66.12</v>
      </c>
      <c r="AG1168" s="12">
        <v>88403</v>
      </c>
      <c r="AH1168" s="7" t="str">
        <f>IF(COUNTIF(Returns!$A$2:$A$1635,Orders!AG1168)&gt;0,"Returned","Not Returned")</f>
        <v>Not Returned</v>
      </c>
    </row>
    <row r="1169" spans="5:34" ht="12.75" customHeight="1" thickTop="1" thickBot="1" x14ac:dyDescent="0.3">
      <c r="E1169" s="9">
        <v>18562</v>
      </c>
      <c r="F1169" s="2" t="s">
        <v>47</v>
      </c>
      <c r="G1169" s="2">
        <v>0.08</v>
      </c>
      <c r="H1169" s="2">
        <v>2.89</v>
      </c>
      <c r="I1169" s="2">
        <v>0.49</v>
      </c>
      <c r="J1169" s="2">
        <v>2114</v>
      </c>
      <c r="K1169" s="7" t="str">
        <f>IF(COUNTIF(Table1[Customer ID],Table1[[#This Row],[Customer ID]])&gt;1,"Repeat Customer","One-Time Customer")</f>
        <v>Repeat Customer</v>
      </c>
      <c r="L1169" s="2" t="s">
        <v>2022</v>
      </c>
      <c r="M1169" s="2" t="s">
        <v>49</v>
      </c>
      <c r="N1169" s="2" t="s">
        <v>28</v>
      </c>
      <c r="O1169" s="2" t="s">
        <v>29</v>
      </c>
      <c r="P1169" s="2" t="s">
        <v>134</v>
      </c>
      <c r="Q1169" s="2" t="s">
        <v>59</v>
      </c>
      <c r="R1169" s="2" t="s">
        <v>2024</v>
      </c>
      <c r="S1169" s="2">
        <v>0.38</v>
      </c>
      <c r="T1169" s="7">
        <f>Table1[[#This Row],[Profit]]/Table1[[#This Row],[Sales]]</f>
        <v>12.510097719869709</v>
      </c>
      <c r="U1169" s="2" t="s">
        <v>33</v>
      </c>
      <c r="V1169" s="2" t="s">
        <v>136</v>
      </c>
      <c r="W1169" s="2" t="s">
        <v>137</v>
      </c>
      <c r="X1169" s="2" t="s">
        <v>543</v>
      </c>
      <c r="Y1169" s="2">
        <v>23518</v>
      </c>
      <c r="Z1169" s="10">
        <v>42117</v>
      </c>
      <c r="AA1169" s="14" t="str">
        <f>TEXT(Table1[[#This Row],[Order Date]],"mmmm")</f>
        <v>April</v>
      </c>
      <c r="AB1169" s="8" t="str">
        <f>TEXT(Table1[[#This Row],[Order Date]],"yyyy")</f>
        <v>2015</v>
      </c>
      <c r="AC1169" s="10">
        <v>42117</v>
      </c>
      <c r="AD1169" s="2">
        <v>38.406000000000006</v>
      </c>
      <c r="AE1169" s="2">
        <v>1</v>
      </c>
      <c r="AF1169" s="2">
        <v>3.07</v>
      </c>
      <c r="AG1169" s="2">
        <v>88404</v>
      </c>
      <c r="AH1169" s="7" t="str">
        <f>IF(COUNTIF(Returns!$A$2:$A$1635,Orders!AG1169)&gt;0,"Returned","Not Returned")</f>
        <v>Not Returned</v>
      </c>
    </row>
    <row r="1170" spans="5:34" ht="12.75" customHeight="1" thickTop="1" thickBot="1" x14ac:dyDescent="0.3">
      <c r="E1170" s="11">
        <v>21066</v>
      </c>
      <c r="F1170" s="12" t="s">
        <v>47</v>
      </c>
      <c r="G1170" s="12">
        <v>7.0000000000000007E-2</v>
      </c>
      <c r="H1170" s="12">
        <v>226.67</v>
      </c>
      <c r="I1170" s="12">
        <v>28.16</v>
      </c>
      <c r="J1170" s="12">
        <v>2114</v>
      </c>
      <c r="K1170" s="7" t="str">
        <f>IF(COUNTIF(Table1[Customer ID],Table1[[#This Row],[Customer ID]])&gt;1,"Repeat Customer","One-Time Customer")</f>
        <v>Repeat Customer</v>
      </c>
      <c r="L1170" s="12" t="s">
        <v>2022</v>
      </c>
      <c r="M1170" s="12" t="s">
        <v>39</v>
      </c>
      <c r="N1170" s="12" t="s">
        <v>28</v>
      </c>
      <c r="O1170" s="12" t="s">
        <v>41</v>
      </c>
      <c r="P1170" s="12" t="s">
        <v>42</v>
      </c>
      <c r="Q1170" s="12" t="s">
        <v>43</v>
      </c>
      <c r="R1170" s="12" t="s">
        <v>1586</v>
      </c>
      <c r="S1170" s="12">
        <v>0.59</v>
      </c>
      <c r="T1170" s="7">
        <f>Table1[[#This Row],[Profit]]/Table1[[#This Row],[Sales]]</f>
        <v>0.20761599499667746</v>
      </c>
      <c r="U1170" s="12" t="s">
        <v>33</v>
      </c>
      <c r="V1170" s="12" t="s">
        <v>136</v>
      </c>
      <c r="W1170" s="12" t="s">
        <v>137</v>
      </c>
      <c r="X1170" s="12" t="s">
        <v>543</v>
      </c>
      <c r="Y1170" s="12">
        <v>23518</v>
      </c>
      <c r="Z1170" s="13">
        <v>42061</v>
      </c>
      <c r="AA1170" s="14" t="str">
        <f>TEXT(Table1[[#This Row],[Order Date]],"mmmm")</f>
        <v>February</v>
      </c>
      <c r="AB1170" s="8" t="str">
        <f>TEXT(Table1[[#This Row],[Order Date]],"yyyy")</f>
        <v>2015</v>
      </c>
      <c r="AC1170" s="13">
        <v>42062</v>
      </c>
      <c r="AD1170" s="12">
        <v>53.114399999999996</v>
      </c>
      <c r="AE1170" s="12">
        <v>1</v>
      </c>
      <c r="AF1170" s="12">
        <v>255.83</v>
      </c>
      <c r="AG1170" s="12">
        <v>88405</v>
      </c>
      <c r="AH1170" s="7" t="str">
        <f>IF(COUNTIF(Returns!$A$2:$A$1635,Orders!AG1170)&gt;0,"Returned","Not Returned")</f>
        <v>Not Returned</v>
      </c>
    </row>
    <row r="1171" spans="5:34" ht="12.75" customHeight="1" thickTop="1" thickBot="1" x14ac:dyDescent="0.3">
      <c r="E1171" s="9">
        <v>21067</v>
      </c>
      <c r="F1171" s="2" t="s">
        <v>47</v>
      </c>
      <c r="G1171" s="2">
        <v>0.08</v>
      </c>
      <c r="H1171" s="2">
        <v>20.98</v>
      </c>
      <c r="I1171" s="2">
        <v>53.03</v>
      </c>
      <c r="J1171" s="2">
        <v>2114</v>
      </c>
      <c r="K1171" s="7" t="str">
        <f>IF(COUNTIF(Table1[Customer ID],Table1[[#This Row],[Customer ID]])&gt;1,"Repeat Customer","One-Time Customer")</f>
        <v>Repeat Customer</v>
      </c>
      <c r="L1171" s="2" t="s">
        <v>2022</v>
      </c>
      <c r="M1171" s="2" t="s">
        <v>39</v>
      </c>
      <c r="N1171" s="2" t="s">
        <v>28</v>
      </c>
      <c r="O1171" s="2" t="s">
        <v>29</v>
      </c>
      <c r="P1171" s="2" t="s">
        <v>141</v>
      </c>
      <c r="Q1171" s="2" t="s">
        <v>43</v>
      </c>
      <c r="R1171" s="2" t="s">
        <v>617</v>
      </c>
      <c r="S1171" s="2">
        <v>0.78</v>
      </c>
      <c r="T1171" s="7">
        <f>Table1[[#This Row],[Profit]]/Table1[[#This Row],[Sales]]</f>
        <v>2.0755971318676101E-2</v>
      </c>
      <c r="U1171" s="2" t="s">
        <v>33</v>
      </c>
      <c r="V1171" s="2" t="s">
        <v>136</v>
      </c>
      <c r="W1171" s="2" t="s">
        <v>137</v>
      </c>
      <c r="X1171" s="2" t="s">
        <v>543</v>
      </c>
      <c r="Y1171" s="2">
        <v>23518</v>
      </c>
      <c r="Z1171" s="10">
        <v>42061</v>
      </c>
      <c r="AA1171" s="14" t="str">
        <f>TEXT(Table1[[#This Row],[Order Date]],"mmmm")</f>
        <v>February</v>
      </c>
      <c r="AB1171" s="8" t="str">
        <f>TEXT(Table1[[#This Row],[Order Date]],"yyyy")</f>
        <v>2015</v>
      </c>
      <c r="AC1171" s="10">
        <v>42063</v>
      </c>
      <c r="AD1171" s="2">
        <v>8.7420000000000009</v>
      </c>
      <c r="AE1171" s="2">
        <v>20</v>
      </c>
      <c r="AF1171" s="2">
        <v>421.18</v>
      </c>
      <c r="AG1171" s="2">
        <v>88405</v>
      </c>
      <c r="AH1171" s="7" t="str">
        <f>IF(COUNTIF(Returns!$A$2:$A$1635,Orders!AG1171)&gt;0,"Returned","Not Returned")</f>
        <v>Not Returned</v>
      </c>
    </row>
    <row r="1172" spans="5:34" ht="12.75" customHeight="1" thickTop="1" thickBot="1" x14ac:dyDescent="0.3">
      <c r="E1172" s="11">
        <v>21153</v>
      </c>
      <c r="F1172" s="12" t="s">
        <v>56</v>
      </c>
      <c r="G1172" s="12">
        <v>0.02</v>
      </c>
      <c r="H1172" s="12">
        <v>95.95</v>
      </c>
      <c r="I1172" s="12">
        <v>74.349999999999994</v>
      </c>
      <c r="J1172" s="12">
        <v>2115</v>
      </c>
      <c r="K1172" s="7" t="str">
        <f>IF(COUNTIF(Table1[Customer ID],Table1[[#This Row],[Customer ID]])&gt;1,"Repeat Customer","One-Time Customer")</f>
        <v>One-Time Customer</v>
      </c>
      <c r="L1172" s="12" t="s">
        <v>2025</v>
      </c>
      <c r="M1172" s="12" t="s">
        <v>39</v>
      </c>
      <c r="N1172" s="12" t="s">
        <v>28</v>
      </c>
      <c r="O1172" s="12" t="s">
        <v>41</v>
      </c>
      <c r="P1172" s="12" t="s">
        <v>42</v>
      </c>
      <c r="Q1172" s="12" t="s">
        <v>43</v>
      </c>
      <c r="R1172" s="12" t="s">
        <v>2026</v>
      </c>
      <c r="S1172" s="12">
        <v>0.56999999999999995</v>
      </c>
      <c r="T1172" s="7">
        <f>Table1[[#This Row],[Profit]]/Table1[[#This Row],[Sales]]</f>
        <v>0.46209835494315621</v>
      </c>
      <c r="U1172" s="12" t="s">
        <v>33</v>
      </c>
      <c r="V1172" s="12" t="s">
        <v>136</v>
      </c>
      <c r="W1172" s="12" t="s">
        <v>137</v>
      </c>
      <c r="X1172" s="12" t="s">
        <v>2027</v>
      </c>
      <c r="Y1172" s="12">
        <v>22124</v>
      </c>
      <c r="Z1172" s="13">
        <v>42123</v>
      </c>
      <c r="AA1172" s="14" t="str">
        <f>TEXT(Table1[[#This Row],[Order Date]],"mmmm")</f>
        <v>April</v>
      </c>
      <c r="AB1172" s="8" t="str">
        <f>TEXT(Table1[[#This Row],[Order Date]],"yyyy")</f>
        <v>2015</v>
      </c>
      <c r="AC1172" s="13">
        <v>42125</v>
      </c>
      <c r="AD1172" s="12">
        <v>636.52199999999993</v>
      </c>
      <c r="AE1172" s="12">
        <v>14</v>
      </c>
      <c r="AF1172" s="12">
        <v>1377.46</v>
      </c>
      <c r="AG1172" s="12">
        <v>88406</v>
      </c>
      <c r="AH1172" s="7" t="str">
        <f>IF(COUNTIF(Returns!$A$2:$A$1635,Orders!AG1172)&gt;0,"Returned","Not Returned")</f>
        <v>Not Returned</v>
      </c>
    </row>
    <row r="1173" spans="5:34" ht="12.75" customHeight="1" thickTop="1" thickBot="1" x14ac:dyDescent="0.3">
      <c r="E1173" s="9">
        <v>20249</v>
      </c>
      <c r="F1173" s="2" t="s">
        <v>25</v>
      </c>
      <c r="G1173" s="2">
        <v>0.03</v>
      </c>
      <c r="H1173" s="2">
        <v>320.98</v>
      </c>
      <c r="I1173" s="2">
        <v>24.49</v>
      </c>
      <c r="J1173" s="2">
        <v>2117</v>
      </c>
      <c r="K1173" s="7" t="str">
        <f>IF(COUNTIF(Table1[Customer ID],Table1[[#This Row],[Customer ID]])&gt;1,"Repeat Customer","One-Time Customer")</f>
        <v>Repeat Customer</v>
      </c>
      <c r="L1173" s="2" t="s">
        <v>2028</v>
      </c>
      <c r="M1173" s="2" t="s">
        <v>49</v>
      </c>
      <c r="N1173" s="2" t="s">
        <v>40</v>
      </c>
      <c r="O1173" s="2" t="s">
        <v>41</v>
      </c>
      <c r="P1173" s="2" t="s">
        <v>42</v>
      </c>
      <c r="Q1173" s="2" t="s">
        <v>236</v>
      </c>
      <c r="R1173" s="2" t="s">
        <v>2029</v>
      </c>
      <c r="S1173" s="2">
        <v>0.55000000000000004</v>
      </c>
      <c r="T1173" s="7">
        <f>Table1[[#This Row],[Profit]]/Table1[[#This Row],[Sales]]</f>
        <v>0.69</v>
      </c>
      <c r="U1173" s="2" t="s">
        <v>33</v>
      </c>
      <c r="V1173" s="2" t="s">
        <v>61</v>
      </c>
      <c r="W1173" s="2" t="s">
        <v>130</v>
      </c>
      <c r="X1173" s="2" t="s">
        <v>1576</v>
      </c>
      <c r="Y1173" s="2">
        <v>75401</v>
      </c>
      <c r="Z1173" s="10">
        <v>42114</v>
      </c>
      <c r="AA1173" s="14" t="str">
        <f>TEXT(Table1[[#This Row],[Order Date]],"mmmm")</f>
        <v>April</v>
      </c>
      <c r="AB1173" s="8" t="str">
        <f>TEXT(Table1[[#This Row],[Order Date]],"yyyy")</f>
        <v>2015</v>
      </c>
      <c r="AC1173" s="10">
        <v>42116</v>
      </c>
      <c r="AD1173" s="2">
        <v>4554.4346999999998</v>
      </c>
      <c r="AE1173" s="2">
        <v>20</v>
      </c>
      <c r="AF1173" s="2">
        <v>6600.63</v>
      </c>
      <c r="AG1173" s="2">
        <v>90891</v>
      </c>
      <c r="AH1173" s="7" t="str">
        <f>IF(COUNTIF(Returns!$A$2:$A$1635,Orders!AG1173)&gt;0,"Returned","Not Returned")</f>
        <v>Not Returned</v>
      </c>
    </row>
    <row r="1174" spans="5:34" ht="12.75" customHeight="1" thickTop="1" thickBot="1" x14ac:dyDescent="0.3">
      <c r="E1174" s="11">
        <v>20250</v>
      </c>
      <c r="F1174" s="12" t="s">
        <v>25</v>
      </c>
      <c r="G1174" s="12">
        <v>0.06</v>
      </c>
      <c r="H1174" s="12">
        <v>125.99</v>
      </c>
      <c r="I1174" s="12">
        <v>8.8000000000000007</v>
      </c>
      <c r="J1174" s="12">
        <v>2117</v>
      </c>
      <c r="K1174" s="7" t="str">
        <f>IF(COUNTIF(Table1[Customer ID],Table1[[#This Row],[Customer ID]])&gt;1,"Repeat Customer","One-Time Customer")</f>
        <v>Repeat Customer</v>
      </c>
      <c r="L1174" s="12" t="s">
        <v>2028</v>
      </c>
      <c r="M1174" s="12" t="s">
        <v>49</v>
      </c>
      <c r="N1174" s="12" t="s">
        <v>40</v>
      </c>
      <c r="O1174" s="12" t="s">
        <v>77</v>
      </c>
      <c r="P1174" s="12" t="s">
        <v>78</v>
      </c>
      <c r="Q1174" s="12" t="s">
        <v>59</v>
      </c>
      <c r="R1174" s="12" t="s">
        <v>2030</v>
      </c>
      <c r="S1174" s="12">
        <v>0.59</v>
      </c>
      <c r="T1174" s="7">
        <f>Table1[[#This Row],[Profit]]/Table1[[#This Row],[Sales]]</f>
        <v>0.34116804176623494</v>
      </c>
      <c r="U1174" s="12" t="s">
        <v>33</v>
      </c>
      <c r="V1174" s="12" t="s">
        <v>61</v>
      </c>
      <c r="W1174" s="12" t="s">
        <v>130</v>
      </c>
      <c r="X1174" s="12" t="s">
        <v>1576</v>
      </c>
      <c r="Y1174" s="12">
        <v>75401</v>
      </c>
      <c r="Z1174" s="13">
        <v>42114</v>
      </c>
      <c r="AA1174" s="14" t="str">
        <f>TEXT(Table1[[#This Row],[Order Date]],"mmmm")</f>
        <v>April</v>
      </c>
      <c r="AB1174" s="8" t="str">
        <f>TEXT(Table1[[#This Row],[Order Date]],"yyyy")</f>
        <v>2015</v>
      </c>
      <c r="AC1174" s="13">
        <v>42115</v>
      </c>
      <c r="AD1174" s="12">
        <v>618.19308000000001</v>
      </c>
      <c r="AE1174" s="12">
        <v>18</v>
      </c>
      <c r="AF1174" s="12">
        <v>1811.99</v>
      </c>
      <c r="AG1174" s="12">
        <v>90891</v>
      </c>
      <c r="AH1174" s="7" t="str">
        <f>IF(COUNTIF(Returns!$A$2:$A$1635,Orders!AG1174)&gt;0,"Returned","Not Returned")</f>
        <v>Not Returned</v>
      </c>
    </row>
    <row r="1175" spans="5:34" ht="12.75" customHeight="1" thickTop="1" thickBot="1" x14ac:dyDescent="0.3">
      <c r="E1175" s="9">
        <v>22231</v>
      </c>
      <c r="F1175" s="2" t="s">
        <v>47</v>
      </c>
      <c r="G1175" s="2">
        <v>0.06</v>
      </c>
      <c r="H1175" s="2">
        <v>80.97</v>
      </c>
      <c r="I1175" s="2">
        <v>33.6</v>
      </c>
      <c r="J1175" s="2">
        <v>2122</v>
      </c>
      <c r="K1175" s="7" t="str">
        <f>IF(COUNTIF(Table1[Customer ID],Table1[[#This Row],[Customer ID]])&gt;1,"Repeat Customer","One-Time Customer")</f>
        <v>One-Time Customer</v>
      </c>
      <c r="L1175" s="2" t="s">
        <v>2031</v>
      </c>
      <c r="M1175" s="2" t="s">
        <v>39</v>
      </c>
      <c r="N1175" s="2" t="s">
        <v>114</v>
      </c>
      <c r="O1175" s="2" t="s">
        <v>77</v>
      </c>
      <c r="P1175" s="2" t="s">
        <v>85</v>
      </c>
      <c r="Q1175" s="2" t="s">
        <v>43</v>
      </c>
      <c r="R1175" s="2" t="s">
        <v>2032</v>
      </c>
      <c r="S1175" s="2">
        <v>0.37</v>
      </c>
      <c r="T1175" s="7">
        <f>Table1[[#This Row],[Profit]]/Table1[[#This Row],[Sales]]</f>
        <v>-1.8986195858757628E-2</v>
      </c>
      <c r="U1175" s="2" t="s">
        <v>33</v>
      </c>
      <c r="V1175" s="2" t="s">
        <v>136</v>
      </c>
      <c r="W1175" s="2" t="s">
        <v>958</v>
      </c>
      <c r="X1175" s="2" t="s">
        <v>2033</v>
      </c>
      <c r="Y1175" s="2">
        <v>72116</v>
      </c>
      <c r="Z1175" s="10">
        <v>42036</v>
      </c>
      <c r="AA1175" s="14" t="str">
        <f>TEXT(Table1[[#This Row],[Order Date]],"mmmm")</f>
        <v>February</v>
      </c>
      <c r="AB1175" s="8" t="str">
        <f>TEXT(Table1[[#This Row],[Order Date]],"yyyy")</f>
        <v>2015</v>
      </c>
      <c r="AC1175" s="10">
        <v>42038</v>
      </c>
      <c r="AD1175" s="2">
        <v>-15.1844</v>
      </c>
      <c r="AE1175" s="2">
        <v>10</v>
      </c>
      <c r="AF1175" s="2">
        <v>799.76</v>
      </c>
      <c r="AG1175" s="2">
        <v>89664</v>
      </c>
      <c r="AH1175" s="7" t="str">
        <f>IF(COUNTIF(Returns!$A$2:$A$1635,Orders!AG1175)&gt;0,"Returned","Not Returned")</f>
        <v>Not Returned</v>
      </c>
    </row>
    <row r="1176" spans="5:34" ht="12.75" customHeight="1" thickTop="1" thickBot="1" x14ac:dyDescent="0.3">
      <c r="E1176" s="11">
        <v>24674</v>
      </c>
      <c r="F1176" s="12" t="s">
        <v>25</v>
      </c>
      <c r="G1176" s="12">
        <v>0.04</v>
      </c>
      <c r="H1176" s="12">
        <v>45.19</v>
      </c>
      <c r="I1176" s="12">
        <v>1.99</v>
      </c>
      <c r="J1176" s="12">
        <v>2124</v>
      </c>
      <c r="K1176" s="7" t="str">
        <f>IF(COUNTIF(Table1[Customer ID],Table1[[#This Row],[Customer ID]])&gt;1,"Repeat Customer","One-Time Customer")</f>
        <v>Repeat Customer</v>
      </c>
      <c r="L1176" s="12" t="s">
        <v>2034</v>
      </c>
      <c r="M1176" s="12" t="s">
        <v>49</v>
      </c>
      <c r="N1176" s="12" t="s">
        <v>114</v>
      </c>
      <c r="O1176" s="12" t="s">
        <v>77</v>
      </c>
      <c r="P1176" s="12" t="s">
        <v>180</v>
      </c>
      <c r="Q1176" s="12" t="s">
        <v>51</v>
      </c>
      <c r="R1176" s="12" t="s">
        <v>1100</v>
      </c>
      <c r="S1176" s="12">
        <v>0.55000000000000004</v>
      </c>
      <c r="T1176" s="7">
        <f>Table1[[#This Row],[Profit]]/Table1[[#This Row],[Sales]]</f>
        <v>-0.10046791114613604</v>
      </c>
      <c r="U1176" s="12" t="s">
        <v>33</v>
      </c>
      <c r="V1176" s="12" t="s">
        <v>136</v>
      </c>
      <c r="W1176" s="12" t="s">
        <v>958</v>
      </c>
      <c r="X1176" s="12" t="s">
        <v>2035</v>
      </c>
      <c r="Y1176" s="12">
        <v>72301</v>
      </c>
      <c r="Z1176" s="13">
        <v>42005</v>
      </c>
      <c r="AA1176" s="14" t="str">
        <f>TEXT(Table1[[#This Row],[Order Date]],"mmmm")</f>
        <v>January</v>
      </c>
      <c r="AB1176" s="8" t="str">
        <f>TEXT(Table1[[#This Row],[Order Date]],"yyyy")</f>
        <v>2015</v>
      </c>
      <c r="AC1176" s="13">
        <v>42006</v>
      </c>
      <c r="AD1176" s="12">
        <v>-61.194000000000003</v>
      </c>
      <c r="AE1176" s="12">
        <v>13</v>
      </c>
      <c r="AF1176" s="12">
        <v>609.09</v>
      </c>
      <c r="AG1176" s="12">
        <v>89665</v>
      </c>
      <c r="AH1176" s="7" t="str">
        <f>IF(COUNTIF(Returns!$A$2:$A$1635,Orders!AG1176)&gt;0,"Returned","Not Returned")</f>
        <v>Not Returned</v>
      </c>
    </row>
    <row r="1177" spans="5:34" ht="12.75" customHeight="1" thickTop="1" thickBot="1" x14ac:dyDescent="0.3">
      <c r="E1177" s="9">
        <v>23852</v>
      </c>
      <c r="F1177" s="2" t="s">
        <v>25</v>
      </c>
      <c r="G1177" s="2">
        <v>0.03</v>
      </c>
      <c r="H1177" s="2">
        <v>124.49</v>
      </c>
      <c r="I1177" s="2">
        <v>51.94</v>
      </c>
      <c r="J1177" s="2">
        <v>2124</v>
      </c>
      <c r="K1177" s="7" t="str">
        <f>IF(COUNTIF(Table1[Customer ID],Table1[[#This Row],[Customer ID]])&gt;1,"Repeat Customer","One-Time Customer")</f>
        <v>Repeat Customer</v>
      </c>
      <c r="L1177" s="2" t="s">
        <v>2034</v>
      </c>
      <c r="M1177" s="2" t="s">
        <v>39</v>
      </c>
      <c r="N1177" s="2" t="s">
        <v>28</v>
      </c>
      <c r="O1177" s="2" t="s">
        <v>41</v>
      </c>
      <c r="P1177" s="2" t="s">
        <v>152</v>
      </c>
      <c r="Q1177" s="2" t="s">
        <v>121</v>
      </c>
      <c r="R1177" s="2" t="s">
        <v>462</v>
      </c>
      <c r="S1177" s="2">
        <v>0.63</v>
      </c>
      <c r="T1177" s="7">
        <f>Table1[[#This Row],[Profit]]/Table1[[#This Row],[Sales]]</f>
        <v>6.5801574255776735E-3</v>
      </c>
      <c r="U1177" s="2" t="s">
        <v>33</v>
      </c>
      <c r="V1177" s="2" t="s">
        <v>136</v>
      </c>
      <c r="W1177" s="2" t="s">
        <v>958</v>
      </c>
      <c r="X1177" s="2" t="s">
        <v>2035</v>
      </c>
      <c r="Y1177" s="2">
        <v>72301</v>
      </c>
      <c r="Z1177" s="10">
        <v>42089</v>
      </c>
      <c r="AA1177" s="14" t="str">
        <f>TEXT(Table1[[#This Row],[Order Date]],"mmmm")</f>
        <v>March</v>
      </c>
      <c r="AB1177" s="8" t="str">
        <f>TEXT(Table1[[#This Row],[Order Date]],"yyyy")</f>
        <v>2015</v>
      </c>
      <c r="AC1177" s="10">
        <v>42090</v>
      </c>
      <c r="AD1177" s="2">
        <v>18.173999999999999</v>
      </c>
      <c r="AE1177" s="2">
        <v>21</v>
      </c>
      <c r="AF1177" s="2">
        <v>2761.94</v>
      </c>
      <c r="AG1177" s="2">
        <v>89666</v>
      </c>
      <c r="AH1177" s="7" t="str">
        <f>IF(COUNTIF(Returns!$A$2:$A$1635,Orders!AG1177)&gt;0,"Returned","Not Returned")</f>
        <v>Not Returned</v>
      </c>
    </row>
    <row r="1178" spans="5:34" ht="12.75" customHeight="1" thickTop="1" thickBot="1" x14ac:dyDescent="0.3">
      <c r="E1178" s="11">
        <v>24091</v>
      </c>
      <c r="F1178" s="12" t="s">
        <v>47</v>
      </c>
      <c r="G1178" s="12">
        <v>0.1</v>
      </c>
      <c r="H1178" s="12">
        <v>5.98</v>
      </c>
      <c r="I1178" s="12">
        <v>5.14</v>
      </c>
      <c r="J1178" s="12">
        <v>2127</v>
      </c>
      <c r="K1178" s="7" t="str">
        <f>IF(COUNTIF(Table1[Customer ID],Table1[[#This Row],[Customer ID]])&gt;1,"Repeat Customer","One-Time Customer")</f>
        <v>One-Time Customer</v>
      </c>
      <c r="L1178" s="12" t="s">
        <v>2036</v>
      </c>
      <c r="M1178" s="12" t="s">
        <v>49</v>
      </c>
      <c r="N1178" s="12" t="s">
        <v>40</v>
      </c>
      <c r="O1178" s="12" t="s">
        <v>29</v>
      </c>
      <c r="P1178" s="12" t="s">
        <v>93</v>
      </c>
      <c r="Q1178" s="12" t="s">
        <v>59</v>
      </c>
      <c r="R1178" s="12" t="s">
        <v>2037</v>
      </c>
      <c r="S1178" s="12">
        <v>0.36</v>
      </c>
      <c r="T1178" s="7">
        <f>Table1[[#This Row],[Profit]]/Table1[[#This Row],[Sales]]</f>
        <v>-1.4589101620029454</v>
      </c>
      <c r="U1178" s="12" t="s">
        <v>33</v>
      </c>
      <c r="V1178" s="12" t="s">
        <v>61</v>
      </c>
      <c r="W1178" s="12" t="s">
        <v>300</v>
      </c>
      <c r="X1178" s="12" t="s">
        <v>2038</v>
      </c>
      <c r="Y1178" s="12">
        <v>48310</v>
      </c>
      <c r="Z1178" s="13">
        <v>42081</v>
      </c>
      <c r="AA1178" s="14" t="str">
        <f>TEXT(Table1[[#This Row],[Order Date]],"mmmm")</f>
        <v>March</v>
      </c>
      <c r="AB1178" s="8" t="str">
        <f>TEXT(Table1[[#This Row],[Order Date]],"yyyy")</f>
        <v>2015</v>
      </c>
      <c r="AC1178" s="13">
        <v>42083</v>
      </c>
      <c r="AD1178" s="12">
        <v>-49.53</v>
      </c>
      <c r="AE1178" s="12">
        <v>6</v>
      </c>
      <c r="AF1178" s="12">
        <v>33.950000000000003</v>
      </c>
      <c r="AG1178" s="12">
        <v>88418</v>
      </c>
      <c r="AH1178" s="7" t="str">
        <f>IF(COUNTIF(Returns!$A$2:$A$1635,Orders!AG1178)&gt;0,"Returned","Not Returned")</f>
        <v>Not Returned</v>
      </c>
    </row>
    <row r="1179" spans="5:34" ht="12.75" customHeight="1" thickTop="1" thickBot="1" x14ac:dyDescent="0.3">
      <c r="E1179" s="9">
        <v>21902</v>
      </c>
      <c r="F1179" s="2" t="s">
        <v>25</v>
      </c>
      <c r="G1179" s="2">
        <v>0.09</v>
      </c>
      <c r="H1179" s="2">
        <v>150.97999999999999</v>
      </c>
      <c r="I1179" s="2">
        <v>66.27</v>
      </c>
      <c r="J1179" s="2">
        <v>2131</v>
      </c>
      <c r="K1179" s="7" t="str">
        <f>IF(COUNTIF(Table1[Customer ID],Table1[[#This Row],[Customer ID]])&gt;1,"Repeat Customer","One-Time Customer")</f>
        <v>One-Time Customer</v>
      </c>
      <c r="L1179" s="2" t="s">
        <v>2039</v>
      </c>
      <c r="M1179" s="2" t="s">
        <v>39</v>
      </c>
      <c r="N1179" s="2" t="s">
        <v>40</v>
      </c>
      <c r="O1179" s="2" t="s">
        <v>41</v>
      </c>
      <c r="P1179" s="2" t="s">
        <v>191</v>
      </c>
      <c r="Q1179" s="2" t="s">
        <v>121</v>
      </c>
      <c r="R1179" s="2" t="s">
        <v>2040</v>
      </c>
      <c r="S1179" s="2">
        <v>0.65</v>
      </c>
      <c r="T1179" s="7">
        <f>Table1[[#This Row],[Profit]]/Table1[[#This Row],[Sales]]</f>
        <v>-1.3489779718198056</v>
      </c>
      <c r="U1179" s="2" t="s">
        <v>33</v>
      </c>
      <c r="V1179" s="2" t="s">
        <v>61</v>
      </c>
      <c r="W1179" s="2" t="s">
        <v>506</v>
      </c>
      <c r="X1179" s="2" t="s">
        <v>2041</v>
      </c>
      <c r="Y1179" s="2">
        <v>64118</v>
      </c>
      <c r="Z1179" s="10">
        <v>42007</v>
      </c>
      <c r="AA1179" s="14" t="str">
        <f>TEXT(Table1[[#This Row],[Order Date]],"mmmm")</f>
        <v>January</v>
      </c>
      <c r="AB1179" s="8" t="str">
        <f>TEXT(Table1[[#This Row],[Order Date]],"yyyy")</f>
        <v>2015</v>
      </c>
      <c r="AC1179" s="10">
        <v>42008</v>
      </c>
      <c r="AD1179" s="2">
        <v>-407.85</v>
      </c>
      <c r="AE1179" s="2">
        <v>2</v>
      </c>
      <c r="AF1179" s="2">
        <v>302.33999999999997</v>
      </c>
      <c r="AG1179" s="2">
        <v>90079</v>
      </c>
      <c r="AH1179" s="7" t="str">
        <f>IF(COUNTIF(Returns!$A$2:$A$1635,Orders!AG1179)&gt;0,"Returned","Not Returned")</f>
        <v>Not Returned</v>
      </c>
    </row>
    <row r="1180" spans="5:34" ht="12.75" customHeight="1" thickTop="1" thickBot="1" x14ac:dyDescent="0.3">
      <c r="E1180" s="11">
        <v>21964</v>
      </c>
      <c r="F1180" s="12" t="s">
        <v>106</v>
      </c>
      <c r="G1180" s="12">
        <v>0.05</v>
      </c>
      <c r="H1180" s="12">
        <v>30.42</v>
      </c>
      <c r="I1180" s="12">
        <v>8.65</v>
      </c>
      <c r="J1180" s="12">
        <v>2132</v>
      </c>
      <c r="K1180" s="7" t="str">
        <f>IF(COUNTIF(Table1[Customer ID],Table1[[#This Row],[Customer ID]])&gt;1,"Repeat Customer","One-Time Customer")</f>
        <v>One-Time Customer</v>
      </c>
      <c r="L1180" s="12" t="s">
        <v>2042</v>
      </c>
      <c r="M1180" s="12" t="s">
        <v>27</v>
      </c>
      <c r="N1180" s="12" t="s">
        <v>40</v>
      </c>
      <c r="O1180" s="12" t="s">
        <v>77</v>
      </c>
      <c r="P1180" s="12" t="s">
        <v>180</v>
      </c>
      <c r="Q1180" s="12" t="s">
        <v>59</v>
      </c>
      <c r="R1180" s="12" t="s">
        <v>1196</v>
      </c>
      <c r="S1180" s="12">
        <v>0.74</v>
      </c>
      <c r="T1180" s="7">
        <f>Table1[[#This Row],[Profit]]/Table1[[#This Row],[Sales]]</f>
        <v>-0.57187417772993665</v>
      </c>
      <c r="U1180" s="12" t="s">
        <v>33</v>
      </c>
      <c r="V1180" s="12" t="s">
        <v>61</v>
      </c>
      <c r="W1180" s="12" t="s">
        <v>506</v>
      </c>
      <c r="X1180" s="12" t="s">
        <v>2043</v>
      </c>
      <c r="Y1180" s="12">
        <v>63042</v>
      </c>
      <c r="Z1180" s="13">
        <v>42014</v>
      </c>
      <c r="AA1180" s="14" t="str">
        <f>TEXT(Table1[[#This Row],[Order Date]],"mmmm")</f>
        <v>January</v>
      </c>
      <c r="AB1180" s="8" t="str">
        <f>TEXT(Table1[[#This Row],[Order Date]],"yyyy")</f>
        <v>2015</v>
      </c>
      <c r="AC1180" s="13">
        <v>42018</v>
      </c>
      <c r="AD1180" s="12">
        <v>-191.25760000000002</v>
      </c>
      <c r="AE1180" s="12">
        <v>11</v>
      </c>
      <c r="AF1180" s="12">
        <v>334.44</v>
      </c>
      <c r="AG1180" s="12">
        <v>90078</v>
      </c>
      <c r="AH1180" s="7" t="str">
        <f>IF(COUNTIF(Returns!$A$2:$A$1635,Orders!AG1180)&gt;0,"Returned","Not Returned")</f>
        <v>Not Returned</v>
      </c>
    </row>
    <row r="1181" spans="5:34" ht="12.75" customHeight="1" thickTop="1" thickBot="1" x14ac:dyDescent="0.3">
      <c r="E1181" s="9">
        <v>24348</v>
      </c>
      <c r="F1181" s="2" t="s">
        <v>25</v>
      </c>
      <c r="G1181" s="2">
        <v>0.01</v>
      </c>
      <c r="H1181" s="2">
        <v>28.99</v>
      </c>
      <c r="I1181" s="2">
        <v>8.59</v>
      </c>
      <c r="J1181" s="2">
        <v>2135</v>
      </c>
      <c r="K1181" s="7" t="str">
        <f>IF(COUNTIF(Table1[Customer ID],Table1[[#This Row],[Customer ID]])&gt;1,"Repeat Customer","One-Time Customer")</f>
        <v>One-Time Customer</v>
      </c>
      <c r="L1181" s="2" t="s">
        <v>2044</v>
      </c>
      <c r="M1181" s="2" t="s">
        <v>49</v>
      </c>
      <c r="N1181" s="2" t="s">
        <v>40</v>
      </c>
      <c r="O1181" s="2" t="s">
        <v>77</v>
      </c>
      <c r="P1181" s="2" t="s">
        <v>78</v>
      </c>
      <c r="Q1181" s="2" t="s">
        <v>86</v>
      </c>
      <c r="R1181" s="2" t="s">
        <v>2045</v>
      </c>
      <c r="S1181" s="2">
        <v>0.56000000000000005</v>
      </c>
      <c r="T1181" s="7">
        <f>Table1[[#This Row],[Profit]]/Table1[[#This Row],[Sales]]</f>
        <v>0.35307177377337812</v>
      </c>
      <c r="U1181" s="2" t="s">
        <v>33</v>
      </c>
      <c r="V1181" s="2" t="s">
        <v>34</v>
      </c>
      <c r="W1181" s="2" t="s">
        <v>366</v>
      </c>
      <c r="X1181" s="2" t="s">
        <v>2046</v>
      </c>
      <c r="Y1181" s="2">
        <v>88101</v>
      </c>
      <c r="Z1181" s="10">
        <v>42041</v>
      </c>
      <c r="AA1181" s="14" t="str">
        <f>TEXT(Table1[[#This Row],[Order Date]],"mmmm")</f>
        <v>February</v>
      </c>
      <c r="AB1181" s="8" t="str">
        <f>TEXT(Table1[[#This Row],[Order Date]],"yyyy")</f>
        <v>2015</v>
      </c>
      <c r="AC1181" s="10">
        <v>42042</v>
      </c>
      <c r="AD1181" s="2">
        <v>196.52328</v>
      </c>
      <c r="AE1181" s="2">
        <v>21</v>
      </c>
      <c r="AF1181" s="2">
        <v>556.61</v>
      </c>
      <c r="AG1181" s="2">
        <v>91583</v>
      </c>
      <c r="AH1181" s="7" t="str">
        <f>IF(COUNTIF(Returns!$A$2:$A$1635,Orders!AG1181)&gt;0,"Returned","Not Returned")</f>
        <v>Not Returned</v>
      </c>
    </row>
    <row r="1182" spans="5:34" ht="12.75" customHeight="1" thickTop="1" thickBot="1" x14ac:dyDescent="0.3">
      <c r="E1182" s="11">
        <v>20138</v>
      </c>
      <c r="F1182" s="12" t="s">
        <v>37</v>
      </c>
      <c r="G1182" s="12">
        <v>0</v>
      </c>
      <c r="H1182" s="12">
        <v>6.98</v>
      </c>
      <c r="I1182" s="12">
        <v>1.6</v>
      </c>
      <c r="J1182" s="12">
        <v>2137</v>
      </c>
      <c r="K1182" s="7" t="str">
        <f>IF(COUNTIF(Table1[Customer ID],Table1[[#This Row],[Customer ID]])&gt;1,"Repeat Customer","One-Time Customer")</f>
        <v>One-Time Customer</v>
      </c>
      <c r="L1182" s="12" t="s">
        <v>2047</v>
      </c>
      <c r="M1182" s="12" t="s">
        <v>49</v>
      </c>
      <c r="N1182" s="12" t="s">
        <v>28</v>
      </c>
      <c r="O1182" s="12" t="s">
        <v>29</v>
      </c>
      <c r="P1182" s="12" t="s">
        <v>93</v>
      </c>
      <c r="Q1182" s="12" t="s">
        <v>31</v>
      </c>
      <c r="R1182" s="12" t="s">
        <v>955</v>
      </c>
      <c r="S1182" s="12">
        <v>0.38</v>
      </c>
      <c r="T1182" s="7">
        <f>Table1[[#This Row],[Profit]]/Table1[[#This Row],[Sales]]</f>
        <v>-5.3329404466501238</v>
      </c>
      <c r="U1182" s="12" t="s">
        <v>33</v>
      </c>
      <c r="V1182" s="12" t="s">
        <v>136</v>
      </c>
      <c r="W1182" s="12" t="s">
        <v>362</v>
      </c>
      <c r="X1182" s="12" t="s">
        <v>2048</v>
      </c>
      <c r="Y1182" s="12">
        <v>33407</v>
      </c>
      <c r="Z1182" s="13">
        <v>42035</v>
      </c>
      <c r="AA1182" s="14" t="str">
        <f>TEXT(Table1[[#This Row],[Order Date]],"mmmm")</f>
        <v>January</v>
      </c>
      <c r="AB1182" s="8" t="str">
        <f>TEXT(Table1[[#This Row],[Order Date]],"yyyy")</f>
        <v>2015</v>
      </c>
      <c r="AC1182" s="13">
        <v>42037</v>
      </c>
      <c r="AD1182" s="12">
        <v>-343.86799999999999</v>
      </c>
      <c r="AE1182" s="12">
        <v>9</v>
      </c>
      <c r="AF1182" s="12">
        <v>64.48</v>
      </c>
      <c r="AG1182" s="12">
        <v>86002</v>
      </c>
      <c r="AH1182" s="7" t="str">
        <f>IF(COUNTIF(Returns!$A$2:$A$1635,Orders!AG1182)&gt;0,"Returned","Not Returned")</f>
        <v>Not Returned</v>
      </c>
    </row>
    <row r="1183" spans="5:34" ht="12.75" customHeight="1" thickTop="1" thickBot="1" x14ac:dyDescent="0.3">
      <c r="E1183" s="9">
        <v>20712</v>
      </c>
      <c r="F1183" s="2" t="s">
        <v>47</v>
      </c>
      <c r="G1183" s="2">
        <v>0.05</v>
      </c>
      <c r="H1183" s="2">
        <v>2550.14</v>
      </c>
      <c r="I1183" s="2">
        <v>29.7</v>
      </c>
      <c r="J1183" s="2">
        <v>2139</v>
      </c>
      <c r="K1183" s="7" t="str">
        <f>IF(COUNTIF(Table1[Customer ID],Table1[[#This Row],[Customer ID]])&gt;1,"Repeat Customer","One-Time Customer")</f>
        <v>One-Time Customer</v>
      </c>
      <c r="L1183" s="2" t="s">
        <v>2049</v>
      </c>
      <c r="M1183" s="2" t="s">
        <v>39</v>
      </c>
      <c r="N1183" s="2" t="s">
        <v>28</v>
      </c>
      <c r="O1183" s="2" t="s">
        <v>77</v>
      </c>
      <c r="P1183" s="2" t="s">
        <v>85</v>
      </c>
      <c r="Q1183" s="2" t="s">
        <v>43</v>
      </c>
      <c r="R1183" s="2" t="s">
        <v>1217</v>
      </c>
      <c r="S1183" s="2">
        <v>0.56999999999999995</v>
      </c>
      <c r="T1183" s="7">
        <f>Table1[[#This Row],[Profit]]/Table1[[#This Row],[Sales]]</f>
        <v>-0.81957513203598542</v>
      </c>
      <c r="U1183" s="2" t="s">
        <v>33</v>
      </c>
      <c r="V1183" s="2" t="s">
        <v>61</v>
      </c>
      <c r="W1183" s="2" t="s">
        <v>1858</v>
      </c>
      <c r="X1183" s="2" t="s">
        <v>456</v>
      </c>
      <c r="Y1183" s="2">
        <v>53094</v>
      </c>
      <c r="Z1183" s="10">
        <v>42110</v>
      </c>
      <c r="AA1183" s="14" t="str">
        <f>TEXT(Table1[[#This Row],[Order Date]],"mmmm")</f>
        <v>April</v>
      </c>
      <c r="AB1183" s="8" t="str">
        <f>TEXT(Table1[[#This Row],[Order Date]],"yyyy")</f>
        <v>2015</v>
      </c>
      <c r="AC1183" s="10">
        <v>42111</v>
      </c>
      <c r="AD1183" s="2">
        <v>-3971.0627999999997</v>
      </c>
      <c r="AE1183" s="2">
        <v>2</v>
      </c>
      <c r="AF1183" s="2">
        <v>4845.2700000000004</v>
      </c>
      <c r="AG1183" s="2">
        <v>86003</v>
      </c>
      <c r="AH1183" s="7" t="str">
        <f>IF(COUNTIF(Returns!$A$2:$A$1635,Orders!AG1183)&gt;0,"Returned","Not Returned")</f>
        <v>Not Returned</v>
      </c>
    </row>
    <row r="1184" spans="5:34" ht="12.75" customHeight="1" thickTop="1" thickBot="1" x14ac:dyDescent="0.3">
      <c r="E1184" s="11">
        <v>18409</v>
      </c>
      <c r="F1184" s="12" t="s">
        <v>25</v>
      </c>
      <c r="G1184" s="12">
        <v>0.01</v>
      </c>
      <c r="H1184" s="12">
        <v>5.44</v>
      </c>
      <c r="I1184" s="12">
        <v>7.46</v>
      </c>
      <c r="J1184" s="12">
        <v>2141</v>
      </c>
      <c r="K1184" s="7" t="str">
        <f>IF(COUNTIF(Table1[Customer ID],Table1[[#This Row],[Customer ID]])&gt;1,"Repeat Customer","One-Time Customer")</f>
        <v>Repeat Customer</v>
      </c>
      <c r="L1184" s="12" t="s">
        <v>2050</v>
      </c>
      <c r="M1184" s="12" t="s">
        <v>49</v>
      </c>
      <c r="N1184" s="12" t="s">
        <v>40</v>
      </c>
      <c r="O1184" s="12" t="s">
        <v>29</v>
      </c>
      <c r="P1184" s="12" t="s">
        <v>109</v>
      </c>
      <c r="Q1184" s="12" t="s">
        <v>59</v>
      </c>
      <c r="R1184" s="12" t="s">
        <v>1167</v>
      </c>
      <c r="S1184" s="12">
        <v>0.36</v>
      </c>
      <c r="T1184" s="7">
        <f>Table1[[#This Row],[Profit]]/Table1[[#This Row],[Sales]]</f>
        <v>-0.93893292682926821</v>
      </c>
      <c r="U1184" s="12" t="s">
        <v>33</v>
      </c>
      <c r="V1184" s="12" t="s">
        <v>34</v>
      </c>
      <c r="W1184" s="12" t="s">
        <v>255</v>
      </c>
      <c r="X1184" s="12" t="s">
        <v>1946</v>
      </c>
      <c r="Y1184" s="12">
        <v>81301</v>
      </c>
      <c r="Z1184" s="13">
        <v>42053</v>
      </c>
      <c r="AA1184" s="14" t="str">
        <f>TEXT(Table1[[#This Row],[Order Date]],"mmmm")</f>
        <v>February</v>
      </c>
      <c r="AB1184" s="8" t="str">
        <f>TEXT(Table1[[#This Row],[Order Date]],"yyyy")</f>
        <v>2015</v>
      </c>
      <c r="AC1184" s="13">
        <v>42054</v>
      </c>
      <c r="AD1184" s="12">
        <v>-18.478199999999998</v>
      </c>
      <c r="AE1184" s="12">
        <v>3</v>
      </c>
      <c r="AF1184" s="12">
        <v>19.68</v>
      </c>
      <c r="AG1184" s="12">
        <v>87570</v>
      </c>
      <c r="AH1184" s="7" t="str">
        <f>IF(COUNTIF(Returns!$A$2:$A$1635,Orders!AG1184)&gt;0,"Returned","Not Returned")</f>
        <v>Not Returned</v>
      </c>
    </row>
    <row r="1185" spans="5:34" ht="12.75" customHeight="1" thickTop="1" thickBot="1" x14ac:dyDescent="0.3">
      <c r="E1185" s="9">
        <v>18410</v>
      </c>
      <c r="F1185" s="2" t="s">
        <v>25</v>
      </c>
      <c r="G1185" s="2">
        <v>0.02</v>
      </c>
      <c r="H1185" s="2">
        <v>549.99</v>
      </c>
      <c r="I1185" s="2">
        <v>49</v>
      </c>
      <c r="J1185" s="2">
        <v>2141</v>
      </c>
      <c r="K1185" s="7" t="str">
        <f>IF(COUNTIF(Table1[Customer ID],Table1[[#This Row],[Customer ID]])&gt;1,"Repeat Customer","One-Time Customer")</f>
        <v>Repeat Customer</v>
      </c>
      <c r="L1185" s="2" t="s">
        <v>2050</v>
      </c>
      <c r="M1185" s="2" t="s">
        <v>39</v>
      </c>
      <c r="N1185" s="2" t="s">
        <v>40</v>
      </c>
      <c r="O1185" s="2" t="s">
        <v>77</v>
      </c>
      <c r="P1185" s="2" t="s">
        <v>587</v>
      </c>
      <c r="Q1185" s="2" t="s">
        <v>43</v>
      </c>
      <c r="R1185" s="2" t="s">
        <v>656</v>
      </c>
      <c r="S1185" s="2">
        <v>0.35</v>
      </c>
      <c r="T1185" s="7">
        <f>Table1[[#This Row],[Profit]]/Table1[[#This Row],[Sales]]</f>
        <v>-3.8968000293912335E-2</v>
      </c>
      <c r="U1185" s="2" t="s">
        <v>33</v>
      </c>
      <c r="V1185" s="2" t="s">
        <v>34</v>
      </c>
      <c r="W1185" s="2" t="s">
        <v>255</v>
      </c>
      <c r="X1185" s="2" t="s">
        <v>1946</v>
      </c>
      <c r="Y1185" s="2">
        <v>81301</v>
      </c>
      <c r="Z1185" s="10">
        <v>42053</v>
      </c>
      <c r="AA1185" s="14" t="str">
        <f>TEXT(Table1[[#This Row],[Order Date]],"mmmm")</f>
        <v>February</v>
      </c>
      <c r="AB1185" s="8" t="str">
        <f>TEXT(Table1[[#This Row],[Order Date]],"yyyy")</f>
        <v>2015</v>
      </c>
      <c r="AC1185" s="10">
        <v>42055</v>
      </c>
      <c r="AD1185" s="2">
        <v>-381.84119999999996</v>
      </c>
      <c r="AE1185" s="2">
        <v>18</v>
      </c>
      <c r="AF1185" s="2">
        <v>9798.84</v>
      </c>
      <c r="AG1185" s="2">
        <v>87570</v>
      </c>
      <c r="AH1185" s="7" t="str">
        <f>IF(COUNTIF(Returns!$A$2:$A$1635,Orders!AG1185)&gt;0,"Returned","Not Returned")</f>
        <v>Not Returned</v>
      </c>
    </row>
    <row r="1186" spans="5:34" ht="12.75" customHeight="1" thickTop="1" thickBot="1" x14ac:dyDescent="0.3">
      <c r="E1186" s="11">
        <v>18411</v>
      </c>
      <c r="F1186" s="12" t="s">
        <v>25</v>
      </c>
      <c r="G1186" s="12">
        <v>0.03</v>
      </c>
      <c r="H1186" s="12">
        <v>22.01</v>
      </c>
      <c r="I1186" s="12">
        <v>5.53</v>
      </c>
      <c r="J1186" s="12">
        <v>2141</v>
      </c>
      <c r="K1186" s="7" t="str">
        <f>IF(COUNTIF(Table1[Customer ID],Table1[[#This Row],[Customer ID]])&gt;1,"Repeat Customer","One-Time Customer")</f>
        <v>Repeat Customer</v>
      </c>
      <c r="L1186" s="12" t="s">
        <v>2050</v>
      </c>
      <c r="M1186" s="12" t="s">
        <v>27</v>
      </c>
      <c r="N1186" s="12" t="s">
        <v>40</v>
      </c>
      <c r="O1186" s="12" t="s">
        <v>29</v>
      </c>
      <c r="P1186" s="12" t="s">
        <v>30</v>
      </c>
      <c r="Q1186" s="12" t="s">
        <v>51</v>
      </c>
      <c r="R1186" s="12" t="s">
        <v>2051</v>
      </c>
      <c r="S1186" s="12">
        <v>0.59</v>
      </c>
      <c r="T1186" s="7">
        <f>Table1[[#This Row],[Profit]]/Table1[[#This Row],[Sales]]</f>
        <v>8.1437933943287258E-2</v>
      </c>
      <c r="U1186" s="12" t="s">
        <v>33</v>
      </c>
      <c r="V1186" s="12" t="s">
        <v>34</v>
      </c>
      <c r="W1186" s="12" t="s">
        <v>255</v>
      </c>
      <c r="X1186" s="12" t="s">
        <v>1946</v>
      </c>
      <c r="Y1186" s="12">
        <v>81301</v>
      </c>
      <c r="Z1186" s="13">
        <v>42053</v>
      </c>
      <c r="AA1186" s="14" t="str">
        <f>TEXT(Table1[[#This Row],[Order Date]],"mmmm")</f>
        <v>February</v>
      </c>
      <c r="AB1186" s="8" t="str">
        <f>TEXT(Table1[[#This Row],[Order Date]],"yyyy")</f>
        <v>2015</v>
      </c>
      <c r="AC1186" s="13">
        <v>42054</v>
      </c>
      <c r="AD1186" s="12">
        <v>12.5504</v>
      </c>
      <c r="AE1186" s="12">
        <v>7</v>
      </c>
      <c r="AF1186" s="12">
        <v>154.11000000000001</v>
      </c>
      <c r="AG1186" s="12">
        <v>87570</v>
      </c>
      <c r="AH1186" s="7" t="str">
        <f>IF(COUNTIF(Returns!$A$2:$A$1635,Orders!AG1186)&gt;0,"Returned","Not Returned")</f>
        <v>Not Returned</v>
      </c>
    </row>
    <row r="1187" spans="5:34" ht="12.75" customHeight="1" thickTop="1" thickBot="1" x14ac:dyDescent="0.3">
      <c r="E1187" s="9">
        <v>18412</v>
      </c>
      <c r="F1187" s="2" t="s">
        <v>25</v>
      </c>
      <c r="G1187" s="2">
        <v>0.09</v>
      </c>
      <c r="H1187" s="2">
        <v>34.76</v>
      </c>
      <c r="I1187" s="2">
        <v>8.2200000000000006</v>
      </c>
      <c r="J1187" s="2">
        <v>2141</v>
      </c>
      <c r="K1187" s="7" t="str">
        <f>IF(COUNTIF(Table1[Customer ID],Table1[[#This Row],[Customer ID]])&gt;1,"Repeat Customer","One-Time Customer")</f>
        <v>Repeat Customer</v>
      </c>
      <c r="L1187" s="2" t="s">
        <v>2050</v>
      </c>
      <c r="M1187" s="2" t="s">
        <v>49</v>
      </c>
      <c r="N1187" s="2" t="s">
        <v>40</v>
      </c>
      <c r="O1187" s="2" t="s">
        <v>29</v>
      </c>
      <c r="P1187" s="2" t="s">
        <v>141</v>
      </c>
      <c r="Q1187" s="2" t="s">
        <v>59</v>
      </c>
      <c r="R1187" s="2" t="s">
        <v>2052</v>
      </c>
      <c r="S1187" s="2">
        <v>0.56999999999999995</v>
      </c>
      <c r="T1187" s="7">
        <f>Table1[[#This Row],[Profit]]/Table1[[#This Row],[Sales]]</f>
        <v>0.18657612050870478</v>
      </c>
      <c r="U1187" s="2" t="s">
        <v>33</v>
      </c>
      <c r="V1187" s="2" t="s">
        <v>34</v>
      </c>
      <c r="W1187" s="2" t="s">
        <v>255</v>
      </c>
      <c r="X1187" s="2" t="s">
        <v>1946</v>
      </c>
      <c r="Y1187" s="2">
        <v>81301</v>
      </c>
      <c r="Z1187" s="10">
        <v>42053</v>
      </c>
      <c r="AA1187" s="14" t="str">
        <f>TEXT(Table1[[#This Row],[Order Date]],"mmmm")</f>
        <v>February</v>
      </c>
      <c r="AB1187" s="8" t="str">
        <f>TEXT(Table1[[#This Row],[Order Date]],"yyyy")</f>
        <v>2015</v>
      </c>
      <c r="AC1187" s="10">
        <v>42055</v>
      </c>
      <c r="AD1187" s="2">
        <v>45.3324</v>
      </c>
      <c r="AE1187" s="2">
        <v>7</v>
      </c>
      <c r="AF1187" s="2">
        <v>242.97</v>
      </c>
      <c r="AG1187" s="2">
        <v>87570</v>
      </c>
      <c r="AH1187" s="7" t="str">
        <f>IF(COUNTIF(Returns!$A$2:$A$1635,Orders!AG1187)&gt;0,"Returned","Not Returned")</f>
        <v>Not Returned</v>
      </c>
    </row>
    <row r="1188" spans="5:34" ht="12.75" customHeight="1" thickTop="1" thickBot="1" x14ac:dyDescent="0.3">
      <c r="E1188" s="11">
        <v>23249</v>
      </c>
      <c r="F1188" s="12" t="s">
        <v>25</v>
      </c>
      <c r="G1188" s="12">
        <v>0.08</v>
      </c>
      <c r="H1188" s="12">
        <v>17.149999999999999</v>
      </c>
      <c r="I1188" s="12">
        <v>4.96</v>
      </c>
      <c r="J1188" s="12">
        <v>2143</v>
      </c>
      <c r="K1188" s="7" t="str">
        <f>IF(COUNTIF(Table1[Customer ID],Table1[[#This Row],[Customer ID]])&gt;1,"Repeat Customer","One-Time Customer")</f>
        <v>One-Time Customer</v>
      </c>
      <c r="L1188" s="12" t="s">
        <v>2053</v>
      </c>
      <c r="M1188" s="12" t="s">
        <v>49</v>
      </c>
      <c r="N1188" s="12" t="s">
        <v>40</v>
      </c>
      <c r="O1188" s="12" t="s">
        <v>29</v>
      </c>
      <c r="P1188" s="12" t="s">
        <v>141</v>
      </c>
      <c r="Q1188" s="12" t="s">
        <v>59</v>
      </c>
      <c r="R1188" s="12" t="s">
        <v>605</v>
      </c>
      <c r="S1188" s="12">
        <v>0.57999999999999996</v>
      </c>
      <c r="T1188" s="7">
        <f>Table1[[#This Row],[Profit]]/Table1[[#This Row],[Sales]]</f>
        <v>0.167788245850157</v>
      </c>
      <c r="U1188" s="12" t="s">
        <v>33</v>
      </c>
      <c r="V1188" s="12" t="s">
        <v>136</v>
      </c>
      <c r="W1188" s="12" t="s">
        <v>137</v>
      </c>
      <c r="X1188" s="12" t="s">
        <v>2054</v>
      </c>
      <c r="Y1188" s="12">
        <v>20151</v>
      </c>
      <c r="Z1188" s="13">
        <v>42168</v>
      </c>
      <c r="AA1188" s="14" t="str">
        <f>TEXT(Table1[[#This Row],[Order Date]],"mmmm")</f>
        <v>June</v>
      </c>
      <c r="AB1188" s="8" t="str">
        <f>TEXT(Table1[[#This Row],[Order Date]],"yyyy")</f>
        <v>2015</v>
      </c>
      <c r="AC1188" s="13">
        <v>42171</v>
      </c>
      <c r="AD1188" s="12">
        <v>33.659999999999997</v>
      </c>
      <c r="AE1188" s="12">
        <v>12</v>
      </c>
      <c r="AF1188" s="12">
        <v>200.61</v>
      </c>
      <c r="AG1188" s="12">
        <v>87569</v>
      </c>
      <c r="AH1188" s="7" t="str">
        <f>IF(COUNTIF(Returns!$A$2:$A$1635,Orders!AG1188)&gt;0,"Returned","Not Returned")</f>
        <v>Not Returned</v>
      </c>
    </row>
    <row r="1189" spans="5:34" ht="12.75" customHeight="1" thickTop="1" thickBot="1" x14ac:dyDescent="0.3">
      <c r="E1189" s="9">
        <v>24264</v>
      </c>
      <c r="F1189" s="2" t="s">
        <v>56</v>
      </c>
      <c r="G1189" s="2">
        <v>0</v>
      </c>
      <c r="H1189" s="2">
        <v>20.28</v>
      </c>
      <c r="I1189" s="2">
        <v>14.39</v>
      </c>
      <c r="J1189" s="2">
        <v>2145</v>
      </c>
      <c r="K1189" s="7" t="str">
        <f>IF(COUNTIF(Table1[Customer ID],Table1[[#This Row],[Customer ID]])&gt;1,"Repeat Customer","One-Time Customer")</f>
        <v>One-Time Customer</v>
      </c>
      <c r="L1189" s="2" t="s">
        <v>2055</v>
      </c>
      <c r="M1189" s="2" t="s">
        <v>49</v>
      </c>
      <c r="N1189" s="2" t="s">
        <v>28</v>
      </c>
      <c r="O1189" s="2" t="s">
        <v>41</v>
      </c>
      <c r="P1189" s="2" t="s">
        <v>50</v>
      </c>
      <c r="Q1189" s="2" t="s">
        <v>59</v>
      </c>
      <c r="R1189" s="2" t="s">
        <v>1910</v>
      </c>
      <c r="S1189" s="2">
        <v>0.47</v>
      </c>
      <c r="T1189" s="7">
        <f>Table1[[#This Row],[Profit]]/Table1[[#This Row],[Sales]]</f>
        <v>6.5921036034142025E-2</v>
      </c>
      <c r="U1189" s="2" t="s">
        <v>33</v>
      </c>
      <c r="V1189" s="2" t="s">
        <v>136</v>
      </c>
      <c r="W1189" s="2" t="s">
        <v>362</v>
      </c>
      <c r="X1189" s="2" t="s">
        <v>2056</v>
      </c>
      <c r="Y1189" s="2">
        <v>33311</v>
      </c>
      <c r="Z1189" s="10">
        <v>42045</v>
      </c>
      <c r="AA1189" s="14" t="str">
        <f>TEXT(Table1[[#This Row],[Order Date]],"mmmm")</f>
        <v>February</v>
      </c>
      <c r="AB1189" s="8" t="str">
        <f>TEXT(Table1[[#This Row],[Order Date]],"yyyy")</f>
        <v>2015</v>
      </c>
      <c r="AC1189" s="10">
        <v>42047</v>
      </c>
      <c r="AD1189" s="2">
        <v>15.677999999999999</v>
      </c>
      <c r="AE1189" s="2">
        <v>11</v>
      </c>
      <c r="AF1189" s="2">
        <v>237.83</v>
      </c>
      <c r="AG1189" s="2">
        <v>87072</v>
      </c>
      <c r="AH1189" s="7" t="str">
        <f>IF(COUNTIF(Returns!$A$2:$A$1635,Orders!AG1189)&gt;0,"Returned","Not Returned")</f>
        <v>Not Returned</v>
      </c>
    </row>
    <row r="1190" spans="5:34" ht="12.75" customHeight="1" thickTop="1" thickBot="1" x14ac:dyDescent="0.3">
      <c r="E1190" s="11">
        <v>23795</v>
      </c>
      <c r="F1190" s="12" t="s">
        <v>106</v>
      </c>
      <c r="G1190" s="12">
        <v>0.05</v>
      </c>
      <c r="H1190" s="12">
        <v>20.34</v>
      </c>
      <c r="I1190" s="12">
        <v>35</v>
      </c>
      <c r="J1190" s="12">
        <v>2146</v>
      </c>
      <c r="K1190" s="7" t="str">
        <f>IF(COUNTIF(Table1[Customer ID],Table1[[#This Row],[Customer ID]])&gt;1,"Repeat Customer","One-Time Customer")</f>
        <v>One-Time Customer</v>
      </c>
      <c r="L1190" s="12" t="s">
        <v>2057</v>
      </c>
      <c r="M1190" s="12" t="s">
        <v>49</v>
      </c>
      <c r="N1190" s="12" t="s">
        <v>28</v>
      </c>
      <c r="O1190" s="12" t="s">
        <v>29</v>
      </c>
      <c r="P1190" s="12" t="s">
        <v>141</v>
      </c>
      <c r="Q1190" s="12" t="s">
        <v>236</v>
      </c>
      <c r="R1190" s="12" t="s">
        <v>375</v>
      </c>
      <c r="S1190" s="12">
        <v>0.84</v>
      </c>
      <c r="T1190" s="7">
        <f>Table1[[#This Row],[Profit]]/Table1[[#This Row],[Sales]]</f>
        <v>0.99539796303281769</v>
      </c>
      <c r="U1190" s="12" t="s">
        <v>33</v>
      </c>
      <c r="V1190" s="12" t="s">
        <v>136</v>
      </c>
      <c r="W1190" s="12" t="s">
        <v>137</v>
      </c>
      <c r="X1190" s="12" t="s">
        <v>2054</v>
      </c>
      <c r="Y1190" s="12">
        <v>20151</v>
      </c>
      <c r="Z1190" s="13">
        <v>42010</v>
      </c>
      <c r="AA1190" s="14" t="str">
        <f>TEXT(Table1[[#This Row],[Order Date]],"mmmm")</f>
        <v>January</v>
      </c>
      <c r="AB1190" s="8" t="str">
        <f>TEXT(Table1[[#This Row],[Order Date]],"yyyy")</f>
        <v>2015</v>
      </c>
      <c r="AC1190" s="13">
        <v>42014</v>
      </c>
      <c r="AD1190" s="12">
        <v>52.775999999999996</v>
      </c>
      <c r="AE1190" s="12">
        <v>2</v>
      </c>
      <c r="AF1190" s="12">
        <v>53.02</v>
      </c>
      <c r="AG1190" s="12">
        <v>87071</v>
      </c>
      <c r="AH1190" s="7" t="str">
        <f>IF(COUNTIF(Returns!$A$2:$A$1635,Orders!AG1190)&gt;0,"Returned","Not Returned")</f>
        <v>Not Returned</v>
      </c>
    </row>
    <row r="1191" spans="5:34" ht="12.75" customHeight="1" thickTop="1" thickBot="1" x14ac:dyDescent="0.3">
      <c r="E1191" s="9">
        <v>22555</v>
      </c>
      <c r="F1191" s="2" t="s">
        <v>37</v>
      </c>
      <c r="G1191" s="2">
        <v>0.08</v>
      </c>
      <c r="H1191" s="2">
        <v>243.98</v>
      </c>
      <c r="I1191" s="2">
        <v>43.32</v>
      </c>
      <c r="J1191" s="2">
        <v>2151</v>
      </c>
      <c r="K1191" s="7" t="str">
        <f>IF(COUNTIF(Table1[Customer ID],Table1[[#This Row],[Customer ID]])&gt;1,"Repeat Customer","One-Time Customer")</f>
        <v>Repeat Customer</v>
      </c>
      <c r="L1191" s="2" t="s">
        <v>2058</v>
      </c>
      <c r="M1191" s="2" t="s">
        <v>39</v>
      </c>
      <c r="N1191" s="2" t="s">
        <v>28</v>
      </c>
      <c r="O1191" s="2" t="s">
        <v>41</v>
      </c>
      <c r="P1191" s="2" t="s">
        <v>42</v>
      </c>
      <c r="Q1191" s="2" t="s">
        <v>43</v>
      </c>
      <c r="R1191" s="2" t="s">
        <v>2059</v>
      </c>
      <c r="S1191" s="2">
        <v>0.55000000000000004</v>
      </c>
      <c r="T1191" s="7">
        <f>Table1[[#This Row],[Profit]]/Table1[[#This Row],[Sales]]</f>
        <v>-0.65433370840700855</v>
      </c>
      <c r="U1191" s="2" t="s">
        <v>33</v>
      </c>
      <c r="V1191" s="2" t="s">
        <v>61</v>
      </c>
      <c r="W1191" s="2" t="s">
        <v>330</v>
      </c>
      <c r="X1191" s="2" t="s">
        <v>2060</v>
      </c>
      <c r="Y1191" s="2">
        <v>52001</v>
      </c>
      <c r="Z1191" s="10">
        <v>42009</v>
      </c>
      <c r="AA1191" s="14" t="str">
        <f>TEXT(Table1[[#This Row],[Order Date]],"mmmm")</f>
        <v>January</v>
      </c>
      <c r="AB1191" s="8" t="str">
        <f>TEXT(Table1[[#This Row],[Order Date]],"yyyy")</f>
        <v>2015</v>
      </c>
      <c r="AC1191" s="10">
        <v>42010</v>
      </c>
      <c r="AD1191" s="2">
        <v>-162.8244</v>
      </c>
      <c r="AE1191" s="2">
        <v>1</v>
      </c>
      <c r="AF1191" s="2">
        <v>248.84</v>
      </c>
      <c r="AG1191" s="2">
        <v>90404</v>
      </c>
      <c r="AH1191" s="7" t="str">
        <f>IF(COUNTIF(Returns!$A$2:$A$1635,Orders!AG1191)&gt;0,"Returned","Not Returned")</f>
        <v>Not Returned</v>
      </c>
    </row>
    <row r="1192" spans="5:34" ht="12.75" customHeight="1" thickTop="1" thickBot="1" x14ac:dyDescent="0.3">
      <c r="E1192" s="11">
        <v>24791</v>
      </c>
      <c r="F1192" s="12" t="s">
        <v>25</v>
      </c>
      <c r="G1192" s="12">
        <v>0.08</v>
      </c>
      <c r="H1192" s="12">
        <v>5.74</v>
      </c>
      <c r="I1192" s="12">
        <v>5.01</v>
      </c>
      <c r="J1192" s="12">
        <v>2151</v>
      </c>
      <c r="K1192" s="7" t="str">
        <f>IF(COUNTIF(Table1[Customer ID],Table1[[#This Row],[Customer ID]])&gt;1,"Repeat Customer","One-Time Customer")</f>
        <v>Repeat Customer</v>
      </c>
      <c r="L1192" s="12" t="s">
        <v>2058</v>
      </c>
      <c r="M1192" s="12" t="s">
        <v>49</v>
      </c>
      <c r="N1192" s="12" t="s">
        <v>28</v>
      </c>
      <c r="O1192" s="12" t="s">
        <v>29</v>
      </c>
      <c r="P1192" s="12" t="s">
        <v>109</v>
      </c>
      <c r="Q1192" s="12" t="s">
        <v>59</v>
      </c>
      <c r="R1192" s="12" t="s">
        <v>2061</v>
      </c>
      <c r="S1192" s="12">
        <v>0.39</v>
      </c>
      <c r="T1192" s="7">
        <f>Table1[[#This Row],[Profit]]/Table1[[#This Row],[Sales]]</f>
        <v>-0.96127877947295437</v>
      </c>
      <c r="U1192" s="12" t="s">
        <v>33</v>
      </c>
      <c r="V1192" s="12" t="s">
        <v>61</v>
      </c>
      <c r="W1192" s="12" t="s">
        <v>330</v>
      </c>
      <c r="X1192" s="12" t="s">
        <v>2060</v>
      </c>
      <c r="Y1192" s="12">
        <v>52001</v>
      </c>
      <c r="Z1192" s="13">
        <v>42044</v>
      </c>
      <c r="AA1192" s="14" t="str">
        <f>TEXT(Table1[[#This Row],[Order Date]],"mmmm")</f>
        <v>February</v>
      </c>
      <c r="AB1192" s="8" t="str">
        <f>TEXT(Table1[[#This Row],[Order Date]],"yyyy")</f>
        <v>2015</v>
      </c>
      <c r="AC1192" s="13">
        <v>42046</v>
      </c>
      <c r="AD1192" s="12">
        <v>-6.9308200000000006</v>
      </c>
      <c r="AE1192" s="12">
        <v>1</v>
      </c>
      <c r="AF1192" s="12">
        <v>7.21</v>
      </c>
      <c r="AG1192" s="12">
        <v>90405</v>
      </c>
      <c r="AH1192" s="7" t="str">
        <f>IF(COUNTIF(Returns!$A$2:$A$1635,Orders!AG1192)&gt;0,"Returned","Not Returned")</f>
        <v>Not Returned</v>
      </c>
    </row>
    <row r="1193" spans="5:34" ht="12.75" customHeight="1" thickTop="1" thickBot="1" x14ac:dyDescent="0.3">
      <c r="E1193" s="9">
        <v>21834</v>
      </c>
      <c r="F1193" s="2" t="s">
        <v>106</v>
      </c>
      <c r="G1193" s="2">
        <v>0.05</v>
      </c>
      <c r="H1193" s="2">
        <v>55.5</v>
      </c>
      <c r="I1193" s="2">
        <v>52.2</v>
      </c>
      <c r="J1193" s="2">
        <v>2157</v>
      </c>
      <c r="K1193" s="7" t="str">
        <f>IF(COUNTIF(Table1[Customer ID],Table1[[#This Row],[Customer ID]])&gt;1,"Repeat Customer","One-Time Customer")</f>
        <v>Repeat Customer</v>
      </c>
      <c r="L1193" s="2" t="s">
        <v>2062</v>
      </c>
      <c r="M1193" s="2" t="s">
        <v>49</v>
      </c>
      <c r="N1193" s="2" t="s">
        <v>40</v>
      </c>
      <c r="O1193" s="2" t="s">
        <v>41</v>
      </c>
      <c r="P1193" s="2" t="s">
        <v>50</v>
      </c>
      <c r="Q1193" s="2" t="s">
        <v>86</v>
      </c>
      <c r="R1193" s="2" t="s">
        <v>2063</v>
      </c>
      <c r="S1193" s="2">
        <v>0.72</v>
      </c>
      <c r="T1193" s="7">
        <f>Table1[[#This Row],[Profit]]/Table1[[#This Row],[Sales]]</f>
        <v>-0.46693189427659826</v>
      </c>
      <c r="U1193" s="2" t="s">
        <v>33</v>
      </c>
      <c r="V1193" s="2" t="s">
        <v>61</v>
      </c>
      <c r="W1193" s="2" t="s">
        <v>300</v>
      </c>
      <c r="X1193" s="2" t="s">
        <v>2064</v>
      </c>
      <c r="Y1193" s="2">
        <v>48093</v>
      </c>
      <c r="Z1193" s="10">
        <v>42079</v>
      </c>
      <c r="AA1193" s="14" t="str">
        <f>TEXT(Table1[[#This Row],[Order Date]],"mmmm")</f>
        <v>March</v>
      </c>
      <c r="AB1193" s="8" t="str">
        <f>TEXT(Table1[[#This Row],[Order Date]],"yyyy")</f>
        <v>2015</v>
      </c>
      <c r="AC1193" s="10">
        <v>42079</v>
      </c>
      <c r="AD1193" s="2">
        <v>-118.54</v>
      </c>
      <c r="AE1193" s="2">
        <v>4</v>
      </c>
      <c r="AF1193" s="2">
        <v>253.87</v>
      </c>
      <c r="AG1193" s="2">
        <v>90385</v>
      </c>
      <c r="AH1193" s="7" t="str">
        <f>IF(COUNTIF(Returns!$A$2:$A$1635,Orders!AG1193)&gt;0,"Returned","Not Returned")</f>
        <v>Not Returned</v>
      </c>
    </row>
    <row r="1194" spans="5:34" ht="12.75" customHeight="1" thickTop="1" thickBot="1" x14ac:dyDescent="0.3">
      <c r="E1194" s="11">
        <v>21835</v>
      </c>
      <c r="F1194" s="12" t="s">
        <v>106</v>
      </c>
      <c r="G1194" s="12">
        <v>0.05</v>
      </c>
      <c r="H1194" s="12">
        <v>442.14</v>
      </c>
      <c r="I1194" s="12">
        <v>14.7</v>
      </c>
      <c r="J1194" s="12">
        <v>2157</v>
      </c>
      <c r="K1194" s="7" t="str">
        <f>IF(COUNTIF(Table1[Customer ID],Table1[[#This Row],[Customer ID]])&gt;1,"Repeat Customer","One-Time Customer")</f>
        <v>Repeat Customer</v>
      </c>
      <c r="L1194" s="12" t="s">
        <v>2062</v>
      </c>
      <c r="M1194" s="12" t="s">
        <v>39</v>
      </c>
      <c r="N1194" s="12" t="s">
        <v>40</v>
      </c>
      <c r="O1194" s="12" t="s">
        <v>77</v>
      </c>
      <c r="P1194" s="12" t="s">
        <v>85</v>
      </c>
      <c r="Q1194" s="12" t="s">
        <v>43</v>
      </c>
      <c r="R1194" s="12" t="s">
        <v>336</v>
      </c>
      <c r="S1194" s="12">
        <v>0.56000000000000005</v>
      </c>
      <c r="T1194" s="7">
        <f>Table1[[#This Row],[Profit]]/Table1[[#This Row],[Sales]]</f>
        <v>0.50395377232393379</v>
      </c>
      <c r="U1194" s="12" t="s">
        <v>33</v>
      </c>
      <c r="V1194" s="12" t="s">
        <v>61</v>
      </c>
      <c r="W1194" s="12" t="s">
        <v>300</v>
      </c>
      <c r="X1194" s="12" t="s">
        <v>2064</v>
      </c>
      <c r="Y1194" s="12">
        <v>48093</v>
      </c>
      <c r="Z1194" s="13">
        <v>42079</v>
      </c>
      <c r="AA1194" s="14" t="str">
        <f>TEXT(Table1[[#This Row],[Order Date]],"mmmm")</f>
        <v>March</v>
      </c>
      <c r="AB1194" s="8" t="str">
        <f>TEXT(Table1[[#This Row],[Order Date]],"yyyy")</f>
        <v>2015</v>
      </c>
      <c r="AC1194" s="13">
        <v>42088</v>
      </c>
      <c r="AD1194" s="12">
        <v>2963.48</v>
      </c>
      <c r="AE1194" s="12">
        <v>14</v>
      </c>
      <c r="AF1194" s="12">
        <v>5880.46</v>
      </c>
      <c r="AG1194" s="12">
        <v>90385</v>
      </c>
      <c r="AH1194" s="7" t="str">
        <f>IF(COUNTIF(Returns!$A$2:$A$1635,Orders!AG1194)&gt;0,"Returned","Not Returned")</f>
        <v>Not Returned</v>
      </c>
    </row>
    <row r="1195" spans="5:34" ht="12.75" customHeight="1" thickTop="1" thickBot="1" x14ac:dyDescent="0.3">
      <c r="E1195" s="9">
        <v>21975</v>
      </c>
      <c r="F1195" s="2" t="s">
        <v>25</v>
      </c>
      <c r="G1195" s="2">
        <v>7.0000000000000007E-2</v>
      </c>
      <c r="H1195" s="2">
        <v>30.93</v>
      </c>
      <c r="I1195" s="2">
        <v>3.92</v>
      </c>
      <c r="J1195" s="2">
        <v>2157</v>
      </c>
      <c r="K1195" s="7" t="str">
        <f>IF(COUNTIF(Table1[Customer ID],Table1[[#This Row],[Customer ID]])&gt;1,"Repeat Customer","One-Time Customer")</f>
        <v>Repeat Customer</v>
      </c>
      <c r="L1195" s="2" t="s">
        <v>2062</v>
      </c>
      <c r="M1195" s="2" t="s">
        <v>49</v>
      </c>
      <c r="N1195" s="2" t="s">
        <v>40</v>
      </c>
      <c r="O1195" s="2" t="s">
        <v>41</v>
      </c>
      <c r="P1195" s="2" t="s">
        <v>50</v>
      </c>
      <c r="Q1195" s="2" t="s">
        <v>51</v>
      </c>
      <c r="R1195" s="2" t="s">
        <v>1750</v>
      </c>
      <c r="S1195" s="2">
        <v>0.44</v>
      </c>
      <c r="T1195" s="7">
        <f>Table1[[#This Row],[Profit]]/Table1[[#This Row],[Sales]]</f>
        <v>0.69</v>
      </c>
      <c r="U1195" s="2" t="s">
        <v>33</v>
      </c>
      <c r="V1195" s="2" t="s">
        <v>61</v>
      </c>
      <c r="W1195" s="2" t="s">
        <v>300</v>
      </c>
      <c r="X1195" s="2" t="s">
        <v>2064</v>
      </c>
      <c r="Y1195" s="2">
        <v>48093</v>
      </c>
      <c r="Z1195" s="10">
        <v>42127</v>
      </c>
      <c r="AA1195" s="14" t="str">
        <f>TEXT(Table1[[#This Row],[Order Date]],"mmmm")</f>
        <v>May</v>
      </c>
      <c r="AB1195" s="8" t="str">
        <f>TEXT(Table1[[#This Row],[Order Date]],"yyyy")</f>
        <v>2015</v>
      </c>
      <c r="AC1195" s="10">
        <v>42128</v>
      </c>
      <c r="AD1195" s="2">
        <v>398.30249999999995</v>
      </c>
      <c r="AE1195" s="2">
        <v>19</v>
      </c>
      <c r="AF1195" s="2">
        <v>577.25</v>
      </c>
      <c r="AG1195" s="2">
        <v>90386</v>
      </c>
      <c r="AH1195" s="7" t="str">
        <f>IF(COUNTIF(Returns!$A$2:$A$1635,Orders!AG1195)&gt;0,"Returned","Not Returned")</f>
        <v>Not Returned</v>
      </c>
    </row>
    <row r="1196" spans="5:34" ht="12.75" customHeight="1" thickTop="1" thickBot="1" x14ac:dyDescent="0.3">
      <c r="E1196" s="11">
        <v>21976</v>
      </c>
      <c r="F1196" s="12" t="s">
        <v>25</v>
      </c>
      <c r="G1196" s="12">
        <v>0.05</v>
      </c>
      <c r="H1196" s="12">
        <v>297.48</v>
      </c>
      <c r="I1196" s="12">
        <v>18.059999999999999</v>
      </c>
      <c r="J1196" s="12">
        <v>2157</v>
      </c>
      <c r="K1196" s="7" t="str">
        <f>IF(COUNTIF(Table1[Customer ID],Table1[[#This Row],[Customer ID]])&gt;1,"Repeat Customer","One-Time Customer")</f>
        <v>Repeat Customer</v>
      </c>
      <c r="L1196" s="12" t="s">
        <v>2062</v>
      </c>
      <c r="M1196" s="12" t="s">
        <v>39</v>
      </c>
      <c r="N1196" s="12" t="s">
        <v>40</v>
      </c>
      <c r="O1196" s="12" t="s">
        <v>77</v>
      </c>
      <c r="P1196" s="12" t="s">
        <v>85</v>
      </c>
      <c r="Q1196" s="12" t="s">
        <v>43</v>
      </c>
      <c r="R1196" s="12" t="s">
        <v>565</v>
      </c>
      <c r="S1196" s="12">
        <v>0.6</v>
      </c>
      <c r="T1196" s="7">
        <f>Table1[[#This Row],[Profit]]/Table1[[#This Row],[Sales]]</f>
        <v>0.17418911557280908</v>
      </c>
      <c r="U1196" s="12" t="s">
        <v>33</v>
      </c>
      <c r="V1196" s="12" t="s">
        <v>61</v>
      </c>
      <c r="W1196" s="12" t="s">
        <v>300</v>
      </c>
      <c r="X1196" s="12" t="s">
        <v>2064</v>
      </c>
      <c r="Y1196" s="12">
        <v>48093</v>
      </c>
      <c r="Z1196" s="13">
        <v>42127</v>
      </c>
      <c r="AA1196" s="14" t="str">
        <f>TEXT(Table1[[#This Row],[Order Date]],"mmmm")</f>
        <v>May</v>
      </c>
      <c r="AB1196" s="8" t="str">
        <f>TEXT(Table1[[#This Row],[Order Date]],"yyyy")</f>
        <v>2015</v>
      </c>
      <c r="AC1196" s="13">
        <v>42128</v>
      </c>
      <c r="AD1196" s="12">
        <v>709.85200000000009</v>
      </c>
      <c r="AE1196" s="12">
        <v>14</v>
      </c>
      <c r="AF1196" s="12">
        <v>4075.18</v>
      </c>
      <c r="AG1196" s="12">
        <v>90386</v>
      </c>
      <c r="AH1196" s="7" t="str">
        <f>IF(COUNTIF(Returns!$A$2:$A$1635,Orders!AG1196)&gt;0,"Returned","Not Returned")</f>
        <v>Not Returned</v>
      </c>
    </row>
    <row r="1197" spans="5:34" ht="12.75" customHeight="1" thickTop="1" thickBot="1" x14ac:dyDescent="0.3">
      <c r="E1197" s="9">
        <v>21977</v>
      </c>
      <c r="F1197" s="2" t="s">
        <v>25</v>
      </c>
      <c r="G1197" s="2">
        <v>7.0000000000000007E-2</v>
      </c>
      <c r="H1197" s="2">
        <v>296.18</v>
      </c>
      <c r="I1197" s="2">
        <v>54.12</v>
      </c>
      <c r="J1197" s="2">
        <v>2157</v>
      </c>
      <c r="K1197" s="7" t="str">
        <f>IF(COUNTIF(Table1[Customer ID],Table1[[#This Row],[Customer ID]])&gt;1,"Repeat Customer","One-Time Customer")</f>
        <v>Repeat Customer</v>
      </c>
      <c r="L1197" s="2" t="s">
        <v>2062</v>
      </c>
      <c r="M1197" s="2" t="s">
        <v>39</v>
      </c>
      <c r="N1197" s="2" t="s">
        <v>40</v>
      </c>
      <c r="O1197" s="2" t="s">
        <v>41</v>
      </c>
      <c r="P1197" s="2" t="s">
        <v>152</v>
      </c>
      <c r="Q1197" s="2" t="s">
        <v>121</v>
      </c>
      <c r="R1197" s="2" t="s">
        <v>153</v>
      </c>
      <c r="S1197" s="2">
        <v>0.76</v>
      </c>
      <c r="T1197" s="7">
        <f>Table1[[#This Row],[Profit]]/Table1[[#This Row],[Sales]]</f>
        <v>4.4938189219399127E-2</v>
      </c>
      <c r="U1197" s="2" t="s">
        <v>33</v>
      </c>
      <c r="V1197" s="2" t="s">
        <v>61</v>
      </c>
      <c r="W1197" s="2" t="s">
        <v>300</v>
      </c>
      <c r="X1197" s="2" t="s">
        <v>2064</v>
      </c>
      <c r="Y1197" s="2">
        <v>48093</v>
      </c>
      <c r="Z1197" s="10">
        <v>42127</v>
      </c>
      <c r="AA1197" s="14" t="str">
        <f>TEXT(Table1[[#This Row],[Order Date]],"mmmm")</f>
        <v>May</v>
      </c>
      <c r="AB1197" s="8" t="str">
        <f>TEXT(Table1[[#This Row],[Order Date]],"yyyy")</f>
        <v>2015</v>
      </c>
      <c r="AC1197" s="10">
        <v>42129</v>
      </c>
      <c r="AD1197" s="2">
        <v>80.809200000000089</v>
      </c>
      <c r="AE1197" s="2">
        <v>6</v>
      </c>
      <c r="AF1197" s="2">
        <v>1798.23</v>
      </c>
      <c r="AG1197" s="2">
        <v>90386</v>
      </c>
      <c r="AH1197" s="7" t="str">
        <f>IF(COUNTIF(Returns!$A$2:$A$1635,Orders!AG1197)&gt;0,"Returned","Not Returned")</f>
        <v>Not Returned</v>
      </c>
    </row>
    <row r="1198" spans="5:34" ht="12.75" customHeight="1" thickTop="1" thickBot="1" x14ac:dyDescent="0.3">
      <c r="E1198" s="11">
        <v>23775</v>
      </c>
      <c r="F1198" s="12" t="s">
        <v>56</v>
      </c>
      <c r="G1198" s="12">
        <v>0.08</v>
      </c>
      <c r="H1198" s="12">
        <v>30.98</v>
      </c>
      <c r="I1198" s="12">
        <v>8.74</v>
      </c>
      <c r="J1198" s="12">
        <v>2159</v>
      </c>
      <c r="K1198" s="7" t="str">
        <f>IF(COUNTIF(Table1[Customer ID],Table1[[#This Row],[Customer ID]])&gt;1,"Repeat Customer","One-Time Customer")</f>
        <v>One-Time Customer</v>
      </c>
      <c r="L1198" s="12" t="s">
        <v>2065</v>
      </c>
      <c r="M1198" s="12" t="s">
        <v>49</v>
      </c>
      <c r="N1198" s="12" t="s">
        <v>28</v>
      </c>
      <c r="O1198" s="12" t="s">
        <v>29</v>
      </c>
      <c r="P1198" s="12" t="s">
        <v>93</v>
      </c>
      <c r="Q1198" s="12" t="s">
        <v>59</v>
      </c>
      <c r="R1198" s="12" t="s">
        <v>2066</v>
      </c>
      <c r="S1198" s="12">
        <v>0.4</v>
      </c>
      <c r="T1198" s="7">
        <f>Table1[[#This Row],[Profit]]/Table1[[#This Row],[Sales]]</f>
        <v>0.51055005500550055</v>
      </c>
      <c r="U1198" s="12" t="s">
        <v>33</v>
      </c>
      <c r="V1198" s="12" t="s">
        <v>61</v>
      </c>
      <c r="W1198" s="12" t="s">
        <v>300</v>
      </c>
      <c r="X1198" s="12" t="s">
        <v>2067</v>
      </c>
      <c r="Y1198" s="12">
        <v>48185</v>
      </c>
      <c r="Z1198" s="13">
        <v>42144</v>
      </c>
      <c r="AA1198" s="14" t="str">
        <f>TEXT(Table1[[#This Row],[Order Date]],"mmmm")</f>
        <v>May</v>
      </c>
      <c r="AB1198" s="8" t="str">
        <f>TEXT(Table1[[#This Row],[Order Date]],"yyyy")</f>
        <v>2015</v>
      </c>
      <c r="AC1198" s="13">
        <v>42145</v>
      </c>
      <c r="AD1198" s="12">
        <v>371.27200000000005</v>
      </c>
      <c r="AE1198" s="12">
        <v>25</v>
      </c>
      <c r="AF1198" s="12">
        <v>727.2</v>
      </c>
      <c r="AG1198" s="12">
        <v>90387</v>
      </c>
      <c r="AH1198" s="7" t="str">
        <f>IF(COUNTIF(Returns!$A$2:$A$1635,Orders!AG1198)&gt;0,"Returned","Not Returned")</f>
        <v>Not Returned</v>
      </c>
    </row>
    <row r="1199" spans="5:34" ht="12.75" customHeight="1" thickTop="1" thickBot="1" x14ac:dyDescent="0.3">
      <c r="E1199" s="9">
        <v>23773</v>
      </c>
      <c r="F1199" s="2" t="s">
        <v>56</v>
      </c>
      <c r="G1199" s="2">
        <v>0.09</v>
      </c>
      <c r="H1199" s="2">
        <v>159.31</v>
      </c>
      <c r="I1199" s="2">
        <v>60</v>
      </c>
      <c r="J1199" s="2">
        <v>2162</v>
      </c>
      <c r="K1199" s="7" t="str">
        <f>IF(COUNTIF(Table1[Customer ID],Table1[[#This Row],[Customer ID]])&gt;1,"Repeat Customer","One-Time Customer")</f>
        <v>Repeat Customer</v>
      </c>
      <c r="L1199" s="2" t="s">
        <v>2068</v>
      </c>
      <c r="M1199" s="2" t="s">
        <v>39</v>
      </c>
      <c r="N1199" s="2" t="s">
        <v>28</v>
      </c>
      <c r="O1199" s="2" t="s">
        <v>41</v>
      </c>
      <c r="P1199" s="2" t="s">
        <v>152</v>
      </c>
      <c r="Q1199" s="2" t="s">
        <v>43</v>
      </c>
      <c r="R1199" s="2" t="s">
        <v>2069</v>
      </c>
      <c r="S1199" s="2">
        <v>0.55000000000000004</v>
      </c>
      <c r="T1199" s="7">
        <f>Table1[[#This Row],[Profit]]/Table1[[#This Row],[Sales]]</f>
        <v>1.2472972096504062E-2</v>
      </c>
      <c r="U1199" s="2" t="s">
        <v>33</v>
      </c>
      <c r="V1199" s="2" t="s">
        <v>53</v>
      </c>
      <c r="W1199" s="2" t="s">
        <v>234</v>
      </c>
      <c r="X1199" s="2" t="s">
        <v>2070</v>
      </c>
      <c r="Y1199" s="2">
        <v>16146</v>
      </c>
      <c r="Z1199" s="10">
        <v>42144</v>
      </c>
      <c r="AA1199" s="14" t="str">
        <f>TEXT(Table1[[#This Row],[Order Date]],"mmmm")</f>
        <v>May</v>
      </c>
      <c r="AB1199" s="8" t="str">
        <f>TEXT(Table1[[#This Row],[Order Date]],"yyyy")</f>
        <v>2015</v>
      </c>
      <c r="AC1199" s="10">
        <v>42146</v>
      </c>
      <c r="AD1199" s="2">
        <v>77.000895400000104</v>
      </c>
      <c r="AE1199" s="2">
        <v>41</v>
      </c>
      <c r="AF1199" s="2">
        <v>6173.42</v>
      </c>
      <c r="AG1199" s="2">
        <v>90387</v>
      </c>
      <c r="AH1199" s="7" t="str">
        <f>IF(COUNTIF(Returns!$A$2:$A$1635,Orders!AG1199)&gt;0,"Returned","Not Returned")</f>
        <v>Not Returned</v>
      </c>
    </row>
    <row r="1200" spans="5:34" ht="12.75" customHeight="1" thickTop="1" thickBot="1" x14ac:dyDescent="0.3">
      <c r="E1200" s="11">
        <v>23774</v>
      </c>
      <c r="F1200" s="12" t="s">
        <v>56</v>
      </c>
      <c r="G1200" s="12">
        <v>0.06</v>
      </c>
      <c r="H1200" s="12">
        <v>55.99</v>
      </c>
      <c r="I1200" s="12">
        <v>5</v>
      </c>
      <c r="J1200" s="12">
        <v>2162</v>
      </c>
      <c r="K1200" s="7" t="str">
        <f>IF(COUNTIF(Table1[Customer ID],Table1[[#This Row],[Customer ID]])&gt;1,"Repeat Customer","One-Time Customer")</f>
        <v>Repeat Customer</v>
      </c>
      <c r="L1200" s="12" t="s">
        <v>2068</v>
      </c>
      <c r="M1200" s="12" t="s">
        <v>49</v>
      </c>
      <c r="N1200" s="12" t="s">
        <v>28</v>
      </c>
      <c r="O1200" s="12" t="s">
        <v>77</v>
      </c>
      <c r="P1200" s="12" t="s">
        <v>78</v>
      </c>
      <c r="Q1200" s="12" t="s">
        <v>51</v>
      </c>
      <c r="R1200" s="12" t="s">
        <v>398</v>
      </c>
      <c r="S1200" s="12">
        <v>0.83</v>
      </c>
      <c r="T1200" s="7">
        <f>Table1[[#This Row],[Profit]]/Table1[[#This Row],[Sales]]</f>
        <v>1.8001287249790828E-2</v>
      </c>
      <c r="U1200" s="12" t="s">
        <v>33</v>
      </c>
      <c r="V1200" s="12" t="s">
        <v>53</v>
      </c>
      <c r="W1200" s="12" t="s">
        <v>234</v>
      </c>
      <c r="X1200" s="12" t="s">
        <v>2070</v>
      </c>
      <c r="Y1200" s="12">
        <v>16146</v>
      </c>
      <c r="Z1200" s="13">
        <v>42144</v>
      </c>
      <c r="AA1200" s="14" t="str">
        <f>TEXT(Table1[[#This Row],[Order Date]],"mmmm")</f>
        <v>May</v>
      </c>
      <c r="AB1200" s="8" t="str">
        <f>TEXT(Table1[[#This Row],[Order Date]],"yyyy")</f>
        <v>2015</v>
      </c>
      <c r="AC1200" s="13">
        <v>42146</v>
      </c>
      <c r="AD1200" s="12">
        <v>27.968600000000009</v>
      </c>
      <c r="AE1200" s="12">
        <v>33</v>
      </c>
      <c r="AF1200" s="12">
        <v>1553.7</v>
      </c>
      <c r="AG1200" s="12">
        <v>90387</v>
      </c>
      <c r="AH1200" s="7" t="str">
        <f>IF(COUNTIF(Returns!$A$2:$A$1635,Orders!AG1200)&gt;0,"Returned","Not Returned")</f>
        <v>Not Returned</v>
      </c>
    </row>
    <row r="1201" spans="5:34" ht="12.75" customHeight="1" thickTop="1" thickBot="1" x14ac:dyDescent="0.3">
      <c r="E1201" s="9">
        <v>22450</v>
      </c>
      <c r="F1201" s="2" t="s">
        <v>37</v>
      </c>
      <c r="G1201" s="2">
        <v>0.01</v>
      </c>
      <c r="H1201" s="2">
        <v>5.38</v>
      </c>
      <c r="I1201" s="2">
        <v>7.57</v>
      </c>
      <c r="J1201" s="2">
        <v>2164</v>
      </c>
      <c r="K1201" s="7" t="str">
        <f>IF(COUNTIF(Table1[Customer ID],Table1[[#This Row],[Customer ID]])&gt;1,"Repeat Customer","One-Time Customer")</f>
        <v>Repeat Customer</v>
      </c>
      <c r="L1201" s="2" t="s">
        <v>2071</v>
      </c>
      <c r="M1201" s="2" t="s">
        <v>49</v>
      </c>
      <c r="N1201" s="2" t="s">
        <v>58</v>
      </c>
      <c r="O1201" s="2" t="s">
        <v>29</v>
      </c>
      <c r="P1201" s="2" t="s">
        <v>109</v>
      </c>
      <c r="Q1201" s="2" t="s">
        <v>59</v>
      </c>
      <c r="R1201" s="2" t="s">
        <v>2072</v>
      </c>
      <c r="S1201" s="2">
        <v>0.36</v>
      </c>
      <c r="T1201" s="7">
        <f>Table1[[#This Row],[Profit]]/Table1[[#This Row],[Sales]]</f>
        <v>-3.5749239828693788</v>
      </c>
      <c r="U1201" s="2" t="s">
        <v>33</v>
      </c>
      <c r="V1201" s="2" t="s">
        <v>34</v>
      </c>
      <c r="W1201" s="2" t="s">
        <v>45</v>
      </c>
      <c r="X1201" s="2" t="s">
        <v>2073</v>
      </c>
      <c r="Y1201" s="2">
        <v>91104</v>
      </c>
      <c r="Z1201" s="10">
        <v>42013</v>
      </c>
      <c r="AA1201" s="14" t="str">
        <f>TEXT(Table1[[#This Row],[Order Date]],"mmmm")</f>
        <v>January</v>
      </c>
      <c r="AB1201" s="8" t="str">
        <f>TEXT(Table1[[#This Row],[Order Date]],"yyyy")</f>
        <v>2015</v>
      </c>
      <c r="AC1201" s="10">
        <v>42014</v>
      </c>
      <c r="AD1201" s="2">
        <v>-66.779579999999996</v>
      </c>
      <c r="AE1201" s="2">
        <v>3</v>
      </c>
      <c r="AF1201" s="2">
        <v>18.68</v>
      </c>
      <c r="AG1201" s="2">
        <v>88794</v>
      </c>
      <c r="AH1201" s="7" t="str">
        <f>IF(COUNTIF(Returns!$A$2:$A$1635,Orders!AG1201)&gt;0,"Returned","Not Returned")</f>
        <v>Not Returned</v>
      </c>
    </row>
    <row r="1202" spans="5:34" ht="12.75" customHeight="1" thickTop="1" thickBot="1" x14ac:dyDescent="0.3">
      <c r="E1202" s="11">
        <v>22451</v>
      </c>
      <c r="F1202" s="12" t="s">
        <v>37</v>
      </c>
      <c r="G1202" s="12">
        <v>0.05</v>
      </c>
      <c r="H1202" s="12">
        <v>3.28</v>
      </c>
      <c r="I1202" s="12">
        <v>3.97</v>
      </c>
      <c r="J1202" s="12">
        <v>2164</v>
      </c>
      <c r="K1202" s="7" t="str">
        <f>IF(COUNTIF(Table1[Customer ID],Table1[[#This Row],[Customer ID]])&gt;1,"Repeat Customer","One-Time Customer")</f>
        <v>Repeat Customer</v>
      </c>
      <c r="L1202" s="12" t="s">
        <v>2071</v>
      </c>
      <c r="M1202" s="12" t="s">
        <v>49</v>
      </c>
      <c r="N1202" s="12" t="s">
        <v>58</v>
      </c>
      <c r="O1202" s="12" t="s">
        <v>29</v>
      </c>
      <c r="P1202" s="12" t="s">
        <v>30</v>
      </c>
      <c r="Q1202" s="12" t="s">
        <v>31</v>
      </c>
      <c r="R1202" s="12" t="s">
        <v>1009</v>
      </c>
      <c r="S1202" s="12">
        <v>0.56000000000000005</v>
      </c>
      <c r="T1202" s="7">
        <f>Table1[[#This Row],[Profit]]/Table1[[#This Row],[Sales]]</f>
        <v>-3.9922534435261712</v>
      </c>
      <c r="U1202" s="12" t="s">
        <v>33</v>
      </c>
      <c r="V1202" s="12" t="s">
        <v>34</v>
      </c>
      <c r="W1202" s="12" t="s">
        <v>45</v>
      </c>
      <c r="X1202" s="12" t="s">
        <v>2073</v>
      </c>
      <c r="Y1202" s="12">
        <v>91104</v>
      </c>
      <c r="Z1202" s="13">
        <v>42013</v>
      </c>
      <c r="AA1202" s="14" t="str">
        <f>TEXT(Table1[[#This Row],[Order Date]],"mmmm")</f>
        <v>January</v>
      </c>
      <c r="AB1202" s="8" t="str">
        <f>TEXT(Table1[[#This Row],[Order Date]],"yyyy")</f>
        <v>2015</v>
      </c>
      <c r="AC1202" s="13">
        <v>42013</v>
      </c>
      <c r="AD1202" s="12">
        <v>-144.9188</v>
      </c>
      <c r="AE1202" s="12">
        <v>11</v>
      </c>
      <c r="AF1202" s="12">
        <v>36.299999999999997</v>
      </c>
      <c r="AG1202" s="12">
        <v>88794</v>
      </c>
      <c r="AH1202" s="7" t="str">
        <f>IF(COUNTIF(Returns!$A$2:$A$1635,Orders!AG1202)&gt;0,"Returned","Not Returned")</f>
        <v>Not Returned</v>
      </c>
    </row>
    <row r="1203" spans="5:34" ht="12.75" customHeight="1" thickTop="1" thickBot="1" x14ac:dyDescent="0.3">
      <c r="E1203" s="9">
        <v>22449</v>
      </c>
      <c r="F1203" s="2" t="s">
        <v>37</v>
      </c>
      <c r="G1203" s="2">
        <v>0.09</v>
      </c>
      <c r="H1203" s="2">
        <v>2.78</v>
      </c>
      <c r="I1203" s="2">
        <v>0.97</v>
      </c>
      <c r="J1203" s="2">
        <v>2165</v>
      </c>
      <c r="K1203" s="7" t="str">
        <f>IF(COUNTIF(Table1[Customer ID],Table1[[#This Row],[Customer ID]])&gt;1,"Repeat Customer","One-Time Customer")</f>
        <v>One-Time Customer</v>
      </c>
      <c r="L1203" s="2" t="s">
        <v>2074</v>
      </c>
      <c r="M1203" s="2" t="s">
        <v>49</v>
      </c>
      <c r="N1203" s="2" t="s">
        <v>58</v>
      </c>
      <c r="O1203" s="2" t="s">
        <v>29</v>
      </c>
      <c r="P1203" s="2" t="s">
        <v>30</v>
      </c>
      <c r="Q1203" s="2" t="s">
        <v>31</v>
      </c>
      <c r="R1203" s="2" t="s">
        <v>2075</v>
      </c>
      <c r="S1203" s="2">
        <v>0.59</v>
      </c>
      <c r="T1203" s="7">
        <f>Table1[[#This Row],[Profit]]/Table1[[#This Row],[Sales]]</f>
        <v>-0.31638178415470991</v>
      </c>
      <c r="U1203" s="2" t="s">
        <v>33</v>
      </c>
      <c r="V1203" s="2" t="s">
        <v>53</v>
      </c>
      <c r="W1203" s="2" t="s">
        <v>188</v>
      </c>
      <c r="X1203" s="2" t="s">
        <v>1045</v>
      </c>
      <c r="Y1203" s="2">
        <v>4330</v>
      </c>
      <c r="Z1203" s="10">
        <v>42013</v>
      </c>
      <c r="AA1203" s="14" t="str">
        <f>TEXT(Table1[[#This Row],[Order Date]],"mmmm")</f>
        <v>January</v>
      </c>
      <c r="AB1203" s="8" t="str">
        <f>TEXT(Table1[[#This Row],[Order Date]],"yyyy")</f>
        <v>2015</v>
      </c>
      <c r="AC1203" s="10">
        <v>42015</v>
      </c>
      <c r="AD1203" s="2">
        <v>-5.0716000000000001</v>
      </c>
      <c r="AE1203" s="2">
        <v>6</v>
      </c>
      <c r="AF1203" s="2">
        <v>16.03</v>
      </c>
      <c r="AG1203" s="2">
        <v>88794</v>
      </c>
      <c r="AH1203" s="7" t="str">
        <f>IF(COUNTIF(Returns!$A$2:$A$1635,Orders!AG1203)&gt;0,"Returned","Not Returned")</f>
        <v>Not Returned</v>
      </c>
    </row>
    <row r="1204" spans="5:34" ht="12.75" customHeight="1" thickTop="1" thickBot="1" x14ac:dyDescent="0.3">
      <c r="E1204" s="11">
        <v>20980</v>
      </c>
      <c r="F1204" s="12" t="s">
        <v>56</v>
      </c>
      <c r="G1204" s="12">
        <v>0.08</v>
      </c>
      <c r="H1204" s="12">
        <v>2.94</v>
      </c>
      <c r="I1204" s="12">
        <v>0.96</v>
      </c>
      <c r="J1204" s="12">
        <v>2178</v>
      </c>
      <c r="K1204" s="7" t="str">
        <f>IF(COUNTIF(Table1[Customer ID],Table1[[#This Row],[Customer ID]])&gt;1,"Repeat Customer","One-Time Customer")</f>
        <v>One-Time Customer</v>
      </c>
      <c r="L1204" s="12" t="s">
        <v>2076</v>
      </c>
      <c r="M1204" s="12" t="s">
        <v>49</v>
      </c>
      <c r="N1204" s="12" t="s">
        <v>58</v>
      </c>
      <c r="O1204" s="12" t="s">
        <v>29</v>
      </c>
      <c r="P1204" s="12" t="s">
        <v>30</v>
      </c>
      <c r="Q1204" s="12" t="s">
        <v>31</v>
      </c>
      <c r="R1204" s="12" t="s">
        <v>599</v>
      </c>
      <c r="S1204" s="12">
        <v>0.57999999999999996</v>
      </c>
      <c r="T1204" s="7">
        <f>Table1[[#This Row],[Profit]]/Table1[[#This Row],[Sales]]</f>
        <v>-4.6548323471400387E-2</v>
      </c>
      <c r="U1204" s="12" t="s">
        <v>33</v>
      </c>
      <c r="V1204" s="12" t="s">
        <v>53</v>
      </c>
      <c r="W1204" s="12" t="s">
        <v>193</v>
      </c>
      <c r="X1204" s="12" t="s">
        <v>2077</v>
      </c>
      <c r="Y1204" s="12">
        <v>1610</v>
      </c>
      <c r="Z1204" s="13">
        <v>42031</v>
      </c>
      <c r="AA1204" s="14" t="str">
        <f>TEXT(Table1[[#This Row],[Order Date]],"mmmm")</f>
        <v>January</v>
      </c>
      <c r="AB1204" s="8" t="str">
        <f>TEXT(Table1[[#This Row],[Order Date]],"yyyy")</f>
        <v>2015</v>
      </c>
      <c r="AC1204" s="13">
        <v>42033</v>
      </c>
      <c r="AD1204" s="12">
        <v>-1.18</v>
      </c>
      <c r="AE1204" s="12">
        <v>9</v>
      </c>
      <c r="AF1204" s="12">
        <v>25.35</v>
      </c>
      <c r="AG1204" s="12">
        <v>89465</v>
      </c>
      <c r="AH1204" s="7" t="str">
        <f>IF(COUNTIF(Returns!$A$2:$A$1635,Orders!AG1204)&gt;0,"Returned","Not Returned")</f>
        <v>Not Returned</v>
      </c>
    </row>
    <row r="1205" spans="5:34" ht="12.75" customHeight="1" thickTop="1" thickBot="1" x14ac:dyDescent="0.3">
      <c r="E1205" s="9">
        <v>26331</v>
      </c>
      <c r="F1205" s="2" t="s">
        <v>37</v>
      </c>
      <c r="G1205" s="2">
        <v>0</v>
      </c>
      <c r="H1205" s="2">
        <v>1.48</v>
      </c>
      <c r="I1205" s="2">
        <v>0.7</v>
      </c>
      <c r="J1205" s="2">
        <v>2183</v>
      </c>
      <c r="K1205" s="7" t="str">
        <f>IF(COUNTIF(Table1[Customer ID],Table1[[#This Row],[Customer ID]])&gt;1,"Repeat Customer","One-Time Customer")</f>
        <v>One-Time Customer</v>
      </c>
      <c r="L1205" s="2" t="s">
        <v>2078</v>
      </c>
      <c r="M1205" s="2" t="s">
        <v>49</v>
      </c>
      <c r="N1205" s="2" t="s">
        <v>40</v>
      </c>
      <c r="O1205" s="2" t="s">
        <v>29</v>
      </c>
      <c r="P1205" s="2" t="s">
        <v>66</v>
      </c>
      <c r="Q1205" s="2" t="s">
        <v>31</v>
      </c>
      <c r="R1205" s="2" t="s">
        <v>2003</v>
      </c>
      <c r="S1205" s="2">
        <v>0.37</v>
      </c>
      <c r="T1205" s="7">
        <f>Table1[[#This Row],[Profit]]/Table1[[#This Row],[Sales]]</f>
        <v>-10.512318840579709</v>
      </c>
      <c r="U1205" s="2" t="s">
        <v>33</v>
      </c>
      <c r="V1205" s="2" t="s">
        <v>136</v>
      </c>
      <c r="W1205" s="2" t="s">
        <v>613</v>
      </c>
      <c r="X1205" s="2" t="s">
        <v>2079</v>
      </c>
      <c r="Y1205" s="2">
        <v>42301</v>
      </c>
      <c r="Z1205" s="10">
        <v>42170</v>
      </c>
      <c r="AA1205" s="14" t="str">
        <f>TEXT(Table1[[#This Row],[Order Date]],"mmmm")</f>
        <v>June</v>
      </c>
      <c r="AB1205" s="8" t="str">
        <f>TEXT(Table1[[#This Row],[Order Date]],"yyyy")</f>
        <v>2015</v>
      </c>
      <c r="AC1205" s="10">
        <v>42172</v>
      </c>
      <c r="AD1205" s="2">
        <v>-203.09799999999998</v>
      </c>
      <c r="AE1205" s="2">
        <v>12</v>
      </c>
      <c r="AF1205" s="2">
        <v>19.32</v>
      </c>
      <c r="AG1205" s="2">
        <v>91571</v>
      </c>
      <c r="AH1205" s="7" t="str">
        <f>IF(COUNTIF(Returns!$A$2:$A$1635,Orders!AG1205)&gt;0,"Returned","Not Returned")</f>
        <v>Not Returned</v>
      </c>
    </row>
    <row r="1206" spans="5:34" ht="12.75" customHeight="1" thickTop="1" thickBot="1" x14ac:dyDescent="0.3">
      <c r="E1206" s="11">
        <v>19008</v>
      </c>
      <c r="F1206" s="12" t="s">
        <v>25</v>
      </c>
      <c r="G1206" s="12">
        <v>0.09</v>
      </c>
      <c r="H1206" s="12">
        <v>16.98</v>
      </c>
      <c r="I1206" s="12">
        <v>12.39</v>
      </c>
      <c r="J1206" s="12">
        <v>2187</v>
      </c>
      <c r="K1206" s="7" t="str">
        <f>IF(COUNTIF(Table1[Customer ID],Table1[[#This Row],[Customer ID]])&gt;1,"Repeat Customer","One-Time Customer")</f>
        <v>One-Time Customer</v>
      </c>
      <c r="L1206" s="12" t="s">
        <v>2080</v>
      </c>
      <c r="M1206" s="12" t="s">
        <v>49</v>
      </c>
      <c r="N1206" s="12" t="s">
        <v>28</v>
      </c>
      <c r="O1206" s="12" t="s">
        <v>29</v>
      </c>
      <c r="P1206" s="12" t="s">
        <v>69</v>
      </c>
      <c r="Q1206" s="12" t="s">
        <v>59</v>
      </c>
      <c r="R1206" s="12" t="s">
        <v>2081</v>
      </c>
      <c r="S1206" s="12">
        <v>0.35</v>
      </c>
      <c r="T1206" s="7">
        <f>Table1[[#This Row],[Profit]]/Table1[[#This Row],[Sales]]</f>
        <v>-0.55956221198156686</v>
      </c>
      <c r="U1206" s="12" t="s">
        <v>33</v>
      </c>
      <c r="V1206" s="12" t="s">
        <v>61</v>
      </c>
      <c r="W1206" s="12" t="s">
        <v>506</v>
      </c>
      <c r="X1206" s="12" t="s">
        <v>2082</v>
      </c>
      <c r="Y1206" s="12">
        <v>64055</v>
      </c>
      <c r="Z1206" s="13">
        <v>42132</v>
      </c>
      <c r="AA1206" s="14" t="str">
        <f>TEXT(Table1[[#This Row],[Order Date]],"mmmm")</f>
        <v>May</v>
      </c>
      <c r="AB1206" s="8" t="str">
        <f>TEXT(Table1[[#This Row],[Order Date]],"yyyy")</f>
        <v>2015</v>
      </c>
      <c r="AC1206" s="13">
        <v>42134</v>
      </c>
      <c r="AD1206" s="12">
        <v>-48.57</v>
      </c>
      <c r="AE1206" s="12">
        <v>5</v>
      </c>
      <c r="AF1206" s="12">
        <v>86.8</v>
      </c>
      <c r="AG1206" s="12">
        <v>89440</v>
      </c>
      <c r="AH1206" s="7" t="str">
        <f>IF(COUNTIF(Returns!$A$2:$A$1635,Orders!AG1206)&gt;0,"Returned","Not Returned")</f>
        <v>Not Returned</v>
      </c>
    </row>
    <row r="1207" spans="5:34" ht="12.75" customHeight="1" thickTop="1" thickBot="1" x14ac:dyDescent="0.3">
      <c r="E1207" s="9">
        <v>1008</v>
      </c>
      <c r="F1207" s="2" t="s">
        <v>25</v>
      </c>
      <c r="G1207" s="2">
        <v>0.09</v>
      </c>
      <c r="H1207" s="2">
        <v>16.98</v>
      </c>
      <c r="I1207" s="2">
        <v>12.39</v>
      </c>
      <c r="J1207" s="2">
        <v>2189</v>
      </c>
      <c r="K1207" s="7" t="str">
        <f>IF(COUNTIF(Table1[Customer ID],Table1[[#This Row],[Customer ID]])&gt;1,"Repeat Customer","One-Time Customer")</f>
        <v>One-Time Customer</v>
      </c>
      <c r="L1207" s="2" t="s">
        <v>2083</v>
      </c>
      <c r="M1207" s="2" t="s">
        <v>49</v>
      </c>
      <c r="N1207" s="2" t="s">
        <v>28</v>
      </c>
      <c r="O1207" s="2" t="s">
        <v>29</v>
      </c>
      <c r="P1207" s="2" t="s">
        <v>69</v>
      </c>
      <c r="Q1207" s="2" t="s">
        <v>59</v>
      </c>
      <c r="R1207" s="2" t="s">
        <v>2081</v>
      </c>
      <c r="S1207" s="2">
        <v>0.35</v>
      </c>
      <c r="T1207" s="7">
        <f>Table1[[#This Row],[Profit]]/Table1[[#This Row],[Sales]]</f>
        <v>-0.12717655992249483</v>
      </c>
      <c r="U1207" s="2" t="s">
        <v>33</v>
      </c>
      <c r="V1207" s="2" t="s">
        <v>53</v>
      </c>
      <c r="W1207" s="2" t="s">
        <v>71</v>
      </c>
      <c r="X1207" s="2" t="s">
        <v>90</v>
      </c>
      <c r="Y1207" s="2">
        <v>10177</v>
      </c>
      <c r="Z1207" s="10">
        <v>42132</v>
      </c>
      <c r="AA1207" s="14" t="str">
        <f>TEXT(Table1[[#This Row],[Order Date]],"mmmm")</f>
        <v>May</v>
      </c>
      <c r="AB1207" s="8" t="str">
        <f>TEXT(Table1[[#This Row],[Order Date]],"yyyy")</f>
        <v>2015</v>
      </c>
      <c r="AC1207" s="10">
        <v>42134</v>
      </c>
      <c r="AD1207" s="2">
        <v>-48.57</v>
      </c>
      <c r="AE1207" s="2">
        <v>22</v>
      </c>
      <c r="AF1207" s="2">
        <v>381.91</v>
      </c>
      <c r="AG1207" s="2">
        <v>7364</v>
      </c>
      <c r="AH1207" s="7" t="str">
        <f>IF(COUNTIF(Returns!$A$2:$A$1635,Orders!AG1207)&gt;0,"Returned","Not Returned")</f>
        <v>Returned</v>
      </c>
    </row>
    <row r="1208" spans="5:34" ht="12.75" customHeight="1" thickTop="1" thickBot="1" x14ac:dyDescent="0.3">
      <c r="E1208" s="11">
        <v>5870</v>
      </c>
      <c r="F1208" s="12" t="s">
        <v>47</v>
      </c>
      <c r="G1208" s="12">
        <v>0.05</v>
      </c>
      <c r="H1208" s="12">
        <v>16.98</v>
      </c>
      <c r="I1208" s="12">
        <v>7.78</v>
      </c>
      <c r="J1208" s="12">
        <v>2190</v>
      </c>
      <c r="K1208" s="7" t="str">
        <f>IF(COUNTIF(Table1[Customer ID],Table1[[#This Row],[Customer ID]])&gt;1,"Repeat Customer","One-Time Customer")</f>
        <v>Repeat Customer</v>
      </c>
      <c r="L1208" s="12" t="s">
        <v>2084</v>
      </c>
      <c r="M1208" s="12" t="s">
        <v>49</v>
      </c>
      <c r="N1208" s="12" t="s">
        <v>40</v>
      </c>
      <c r="O1208" s="12" t="s">
        <v>29</v>
      </c>
      <c r="P1208" s="12" t="s">
        <v>30</v>
      </c>
      <c r="Q1208" s="12" t="s">
        <v>51</v>
      </c>
      <c r="R1208" s="12" t="s">
        <v>2085</v>
      </c>
      <c r="S1208" s="12">
        <v>0.56999999999999995</v>
      </c>
      <c r="T1208" s="7">
        <f>Table1[[#This Row],[Profit]]/Table1[[#This Row],[Sales]]</f>
        <v>-6.2074126590255629E-2</v>
      </c>
      <c r="U1208" s="12" t="s">
        <v>33</v>
      </c>
      <c r="V1208" s="12" t="s">
        <v>61</v>
      </c>
      <c r="W1208" s="12" t="s">
        <v>300</v>
      </c>
      <c r="X1208" s="12" t="s">
        <v>301</v>
      </c>
      <c r="Y1208" s="12">
        <v>48227</v>
      </c>
      <c r="Z1208" s="13">
        <v>42049</v>
      </c>
      <c r="AA1208" s="14" t="str">
        <f>TEXT(Table1[[#This Row],[Order Date]],"mmmm")</f>
        <v>February</v>
      </c>
      <c r="AB1208" s="8" t="str">
        <f>TEXT(Table1[[#This Row],[Order Date]],"yyyy")</f>
        <v>2015</v>
      </c>
      <c r="AC1208" s="13">
        <v>42051</v>
      </c>
      <c r="AD1208" s="12">
        <v>-47.28</v>
      </c>
      <c r="AE1208" s="12">
        <v>45</v>
      </c>
      <c r="AF1208" s="12">
        <v>761.67</v>
      </c>
      <c r="AG1208" s="12">
        <v>41636</v>
      </c>
      <c r="AH1208" s="7" t="str">
        <f>IF(COUNTIF(Returns!$A$2:$A$1635,Orders!AG1208)&gt;0,"Returned","Not Returned")</f>
        <v>Not Returned</v>
      </c>
    </row>
    <row r="1209" spans="5:34" ht="12.75" customHeight="1" thickTop="1" thickBot="1" x14ac:dyDescent="0.3">
      <c r="E1209" s="9">
        <v>5871</v>
      </c>
      <c r="F1209" s="2" t="s">
        <v>47</v>
      </c>
      <c r="G1209" s="2">
        <v>0.03</v>
      </c>
      <c r="H1209" s="2">
        <v>115.99</v>
      </c>
      <c r="I1209" s="2">
        <v>4.2300000000000004</v>
      </c>
      <c r="J1209" s="2">
        <v>2190</v>
      </c>
      <c r="K1209" s="7" t="str">
        <f>IF(COUNTIF(Table1[Customer ID],Table1[[#This Row],[Customer ID]])&gt;1,"Repeat Customer","One-Time Customer")</f>
        <v>Repeat Customer</v>
      </c>
      <c r="L1209" s="2" t="s">
        <v>2084</v>
      </c>
      <c r="M1209" s="2" t="s">
        <v>49</v>
      </c>
      <c r="N1209" s="2" t="s">
        <v>40</v>
      </c>
      <c r="O1209" s="2" t="s">
        <v>77</v>
      </c>
      <c r="P1209" s="2" t="s">
        <v>78</v>
      </c>
      <c r="Q1209" s="2" t="s">
        <v>59</v>
      </c>
      <c r="R1209" s="2" t="s">
        <v>2086</v>
      </c>
      <c r="S1209" s="2">
        <v>0.56000000000000005</v>
      </c>
      <c r="T1209" s="7">
        <f>Table1[[#This Row],[Profit]]/Table1[[#This Row],[Sales]]</f>
        <v>0.14404286338244182</v>
      </c>
      <c r="U1209" s="2" t="s">
        <v>33</v>
      </c>
      <c r="V1209" s="2" t="s">
        <v>61</v>
      </c>
      <c r="W1209" s="2" t="s">
        <v>300</v>
      </c>
      <c r="X1209" s="2" t="s">
        <v>301</v>
      </c>
      <c r="Y1209" s="2">
        <v>48227</v>
      </c>
      <c r="Z1209" s="10">
        <v>42049</v>
      </c>
      <c r="AA1209" s="14" t="str">
        <f>TEXT(Table1[[#This Row],[Order Date]],"mmmm")</f>
        <v>February</v>
      </c>
      <c r="AB1209" s="8" t="str">
        <f>TEXT(Table1[[#This Row],[Order Date]],"yyyy")</f>
        <v>2015</v>
      </c>
      <c r="AC1209" s="10">
        <v>42051</v>
      </c>
      <c r="AD1209" s="2">
        <v>722.24099999999999</v>
      </c>
      <c r="AE1209" s="2">
        <v>49</v>
      </c>
      <c r="AF1209" s="2">
        <v>5014.07</v>
      </c>
      <c r="AG1209" s="2">
        <v>41636</v>
      </c>
      <c r="AH1209" s="7" t="str">
        <f>IF(COUNTIF(Returns!$A$2:$A$1635,Orders!AG1209)&gt;0,"Returned","Not Returned")</f>
        <v>Not Returned</v>
      </c>
    </row>
    <row r="1210" spans="5:34" ht="12.75" customHeight="1" thickTop="1" thickBot="1" x14ac:dyDescent="0.3">
      <c r="E1210" s="11">
        <v>23870</v>
      </c>
      <c r="F1210" s="12" t="s">
        <v>47</v>
      </c>
      <c r="G1210" s="12">
        <v>0.05</v>
      </c>
      <c r="H1210" s="12">
        <v>16.98</v>
      </c>
      <c r="I1210" s="12">
        <v>7.78</v>
      </c>
      <c r="J1210" s="12">
        <v>2193</v>
      </c>
      <c r="K1210" s="7" t="str">
        <f>IF(COUNTIF(Table1[Customer ID],Table1[[#This Row],[Customer ID]])&gt;1,"Repeat Customer","One-Time Customer")</f>
        <v>Repeat Customer</v>
      </c>
      <c r="L1210" s="12" t="s">
        <v>2087</v>
      </c>
      <c r="M1210" s="12" t="s">
        <v>49</v>
      </c>
      <c r="N1210" s="12" t="s">
        <v>40</v>
      </c>
      <c r="O1210" s="12" t="s">
        <v>29</v>
      </c>
      <c r="P1210" s="12" t="s">
        <v>30</v>
      </c>
      <c r="Q1210" s="12" t="s">
        <v>51</v>
      </c>
      <c r="R1210" s="12" t="s">
        <v>2085</v>
      </c>
      <c r="S1210" s="12">
        <v>0.56999999999999995</v>
      </c>
      <c r="T1210" s="7">
        <f>Table1[[#This Row],[Profit]]/Table1[[#This Row],[Sales]]</f>
        <v>-0.86470809388259307</v>
      </c>
      <c r="U1210" s="12" t="s">
        <v>33</v>
      </c>
      <c r="V1210" s="12" t="s">
        <v>136</v>
      </c>
      <c r="W1210" s="12" t="s">
        <v>322</v>
      </c>
      <c r="X1210" s="12" t="s">
        <v>2088</v>
      </c>
      <c r="Y1210" s="12">
        <v>28560</v>
      </c>
      <c r="Z1210" s="13">
        <v>42049</v>
      </c>
      <c r="AA1210" s="14" t="str">
        <f>TEXT(Table1[[#This Row],[Order Date]],"mmmm")</f>
        <v>February</v>
      </c>
      <c r="AB1210" s="8" t="str">
        <f>TEXT(Table1[[#This Row],[Order Date]],"yyyy")</f>
        <v>2015</v>
      </c>
      <c r="AC1210" s="13">
        <v>42051</v>
      </c>
      <c r="AD1210" s="12">
        <v>-161</v>
      </c>
      <c r="AE1210" s="12">
        <v>11</v>
      </c>
      <c r="AF1210" s="12">
        <v>186.19</v>
      </c>
      <c r="AG1210" s="12">
        <v>90685</v>
      </c>
      <c r="AH1210" s="7" t="str">
        <f>IF(COUNTIF(Returns!$A$2:$A$1635,Orders!AG1210)&gt;0,"Returned","Not Returned")</f>
        <v>Not Returned</v>
      </c>
    </row>
    <row r="1211" spans="5:34" ht="12.75" customHeight="1" thickTop="1" thickBot="1" x14ac:dyDescent="0.3">
      <c r="E1211" s="9">
        <v>23871</v>
      </c>
      <c r="F1211" s="2" t="s">
        <v>47</v>
      </c>
      <c r="G1211" s="2">
        <v>0.03</v>
      </c>
      <c r="H1211" s="2">
        <v>115.99</v>
      </c>
      <c r="I1211" s="2">
        <v>4.2300000000000004</v>
      </c>
      <c r="J1211" s="2">
        <v>2193</v>
      </c>
      <c r="K1211" s="7" t="str">
        <f>IF(COUNTIF(Table1[Customer ID],Table1[[#This Row],[Customer ID]])&gt;1,"Repeat Customer","One-Time Customer")</f>
        <v>Repeat Customer</v>
      </c>
      <c r="L1211" s="2" t="s">
        <v>2087</v>
      </c>
      <c r="M1211" s="2" t="s">
        <v>49</v>
      </c>
      <c r="N1211" s="2" t="s">
        <v>40</v>
      </c>
      <c r="O1211" s="2" t="s">
        <v>77</v>
      </c>
      <c r="P1211" s="2" t="s">
        <v>78</v>
      </c>
      <c r="Q1211" s="2" t="s">
        <v>59</v>
      </c>
      <c r="R1211" s="2" t="s">
        <v>2086</v>
      </c>
      <c r="S1211" s="2">
        <v>0.56000000000000005</v>
      </c>
      <c r="T1211" s="7">
        <f>Table1[[#This Row],[Profit]]/Table1[[#This Row],[Sales]]</f>
        <v>0.69088440803296569</v>
      </c>
      <c r="U1211" s="2" t="s">
        <v>33</v>
      </c>
      <c r="V1211" s="2" t="s">
        <v>136</v>
      </c>
      <c r="W1211" s="2" t="s">
        <v>322</v>
      </c>
      <c r="X1211" s="2" t="s">
        <v>2088</v>
      </c>
      <c r="Y1211" s="2">
        <v>28560</v>
      </c>
      <c r="Z1211" s="10">
        <v>42049</v>
      </c>
      <c r="AA1211" s="14" t="str">
        <f>TEXT(Table1[[#This Row],[Order Date]],"mmmm")</f>
        <v>February</v>
      </c>
      <c r="AB1211" s="8" t="str">
        <f>TEXT(Table1[[#This Row],[Order Date]],"yyyy")</f>
        <v>2015</v>
      </c>
      <c r="AC1211" s="10">
        <v>42051</v>
      </c>
      <c r="AD1211" s="2">
        <v>848.3646</v>
      </c>
      <c r="AE1211" s="2">
        <v>12</v>
      </c>
      <c r="AF1211" s="2">
        <v>1227.94</v>
      </c>
      <c r="AG1211" s="2">
        <v>90685</v>
      </c>
      <c r="AH1211" s="7" t="str">
        <f>IF(COUNTIF(Returns!$A$2:$A$1635,Orders!AG1211)&gt;0,"Returned","Not Returned")</f>
        <v>Not Returned</v>
      </c>
    </row>
    <row r="1212" spans="5:34" ht="12.75" customHeight="1" thickTop="1" thickBot="1" x14ac:dyDescent="0.3">
      <c r="E1212" s="11">
        <v>19112</v>
      </c>
      <c r="F1212" s="12" t="s">
        <v>56</v>
      </c>
      <c r="G1212" s="12">
        <v>0.03</v>
      </c>
      <c r="H1212" s="12">
        <v>27.48</v>
      </c>
      <c r="I1212" s="12">
        <v>4</v>
      </c>
      <c r="J1212" s="12">
        <v>2196</v>
      </c>
      <c r="K1212" s="7" t="str">
        <f>IF(COUNTIF(Table1[Customer ID],Table1[[#This Row],[Customer ID]])&gt;1,"Repeat Customer","One-Time Customer")</f>
        <v>Repeat Customer</v>
      </c>
      <c r="L1212" s="12" t="s">
        <v>2089</v>
      </c>
      <c r="M1212" s="12" t="s">
        <v>49</v>
      </c>
      <c r="N1212" s="12" t="s">
        <v>58</v>
      </c>
      <c r="O1212" s="12" t="s">
        <v>77</v>
      </c>
      <c r="P1212" s="12" t="s">
        <v>180</v>
      </c>
      <c r="Q1212" s="12" t="s">
        <v>59</v>
      </c>
      <c r="R1212" s="12" t="s">
        <v>870</v>
      </c>
      <c r="S1212" s="12">
        <v>0.75</v>
      </c>
      <c r="T1212" s="7">
        <f>Table1[[#This Row],[Profit]]/Table1[[#This Row],[Sales]]</f>
        <v>-0.3011858833101671</v>
      </c>
      <c r="U1212" s="12" t="s">
        <v>33</v>
      </c>
      <c r="V1212" s="12" t="s">
        <v>53</v>
      </c>
      <c r="W1212" s="12" t="s">
        <v>71</v>
      </c>
      <c r="X1212" s="12" t="s">
        <v>2090</v>
      </c>
      <c r="Y1212" s="12">
        <v>14701</v>
      </c>
      <c r="Z1212" s="13">
        <v>42101</v>
      </c>
      <c r="AA1212" s="14" t="str">
        <f>TEXT(Table1[[#This Row],[Order Date]],"mmmm")</f>
        <v>April</v>
      </c>
      <c r="AB1212" s="8" t="str">
        <f>TEXT(Table1[[#This Row],[Order Date]],"yyyy")</f>
        <v>2015</v>
      </c>
      <c r="AC1212" s="13">
        <v>42102</v>
      </c>
      <c r="AD1212" s="12">
        <v>-88.840800000000002</v>
      </c>
      <c r="AE1212" s="12">
        <v>11</v>
      </c>
      <c r="AF1212" s="12">
        <v>294.97000000000003</v>
      </c>
      <c r="AG1212" s="12">
        <v>89175</v>
      </c>
      <c r="AH1212" s="7" t="str">
        <f>IF(COUNTIF(Returns!$A$2:$A$1635,Orders!AG1212)&gt;0,"Returned","Not Returned")</f>
        <v>Not Returned</v>
      </c>
    </row>
    <row r="1213" spans="5:34" ht="12.75" customHeight="1" thickTop="1" thickBot="1" x14ac:dyDescent="0.3">
      <c r="E1213" s="9">
        <v>19113</v>
      </c>
      <c r="F1213" s="2" t="s">
        <v>56</v>
      </c>
      <c r="G1213" s="2">
        <v>0.1</v>
      </c>
      <c r="H1213" s="2">
        <v>179.99</v>
      </c>
      <c r="I1213" s="2">
        <v>19.989999999999998</v>
      </c>
      <c r="J1213" s="2">
        <v>2196</v>
      </c>
      <c r="K1213" s="7" t="str">
        <f>IF(COUNTIF(Table1[Customer ID],Table1[[#This Row],[Customer ID]])&gt;1,"Repeat Customer","One-Time Customer")</f>
        <v>Repeat Customer</v>
      </c>
      <c r="L1213" s="2" t="s">
        <v>2089</v>
      </c>
      <c r="M1213" s="2" t="s">
        <v>49</v>
      </c>
      <c r="N1213" s="2" t="s">
        <v>58</v>
      </c>
      <c r="O1213" s="2" t="s">
        <v>77</v>
      </c>
      <c r="P1213" s="2" t="s">
        <v>180</v>
      </c>
      <c r="Q1213" s="2" t="s">
        <v>59</v>
      </c>
      <c r="R1213" s="2" t="s">
        <v>579</v>
      </c>
      <c r="S1213" s="2">
        <v>0.48</v>
      </c>
      <c r="T1213" s="7">
        <f>Table1[[#This Row],[Profit]]/Table1[[#This Row],[Sales]]</f>
        <v>0.4918493928113748</v>
      </c>
      <c r="U1213" s="2" t="s">
        <v>33</v>
      </c>
      <c r="V1213" s="2" t="s">
        <v>53</v>
      </c>
      <c r="W1213" s="2" t="s">
        <v>71</v>
      </c>
      <c r="X1213" s="2" t="s">
        <v>2090</v>
      </c>
      <c r="Y1213" s="2">
        <v>14701</v>
      </c>
      <c r="Z1213" s="10">
        <v>42101</v>
      </c>
      <c r="AA1213" s="14" t="str">
        <f>TEXT(Table1[[#This Row],[Order Date]],"mmmm")</f>
        <v>April</v>
      </c>
      <c r="AB1213" s="8" t="str">
        <f>TEXT(Table1[[#This Row],[Order Date]],"yyyy")</f>
        <v>2015</v>
      </c>
      <c r="AC1213" s="10">
        <v>42102</v>
      </c>
      <c r="AD1213" s="2">
        <v>1208.9903999999999</v>
      </c>
      <c r="AE1213" s="2">
        <v>14</v>
      </c>
      <c r="AF1213" s="2">
        <v>2458.0500000000002</v>
      </c>
      <c r="AG1213" s="2">
        <v>89175</v>
      </c>
      <c r="AH1213" s="7" t="str">
        <f>IF(COUNTIF(Returns!$A$2:$A$1635,Orders!AG1213)&gt;0,"Returned","Not Returned")</f>
        <v>Not Returned</v>
      </c>
    </row>
    <row r="1214" spans="5:34" ht="12.75" customHeight="1" thickTop="1" thickBot="1" x14ac:dyDescent="0.3">
      <c r="E1214" s="11">
        <v>19114</v>
      </c>
      <c r="F1214" s="12" t="s">
        <v>56</v>
      </c>
      <c r="G1214" s="12">
        <v>0.1</v>
      </c>
      <c r="H1214" s="12">
        <v>140.85</v>
      </c>
      <c r="I1214" s="12">
        <v>19.989999999999998</v>
      </c>
      <c r="J1214" s="12">
        <v>2196</v>
      </c>
      <c r="K1214" s="7" t="str">
        <f>IF(COUNTIF(Table1[Customer ID],Table1[[#This Row],[Customer ID]])&gt;1,"Repeat Customer","One-Time Customer")</f>
        <v>Repeat Customer</v>
      </c>
      <c r="L1214" s="12" t="s">
        <v>2089</v>
      </c>
      <c r="M1214" s="12" t="s">
        <v>49</v>
      </c>
      <c r="N1214" s="12" t="s">
        <v>58</v>
      </c>
      <c r="O1214" s="12" t="s">
        <v>29</v>
      </c>
      <c r="P1214" s="12" t="s">
        <v>141</v>
      </c>
      <c r="Q1214" s="12" t="s">
        <v>59</v>
      </c>
      <c r="R1214" s="12" t="s">
        <v>2091</v>
      </c>
      <c r="S1214" s="12">
        <v>0.73</v>
      </c>
      <c r="T1214" s="7">
        <f>Table1[[#This Row],[Profit]]/Table1[[#This Row],[Sales]]</f>
        <v>4.0519922944337421E-3</v>
      </c>
      <c r="U1214" s="12" t="s">
        <v>33</v>
      </c>
      <c r="V1214" s="12" t="s">
        <v>53</v>
      </c>
      <c r="W1214" s="12" t="s">
        <v>71</v>
      </c>
      <c r="X1214" s="12" t="s">
        <v>2090</v>
      </c>
      <c r="Y1214" s="12">
        <v>14701</v>
      </c>
      <c r="Z1214" s="13">
        <v>42101</v>
      </c>
      <c r="AA1214" s="14" t="str">
        <f>TEXT(Table1[[#This Row],[Order Date]],"mmmm")</f>
        <v>April</v>
      </c>
      <c r="AB1214" s="8" t="str">
        <f>TEXT(Table1[[#This Row],[Order Date]],"yyyy")</f>
        <v>2015</v>
      </c>
      <c r="AC1214" s="13">
        <v>42103</v>
      </c>
      <c r="AD1214" s="12">
        <v>9.9911999999999992</v>
      </c>
      <c r="AE1214" s="12">
        <v>19</v>
      </c>
      <c r="AF1214" s="12">
        <v>2465.75</v>
      </c>
      <c r="AG1214" s="12">
        <v>89175</v>
      </c>
      <c r="AH1214" s="7" t="str">
        <f>IF(COUNTIF(Returns!$A$2:$A$1635,Orders!AG1214)&gt;0,"Returned","Not Returned")</f>
        <v>Not Returned</v>
      </c>
    </row>
    <row r="1215" spans="5:34" ht="12.75" customHeight="1" thickTop="1" thickBot="1" x14ac:dyDescent="0.3">
      <c r="E1215" s="9">
        <v>23300</v>
      </c>
      <c r="F1215" s="2" t="s">
        <v>47</v>
      </c>
      <c r="G1215" s="2">
        <v>0.08</v>
      </c>
      <c r="H1215" s="2">
        <v>100.97</v>
      </c>
      <c r="I1215" s="2">
        <v>7.18</v>
      </c>
      <c r="J1215" s="2">
        <v>2197</v>
      </c>
      <c r="K1215" s="7" t="str">
        <f>IF(COUNTIF(Table1[Customer ID],Table1[[#This Row],[Customer ID]])&gt;1,"Repeat Customer","One-Time Customer")</f>
        <v>Repeat Customer</v>
      </c>
      <c r="L1215" s="2" t="s">
        <v>2092</v>
      </c>
      <c r="M1215" s="2" t="s">
        <v>49</v>
      </c>
      <c r="N1215" s="2" t="s">
        <v>58</v>
      </c>
      <c r="O1215" s="2" t="s">
        <v>77</v>
      </c>
      <c r="P1215" s="2" t="s">
        <v>180</v>
      </c>
      <c r="Q1215" s="2" t="s">
        <v>59</v>
      </c>
      <c r="R1215" s="2" t="s">
        <v>2093</v>
      </c>
      <c r="S1215" s="2">
        <v>0.46</v>
      </c>
      <c r="T1215" s="7">
        <f>Table1[[#This Row],[Profit]]/Table1[[#This Row],[Sales]]</f>
        <v>0.19411764705882353</v>
      </c>
      <c r="U1215" s="2" t="s">
        <v>33</v>
      </c>
      <c r="V1215" s="2" t="s">
        <v>53</v>
      </c>
      <c r="W1215" s="2" t="s">
        <v>71</v>
      </c>
      <c r="X1215" s="2" t="s">
        <v>1706</v>
      </c>
      <c r="Y1215" s="2">
        <v>11756</v>
      </c>
      <c r="Z1215" s="10">
        <v>42181</v>
      </c>
      <c r="AA1215" s="14" t="str">
        <f>TEXT(Table1[[#This Row],[Order Date]],"mmmm")</f>
        <v>June</v>
      </c>
      <c r="AB1215" s="8" t="str">
        <f>TEXT(Table1[[#This Row],[Order Date]],"yyyy")</f>
        <v>2015</v>
      </c>
      <c r="AC1215" s="10">
        <v>42182</v>
      </c>
      <c r="AD1215" s="2">
        <v>126.22500000000001</v>
      </c>
      <c r="AE1215" s="2">
        <v>7</v>
      </c>
      <c r="AF1215" s="2">
        <v>650.25</v>
      </c>
      <c r="AG1215" s="2">
        <v>89176</v>
      </c>
      <c r="AH1215" s="7" t="str">
        <f>IF(COUNTIF(Returns!$A$2:$A$1635,Orders!AG1215)&gt;0,"Returned","Not Returned")</f>
        <v>Not Returned</v>
      </c>
    </row>
    <row r="1216" spans="5:34" ht="12.75" customHeight="1" thickTop="1" thickBot="1" x14ac:dyDescent="0.3">
      <c r="E1216" s="11">
        <v>23301</v>
      </c>
      <c r="F1216" s="12" t="s">
        <v>47</v>
      </c>
      <c r="G1216" s="12">
        <v>0</v>
      </c>
      <c r="H1216" s="12">
        <v>13.4</v>
      </c>
      <c r="I1216" s="12">
        <v>4.95</v>
      </c>
      <c r="J1216" s="12">
        <v>2197</v>
      </c>
      <c r="K1216" s="7" t="str">
        <f>IF(COUNTIF(Table1[Customer ID],Table1[[#This Row],[Customer ID]])&gt;1,"Repeat Customer","One-Time Customer")</f>
        <v>Repeat Customer</v>
      </c>
      <c r="L1216" s="12" t="s">
        <v>2092</v>
      </c>
      <c r="M1216" s="12" t="s">
        <v>49</v>
      </c>
      <c r="N1216" s="12" t="s">
        <v>58</v>
      </c>
      <c r="O1216" s="12" t="s">
        <v>41</v>
      </c>
      <c r="P1216" s="12" t="s">
        <v>50</v>
      </c>
      <c r="Q1216" s="12" t="s">
        <v>51</v>
      </c>
      <c r="R1216" s="12" t="s">
        <v>770</v>
      </c>
      <c r="S1216" s="12">
        <v>0.37</v>
      </c>
      <c r="T1216" s="7">
        <f>Table1[[#This Row],[Profit]]/Table1[[#This Row],[Sales]]</f>
        <v>0.69</v>
      </c>
      <c r="U1216" s="12" t="s">
        <v>33</v>
      </c>
      <c r="V1216" s="12" t="s">
        <v>53</v>
      </c>
      <c r="W1216" s="12" t="s">
        <v>71</v>
      </c>
      <c r="X1216" s="12" t="s">
        <v>1706</v>
      </c>
      <c r="Y1216" s="12">
        <v>11756</v>
      </c>
      <c r="Z1216" s="13">
        <v>42181</v>
      </c>
      <c r="AA1216" s="14" t="str">
        <f>TEXT(Table1[[#This Row],[Order Date]],"mmmm")</f>
        <v>June</v>
      </c>
      <c r="AB1216" s="8" t="str">
        <f>TEXT(Table1[[#This Row],[Order Date]],"yyyy")</f>
        <v>2015</v>
      </c>
      <c r="AC1216" s="13">
        <v>42182</v>
      </c>
      <c r="AD1216" s="12">
        <v>187.7628</v>
      </c>
      <c r="AE1216" s="12">
        <v>19</v>
      </c>
      <c r="AF1216" s="12">
        <v>272.12</v>
      </c>
      <c r="AG1216" s="12">
        <v>89176</v>
      </c>
      <c r="AH1216" s="7" t="str">
        <f>IF(COUNTIF(Returns!$A$2:$A$1635,Orders!AG1216)&gt;0,"Returned","Not Returned")</f>
        <v>Not Returned</v>
      </c>
    </row>
    <row r="1217" spans="5:34" ht="12.75" customHeight="1" thickTop="1" thickBot="1" x14ac:dyDescent="0.3">
      <c r="E1217" s="9">
        <v>26083</v>
      </c>
      <c r="F1217" s="2" t="s">
        <v>37</v>
      </c>
      <c r="G1217" s="2">
        <v>0.03</v>
      </c>
      <c r="H1217" s="2">
        <v>25.98</v>
      </c>
      <c r="I1217" s="2">
        <v>4.08</v>
      </c>
      <c r="J1217" s="2">
        <v>2198</v>
      </c>
      <c r="K1217" s="7" t="str">
        <f>IF(COUNTIF(Table1[Customer ID],Table1[[#This Row],[Customer ID]])&gt;1,"Repeat Customer","One-Time Customer")</f>
        <v>Repeat Customer</v>
      </c>
      <c r="L1217" s="2" t="s">
        <v>2094</v>
      </c>
      <c r="M1217" s="2" t="s">
        <v>49</v>
      </c>
      <c r="N1217" s="2" t="s">
        <v>58</v>
      </c>
      <c r="O1217" s="2" t="s">
        <v>29</v>
      </c>
      <c r="P1217" s="2" t="s">
        <v>30</v>
      </c>
      <c r="Q1217" s="2" t="s">
        <v>51</v>
      </c>
      <c r="R1217" s="2" t="s">
        <v>2095</v>
      </c>
      <c r="S1217" s="2">
        <v>0.56999999999999995</v>
      </c>
      <c r="T1217" s="7">
        <f>Table1[[#This Row],[Profit]]/Table1[[#This Row],[Sales]]</f>
        <v>0.69</v>
      </c>
      <c r="U1217" s="2" t="s">
        <v>33</v>
      </c>
      <c r="V1217" s="2" t="s">
        <v>53</v>
      </c>
      <c r="W1217" s="2" t="s">
        <v>71</v>
      </c>
      <c r="X1217" s="2" t="s">
        <v>2096</v>
      </c>
      <c r="Y1217" s="2">
        <v>11757</v>
      </c>
      <c r="Z1217" s="10">
        <v>42146</v>
      </c>
      <c r="AA1217" s="14" t="str">
        <f>TEXT(Table1[[#This Row],[Order Date]],"mmmm")</f>
        <v>May</v>
      </c>
      <c r="AB1217" s="8" t="str">
        <f>TEXT(Table1[[#This Row],[Order Date]],"yyyy")</f>
        <v>2015</v>
      </c>
      <c r="AC1217" s="10">
        <v>42149</v>
      </c>
      <c r="AD1217" s="2">
        <v>295.90649999999999</v>
      </c>
      <c r="AE1217" s="2">
        <v>16</v>
      </c>
      <c r="AF1217" s="2">
        <v>428.85</v>
      </c>
      <c r="AG1217" s="2">
        <v>89174</v>
      </c>
      <c r="AH1217" s="7" t="str">
        <f>IF(COUNTIF(Returns!$A$2:$A$1635,Orders!AG1217)&gt;0,"Returned","Not Returned")</f>
        <v>Not Returned</v>
      </c>
    </row>
    <row r="1218" spans="5:34" ht="12.75" customHeight="1" thickTop="1" thickBot="1" x14ac:dyDescent="0.3">
      <c r="E1218" s="11">
        <v>26084</v>
      </c>
      <c r="F1218" s="12" t="s">
        <v>37</v>
      </c>
      <c r="G1218" s="12">
        <v>0.1</v>
      </c>
      <c r="H1218" s="12">
        <v>20.98</v>
      </c>
      <c r="I1218" s="12">
        <v>53.03</v>
      </c>
      <c r="J1218" s="12">
        <v>2198</v>
      </c>
      <c r="K1218" s="7" t="str">
        <f>IF(COUNTIF(Table1[Customer ID],Table1[[#This Row],[Customer ID]])&gt;1,"Repeat Customer","One-Time Customer")</f>
        <v>Repeat Customer</v>
      </c>
      <c r="L1218" s="12" t="s">
        <v>2094</v>
      </c>
      <c r="M1218" s="12" t="s">
        <v>39</v>
      </c>
      <c r="N1218" s="12" t="s">
        <v>58</v>
      </c>
      <c r="O1218" s="12" t="s">
        <v>29</v>
      </c>
      <c r="P1218" s="12" t="s">
        <v>141</v>
      </c>
      <c r="Q1218" s="12" t="s">
        <v>43</v>
      </c>
      <c r="R1218" s="12" t="s">
        <v>617</v>
      </c>
      <c r="S1218" s="12">
        <v>0.78</v>
      </c>
      <c r="T1218" s="7">
        <f>Table1[[#This Row],[Profit]]/Table1[[#This Row],[Sales]]</f>
        <v>-6.1638348805978866</v>
      </c>
      <c r="U1218" s="12" t="s">
        <v>33</v>
      </c>
      <c r="V1218" s="12" t="s">
        <v>53</v>
      </c>
      <c r="W1218" s="12" t="s">
        <v>71</v>
      </c>
      <c r="X1218" s="12" t="s">
        <v>2096</v>
      </c>
      <c r="Y1218" s="12">
        <v>11757</v>
      </c>
      <c r="Z1218" s="13">
        <v>42146</v>
      </c>
      <c r="AA1218" s="14" t="str">
        <f>TEXT(Table1[[#This Row],[Order Date]],"mmmm")</f>
        <v>May</v>
      </c>
      <c r="AB1218" s="8" t="str">
        <f>TEXT(Table1[[#This Row],[Order Date]],"yyyy")</f>
        <v>2015</v>
      </c>
      <c r="AC1218" s="13">
        <v>42146</v>
      </c>
      <c r="AD1218" s="12">
        <v>-2111.36</v>
      </c>
      <c r="AE1218" s="12">
        <v>16</v>
      </c>
      <c r="AF1218" s="12">
        <v>342.54</v>
      </c>
      <c r="AG1218" s="12">
        <v>89174</v>
      </c>
      <c r="AH1218" s="7" t="str">
        <f>IF(COUNTIF(Returns!$A$2:$A$1635,Orders!AG1218)&gt;0,"Returned","Not Returned")</f>
        <v>Not Returned</v>
      </c>
    </row>
    <row r="1219" spans="5:34" ht="12.75" customHeight="1" thickTop="1" thickBot="1" x14ac:dyDescent="0.3">
      <c r="E1219" s="9">
        <v>20234</v>
      </c>
      <c r="F1219" s="2" t="s">
        <v>47</v>
      </c>
      <c r="G1219" s="2">
        <v>0.17</v>
      </c>
      <c r="H1219" s="2">
        <v>14.89</v>
      </c>
      <c r="I1219" s="2">
        <v>13.56</v>
      </c>
      <c r="J1219" s="2">
        <v>2201</v>
      </c>
      <c r="K1219" s="7" t="str">
        <f>IF(COUNTIF(Table1[Customer ID],Table1[[#This Row],[Customer ID]])&gt;1,"Repeat Customer","One-Time Customer")</f>
        <v>One-Time Customer</v>
      </c>
      <c r="L1219" s="2" t="s">
        <v>2097</v>
      </c>
      <c r="M1219" s="2" t="s">
        <v>49</v>
      </c>
      <c r="N1219" s="2" t="s">
        <v>58</v>
      </c>
      <c r="O1219" s="2" t="s">
        <v>41</v>
      </c>
      <c r="P1219" s="2" t="s">
        <v>50</v>
      </c>
      <c r="Q1219" s="2" t="s">
        <v>236</v>
      </c>
      <c r="R1219" s="2" t="s">
        <v>2098</v>
      </c>
      <c r="S1219" s="2">
        <v>0.57999999999999996</v>
      </c>
      <c r="T1219" s="7">
        <f>Table1[[#This Row],[Profit]]/Table1[[#This Row],[Sales]]</f>
        <v>-0.32653791130185983</v>
      </c>
      <c r="U1219" s="2" t="s">
        <v>33</v>
      </c>
      <c r="V1219" s="2" t="s">
        <v>61</v>
      </c>
      <c r="W1219" s="2" t="s">
        <v>62</v>
      </c>
      <c r="X1219" s="2" t="s">
        <v>489</v>
      </c>
      <c r="Y1219" s="2">
        <v>55420</v>
      </c>
      <c r="Z1219" s="10">
        <v>42088</v>
      </c>
      <c r="AA1219" s="14" t="str">
        <f>TEXT(Table1[[#This Row],[Order Date]],"mmmm")</f>
        <v>March</v>
      </c>
      <c r="AB1219" s="8" t="str">
        <f>TEXT(Table1[[#This Row],[Order Date]],"yyyy")</f>
        <v>2015</v>
      </c>
      <c r="AC1219" s="10">
        <v>42090</v>
      </c>
      <c r="AD1219" s="2">
        <v>-9.1300000000000008</v>
      </c>
      <c r="AE1219" s="2">
        <v>1</v>
      </c>
      <c r="AF1219" s="2">
        <v>27.96</v>
      </c>
      <c r="AG1219" s="2">
        <v>86054</v>
      </c>
      <c r="AH1219" s="7" t="str">
        <f>IF(COUNTIF(Returns!$A$2:$A$1635,Orders!AG1219)&gt;0,"Returned","Not Returned")</f>
        <v>Not Returned</v>
      </c>
    </row>
    <row r="1220" spans="5:34" ht="12.75" customHeight="1" thickTop="1" thickBot="1" x14ac:dyDescent="0.3">
      <c r="E1220" s="11">
        <v>22259</v>
      </c>
      <c r="F1220" s="12" t="s">
        <v>106</v>
      </c>
      <c r="G1220" s="12">
        <v>0.09</v>
      </c>
      <c r="H1220" s="12">
        <v>160.97999999999999</v>
      </c>
      <c r="I1220" s="12">
        <v>30</v>
      </c>
      <c r="J1220" s="12">
        <v>2202</v>
      </c>
      <c r="K1220" s="7" t="str">
        <f>IF(COUNTIF(Table1[Customer ID],Table1[[#This Row],[Customer ID]])&gt;1,"Repeat Customer","One-Time Customer")</f>
        <v>Repeat Customer</v>
      </c>
      <c r="L1220" s="12" t="s">
        <v>2099</v>
      </c>
      <c r="M1220" s="12" t="s">
        <v>39</v>
      </c>
      <c r="N1220" s="12" t="s">
        <v>40</v>
      </c>
      <c r="O1220" s="12" t="s">
        <v>41</v>
      </c>
      <c r="P1220" s="12" t="s">
        <v>42</v>
      </c>
      <c r="Q1220" s="12" t="s">
        <v>43</v>
      </c>
      <c r="R1220" s="12" t="s">
        <v>177</v>
      </c>
      <c r="S1220" s="12">
        <v>0.62</v>
      </c>
      <c r="T1220" s="7">
        <f>Table1[[#This Row],[Profit]]/Table1[[#This Row],[Sales]]</f>
        <v>0.21855960082671916</v>
      </c>
      <c r="U1220" s="12" t="s">
        <v>33</v>
      </c>
      <c r="V1220" s="12" t="s">
        <v>61</v>
      </c>
      <c r="W1220" s="12" t="s">
        <v>62</v>
      </c>
      <c r="X1220" s="12" t="s">
        <v>2100</v>
      </c>
      <c r="Y1220" s="12">
        <v>55429</v>
      </c>
      <c r="Z1220" s="13">
        <v>42035</v>
      </c>
      <c r="AA1220" s="14" t="str">
        <f>TEXT(Table1[[#This Row],[Order Date]],"mmmm")</f>
        <v>January</v>
      </c>
      <c r="AB1220" s="8" t="str">
        <f>TEXT(Table1[[#This Row],[Order Date]],"yyyy")</f>
        <v>2015</v>
      </c>
      <c r="AC1220" s="13">
        <v>42035</v>
      </c>
      <c r="AD1220" s="12">
        <v>357.428</v>
      </c>
      <c r="AE1220" s="12">
        <v>11</v>
      </c>
      <c r="AF1220" s="12">
        <v>1635.38</v>
      </c>
      <c r="AG1220" s="12">
        <v>86050</v>
      </c>
      <c r="AH1220" s="7" t="str">
        <f>IF(COUNTIF(Returns!$A$2:$A$1635,Orders!AG1220)&gt;0,"Returned","Not Returned")</f>
        <v>Not Returned</v>
      </c>
    </row>
    <row r="1221" spans="5:34" ht="12.75" customHeight="1" thickTop="1" thickBot="1" x14ac:dyDescent="0.3">
      <c r="E1221" s="9">
        <v>22260</v>
      </c>
      <c r="F1221" s="2" t="s">
        <v>106</v>
      </c>
      <c r="G1221" s="2">
        <v>0.09</v>
      </c>
      <c r="H1221" s="2">
        <v>6.3</v>
      </c>
      <c r="I1221" s="2">
        <v>0.5</v>
      </c>
      <c r="J1221" s="2">
        <v>2202</v>
      </c>
      <c r="K1221" s="7" t="str">
        <f>IF(COUNTIF(Table1[Customer ID],Table1[[#This Row],[Customer ID]])&gt;1,"Repeat Customer","One-Time Customer")</f>
        <v>Repeat Customer</v>
      </c>
      <c r="L1221" s="2" t="s">
        <v>2099</v>
      </c>
      <c r="M1221" s="2" t="s">
        <v>49</v>
      </c>
      <c r="N1221" s="2" t="s">
        <v>40</v>
      </c>
      <c r="O1221" s="2" t="s">
        <v>29</v>
      </c>
      <c r="P1221" s="2" t="s">
        <v>134</v>
      </c>
      <c r="Q1221" s="2" t="s">
        <v>59</v>
      </c>
      <c r="R1221" s="2" t="s">
        <v>211</v>
      </c>
      <c r="S1221" s="2">
        <v>0.39</v>
      </c>
      <c r="T1221" s="7">
        <f>Table1[[#This Row],[Profit]]/Table1[[#This Row],[Sales]]</f>
        <v>0.69</v>
      </c>
      <c r="U1221" s="2" t="s">
        <v>33</v>
      </c>
      <c r="V1221" s="2" t="s">
        <v>61</v>
      </c>
      <c r="W1221" s="2" t="s">
        <v>62</v>
      </c>
      <c r="X1221" s="2" t="s">
        <v>2100</v>
      </c>
      <c r="Y1221" s="2">
        <v>55429</v>
      </c>
      <c r="Z1221" s="10">
        <v>42035</v>
      </c>
      <c r="AA1221" s="14" t="str">
        <f>TEXT(Table1[[#This Row],[Order Date]],"mmmm")</f>
        <v>January</v>
      </c>
      <c r="AB1221" s="8" t="str">
        <f>TEXT(Table1[[#This Row],[Order Date]],"yyyy")</f>
        <v>2015</v>
      </c>
      <c r="AC1221" s="10">
        <v>42035</v>
      </c>
      <c r="AD1221" s="2">
        <v>40.351199999999992</v>
      </c>
      <c r="AE1221" s="2">
        <v>10</v>
      </c>
      <c r="AF1221" s="2">
        <v>58.48</v>
      </c>
      <c r="AG1221" s="2">
        <v>86050</v>
      </c>
      <c r="AH1221" s="7" t="str">
        <f>IF(COUNTIF(Returns!$A$2:$A$1635,Orders!AG1221)&gt;0,"Returned","Not Returned")</f>
        <v>Not Returned</v>
      </c>
    </row>
    <row r="1222" spans="5:34" ht="12.75" customHeight="1" thickTop="1" thickBot="1" x14ac:dyDescent="0.3">
      <c r="E1222" s="11">
        <v>22261</v>
      </c>
      <c r="F1222" s="12" t="s">
        <v>106</v>
      </c>
      <c r="G1222" s="12">
        <v>0</v>
      </c>
      <c r="H1222" s="12">
        <v>4.9800000000000004</v>
      </c>
      <c r="I1222" s="12">
        <v>0.8</v>
      </c>
      <c r="J1222" s="12">
        <v>2202</v>
      </c>
      <c r="K1222" s="7" t="str">
        <f>IF(COUNTIF(Table1[Customer ID],Table1[[#This Row],[Customer ID]])&gt;1,"Repeat Customer","One-Time Customer")</f>
        <v>Repeat Customer</v>
      </c>
      <c r="L1222" s="12" t="s">
        <v>2099</v>
      </c>
      <c r="M1222" s="12" t="s">
        <v>49</v>
      </c>
      <c r="N1222" s="12" t="s">
        <v>40</v>
      </c>
      <c r="O1222" s="12" t="s">
        <v>29</v>
      </c>
      <c r="P1222" s="12" t="s">
        <v>93</v>
      </c>
      <c r="Q1222" s="12" t="s">
        <v>31</v>
      </c>
      <c r="R1222" s="12" t="s">
        <v>522</v>
      </c>
      <c r="S1222" s="12">
        <v>0.36</v>
      </c>
      <c r="T1222" s="7">
        <f>Table1[[#This Row],[Profit]]/Table1[[#This Row],[Sales]]</f>
        <v>0.69</v>
      </c>
      <c r="U1222" s="12" t="s">
        <v>33</v>
      </c>
      <c r="V1222" s="12" t="s">
        <v>61</v>
      </c>
      <c r="W1222" s="12" t="s">
        <v>62</v>
      </c>
      <c r="X1222" s="12" t="s">
        <v>2100</v>
      </c>
      <c r="Y1222" s="12">
        <v>55429</v>
      </c>
      <c r="Z1222" s="13">
        <v>42035</v>
      </c>
      <c r="AA1222" s="14" t="str">
        <f>TEXT(Table1[[#This Row],[Order Date]],"mmmm")</f>
        <v>January</v>
      </c>
      <c r="AB1222" s="8" t="str">
        <f>TEXT(Table1[[#This Row],[Order Date]],"yyyy")</f>
        <v>2015</v>
      </c>
      <c r="AC1222" s="13">
        <v>42042</v>
      </c>
      <c r="AD1222" s="12">
        <v>27.634499999999996</v>
      </c>
      <c r="AE1222" s="12">
        <v>8</v>
      </c>
      <c r="AF1222" s="12">
        <v>40.049999999999997</v>
      </c>
      <c r="AG1222" s="12">
        <v>86050</v>
      </c>
      <c r="AH1222" s="7" t="str">
        <f>IF(COUNTIF(Returns!$A$2:$A$1635,Orders!AG1222)&gt;0,"Returned","Not Returned")</f>
        <v>Not Returned</v>
      </c>
    </row>
    <row r="1223" spans="5:34" ht="12.75" customHeight="1" thickTop="1" thickBot="1" x14ac:dyDescent="0.3">
      <c r="E1223" s="9">
        <v>23919</v>
      </c>
      <c r="F1223" s="2" t="s">
        <v>106</v>
      </c>
      <c r="G1223" s="2">
        <v>0.08</v>
      </c>
      <c r="H1223" s="2">
        <v>145.44999999999999</v>
      </c>
      <c r="I1223" s="2">
        <v>17.850000000000001</v>
      </c>
      <c r="J1223" s="2">
        <v>2203</v>
      </c>
      <c r="K1223" s="7" t="str">
        <f>IF(COUNTIF(Table1[Customer ID],Table1[[#This Row],[Customer ID]])&gt;1,"Repeat Customer","One-Time Customer")</f>
        <v>Repeat Customer</v>
      </c>
      <c r="L1223" s="2" t="s">
        <v>2101</v>
      </c>
      <c r="M1223" s="2" t="s">
        <v>39</v>
      </c>
      <c r="N1223" s="2" t="s">
        <v>40</v>
      </c>
      <c r="O1223" s="2" t="s">
        <v>77</v>
      </c>
      <c r="P1223" s="2" t="s">
        <v>85</v>
      </c>
      <c r="Q1223" s="2" t="s">
        <v>43</v>
      </c>
      <c r="R1223" s="2" t="s">
        <v>1075</v>
      </c>
      <c r="S1223" s="2">
        <v>0.56000000000000005</v>
      </c>
      <c r="T1223" s="7">
        <f>Table1[[#This Row],[Profit]]/Table1[[#This Row],[Sales]]</f>
        <v>0.67245852942755402</v>
      </c>
      <c r="U1223" s="2" t="s">
        <v>33</v>
      </c>
      <c r="V1223" s="2" t="s">
        <v>61</v>
      </c>
      <c r="W1223" s="2" t="s">
        <v>62</v>
      </c>
      <c r="X1223" s="2" t="s">
        <v>2102</v>
      </c>
      <c r="Y1223" s="2">
        <v>55445</v>
      </c>
      <c r="Z1223" s="10">
        <v>42039</v>
      </c>
      <c r="AA1223" s="14" t="str">
        <f>TEXT(Table1[[#This Row],[Order Date]],"mmmm")</f>
        <v>February</v>
      </c>
      <c r="AB1223" s="8" t="str">
        <f>TEXT(Table1[[#This Row],[Order Date]],"yyyy")</f>
        <v>2015</v>
      </c>
      <c r="AC1223" s="10">
        <v>42039</v>
      </c>
      <c r="AD1223" s="2">
        <v>751.58</v>
      </c>
      <c r="AE1223" s="2">
        <v>8</v>
      </c>
      <c r="AF1223" s="2">
        <v>1117.6600000000001</v>
      </c>
      <c r="AG1223" s="2">
        <v>86051</v>
      </c>
      <c r="AH1223" s="7" t="str">
        <f>IF(COUNTIF(Returns!$A$2:$A$1635,Orders!AG1223)&gt;0,"Returned","Not Returned")</f>
        <v>Not Returned</v>
      </c>
    </row>
    <row r="1224" spans="5:34" ht="12.75" customHeight="1" thickTop="1" thickBot="1" x14ac:dyDescent="0.3">
      <c r="E1224" s="11">
        <v>22595</v>
      </c>
      <c r="F1224" s="12" t="s">
        <v>47</v>
      </c>
      <c r="G1224" s="12">
        <v>0.03</v>
      </c>
      <c r="H1224" s="12">
        <v>399.98</v>
      </c>
      <c r="I1224" s="12">
        <v>12.06</v>
      </c>
      <c r="J1224" s="12">
        <v>2203</v>
      </c>
      <c r="K1224" s="7" t="str">
        <f>IF(COUNTIF(Table1[Customer ID],Table1[[#This Row],[Customer ID]])&gt;1,"Repeat Customer","One-Time Customer")</f>
        <v>Repeat Customer</v>
      </c>
      <c r="L1224" s="12" t="s">
        <v>2101</v>
      </c>
      <c r="M1224" s="12" t="s">
        <v>39</v>
      </c>
      <c r="N1224" s="12" t="s">
        <v>40</v>
      </c>
      <c r="O1224" s="12" t="s">
        <v>77</v>
      </c>
      <c r="P1224" s="12" t="s">
        <v>85</v>
      </c>
      <c r="Q1224" s="12" t="s">
        <v>121</v>
      </c>
      <c r="R1224" s="12" t="s">
        <v>264</v>
      </c>
      <c r="S1224" s="12">
        <v>0.56000000000000005</v>
      </c>
      <c r="T1224" s="7">
        <f>Table1[[#This Row],[Profit]]/Table1[[#This Row],[Sales]]</f>
        <v>-0.82219851301115232</v>
      </c>
      <c r="U1224" s="12" t="s">
        <v>33</v>
      </c>
      <c r="V1224" s="12" t="s">
        <v>61</v>
      </c>
      <c r="W1224" s="12" t="s">
        <v>62</v>
      </c>
      <c r="X1224" s="12" t="s">
        <v>2102</v>
      </c>
      <c r="Y1224" s="12">
        <v>55445</v>
      </c>
      <c r="Z1224" s="13">
        <v>42008</v>
      </c>
      <c r="AA1224" s="14" t="str">
        <f>TEXT(Table1[[#This Row],[Order Date]],"mmmm")</f>
        <v>January</v>
      </c>
      <c r="AB1224" s="8" t="str">
        <f>TEXT(Table1[[#This Row],[Order Date]],"yyyy")</f>
        <v>2015</v>
      </c>
      <c r="AC1224" s="13">
        <v>42010</v>
      </c>
      <c r="AD1224" s="12">
        <v>-663.51419999999996</v>
      </c>
      <c r="AE1224" s="12">
        <v>2</v>
      </c>
      <c r="AF1224" s="12">
        <v>807</v>
      </c>
      <c r="AG1224" s="12">
        <v>86052</v>
      </c>
      <c r="AH1224" s="7" t="str">
        <f>IF(COUNTIF(Returns!$A$2:$A$1635,Orders!AG1224)&gt;0,"Returned","Not Returned")</f>
        <v>Not Returned</v>
      </c>
    </row>
    <row r="1225" spans="5:34" ht="12.75" customHeight="1" thickTop="1" thickBot="1" x14ac:dyDescent="0.3">
      <c r="E1225" s="9">
        <v>23920</v>
      </c>
      <c r="F1225" s="2" t="s">
        <v>106</v>
      </c>
      <c r="G1225" s="2">
        <v>7.0000000000000007E-2</v>
      </c>
      <c r="H1225" s="2">
        <v>33.94</v>
      </c>
      <c r="I1225" s="2">
        <v>19.190000000000001</v>
      </c>
      <c r="J1225" s="2">
        <v>2204</v>
      </c>
      <c r="K1225" s="7" t="str">
        <f>IF(COUNTIF(Table1[Customer ID],Table1[[#This Row],[Customer ID]])&gt;1,"Repeat Customer","One-Time Customer")</f>
        <v>Repeat Customer</v>
      </c>
      <c r="L1225" s="2" t="s">
        <v>2103</v>
      </c>
      <c r="M1225" s="2" t="s">
        <v>39</v>
      </c>
      <c r="N1225" s="2" t="s">
        <v>40</v>
      </c>
      <c r="O1225" s="2" t="s">
        <v>41</v>
      </c>
      <c r="P1225" s="2" t="s">
        <v>42</v>
      </c>
      <c r="Q1225" s="2" t="s">
        <v>43</v>
      </c>
      <c r="R1225" s="2" t="s">
        <v>1003</v>
      </c>
      <c r="S1225" s="2">
        <v>0.57999999999999996</v>
      </c>
      <c r="T1225" s="7">
        <f>Table1[[#This Row],[Profit]]/Table1[[#This Row],[Sales]]</f>
        <v>-0.92977693851056298</v>
      </c>
      <c r="U1225" s="2" t="s">
        <v>33</v>
      </c>
      <c r="V1225" s="2" t="s">
        <v>61</v>
      </c>
      <c r="W1225" s="2" t="s">
        <v>62</v>
      </c>
      <c r="X1225" s="2" t="s">
        <v>2104</v>
      </c>
      <c r="Y1225" s="2">
        <v>55337</v>
      </c>
      <c r="Z1225" s="10">
        <v>42039</v>
      </c>
      <c r="AA1225" s="14" t="str">
        <f>TEXT(Table1[[#This Row],[Order Date]],"mmmm")</f>
        <v>February</v>
      </c>
      <c r="AB1225" s="8" t="str">
        <f>TEXT(Table1[[#This Row],[Order Date]],"yyyy")</f>
        <v>2015</v>
      </c>
      <c r="AC1225" s="10">
        <v>42043</v>
      </c>
      <c r="AD1225" s="2">
        <v>-157.56</v>
      </c>
      <c r="AE1225" s="2">
        <v>5</v>
      </c>
      <c r="AF1225" s="2">
        <v>169.46</v>
      </c>
      <c r="AG1225" s="2">
        <v>86051</v>
      </c>
      <c r="AH1225" s="7" t="str">
        <f>IF(COUNTIF(Returns!$A$2:$A$1635,Orders!AG1225)&gt;0,"Returned","Not Returned")</f>
        <v>Not Returned</v>
      </c>
    </row>
    <row r="1226" spans="5:34" ht="12.75" customHeight="1" thickTop="1" thickBot="1" x14ac:dyDescent="0.3">
      <c r="E1226" s="11">
        <v>24434</v>
      </c>
      <c r="F1226" s="12" t="s">
        <v>47</v>
      </c>
      <c r="G1226" s="12">
        <v>0.04</v>
      </c>
      <c r="H1226" s="12">
        <v>296.18</v>
      </c>
      <c r="I1226" s="12">
        <v>154.12</v>
      </c>
      <c r="J1226" s="12">
        <v>2204</v>
      </c>
      <c r="K1226" s="7" t="str">
        <f>IF(COUNTIF(Table1[Customer ID],Table1[[#This Row],[Customer ID]])&gt;1,"Repeat Customer","One-Time Customer")</f>
        <v>Repeat Customer</v>
      </c>
      <c r="L1226" s="12" t="s">
        <v>2103</v>
      </c>
      <c r="M1226" s="12" t="s">
        <v>39</v>
      </c>
      <c r="N1226" s="12" t="s">
        <v>114</v>
      </c>
      <c r="O1226" s="12" t="s">
        <v>41</v>
      </c>
      <c r="P1226" s="12" t="s">
        <v>152</v>
      </c>
      <c r="Q1226" s="12" t="s">
        <v>121</v>
      </c>
      <c r="R1226" s="12" t="s">
        <v>153</v>
      </c>
      <c r="S1226" s="12">
        <v>0.76</v>
      </c>
      <c r="T1226" s="7">
        <f>Table1[[#This Row],[Profit]]/Table1[[#This Row],[Sales]]</f>
        <v>-1.525593087522451E-2</v>
      </c>
      <c r="U1226" s="12" t="s">
        <v>33</v>
      </c>
      <c r="V1226" s="12" t="s">
        <v>61</v>
      </c>
      <c r="W1226" s="12" t="s">
        <v>62</v>
      </c>
      <c r="X1226" s="12" t="s">
        <v>2104</v>
      </c>
      <c r="Y1226" s="12">
        <v>55337</v>
      </c>
      <c r="Z1226" s="13">
        <v>42045</v>
      </c>
      <c r="AA1226" s="14" t="str">
        <f>TEXT(Table1[[#This Row],[Order Date]],"mmmm")</f>
        <v>February</v>
      </c>
      <c r="AB1226" s="8" t="str">
        <f>TEXT(Table1[[#This Row],[Order Date]],"yyyy")</f>
        <v>2015</v>
      </c>
      <c r="AC1226" s="13">
        <v>42046</v>
      </c>
      <c r="AD1226" s="12">
        <v>-87.998040000000003</v>
      </c>
      <c r="AE1226" s="12">
        <v>20</v>
      </c>
      <c r="AF1226" s="12">
        <v>5768.12</v>
      </c>
      <c r="AG1226" s="12">
        <v>86053</v>
      </c>
      <c r="AH1226" s="7" t="str">
        <f>IF(COUNTIF(Returns!$A$2:$A$1635,Orders!AG1226)&gt;0,"Returned","Not Returned")</f>
        <v>Not Returned</v>
      </c>
    </row>
    <row r="1227" spans="5:34" ht="12.75" customHeight="1" thickTop="1" thickBot="1" x14ac:dyDescent="0.3">
      <c r="E1227" s="9">
        <v>18164</v>
      </c>
      <c r="F1227" s="2" t="s">
        <v>25</v>
      </c>
      <c r="G1227" s="2">
        <v>0.03</v>
      </c>
      <c r="H1227" s="2">
        <v>28.48</v>
      </c>
      <c r="I1227" s="2">
        <v>1.99</v>
      </c>
      <c r="J1227" s="2">
        <v>2206</v>
      </c>
      <c r="K1227" s="7" t="str">
        <f>IF(COUNTIF(Table1[Customer ID],Table1[[#This Row],[Customer ID]])&gt;1,"Repeat Customer","One-Time Customer")</f>
        <v>Repeat Customer</v>
      </c>
      <c r="L1227" s="2" t="s">
        <v>2105</v>
      </c>
      <c r="M1227" s="2" t="s">
        <v>49</v>
      </c>
      <c r="N1227" s="2" t="s">
        <v>114</v>
      </c>
      <c r="O1227" s="2" t="s">
        <v>77</v>
      </c>
      <c r="P1227" s="2" t="s">
        <v>180</v>
      </c>
      <c r="Q1227" s="2" t="s">
        <v>51</v>
      </c>
      <c r="R1227" s="2" t="s">
        <v>407</v>
      </c>
      <c r="S1227" s="2">
        <v>0.4</v>
      </c>
      <c r="T1227" s="7">
        <f>Table1[[#This Row],[Profit]]/Table1[[#This Row],[Sales]]</f>
        <v>-0.63874027149321266</v>
      </c>
      <c r="U1227" s="2" t="s">
        <v>33</v>
      </c>
      <c r="V1227" s="2" t="s">
        <v>61</v>
      </c>
      <c r="W1227" s="2" t="s">
        <v>330</v>
      </c>
      <c r="X1227" s="2" t="s">
        <v>2106</v>
      </c>
      <c r="Y1227" s="2">
        <v>50501</v>
      </c>
      <c r="Z1227" s="10">
        <v>42009</v>
      </c>
      <c r="AA1227" s="14" t="str">
        <f>TEXT(Table1[[#This Row],[Order Date]],"mmmm")</f>
        <v>January</v>
      </c>
      <c r="AB1227" s="8" t="str">
        <f>TEXT(Table1[[#This Row],[Order Date]],"yyyy")</f>
        <v>2015</v>
      </c>
      <c r="AC1227" s="10">
        <v>42010</v>
      </c>
      <c r="AD1227" s="2">
        <v>-35.290399999999998</v>
      </c>
      <c r="AE1227" s="2">
        <v>2</v>
      </c>
      <c r="AF1227" s="2">
        <v>55.25</v>
      </c>
      <c r="AG1227" s="2">
        <v>86258</v>
      </c>
      <c r="AH1227" s="7" t="str">
        <f>IF(COUNTIF(Returns!$A$2:$A$1635,Orders!AG1227)&gt;0,"Returned","Not Returned")</f>
        <v>Not Returned</v>
      </c>
    </row>
    <row r="1228" spans="5:34" ht="12.75" customHeight="1" thickTop="1" thickBot="1" x14ac:dyDescent="0.3">
      <c r="E1228" s="11">
        <v>18165</v>
      </c>
      <c r="F1228" s="12" t="s">
        <v>25</v>
      </c>
      <c r="G1228" s="12">
        <v>0.01</v>
      </c>
      <c r="H1228" s="12">
        <v>205.99</v>
      </c>
      <c r="I1228" s="12">
        <v>5.99</v>
      </c>
      <c r="J1228" s="12">
        <v>2206</v>
      </c>
      <c r="K1228" s="7" t="str">
        <f>IF(COUNTIF(Table1[Customer ID],Table1[[#This Row],[Customer ID]])&gt;1,"Repeat Customer","One-Time Customer")</f>
        <v>Repeat Customer</v>
      </c>
      <c r="L1228" s="12" t="s">
        <v>2105</v>
      </c>
      <c r="M1228" s="12" t="s">
        <v>49</v>
      </c>
      <c r="N1228" s="12" t="s">
        <v>114</v>
      </c>
      <c r="O1228" s="12" t="s">
        <v>77</v>
      </c>
      <c r="P1228" s="12" t="s">
        <v>78</v>
      </c>
      <c r="Q1228" s="12" t="s">
        <v>59</v>
      </c>
      <c r="R1228" s="12" t="s">
        <v>2107</v>
      </c>
      <c r="S1228" s="12">
        <v>0.59</v>
      </c>
      <c r="T1228" s="7">
        <f>Table1[[#This Row],[Profit]]/Table1[[#This Row],[Sales]]</f>
        <v>-0.13585065853924022</v>
      </c>
      <c r="U1228" s="12" t="s">
        <v>33</v>
      </c>
      <c r="V1228" s="12" t="s">
        <v>61</v>
      </c>
      <c r="W1228" s="12" t="s">
        <v>330</v>
      </c>
      <c r="X1228" s="12" t="s">
        <v>2106</v>
      </c>
      <c r="Y1228" s="12">
        <v>50501</v>
      </c>
      <c r="Z1228" s="13">
        <v>42009</v>
      </c>
      <c r="AA1228" s="14" t="str">
        <f>TEXT(Table1[[#This Row],[Order Date]],"mmmm")</f>
        <v>January</v>
      </c>
      <c r="AB1228" s="8" t="str">
        <f>TEXT(Table1[[#This Row],[Order Date]],"yyyy")</f>
        <v>2015</v>
      </c>
      <c r="AC1228" s="13">
        <v>42011</v>
      </c>
      <c r="AD1228" s="12">
        <v>-74.883600000000001</v>
      </c>
      <c r="AE1228" s="12">
        <v>3</v>
      </c>
      <c r="AF1228" s="12">
        <v>551.22</v>
      </c>
      <c r="AG1228" s="12">
        <v>86258</v>
      </c>
      <c r="AH1228" s="7" t="str">
        <f>IF(COUNTIF(Returns!$A$2:$A$1635,Orders!AG1228)&gt;0,"Returned","Not Returned")</f>
        <v>Not Returned</v>
      </c>
    </row>
    <row r="1229" spans="5:34" ht="12.75" customHeight="1" thickTop="1" thickBot="1" x14ac:dyDescent="0.3">
      <c r="E1229" s="9">
        <v>23317</v>
      </c>
      <c r="F1229" s="2" t="s">
        <v>106</v>
      </c>
      <c r="G1229" s="2">
        <v>0.06</v>
      </c>
      <c r="H1229" s="2">
        <v>6.98</v>
      </c>
      <c r="I1229" s="2">
        <v>1.6</v>
      </c>
      <c r="J1229" s="2">
        <v>2209</v>
      </c>
      <c r="K1229" s="7" t="str">
        <f>IF(COUNTIF(Table1[Customer ID],Table1[[#This Row],[Customer ID]])&gt;1,"Repeat Customer","One-Time Customer")</f>
        <v>One-Time Customer</v>
      </c>
      <c r="L1229" s="2" t="s">
        <v>2108</v>
      </c>
      <c r="M1229" s="2" t="s">
        <v>49</v>
      </c>
      <c r="N1229" s="2" t="s">
        <v>40</v>
      </c>
      <c r="O1229" s="2" t="s">
        <v>29</v>
      </c>
      <c r="P1229" s="2" t="s">
        <v>93</v>
      </c>
      <c r="Q1229" s="2" t="s">
        <v>31</v>
      </c>
      <c r="R1229" s="2" t="s">
        <v>955</v>
      </c>
      <c r="S1229" s="2">
        <v>0.38</v>
      </c>
      <c r="T1229" s="7">
        <f>Table1[[#This Row],[Profit]]/Table1[[#This Row],[Sales]]</f>
        <v>-1.1683069224353628</v>
      </c>
      <c r="U1229" s="2" t="s">
        <v>33</v>
      </c>
      <c r="V1229" s="2" t="s">
        <v>136</v>
      </c>
      <c r="W1229" s="2" t="s">
        <v>387</v>
      </c>
      <c r="X1229" s="2" t="s">
        <v>2109</v>
      </c>
      <c r="Y1229" s="2">
        <v>30337</v>
      </c>
      <c r="Z1229" s="10">
        <v>42026</v>
      </c>
      <c r="AA1229" s="14" t="str">
        <f>TEXT(Table1[[#This Row],[Order Date]],"mmmm")</f>
        <v>January</v>
      </c>
      <c r="AB1229" s="8" t="str">
        <f>TEXT(Table1[[#This Row],[Order Date]],"yyyy")</f>
        <v>2015</v>
      </c>
      <c r="AC1229" s="10">
        <v>42033</v>
      </c>
      <c r="AD1229" s="2">
        <v>-98.056000000000012</v>
      </c>
      <c r="AE1229" s="2">
        <v>12</v>
      </c>
      <c r="AF1229" s="2">
        <v>83.93</v>
      </c>
      <c r="AG1229" s="2">
        <v>88030</v>
      </c>
      <c r="AH1229" s="7" t="str">
        <f>IF(COUNTIF(Returns!$A$2:$A$1635,Orders!AG1229)&gt;0,"Returned","Not Returned")</f>
        <v>Not Returned</v>
      </c>
    </row>
    <row r="1230" spans="5:34" ht="12.75" customHeight="1" thickTop="1" thickBot="1" x14ac:dyDescent="0.3">
      <c r="E1230" s="11">
        <v>19914</v>
      </c>
      <c r="F1230" s="12" t="s">
        <v>37</v>
      </c>
      <c r="G1230" s="12">
        <v>0.08</v>
      </c>
      <c r="H1230" s="12">
        <v>95.99</v>
      </c>
      <c r="I1230" s="12">
        <v>35</v>
      </c>
      <c r="J1230" s="12">
        <v>2211</v>
      </c>
      <c r="K1230" s="7" t="str">
        <f>IF(COUNTIF(Table1[Customer ID],Table1[[#This Row],[Customer ID]])&gt;1,"Repeat Customer","One-Time Customer")</f>
        <v>One-Time Customer</v>
      </c>
      <c r="L1230" s="12" t="s">
        <v>2110</v>
      </c>
      <c r="M1230" s="12" t="s">
        <v>27</v>
      </c>
      <c r="N1230" s="12" t="s">
        <v>40</v>
      </c>
      <c r="O1230" s="12" t="s">
        <v>29</v>
      </c>
      <c r="P1230" s="12" t="s">
        <v>141</v>
      </c>
      <c r="Q1230" s="12" t="s">
        <v>236</v>
      </c>
      <c r="R1230" s="12" t="s">
        <v>2111</v>
      </c>
      <c r="S1230" s="12"/>
      <c r="T1230" s="7">
        <f>Table1[[#This Row],[Profit]]/Table1[[#This Row],[Sales]]</f>
        <v>-2.1931524654425418</v>
      </c>
      <c r="U1230" s="12" t="s">
        <v>33</v>
      </c>
      <c r="V1230" s="12" t="s">
        <v>53</v>
      </c>
      <c r="W1230" s="12" t="s">
        <v>415</v>
      </c>
      <c r="X1230" s="12" t="s">
        <v>2112</v>
      </c>
      <c r="Y1230" s="12">
        <v>20715</v>
      </c>
      <c r="Z1230" s="13">
        <v>42005</v>
      </c>
      <c r="AA1230" s="14" t="str">
        <f>TEXT(Table1[[#This Row],[Order Date]],"mmmm")</f>
        <v>January</v>
      </c>
      <c r="AB1230" s="8" t="str">
        <f>TEXT(Table1[[#This Row],[Order Date]],"yyyy")</f>
        <v>2015</v>
      </c>
      <c r="AC1230" s="13">
        <v>42007</v>
      </c>
      <c r="AD1230" s="12">
        <v>-425.20840000000004</v>
      </c>
      <c r="AE1230" s="12">
        <v>2</v>
      </c>
      <c r="AF1230" s="12">
        <v>193.88</v>
      </c>
      <c r="AG1230" s="12">
        <v>88028</v>
      </c>
      <c r="AH1230" s="7" t="str">
        <f>IF(COUNTIF(Returns!$A$2:$A$1635,Orders!AG1230)&gt;0,"Returned","Not Returned")</f>
        <v>Not Returned</v>
      </c>
    </row>
    <row r="1231" spans="5:34" ht="12.75" customHeight="1" thickTop="1" thickBot="1" x14ac:dyDescent="0.3">
      <c r="E1231" s="9">
        <v>24756</v>
      </c>
      <c r="F1231" s="2" t="s">
        <v>25</v>
      </c>
      <c r="G1231" s="2">
        <v>0.09</v>
      </c>
      <c r="H1231" s="2">
        <v>199.99</v>
      </c>
      <c r="I1231" s="2">
        <v>24.49</v>
      </c>
      <c r="J1231" s="2">
        <v>2212</v>
      </c>
      <c r="K1231" s="7" t="str">
        <f>IF(COUNTIF(Table1[Customer ID],Table1[[#This Row],[Customer ID]])&gt;1,"Repeat Customer","One-Time Customer")</f>
        <v>One-Time Customer</v>
      </c>
      <c r="L1231" s="2" t="s">
        <v>2113</v>
      </c>
      <c r="M1231" s="2" t="s">
        <v>27</v>
      </c>
      <c r="N1231" s="2" t="s">
        <v>40</v>
      </c>
      <c r="O1231" s="2" t="s">
        <v>77</v>
      </c>
      <c r="P1231" s="2" t="s">
        <v>587</v>
      </c>
      <c r="Q1231" s="2" t="s">
        <v>236</v>
      </c>
      <c r="R1231" s="2" t="s">
        <v>1379</v>
      </c>
      <c r="S1231" s="2">
        <v>0.46</v>
      </c>
      <c r="T1231" s="7">
        <f>Table1[[#This Row],[Profit]]/Table1[[#This Row],[Sales]]</f>
        <v>0.63754607422368093</v>
      </c>
      <c r="U1231" s="2" t="s">
        <v>33</v>
      </c>
      <c r="V1231" s="2" t="s">
        <v>53</v>
      </c>
      <c r="W1231" s="2" t="s">
        <v>415</v>
      </c>
      <c r="X1231" s="2" t="s">
        <v>2114</v>
      </c>
      <c r="Y1231" s="2">
        <v>21228</v>
      </c>
      <c r="Z1231" s="10">
        <v>42113</v>
      </c>
      <c r="AA1231" s="14" t="str">
        <f>TEXT(Table1[[#This Row],[Order Date]],"mmmm")</f>
        <v>April</v>
      </c>
      <c r="AB1231" s="8" t="str">
        <f>TEXT(Table1[[#This Row],[Order Date]],"yyyy")</f>
        <v>2015</v>
      </c>
      <c r="AC1231" s="10">
        <v>42115</v>
      </c>
      <c r="AD1231" s="2">
        <v>631.33000000000004</v>
      </c>
      <c r="AE1231" s="2">
        <v>5</v>
      </c>
      <c r="AF1231" s="2">
        <v>990.25</v>
      </c>
      <c r="AG1231" s="2">
        <v>88029</v>
      </c>
      <c r="AH1231" s="7" t="str">
        <f>IF(COUNTIF(Returns!$A$2:$A$1635,Orders!AG1231)&gt;0,"Returned","Not Returned")</f>
        <v>Not Returned</v>
      </c>
    </row>
    <row r="1232" spans="5:34" ht="12.75" customHeight="1" thickTop="1" thickBot="1" x14ac:dyDescent="0.3">
      <c r="E1232" s="11">
        <v>23512</v>
      </c>
      <c r="F1232" s="12" t="s">
        <v>106</v>
      </c>
      <c r="G1232" s="12">
        <v>7.0000000000000007E-2</v>
      </c>
      <c r="H1232" s="12">
        <v>3.28</v>
      </c>
      <c r="I1232" s="12">
        <v>3.97</v>
      </c>
      <c r="J1232" s="12">
        <v>2215</v>
      </c>
      <c r="K1232" s="7" t="str">
        <f>IF(COUNTIF(Table1[Customer ID],Table1[[#This Row],[Customer ID]])&gt;1,"Repeat Customer","One-Time Customer")</f>
        <v>One-Time Customer</v>
      </c>
      <c r="L1232" s="12" t="s">
        <v>2115</v>
      </c>
      <c r="M1232" s="12" t="s">
        <v>49</v>
      </c>
      <c r="N1232" s="12" t="s">
        <v>28</v>
      </c>
      <c r="O1232" s="12" t="s">
        <v>29</v>
      </c>
      <c r="P1232" s="12" t="s">
        <v>30</v>
      </c>
      <c r="Q1232" s="12" t="s">
        <v>31</v>
      </c>
      <c r="R1232" s="12" t="s">
        <v>1009</v>
      </c>
      <c r="S1232" s="12">
        <v>0.56000000000000005</v>
      </c>
      <c r="T1232" s="7">
        <f>Table1[[#This Row],[Profit]]/Table1[[#This Row],[Sales]]</f>
        <v>-1.5024390243902439</v>
      </c>
      <c r="U1232" s="12" t="s">
        <v>33</v>
      </c>
      <c r="V1232" s="12" t="s">
        <v>53</v>
      </c>
      <c r="W1232" s="12" t="s">
        <v>154</v>
      </c>
      <c r="X1232" s="12" t="s">
        <v>2116</v>
      </c>
      <c r="Y1232" s="12">
        <v>44646</v>
      </c>
      <c r="Z1232" s="13">
        <v>42178</v>
      </c>
      <c r="AA1232" s="14" t="str">
        <f>TEXT(Table1[[#This Row],[Order Date]],"mmmm")</f>
        <v>June</v>
      </c>
      <c r="AB1232" s="8" t="str">
        <f>TEXT(Table1[[#This Row],[Order Date]],"yyyy")</f>
        <v>2015</v>
      </c>
      <c r="AC1232" s="13">
        <v>42178</v>
      </c>
      <c r="AD1232" s="12">
        <v>-22.175999999999998</v>
      </c>
      <c r="AE1232" s="12">
        <v>4</v>
      </c>
      <c r="AF1232" s="12">
        <v>14.76</v>
      </c>
      <c r="AG1232" s="12">
        <v>90314</v>
      </c>
      <c r="AH1232" s="7" t="str">
        <f>IF(COUNTIF(Returns!$A$2:$A$1635,Orders!AG1232)&gt;0,"Returned","Not Returned")</f>
        <v>Not Returned</v>
      </c>
    </row>
    <row r="1233" spans="5:34" ht="12.75" customHeight="1" thickTop="1" thickBot="1" x14ac:dyDescent="0.3">
      <c r="E1233" s="9">
        <v>23513</v>
      </c>
      <c r="F1233" s="2" t="s">
        <v>106</v>
      </c>
      <c r="G1233" s="2">
        <v>0.02</v>
      </c>
      <c r="H1233" s="2">
        <v>256.99</v>
      </c>
      <c r="I1233" s="2">
        <v>11.25</v>
      </c>
      <c r="J1233" s="2">
        <v>2216</v>
      </c>
      <c r="K1233" s="7" t="str">
        <f>IF(COUNTIF(Table1[Customer ID],Table1[[#This Row],[Customer ID]])&gt;1,"Repeat Customer","One-Time Customer")</f>
        <v>Repeat Customer</v>
      </c>
      <c r="L1233" s="2" t="s">
        <v>2117</v>
      </c>
      <c r="M1233" s="2" t="s">
        <v>49</v>
      </c>
      <c r="N1233" s="2" t="s">
        <v>28</v>
      </c>
      <c r="O1233" s="2" t="s">
        <v>77</v>
      </c>
      <c r="P1233" s="2" t="s">
        <v>180</v>
      </c>
      <c r="Q1233" s="2" t="s">
        <v>59</v>
      </c>
      <c r="R1233" s="2" t="s">
        <v>1336</v>
      </c>
      <c r="S1233" s="2">
        <v>0.51</v>
      </c>
      <c r="T1233" s="7">
        <f>Table1[[#This Row],[Profit]]/Table1[[#This Row],[Sales]]</f>
        <v>-0.26483598040670919</v>
      </c>
      <c r="U1233" s="2" t="s">
        <v>33</v>
      </c>
      <c r="V1233" s="2" t="s">
        <v>53</v>
      </c>
      <c r="W1233" s="2" t="s">
        <v>154</v>
      </c>
      <c r="X1233" s="2" t="s">
        <v>2118</v>
      </c>
      <c r="Y1233" s="2">
        <v>44256</v>
      </c>
      <c r="Z1233" s="10">
        <v>42178</v>
      </c>
      <c r="AA1233" s="14" t="str">
        <f>TEXT(Table1[[#This Row],[Order Date]],"mmmm")</f>
        <v>June</v>
      </c>
      <c r="AB1233" s="8" t="str">
        <f>TEXT(Table1[[#This Row],[Order Date]],"yyyy")</f>
        <v>2015</v>
      </c>
      <c r="AC1233" s="10">
        <v>42185</v>
      </c>
      <c r="AD1233" s="2">
        <v>-214.10399999999998</v>
      </c>
      <c r="AE1233" s="2">
        <v>3</v>
      </c>
      <c r="AF1233" s="2">
        <v>808.44</v>
      </c>
      <c r="AG1233" s="2">
        <v>90314</v>
      </c>
      <c r="AH1233" s="7" t="str">
        <f>IF(COUNTIF(Returns!$A$2:$A$1635,Orders!AG1233)&gt;0,"Returned","Not Returned")</f>
        <v>Not Returned</v>
      </c>
    </row>
    <row r="1234" spans="5:34" ht="12.75" customHeight="1" thickTop="1" thickBot="1" x14ac:dyDescent="0.3">
      <c r="E1234" s="11">
        <v>23514</v>
      </c>
      <c r="F1234" s="12" t="s">
        <v>106</v>
      </c>
      <c r="G1234" s="12">
        <v>0.01</v>
      </c>
      <c r="H1234" s="12">
        <v>6.48</v>
      </c>
      <c r="I1234" s="12">
        <v>5.14</v>
      </c>
      <c r="J1234" s="12">
        <v>2216</v>
      </c>
      <c r="K1234" s="7" t="str">
        <f>IF(COUNTIF(Table1[Customer ID],Table1[[#This Row],[Customer ID]])&gt;1,"Repeat Customer","One-Time Customer")</f>
        <v>Repeat Customer</v>
      </c>
      <c r="L1234" s="12" t="s">
        <v>2117</v>
      </c>
      <c r="M1234" s="12" t="s">
        <v>49</v>
      </c>
      <c r="N1234" s="12" t="s">
        <v>28</v>
      </c>
      <c r="O1234" s="12" t="s">
        <v>29</v>
      </c>
      <c r="P1234" s="12" t="s">
        <v>93</v>
      </c>
      <c r="Q1234" s="12" t="s">
        <v>59</v>
      </c>
      <c r="R1234" s="12" t="s">
        <v>938</v>
      </c>
      <c r="S1234" s="12">
        <v>0.37</v>
      </c>
      <c r="T1234" s="7">
        <f>Table1[[#This Row],[Profit]]/Table1[[#This Row],[Sales]]</f>
        <v>-0.39958463136033229</v>
      </c>
      <c r="U1234" s="12" t="s">
        <v>33</v>
      </c>
      <c r="V1234" s="12" t="s">
        <v>53</v>
      </c>
      <c r="W1234" s="12" t="s">
        <v>154</v>
      </c>
      <c r="X1234" s="12" t="s">
        <v>2118</v>
      </c>
      <c r="Y1234" s="12">
        <v>44256</v>
      </c>
      <c r="Z1234" s="13">
        <v>42178</v>
      </c>
      <c r="AA1234" s="14" t="str">
        <f>TEXT(Table1[[#This Row],[Order Date]],"mmmm")</f>
        <v>June</v>
      </c>
      <c r="AB1234" s="8" t="str">
        <f>TEXT(Table1[[#This Row],[Order Date]],"yyyy")</f>
        <v>2015</v>
      </c>
      <c r="AC1234" s="13">
        <v>42180</v>
      </c>
      <c r="AD1234" s="12">
        <v>-26.936</v>
      </c>
      <c r="AE1234" s="12">
        <v>10</v>
      </c>
      <c r="AF1234" s="12">
        <v>67.41</v>
      </c>
      <c r="AG1234" s="12">
        <v>90314</v>
      </c>
      <c r="AH1234" s="7" t="str">
        <f>IF(COUNTIF(Returns!$A$2:$A$1635,Orders!AG1234)&gt;0,"Returned","Not Returned")</f>
        <v>Not Returned</v>
      </c>
    </row>
    <row r="1235" spans="5:34" ht="12.75" customHeight="1" thickTop="1" thickBot="1" x14ac:dyDescent="0.3">
      <c r="E1235" s="9">
        <v>22712</v>
      </c>
      <c r="F1235" s="2" t="s">
        <v>106</v>
      </c>
      <c r="G1235" s="2">
        <v>0.09</v>
      </c>
      <c r="H1235" s="2">
        <v>14.2</v>
      </c>
      <c r="I1235" s="2">
        <v>5.3</v>
      </c>
      <c r="J1235" s="2">
        <v>2220</v>
      </c>
      <c r="K1235" s="7" t="str">
        <f>IF(COUNTIF(Table1[Customer ID],Table1[[#This Row],[Customer ID]])&gt;1,"Repeat Customer","One-Time Customer")</f>
        <v>One-Time Customer</v>
      </c>
      <c r="L1235" s="2" t="s">
        <v>2119</v>
      </c>
      <c r="M1235" s="2" t="s">
        <v>49</v>
      </c>
      <c r="N1235" s="2" t="s">
        <v>114</v>
      </c>
      <c r="O1235" s="2" t="s">
        <v>41</v>
      </c>
      <c r="P1235" s="2" t="s">
        <v>50</v>
      </c>
      <c r="Q1235" s="2" t="s">
        <v>31</v>
      </c>
      <c r="R1235" s="2" t="s">
        <v>730</v>
      </c>
      <c r="S1235" s="2">
        <v>0.46</v>
      </c>
      <c r="T1235" s="7">
        <f>Table1[[#This Row],[Profit]]/Table1[[#This Row],[Sales]]</f>
        <v>-5.8956063907044305</v>
      </c>
      <c r="U1235" s="2" t="s">
        <v>33</v>
      </c>
      <c r="V1235" s="2" t="s">
        <v>136</v>
      </c>
      <c r="W1235" s="2" t="s">
        <v>362</v>
      </c>
      <c r="X1235" s="2" t="s">
        <v>2120</v>
      </c>
      <c r="Y1235" s="2">
        <v>34787</v>
      </c>
      <c r="Z1235" s="10">
        <v>42063</v>
      </c>
      <c r="AA1235" s="14" t="str">
        <f>TEXT(Table1[[#This Row],[Order Date]],"mmmm")</f>
        <v>February</v>
      </c>
      <c r="AB1235" s="8" t="str">
        <f>TEXT(Table1[[#This Row],[Order Date]],"yyyy")</f>
        <v>2015</v>
      </c>
      <c r="AC1235" s="10">
        <v>42064</v>
      </c>
      <c r="AD1235" s="2">
        <v>-324.73</v>
      </c>
      <c r="AE1235" s="2">
        <v>4</v>
      </c>
      <c r="AF1235" s="2">
        <v>55.08</v>
      </c>
      <c r="AG1235" s="2">
        <v>91036</v>
      </c>
      <c r="AH1235" s="7" t="str">
        <f>IF(COUNTIF(Returns!$A$2:$A$1635,Orders!AG1235)&gt;0,"Returned","Not Returned")</f>
        <v>Not Returned</v>
      </c>
    </row>
    <row r="1236" spans="5:34" ht="12.75" customHeight="1" thickTop="1" thickBot="1" x14ac:dyDescent="0.3">
      <c r="E1236" s="11">
        <v>24113</v>
      </c>
      <c r="F1236" s="12" t="s">
        <v>47</v>
      </c>
      <c r="G1236" s="12">
        <v>0</v>
      </c>
      <c r="H1236" s="12">
        <v>100.89</v>
      </c>
      <c r="I1236" s="12">
        <v>42</v>
      </c>
      <c r="J1236" s="12">
        <v>2225</v>
      </c>
      <c r="K1236" s="7" t="str">
        <f>IF(COUNTIF(Table1[Customer ID],Table1[[#This Row],[Customer ID]])&gt;1,"Repeat Customer","One-Time Customer")</f>
        <v>One-Time Customer</v>
      </c>
      <c r="L1236" s="12" t="s">
        <v>2121</v>
      </c>
      <c r="M1236" s="12" t="s">
        <v>39</v>
      </c>
      <c r="N1236" s="12" t="s">
        <v>58</v>
      </c>
      <c r="O1236" s="12" t="s">
        <v>41</v>
      </c>
      <c r="P1236" s="12" t="s">
        <v>42</v>
      </c>
      <c r="Q1236" s="12" t="s">
        <v>43</v>
      </c>
      <c r="R1236" s="12" t="s">
        <v>2122</v>
      </c>
      <c r="S1236" s="12">
        <v>0.61</v>
      </c>
      <c r="T1236" s="7">
        <f>Table1[[#This Row],[Profit]]/Table1[[#This Row],[Sales]]</f>
        <v>0.93284663362580922</v>
      </c>
      <c r="U1236" s="12" t="s">
        <v>33</v>
      </c>
      <c r="V1236" s="12" t="s">
        <v>34</v>
      </c>
      <c r="W1236" s="12" t="s">
        <v>366</v>
      </c>
      <c r="X1236" s="12" t="s">
        <v>2123</v>
      </c>
      <c r="Y1236" s="12">
        <v>88240</v>
      </c>
      <c r="Z1236" s="13">
        <v>42056</v>
      </c>
      <c r="AA1236" s="14" t="str">
        <f>TEXT(Table1[[#This Row],[Order Date]],"mmmm")</f>
        <v>February</v>
      </c>
      <c r="AB1236" s="8" t="str">
        <f>TEXT(Table1[[#This Row],[Order Date]],"yyyy")</f>
        <v>2015</v>
      </c>
      <c r="AC1236" s="13">
        <v>42057</v>
      </c>
      <c r="AD1236" s="12">
        <v>1500.12</v>
      </c>
      <c r="AE1236" s="12">
        <v>15</v>
      </c>
      <c r="AF1236" s="12">
        <v>1608.11</v>
      </c>
      <c r="AG1236" s="12">
        <v>89970</v>
      </c>
      <c r="AH1236" s="7" t="str">
        <f>IF(COUNTIF(Returns!$A$2:$A$1635,Orders!AG1236)&gt;0,"Returned","Not Returned")</f>
        <v>Not Returned</v>
      </c>
    </row>
    <row r="1237" spans="5:34" ht="12.75" customHeight="1" thickTop="1" thickBot="1" x14ac:dyDescent="0.3">
      <c r="E1237" s="9">
        <v>18820</v>
      </c>
      <c r="F1237" s="2" t="s">
        <v>106</v>
      </c>
      <c r="G1237" s="2">
        <v>0.01</v>
      </c>
      <c r="H1237" s="2">
        <v>13.43</v>
      </c>
      <c r="I1237" s="2">
        <v>5.5</v>
      </c>
      <c r="J1237" s="2">
        <v>2240</v>
      </c>
      <c r="K1237" s="7" t="str">
        <f>IF(COUNTIF(Table1[Customer ID],Table1[[#This Row],[Customer ID]])&gt;1,"Repeat Customer","One-Time Customer")</f>
        <v>One-Time Customer</v>
      </c>
      <c r="L1237" s="2" t="s">
        <v>2124</v>
      </c>
      <c r="M1237" s="2" t="s">
        <v>27</v>
      </c>
      <c r="N1237" s="2" t="s">
        <v>28</v>
      </c>
      <c r="O1237" s="2" t="s">
        <v>29</v>
      </c>
      <c r="P1237" s="2" t="s">
        <v>141</v>
      </c>
      <c r="Q1237" s="2" t="s">
        <v>59</v>
      </c>
      <c r="R1237" s="2" t="s">
        <v>1702</v>
      </c>
      <c r="S1237" s="2">
        <v>0.56999999999999995</v>
      </c>
      <c r="T1237" s="7">
        <f>Table1[[#This Row],[Profit]]/Table1[[#This Row],[Sales]]</f>
        <v>-3.1380631578947371</v>
      </c>
      <c r="U1237" s="2" t="s">
        <v>33</v>
      </c>
      <c r="V1237" s="2" t="s">
        <v>136</v>
      </c>
      <c r="W1237" s="2" t="s">
        <v>362</v>
      </c>
      <c r="X1237" s="2" t="s">
        <v>2125</v>
      </c>
      <c r="Y1237" s="2">
        <v>33801</v>
      </c>
      <c r="Z1237" s="10">
        <v>42100</v>
      </c>
      <c r="AA1237" s="14" t="str">
        <f>TEXT(Table1[[#This Row],[Order Date]],"mmmm")</f>
        <v>April</v>
      </c>
      <c r="AB1237" s="8" t="str">
        <f>TEXT(Table1[[#This Row],[Order Date]],"yyyy")</f>
        <v>2015</v>
      </c>
      <c r="AC1237" s="10">
        <v>42107</v>
      </c>
      <c r="AD1237" s="2">
        <v>-313.02180000000004</v>
      </c>
      <c r="AE1237" s="2">
        <v>7</v>
      </c>
      <c r="AF1237" s="2">
        <v>99.75</v>
      </c>
      <c r="AG1237" s="2">
        <v>89102</v>
      </c>
      <c r="AH1237" s="7" t="str">
        <f>IF(COUNTIF(Returns!$A$2:$A$1635,Orders!AG1237)&gt;0,"Returned","Not Returned")</f>
        <v>Not Returned</v>
      </c>
    </row>
    <row r="1238" spans="5:34" ht="12.75" customHeight="1" thickTop="1" thickBot="1" x14ac:dyDescent="0.3">
      <c r="E1238" s="11">
        <v>24121</v>
      </c>
      <c r="F1238" s="12" t="s">
        <v>106</v>
      </c>
      <c r="G1238" s="12">
        <v>0</v>
      </c>
      <c r="H1238" s="12">
        <v>2.08</v>
      </c>
      <c r="I1238" s="12">
        <v>5.33</v>
      </c>
      <c r="J1238" s="12">
        <v>2250</v>
      </c>
      <c r="K1238" s="7" t="str">
        <f>IF(COUNTIF(Table1[Customer ID],Table1[[#This Row],[Customer ID]])&gt;1,"Repeat Customer","One-Time Customer")</f>
        <v>One-Time Customer</v>
      </c>
      <c r="L1238" s="12" t="s">
        <v>2126</v>
      </c>
      <c r="M1238" s="12" t="s">
        <v>49</v>
      </c>
      <c r="N1238" s="12" t="s">
        <v>40</v>
      </c>
      <c r="O1238" s="12" t="s">
        <v>41</v>
      </c>
      <c r="P1238" s="12" t="s">
        <v>50</v>
      </c>
      <c r="Q1238" s="12" t="s">
        <v>59</v>
      </c>
      <c r="R1238" s="12" t="s">
        <v>744</v>
      </c>
      <c r="S1238" s="12">
        <v>0.43</v>
      </c>
      <c r="T1238" s="7">
        <f>Table1[[#This Row],[Profit]]/Table1[[#This Row],[Sales]]</f>
        <v>-3.7454425209103293</v>
      </c>
      <c r="U1238" s="12" t="s">
        <v>33</v>
      </c>
      <c r="V1238" s="12" t="s">
        <v>53</v>
      </c>
      <c r="W1238" s="12" t="s">
        <v>234</v>
      </c>
      <c r="X1238" s="12" t="s">
        <v>2127</v>
      </c>
      <c r="Y1238" s="12">
        <v>16801</v>
      </c>
      <c r="Z1238" s="13">
        <v>42107</v>
      </c>
      <c r="AA1238" s="14" t="str">
        <f>TEXT(Table1[[#This Row],[Order Date]],"mmmm")</f>
        <v>April</v>
      </c>
      <c r="AB1238" s="8" t="str">
        <f>TEXT(Table1[[#This Row],[Order Date]],"yyyy")</f>
        <v>2015</v>
      </c>
      <c r="AC1238" s="13">
        <v>42114</v>
      </c>
      <c r="AD1238" s="12">
        <v>-192.5532</v>
      </c>
      <c r="AE1238" s="12">
        <v>22</v>
      </c>
      <c r="AF1238" s="12">
        <v>51.41</v>
      </c>
      <c r="AG1238" s="12">
        <v>86699</v>
      </c>
      <c r="AH1238" s="7" t="str">
        <f>IF(COUNTIF(Returns!$A$2:$A$1635,Orders!AG1238)&gt;0,"Returned","Not Returned")</f>
        <v>Not Returned</v>
      </c>
    </row>
    <row r="1239" spans="5:34" ht="12.75" customHeight="1" thickTop="1" thickBot="1" x14ac:dyDescent="0.3">
      <c r="E1239" s="9">
        <v>25440</v>
      </c>
      <c r="F1239" s="2" t="s">
        <v>106</v>
      </c>
      <c r="G1239" s="2">
        <v>0.1</v>
      </c>
      <c r="H1239" s="2">
        <v>6.3</v>
      </c>
      <c r="I1239" s="2">
        <v>0.5</v>
      </c>
      <c r="J1239" s="2">
        <v>2254</v>
      </c>
      <c r="K1239" s="7" t="str">
        <f>IF(COUNTIF(Table1[Customer ID],Table1[[#This Row],[Customer ID]])&gt;1,"Repeat Customer","One-Time Customer")</f>
        <v>Repeat Customer</v>
      </c>
      <c r="L1239" s="2" t="s">
        <v>2128</v>
      </c>
      <c r="M1239" s="2" t="s">
        <v>49</v>
      </c>
      <c r="N1239" s="2" t="s">
        <v>28</v>
      </c>
      <c r="O1239" s="2" t="s">
        <v>29</v>
      </c>
      <c r="P1239" s="2" t="s">
        <v>134</v>
      </c>
      <c r="Q1239" s="2" t="s">
        <v>59</v>
      </c>
      <c r="R1239" s="2" t="s">
        <v>1158</v>
      </c>
      <c r="S1239" s="2">
        <v>0.39</v>
      </c>
      <c r="T1239" s="7">
        <f>Table1[[#This Row],[Profit]]/Table1[[#This Row],[Sales]]</f>
        <v>-6.7561408614668226</v>
      </c>
      <c r="U1239" s="2" t="s">
        <v>33</v>
      </c>
      <c r="V1239" s="2" t="s">
        <v>136</v>
      </c>
      <c r="W1239" s="2" t="s">
        <v>613</v>
      </c>
      <c r="X1239" s="2" t="s">
        <v>2129</v>
      </c>
      <c r="Y1239" s="2">
        <v>42003</v>
      </c>
      <c r="Z1239" s="10">
        <v>42031</v>
      </c>
      <c r="AA1239" s="14" t="str">
        <f>TEXT(Table1[[#This Row],[Order Date]],"mmmm")</f>
        <v>January</v>
      </c>
      <c r="AB1239" s="8" t="str">
        <f>TEXT(Table1[[#This Row],[Order Date]],"yyyy")</f>
        <v>2015</v>
      </c>
      <c r="AC1239" s="10">
        <v>42036</v>
      </c>
      <c r="AD1239" s="2">
        <v>-464.28200000000004</v>
      </c>
      <c r="AE1239" s="2">
        <v>12</v>
      </c>
      <c r="AF1239" s="2">
        <v>68.72</v>
      </c>
      <c r="AG1239" s="2">
        <v>89278</v>
      </c>
      <c r="AH1239" s="7" t="str">
        <f>IF(COUNTIF(Returns!$A$2:$A$1635,Orders!AG1239)&gt;0,"Returned","Not Returned")</f>
        <v>Not Returned</v>
      </c>
    </row>
    <row r="1240" spans="5:34" ht="12.75" customHeight="1" thickTop="1" thickBot="1" x14ac:dyDescent="0.3">
      <c r="E1240" s="11">
        <v>20639</v>
      </c>
      <c r="F1240" s="12" t="s">
        <v>25</v>
      </c>
      <c r="G1240" s="12">
        <v>0.1</v>
      </c>
      <c r="H1240" s="12">
        <v>48.91</v>
      </c>
      <c r="I1240" s="12">
        <v>5.97</v>
      </c>
      <c r="J1240" s="12">
        <v>2254</v>
      </c>
      <c r="K1240" s="7" t="str">
        <f>IF(COUNTIF(Table1[Customer ID],Table1[[#This Row],[Customer ID]])&gt;1,"Repeat Customer","One-Time Customer")</f>
        <v>Repeat Customer</v>
      </c>
      <c r="L1240" s="12" t="s">
        <v>2128</v>
      </c>
      <c r="M1240" s="12" t="s">
        <v>49</v>
      </c>
      <c r="N1240" s="12" t="s">
        <v>28</v>
      </c>
      <c r="O1240" s="12" t="s">
        <v>29</v>
      </c>
      <c r="P1240" s="12" t="s">
        <v>93</v>
      </c>
      <c r="Q1240" s="12" t="s">
        <v>59</v>
      </c>
      <c r="R1240" s="12" t="s">
        <v>2130</v>
      </c>
      <c r="S1240" s="12">
        <v>0.38</v>
      </c>
      <c r="T1240" s="7">
        <f>Table1[[#This Row],[Profit]]/Table1[[#This Row],[Sales]]</f>
        <v>0.25323671965878242</v>
      </c>
      <c r="U1240" s="12" t="s">
        <v>33</v>
      </c>
      <c r="V1240" s="12" t="s">
        <v>136</v>
      </c>
      <c r="W1240" s="12" t="s">
        <v>613</v>
      </c>
      <c r="X1240" s="12" t="s">
        <v>2129</v>
      </c>
      <c r="Y1240" s="12">
        <v>42003</v>
      </c>
      <c r="Z1240" s="13">
        <v>42122</v>
      </c>
      <c r="AA1240" s="14" t="str">
        <f>TEXT(Table1[[#This Row],[Order Date]],"mmmm")</f>
        <v>April</v>
      </c>
      <c r="AB1240" s="8" t="str">
        <f>TEXT(Table1[[#This Row],[Order Date]],"yyyy")</f>
        <v>2015</v>
      </c>
      <c r="AC1240" s="13">
        <v>42124</v>
      </c>
      <c r="AD1240" s="12">
        <v>156.74339999999998</v>
      </c>
      <c r="AE1240" s="12">
        <v>14</v>
      </c>
      <c r="AF1240" s="12">
        <v>618.96</v>
      </c>
      <c r="AG1240" s="12">
        <v>89279</v>
      </c>
      <c r="AH1240" s="7" t="str">
        <f>IF(COUNTIF(Returns!$A$2:$A$1635,Orders!AG1240)&gt;0,"Returned","Not Returned")</f>
        <v>Not Returned</v>
      </c>
    </row>
    <row r="1241" spans="5:34" ht="12.75" customHeight="1" thickTop="1" thickBot="1" x14ac:dyDescent="0.3">
      <c r="E1241" s="9">
        <v>20640</v>
      </c>
      <c r="F1241" s="2" t="s">
        <v>25</v>
      </c>
      <c r="G1241" s="2">
        <v>0.08</v>
      </c>
      <c r="H1241" s="2">
        <v>5.98</v>
      </c>
      <c r="I1241" s="2">
        <v>5.46</v>
      </c>
      <c r="J1241" s="2">
        <v>2254</v>
      </c>
      <c r="K1241" s="7" t="str">
        <f>IF(COUNTIF(Table1[Customer ID],Table1[[#This Row],[Customer ID]])&gt;1,"Repeat Customer","One-Time Customer")</f>
        <v>Repeat Customer</v>
      </c>
      <c r="L1241" s="2" t="s">
        <v>2128</v>
      </c>
      <c r="M1241" s="2" t="s">
        <v>49</v>
      </c>
      <c r="N1241" s="2" t="s">
        <v>28</v>
      </c>
      <c r="O1241" s="2" t="s">
        <v>29</v>
      </c>
      <c r="P1241" s="2" t="s">
        <v>93</v>
      </c>
      <c r="Q1241" s="2" t="s">
        <v>59</v>
      </c>
      <c r="R1241" s="2" t="s">
        <v>1051</v>
      </c>
      <c r="S1241" s="2">
        <v>0.36</v>
      </c>
      <c r="T1241" s="7">
        <f>Table1[[#This Row],[Profit]]/Table1[[#This Row],[Sales]]</f>
        <v>1.42014444157854</v>
      </c>
      <c r="U1241" s="2" t="s">
        <v>33</v>
      </c>
      <c r="V1241" s="2" t="s">
        <v>136</v>
      </c>
      <c r="W1241" s="2" t="s">
        <v>613</v>
      </c>
      <c r="X1241" s="2" t="s">
        <v>2129</v>
      </c>
      <c r="Y1241" s="2">
        <v>42003</v>
      </c>
      <c r="Z1241" s="10">
        <v>42122</v>
      </c>
      <c r="AA1241" s="14" t="str">
        <f>TEXT(Table1[[#This Row],[Order Date]],"mmmm")</f>
        <v>April</v>
      </c>
      <c r="AB1241" s="8" t="str">
        <f>TEXT(Table1[[#This Row],[Order Date]],"yyyy")</f>
        <v>2015</v>
      </c>
      <c r="AC1241" s="10">
        <v>42122</v>
      </c>
      <c r="AD1241" s="2">
        <v>110.11799999999999</v>
      </c>
      <c r="AE1241" s="2">
        <v>13</v>
      </c>
      <c r="AF1241" s="2">
        <v>77.540000000000006</v>
      </c>
      <c r="AG1241" s="2">
        <v>89279</v>
      </c>
      <c r="AH1241" s="7" t="str">
        <f>IF(COUNTIF(Returns!$A$2:$A$1635,Orders!AG1241)&gt;0,"Returned","Not Returned")</f>
        <v>Not Returned</v>
      </c>
    </row>
    <row r="1242" spans="5:34" ht="12.75" customHeight="1" thickTop="1" thickBot="1" x14ac:dyDescent="0.3">
      <c r="E1242" s="11">
        <v>19054</v>
      </c>
      <c r="F1242" s="12" t="s">
        <v>47</v>
      </c>
      <c r="G1242" s="12">
        <v>7.0000000000000007E-2</v>
      </c>
      <c r="H1242" s="12">
        <v>60.97</v>
      </c>
      <c r="I1242" s="12">
        <v>4.5</v>
      </c>
      <c r="J1242" s="12">
        <v>2256</v>
      </c>
      <c r="K1242" s="7" t="str">
        <f>IF(COUNTIF(Table1[Customer ID],Table1[[#This Row],[Customer ID]])&gt;1,"Repeat Customer","One-Time Customer")</f>
        <v>Repeat Customer</v>
      </c>
      <c r="L1242" s="12" t="s">
        <v>2131</v>
      </c>
      <c r="M1242" s="12" t="s">
        <v>27</v>
      </c>
      <c r="N1242" s="12" t="s">
        <v>28</v>
      </c>
      <c r="O1242" s="12" t="s">
        <v>29</v>
      </c>
      <c r="P1242" s="12" t="s">
        <v>257</v>
      </c>
      <c r="Q1242" s="12" t="s">
        <v>59</v>
      </c>
      <c r="R1242" s="12" t="s">
        <v>2132</v>
      </c>
      <c r="S1242" s="12">
        <v>0.56000000000000005</v>
      </c>
      <c r="T1242" s="7">
        <f>Table1[[#This Row],[Profit]]/Table1[[#This Row],[Sales]]</f>
        <v>-0.11773747650116111</v>
      </c>
      <c r="U1242" s="12" t="s">
        <v>33</v>
      </c>
      <c r="V1242" s="12" t="s">
        <v>136</v>
      </c>
      <c r="W1242" s="12" t="s">
        <v>322</v>
      </c>
      <c r="X1242" s="12" t="s">
        <v>2088</v>
      </c>
      <c r="Y1242" s="12">
        <v>28560</v>
      </c>
      <c r="Z1242" s="13">
        <v>42006</v>
      </c>
      <c r="AA1242" s="14" t="str">
        <f>TEXT(Table1[[#This Row],[Order Date]],"mmmm")</f>
        <v>January</v>
      </c>
      <c r="AB1242" s="8" t="str">
        <f>TEXT(Table1[[#This Row],[Order Date]],"yyyy")</f>
        <v>2015</v>
      </c>
      <c r="AC1242" s="13">
        <v>42008</v>
      </c>
      <c r="AD1242" s="12">
        <v>-42.588000000000001</v>
      </c>
      <c r="AE1242" s="12">
        <v>6</v>
      </c>
      <c r="AF1242" s="12">
        <v>361.72</v>
      </c>
      <c r="AG1242" s="12">
        <v>87963</v>
      </c>
      <c r="AH1242" s="7" t="str">
        <f>IF(COUNTIF(Returns!$A$2:$A$1635,Orders!AG1242)&gt;0,"Returned","Not Returned")</f>
        <v>Not Returned</v>
      </c>
    </row>
    <row r="1243" spans="5:34" ht="12.75" customHeight="1" thickTop="1" thickBot="1" x14ac:dyDescent="0.3">
      <c r="E1243" s="9">
        <v>18652</v>
      </c>
      <c r="F1243" s="2" t="s">
        <v>56</v>
      </c>
      <c r="G1243" s="2">
        <v>7.0000000000000007E-2</v>
      </c>
      <c r="H1243" s="2">
        <v>70.98</v>
      </c>
      <c r="I1243" s="2">
        <v>30</v>
      </c>
      <c r="J1243" s="2">
        <v>2256</v>
      </c>
      <c r="K1243" s="7" t="str">
        <f>IF(COUNTIF(Table1[Customer ID],Table1[[#This Row],[Customer ID]])&gt;1,"Repeat Customer","One-Time Customer")</f>
        <v>Repeat Customer</v>
      </c>
      <c r="L1243" s="2" t="s">
        <v>2131</v>
      </c>
      <c r="M1243" s="2" t="s">
        <v>39</v>
      </c>
      <c r="N1243" s="2" t="s">
        <v>28</v>
      </c>
      <c r="O1243" s="2" t="s">
        <v>41</v>
      </c>
      <c r="P1243" s="2" t="s">
        <v>42</v>
      </c>
      <c r="Q1243" s="2" t="s">
        <v>43</v>
      </c>
      <c r="R1243" s="2" t="s">
        <v>2133</v>
      </c>
      <c r="S1243" s="2">
        <v>0.73</v>
      </c>
      <c r="T1243" s="7">
        <f>Table1[[#This Row],[Profit]]/Table1[[#This Row],[Sales]]</f>
        <v>-0.1623260792008562</v>
      </c>
      <c r="U1243" s="2" t="s">
        <v>33</v>
      </c>
      <c r="V1243" s="2" t="s">
        <v>136</v>
      </c>
      <c r="W1243" s="2" t="s">
        <v>322</v>
      </c>
      <c r="X1243" s="2" t="s">
        <v>2088</v>
      </c>
      <c r="Y1243" s="2">
        <v>28560</v>
      </c>
      <c r="Z1243" s="10">
        <v>42087</v>
      </c>
      <c r="AA1243" s="14" t="str">
        <f>TEXT(Table1[[#This Row],[Order Date]],"mmmm")</f>
        <v>March</v>
      </c>
      <c r="AB1243" s="8" t="str">
        <f>TEXT(Table1[[#This Row],[Order Date]],"yyyy")</f>
        <v>2015</v>
      </c>
      <c r="AC1243" s="10">
        <v>42089</v>
      </c>
      <c r="AD1243" s="2">
        <v>-222.95</v>
      </c>
      <c r="AE1243" s="2">
        <v>20</v>
      </c>
      <c r="AF1243" s="2">
        <v>1373.47</v>
      </c>
      <c r="AG1243" s="2">
        <v>87964</v>
      </c>
      <c r="AH1243" s="7" t="str">
        <f>IF(COUNTIF(Returns!$A$2:$A$1635,Orders!AG1243)&gt;0,"Returned","Not Returned")</f>
        <v>Not Returned</v>
      </c>
    </row>
    <row r="1244" spans="5:34" ht="12.75" customHeight="1" thickTop="1" thickBot="1" x14ac:dyDescent="0.3">
      <c r="E1244" s="11">
        <v>21937</v>
      </c>
      <c r="F1244" s="12" t="s">
        <v>25</v>
      </c>
      <c r="G1244" s="12">
        <v>0.06</v>
      </c>
      <c r="H1244" s="12">
        <v>6.68</v>
      </c>
      <c r="I1244" s="12">
        <v>6.93</v>
      </c>
      <c r="J1244" s="12">
        <v>2257</v>
      </c>
      <c r="K1244" s="7" t="str">
        <f>IF(COUNTIF(Table1[Customer ID],Table1[[#This Row],[Customer ID]])&gt;1,"Repeat Customer","One-Time Customer")</f>
        <v>One-Time Customer</v>
      </c>
      <c r="L1244" s="12" t="s">
        <v>2134</v>
      </c>
      <c r="M1244" s="12" t="s">
        <v>49</v>
      </c>
      <c r="N1244" s="12" t="s">
        <v>28</v>
      </c>
      <c r="O1244" s="12" t="s">
        <v>29</v>
      </c>
      <c r="P1244" s="12" t="s">
        <v>93</v>
      </c>
      <c r="Q1244" s="12" t="s">
        <v>59</v>
      </c>
      <c r="R1244" s="12" t="s">
        <v>2135</v>
      </c>
      <c r="S1244" s="12">
        <v>0.37</v>
      </c>
      <c r="T1244" s="7">
        <f>Table1[[#This Row],[Profit]]/Table1[[#This Row],[Sales]]</f>
        <v>8.2947127937336801E-2</v>
      </c>
      <c r="U1244" s="12" t="s">
        <v>33</v>
      </c>
      <c r="V1244" s="12" t="s">
        <v>136</v>
      </c>
      <c r="W1244" s="12" t="s">
        <v>322</v>
      </c>
      <c r="X1244" s="12" t="s">
        <v>2136</v>
      </c>
      <c r="Y1244" s="12">
        <v>27604</v>
      </c>
      <c r="Z1244" s="13">
        <v>42167</v>
      </c>
      <c r="AA1244" s="14" t="str">
        <f>TEXT(Table1[[#This Row],[Order Date]],"mmmm")</f>
        <v>June</v>
      </c>
      <c r="AB1244" s="8" t="str">
        <f>TEXT(Table1[[#This Row],[Order Date]],"yyyy")</f>
        <v>2015</v>
      </c>
      <c r="AC1244" s="13">
        <v>42168</v>
      </c>
      <c r="AD1244" s="12">
        <v>7.6244999999999994</v>
      </c>
      <c r="AE1244" s="12">
        <v>14</v>
      </c>
      <c r="AF1244" s="12">
        <v>91.92</v>
      </c>
      <c r="AG1244" s="12">
        <v>87965</v>
      </c>
      <c r="AH1244" s="7" t="str">
        <f>IF(COUNTIF(Returns!$A$2:$A$1635,Orders!AG1244)&gt;0,"Returned","Not Returned")</f>
        <v>Not Returned</v>
      </c>
    </row>
    <row r="1245" spans="5:34" ht="12.75" customHeight="1" thickTop="1" thickBot="1" x14ac:dyDescent="0.3">
      <c r="E1245" s="9">
        <v>26361</v>
      </c>
      <c r="F1245" s="2" t="s">
        <v>106</v>
      </c>
      <c r="G1245" s="2">
        <v>0.01</v>
      </c>
      <c r="H1245" s="2">
        <v>7.64</v>
      </c>
      <c r="I1245" s="2">
        <v>1.39</v>
      </c>
      <c r="J1245" s="2">
        <v>2258</v>
      </c>
      <c r="K1245" s="7" t="str">
        <f>IF(COUNTIF(Table1[Customer ID],Table1[[#This Row],[Customer ID]])&gt;1,"Repeat Customer","One-Time Customer")</f>
        <v>Repeat Customer</v>
      </c>
      <c r="L1245" s="2" t="s">
        <v>2137</v>
      </c>
      <c r="M1245" s="2" t="s">
        <v>27</v>
      </c>
      <c r="N1245" s="2" t="s">
        <v>28</v>
      </c>
      <c r="O1245" s="2" t="s">
        <v>29</v>
      </c>
      <c r="P1245" s="2" t="s">
        <v>69</v>
      </c>
      <c r="Q1245" s="2" t="s">
        <v>59</v>
      </c>
      <c r="R1245" s="2" t="s">
        <v>1239</v>
      </c>
      <c r="S1245" s="2">
        <v>0.36</v>
      </c>
      <c r="T1245" s="7">
        <f>Table1[[#This Row],[Profit]]/Table1[[#This Row],[Sales]]</f>
        <v>-22.876408787010501</v>
      </c>
      <c r="U1245" s="2" t="s">
        <v>33</v>
      </c>
      <c r="V1245" s="2" t="s">
        <v>136</v>
      </c>
      <c r="W1245" s="2" t="s">
        <v>322</v>
      </c>
      <c r="X1245" s="2" t="s">
        <v>2138</v>
      </c>
      <c r="Y1245" s="2">
        <v>27801</v>
      </c>
      <c r="Z1245" s="10">
        <v>42072</v>
      </c>
      <c r="AA1245" s="14" t="str">
        <f>TEXT(Table1[[#This Row],[Order Date]],"mmmm")</f>
        <v>March</v>
      </c>
      <c r="AB1245" s="8" t="str">
        <f>TEXT(Table1[[#This Row],[Order Date]],"yyyy")</f>
        <v>2015</v>
      </c>
      <c r="AC1245" s="10">
        <v>42076</v>
      </c>
      <c r="AD1245" s="2">
        <v>-1676.6119999999999</v>
      </c>
      <c r="AE1245" s="2">
        <v>9</v>
      </c>
      <c r="AF1245" s="2">
        <v>73.290000000000006</v>
      </c>
      <c r="AG1245" s="2">
        <v>87962</v>
      </c>
      <c r="AH1245" s="7" t="str">
        <f>IF(COUNTIF(Returns!$A$2:$A$1635,Orders!AG1245)&gt;0,"Returned","Not Returned")</f>
        <v>Not Returned</v>
      </c>
    </row>
    <row r="1246" spans="5:34" ht="12.75" customHeight="1" thickTop="1" thickBot="1" x14ac:dyDescent="0.3">
      <c r="E1246" s="11">
        <v>26362</v>
      </c>
      <c r="F1246" s="12" t="s">
        <v>106</v>
      </c>
      <c r="G1246" s="12">
        <v>7.0000000000000007E-2</v>
      </c>
      <c r="H1246" s="12">
        <v>400.97</v>
      </c>
      <c r="I1246" s="12">
        <v>48.26</v>
      </c>
      <c r="J1246" s="12">
        <v>2258</v>
      </c>
      <c r="K1246" s="7" t="str">
        <f>IF(COUNTIF(Table1[Customer ID],Table1[[#This Row],[Customer ID]])&gt;1,"Repeat Customer","One-Time Customer")</f>
        <v>Repeat Customer</v>
      </c>
      <c r="L1246" s="12" t="s">
        <v>2137</v>
      </c>
      <c r="M1246" s="12" t="s">
        <v>39</v>
      </c>
      <c r="N1246" s="12" t="s">
        <v>28</v>
      </c>
      <c r="O1246" s="12" t="s">
        <v>77</v>
      </c>
      <c r="P1246" s="12" t="s">
        <v>85</v>
      </c>
      <c r="Q1246" s="12" t="s">
        <v>121</v>
      </c>
      <c r="R1246" s="12" t="s">
        <v>1282</v>
      </c>
      <c r="S1246" s="12">
        <v>0.36</v>
      </c>
      <c r="T1246" s="7">
        <f>Table1[[#This Row],[Profit]]/Table1[[#This Row],[Sales]]</f>
        <v>1.5239082571285775E-2</v>
      </c>
      <c r="U1246" s="12" t="s">
        <v>33</v>
      </c>
      <c r="V1246" s="12" t="s">
        <v>136</v>
      </c>
      <c r="W1246" s="12" t="s">
        <v>322</v>
      </c>
      <c r="X1246" s="12" t="s">
        <v>2138</v>
      </c>
      <c r="Y1246" s="12">
        <v>27801</v>
      </c>
      <c r="Z1246" s="13">
        <v>42072</v>
      </c>
      <c r="AA1246" s="14" t="str">
        <f>TEXT(Table1[[#This Row],[Order Date]],"mmmm")</f>
        <v>March</v>
      </c>
      <c r="AB1246" s="8" t="str">
        <f>TEXT(Table1[[#This Row],[Order Date]],"yyyy")</f>
        <v>2015</v>
      </c>
      <c r="AC1246" s="13">
        <v>42076</v>
      </c>
      <c r="AD1246" s="12">
        <v>45.127799999999993</v>
      </c>
      <c r="AE1246" s="12">
        <v>8</v>
      </c>
      <c r="AF1246" s="12">
        <v>2961.32</v>
      </c>
      <c r="AG1246" s="12">
        <v>87962</v>
      </c>
      <c r="AH1246" s="7" t="str">
        <f>IF(COUNTIF(Returns!$A$2:$A$1635,Orders!AG1246)&gt;0,"Returned","Not Returned")</f>
        <v>Not Returned</v>
      </c>
    </row>
    <row r="1247" spans="5:34" ht="12.75" customHeight="1" thickTop="1" thickBot="1" x14ac:dyDescent="0.3">
      <c r="E1247" s="9">
        <v>20187</v>
      </c>
      <c r="F1247" s="2" t="s">
        <v>47</v>
      </c>
      <c r="G1247" s="2">
        <v>0.02</v>
      </c>
      <c r="H1247" s="2">
        <v>4.9800000000000004</v>
      </c>
      <c r="I1247" s="2">
        <v>0.49</v>
      </c>
      <c r="J1247" s="2">
        <v>2260</v>
      </c>
      <c r="K1247" s="7" t="str">
        <f>IF(COUNTIF(Table1[Customer ID],Table1[[#This Row],[Customer ID]])&gt;1,"Repeat Customer","One-Time Customer")</f>
        <v>Repeat Customer</v>
      </c>
      <c r="L1247" s="2" t="s">
        <v>2139</v>
      </c>
      <c r="M1247" s="2" t="s">
        <v>49</v>
      </c>
      <c r="N1247" s="2" t="s">
        <v>28</v>
      </c>
      <c r="O1247" s="2" t="s">
        <v>29</v>
      </c>
      <c r="P1247" s="2" t="s">
        <v>134</v>
      </c>
      <c r="Q1247" s="2" t="s">
        <v>59</v>
      </c>
      <c r="R1247" s="2" t="s">
        <v>1422</v>
      </c>
      <c r="S1247" s="2">
        <v>0.39</v>
      </c>
      <c r="T1247" s="7">
        <f>Table1[[#This Row],[Profit]]/Table1[[#This Row],[Sales]]</f>
        <v>-0.60686488348065659</v>
      </c>
      <c r="U1247" s="2" t="s">
        <v>33</v>
      </c>
      <c r="V1247" s="2" t="s">
        <v>136</v>
      </c>
      <c r="W1247" s="2" t="s">
        <v>387</v>
      </c>
      <c r="X1247" s="2" t="s">
        <v>2140</v>
      </c>
      <c r="Y1247" s="2">
        <v>30161</v>
      </c>
      <c r="Z1247" s="10">
        <v>42050</v>
      </c>
      <c r="AA1247" s="14" t="str">
        <f>TEXT(Table1[[#This Row],[Order Date]],"mmmm")</f>
        <v>February</v>
      </c>
      <c r="AB1247" s="8" t="str">
        <f>TEXT(Table1[[#This Row],[Order Date]],"yyyy")</f>
        <v>2015</v>
      </c>
      <c r="AC1247" s="10">
        <v>42051</v>
      </c>
      <c r="AD1247" s="2">
        <v>-52.863999999999997</v>
      </c>
      <c r="AE1247" s="2">
        <v>17</v>
      </c>
      <c r="AF1247" s="2">
        <v>87.11</v>
      </c>
      <c r="AG1247" s="2">
        <v>89601</v>
      </c>
      <c r="AH1247" s="7" t="str">
        <f>IF(COUNTIF(Returns!$A$2:$A$1635,Orders!AG1247)&gt;0,"Returned","Not Returned")</f>
        <v>Not Returned</v>
      </c>
    </row>
    <row r="1248" spans="5:34" ht="12.75" customHeight="1" thickTop="1" thickBot="1" x14ac:dyDescent="0.3">
      <c r="E1248" s="11">
        <v>20188</v>
      </c>
      <c r="F1248" s="12" t="s">
        <v>47</v>
      </c>
      <c r="G1248" s="12">
        <v>0.01</v>
      </c>
      <c r="H1248" s="12">
        <v>20.99</v>
      </c>
      <c r="I1248" s="12">
        <v>0.99</v>
      </c>
      <c r="J1248" s="12">
        <v>2260</v>
      </c>
      <c r="K1248" s="7" t="str">
        <f>IF(COUNTIF(Table1[Customer ID],Table1[[#This Row],[Customer ID]])&gt;1,"Repeat Customer","One-Time Customer")</f>
        <v>Repeat Customer</v>
      </c>
      <c r="L1248" s="12" t="s">
        <v>2139</v>
      </c>
      <c r="M1248" s="12" t="s">
        <v>49</v>
      </c>
      <c r="N1248" s="12" t="s">
        <v>28</v>
      </c>
      <c r="O1248" s="12" t="s">
        <v>77</v>
      </c>
      <c r="P1248" s="12" t="s">
        <v>78</v>
      </c>
      <c r="Q1248" s="12" t="s">
        <v>51</v>
      </c>
      <c r="R1248" s="12" t="s">
        <v>2141</v>
      </c>
      <c r="S1248" s="12">
        <v>0.83</v>
      </c>
      <c r="T1248" s="7">
        <f>Table1[[#This Row],[Profit]]/Table1[[#This Row],[Sales]]</f>
        <v>0.26620908130939808</v>
      </c>
      <c r="U1248" s="12" t="s">
        <v>33</v>
      </c>
      <c r="V1248" s="12" t="s">
        <v>136</v>
      </c>
      <c r="W1248" s="12" t="s">
        <v>387</v>
      </c>
      <c r="X1248" s="12" t="s">
        <v>2140</v>
      </c>
      <c r="Y1248" s="12">
        <v>30161</v>
      </c>
      <c r="Z1248" s="13">
        <v>42050</v>
      </c>
      <c r="AA1248" s="14" t="str">
        <f>TEXT(Table1[[#This Row],[Order Date]],"mmmm")</f>
        <v>February</v>
      </c>
      <c r="AB1248" s="8" t="str">
        <f>TEXT(Table1[[#This Row],[Order Date]],"yyyy")</f>
        <v>2015</v>
      </c>
      <c r="AC1248" s="13">
        <v>42051</v>
      </c>
      <c r="AD1248" s="12">
        <v>45.378</v>
      </c>
      <c r="AE1248" s="12">
        <v>9</v>
      </c>
      <c r="AF1248" s="12">
        <v>170.46</v>
      </c>
      <c r="AG1248" s="12">
        <v>89601</v>
      </c>
      <c r="AH1248" s="7" t="str">
        <f>IF(COUNTIF(Returns!$A$2:$A$1635,Orders!AG1248)&gt;0,"Returned","Not Returned")</f>
        <v>Not Returned</v>
      </c>
    </row>
    <row r="1249" spans="5:34" ht="12.75" customHeight="1" thickTop="1" thickBot="1" x14ac:dyDescent="0.3">
      <c r="E1249" s="9">
        <v>19569</v>
      </c>
      <c r="F1249" s="2" t="s">
        <v>25</v>
      </c>
      <c r="G1249" s="2">
        <v>0.08</v>
      </c>
      <c r="H1249" s="2">
        <v>4.9800000000000004</v>
      </c>
      <c r="I1249" s="2">
        <v>0.49</v>
      </c>
      <c r="J1249" s="2">
        <v>2260</v>
      </c>
      <c r="K1249" s="7" t="str">
        <f>IF(COUNTIF(Table1[Customer ID],Table1[[#This Row],[Customer ID]])&gt;1,"Repeat Customer","One-Time Customer")</f>
        <v>Repeat Customer</v>
      </c>
      <c r="L1249" s="2" t="s">
        <v>2139</v>
      </c>
      <c r="M1249" s="2" t="s">
        <v>49</v>
      </c>
      <c r="N1249" s="2" t="s">
        <v>28</v>
      </c>
      <c r="O1249" s="2" t="s">
        <v>29</v>
      </c>
      <c r="P1249" s="2" t="s">
        <v>134</v>
      </c>
      <c r="Q1249" s="2" t="s">
        <v>59</v>
      </c>
      <c r="R1249" s="2" t="s">
        <v>1422</v>
      </c>
      <c r="S1249" s="2">
        <v>0.39</v>
      </c>
      <c r="T1249" s="7">
        <f>Table1[[#This Row],[Profit]]/Table1[[#This Row],[Sales]]</f>
        <v>999.98303030303032</v>
      </c>
      <c r="U1249" s="2" t="s">
        <v>33</v>
      </c>
      <c r="V1249" s="2" t="s">
        <v>136</v>
      </c>
      <c r="W1249" s="2" t="s">
        <v>387</v>
      </c>
      <c r="X1249" s="2" t="s">
        <v>2140</v>
      </c>
      <c r="Y1249" s="2">
        <v>30161</v>
      </c>
      <c r="Z1249" s="10">
        <v>42115</v>
      </c>
      <c r="AA1249" s="14" t="str">
        <f>TEXT(Table1[[#This Row],[Order Date]],"mmmm")</f>
        <v>April</v>
      </c>
      <c r="AB1249" s="8" t="str">
        <f>TEXT(Table1[[#This Row],[Order Date]],"yyyy")</f>
        <v>2015</v>
      </c>
      <c r="AC1249" s="10">
        <v>42116</v>
      </c>
      <c r="AD1249" s="2">
        <v>4949.9160000000002</v>
      </c>
      <c r="AE1249" s="2">
        <v>1</v>
      </c>
      <c r="AF1249" s="2">
        <v>4.95</v>
      </c>
      <c r="AG1249" s="2">
        <v>89602</v>
      </c>
      <c r="AH1249" s="7" t="str">
        <f>IF(COUNTIF(Returns!$A$2:$A$1635,Orders!AG1249)&gt;0,"Returned","Not Returned")</f>
        <v>Not Returned</v>
      </c>
    </row>
    <row r="1250" spans="5:34" ht="12.75" customHeight="1" thickTop="1" thickBot="1" x14ac:dyDescent="0.3">
      <c r="E1250" s="11">
        <v>19570</v>
      </c>
      <c r="F1250" s="12" t="s">
        <v>25</v>
      </c>
      <c r="G1250" s="12">
        <v>0.09</v>
      </c>
      <c r="H1250" s="12">
        <v>119.99</v>
      </c>
      <c r="I1250" s="12">
        <v>14</v>
      </c>
      <c r="J1250" s="12">
        <v>2260</v>
      </c>
      <c r="K1250" s="7" t="str">
        <f>IF(COUNTIF(Table1[Customer ID],Table1[[#This Row],[Customer ID]])&gt;1,"Repeat Customer","One-Time Customer")</f>
        <v>Repeat Customer</v>
      </c>
      <c r="L1250" s="12" t="s">
        <v>2139</v>
      </c>
      <c r="M1250" s="12" t="s">
        <v>39</v>
      </c>
      <c r="N1250" s="12" t="s">
        <v>28</v>
      </c>
      <c r="O1250" s="12" t="s">
        <v>77</v>
      </c>
      <c r="P1250" s="12" t="s">
        <v>85</v>
      </c>
      <c r="Q1250" s="12" t="s">
        <v>43</v>
      </c>
      <c r="R1250" s="12" t="s">
        <v>890</v>
      </c>
      <c r="S1250" s="12">
        <v>0.36</v>
      </c>
      <c r="T1250" s="7">
        <f>Table1[[#This Row],[Profit]]/Table1[[#This Row],[Sales]]</f>
        <v>2.288621975544185</v>
      </c>
      <c r="U1250" s="12" t="s">
        <v>33</v>
      </c>
      <c r="V1250" s="12" t="s">
        <v>136</v>
      </c>
      <c r="W1250" s="12" t="s">
        <v>387</v>
      </c>
      <c r="X1250" s="12" t="s">
        <v>2140</v>
      </c>
      <c r="Y1250" s="12">
        <v>30161</v>
      </c>
      <c r="Z1250" s="13">
        <v>42115</v>
      </c>
      <c r="AA1250" s="14" t="str">
        <f>TEXT(Table1[[#This Row],[Order Date]],"mmmm")</f>
        <v>April</v>
      </c>
      <c r="AB1250" s="8" t="str">
        <f>TEXT(Table1[[#This Row],[Order Date]],"yyyy")</f>
        <v>2015</v>
      </c>
      <c r="AC1250" s="13">
        <v>42117</v>
      </c>
      <c r="AD1250" s="12">
        <v>1055.6039999999998</v>
      </c>
      <c r="AE1250" s="12">
        <v>4</v>
      </c>
      <c r="AF1250" s="12">
        <v>461.24</v>
      </c>
      <c r="AG1250" s="12">
        <v>89602</v>
      </c>
      <c r="AH1250" s="7" t="str">
        <f>IF(COUNTIF(Returns!$A$2:$A$1635,Orders!AG1250)&gt;0,"Returned","Not Returned")</f>
        <v>Not Returned</v>
      </c>
    </row>
    <row r="1251" spans="5:34" ht="12.75" customHeight="1" thickTop="1" thickBot="1" x14ac:dyDescent="0.3">
      <c r="E1251" s="9">
        <v>18142</v>
      </c>
      <c r="F1251" s="2" t="s">
        <v>37</v>
      </c>
      <c r="G1251" s="2">
        <v>0.09</v>
      </c>
      <c r="H1251" s="2">
        <v>207.48</v>
      </c>
      <c r="I1251" s="2">
        <v>0.99</v>
      </c>
      <c r="J1251" s="2">
        <v>2264</v>
      </c>
      <c r="K1251" s="7" t="str">
        <f>IF(COUNTIF(Table1[Customer ID],Table1[[#This Row],[Customer ID]])&gt;1,"Repeat Customer","One-Time Customer")</f>
        <v>One-Time Customer</v>
      </c>
      <c r="L1251" s="2" t="s">
        <v>2142</v>
      </c>
      <c r="M1251" s="2" t="s">
        <v>49</v>
      </c>
      <c r="N1251" s="2" t="s">
        <v>28</v>
      </c>
      <c r="O1251" s="2" t="s">
        <v>29</v>
      </c>
      <c r="P1251" s="2" t="s">
        <v>257</v>
      </c>
      <c r="Q1251" s="2" t="s">
        <v>59</v>
      </c>
      <c r="R1251" s="2" t="s">
        <v>2143</v>
      </c>
      <c r="S1251" s="2">
        <v>0.55000000000000004</v>
      </c>
      <c r="T1251" s="7">
        <f>Table1[[#This Row],[Profit]]/Table1[[#This Row],[Sales]]</f>
        <v>0.62281263522284724</v>
      </c>
      <c r="U1251" s="2" t="s">
        <v>33</v>
      </c>
      <c r="V1251" s="2" t="s">
        <v>61</v>
      </c>
      <c r="W1251" s="2" t="s">
        <v>506</v>
      </c>
      <c r="X1251" s="2" t="s">
        <v>2144</v>
      </c>
      <c r="Y1251" s="2">
        <v>64804</v>
      </c>
      <c r="Z1251" s="10">
        <v>42030</v>
      </c>
      <c r="AA1251" s="14" t="str">
        <f>TEXT(Table1[[#This Row],[Order Date]],"mmmm")</f>
        <v>January</v>
      </c>
      <c r="AB1251" s="8" t="str">
        <f>TEXT(Table1[[#This Row],[Order Date]],"yyyy")</f>
        <v>2015</v>
      </c>
      <c r="AC1251" s="10">
        <v>42033</v>
      </c>
      <c r="AD1251" s="2">
        <v>359.83</v>
      </c>
      <c r="AE1251" s="2">
        <v>3</v>
      </c>
      <c r="AF1251" s="2">
        <v>577.75</v>
      </c>
      <c r="AG1251" s="2">
        <v>86611</v>
      </c>
      <c r="AH1251" s="7" t="str">
        <f>IF(COUNTIF(Returns!$A$2:$A$1635,Orders!AG1251)&gt;0,"Returned","Not Returned")</f>
        <v>Not Returned</v>
      </c>
    </row>
    <row r="1252" spans="5:34" ht="12.75" customHeight="1" thickTop="1" thickBot="1" x14ac:dyDescent="0.3">
      <c r="E1252" s="11">
        <v>19171</v>
      </c>
      <c r="F1252" s="12" t="s">
        <v>47</v>
      </c>
      <c r="G1252" s="12">
        <v>0.1</v>
      </c>
      <c r="H1252" s="12">
        <v>7.45</v>
      </c>
      <c r="I1252" s="12">
        <v>6.28</v>
      </c>
      <c r="J1252" s="12">
        <v>2265</v>
      </c>
      <c r="K1252" s="7" t="str">
        <f>IF(COUNTIF(Table1[Customer ID],Table1[[#This Row],[Customer ID]])&gt;1,"Repeat Customer","One-Time Customer")</f>
        <v>Repeat Customer</v>
      </c>
      <c r="L1252" s="12" t="s">
        <v>2145</v>
      </c>
      <c r="M1252" s="12" t="s">
        <v>49</v>
      </c>
      <c r="N1252" s="12" t="s">
        <v>28</v>
      </c>
      <c r="O1252" s="12" t="s">
        <v>29</v>
      </c>
      <c r="P1252" s="12" t="s">
        <v>109</v>
      </c>
      <c r="Q1252" s="12" t="s">
        <v>59</v>
      </c>
      <c r="R1252" s="12" t="s">
        <v>2146</v>
      </c>
      <c r="S1252" s="12">
        <v>0.4</v>
      </c>
      <c r="T1252" s="7">
        <f>Table1[[#This Row],[Profit]]/Table1[[#This Row],[Sales]]</f>
        <v>-1.1763299663299662</v>
      </c>
      <c r="U1252" s="12" t="s">
        <v>33</v>
      </c>
      <c r="V1252" s="12" t="s">
        <v>61</v>
      </c>
      <c r="W1252" s="12" t="s">
        <v>506</v>
      </c>
      <c r="X1252" s="12" t="s">
        <v>2147</v>
      </c>
      <c r="Y1252" s="12">
        <v>64130</v>
      </c>
      <c r="Z1252" s="13">
        <v>42033</v>
      </c>
      <c r="AA1252" s="14" t="str">
        <f>TEXT(Table1[[#This Row],[Order Date]],"mmmm")</f>
        <v>January</v>
      </c>
      <c r="AB1252" s="8" t="str">
        <f>TEXT(Table1[[#This Row],[Order Date]],"yyyy")</f>
        <v>2015</v>
      </c>
      <c r="AC1252" s="13">
        <v>42036</v>
      </c>
      <c r="AD1252" s="12">
        <v>-69.873999999999995</v>
      </c>
      <c r="AE1252" s="12">
        <v>8</v>
      </c>
      <c r="AF1252" s="12">
        <v>59.4</v>
      </c>
      <c r="AG1252" s="12">
        <v>86612</v>
      </c>
      <c r="AH1252" s="7" t="str">
        <f>IF(COUNTIF(Returns!$A$2:$A$1635,Orders!AG1252)&gt;0,"Returned","Not Returned")</f>
        <v>Not Returned</v>
      </c>
    </row>
    <row r="1253" spans="5:34" ht="12.75" customHeight="1" thickTop="1" thickBot="1" x14ac:dyDescent="0.3">
      <c r="E1253" s="9">
        <v>19172</v>
      </c>
      <c r="F1253" s="2" t="s">
        <v>47</v>
      </c>
      <c r="G1253" s="2">
        <v>0.01</v>
      </c>
      <c r="H1253" s="2">
        <v>6.48</v>
      </c>
      <c r="I1253" s="2">
        <v>7.86</v>
      </c>
      <c r="J1253" s="2">
        <v>2265</v>
      </c>
      <c r="K1253" s="7" t="str">
        <f>IF(COUNTIF(Table1[Customer ID],Table1[[#This Row],[Customer ID]])&gt;1,"Repeat Customer","One-Time Customer")</f>
        <v>Repeat Customer</v>
      </c>
      <c r="L1253" s="2" t="s">
        <v>2145</v>
      </c>
      <c r="M1253" s="2" t="s">
        <v>49</v>
      </c>
      <c r="N1253" s="2" t="s">
        <v>28</v>
      </c>
      <c r="O1253" s="2" t="s">
        <v>29</v>
      </c>
      <c r="P1253" s="2" t="s">
        <v>93</v>
      </c>
      <c r="Q1253" s="2" t="s">
        <v>59</v>
      </c>
      <c r="R1253" s="2" t="s">
        <v>1121</v>
      </c>
      <c r="S1253" s="2">
        <v>0.37</v>
      </c>
      <c r="T1253" s="7">
        <f>Table1[[#This Row],[Profit]]/Table1[[#This Row],[Sales]]</f>
        <v>-2.0424315377670781</v>
      </c>
      <c r="U1253" s="2" t="s">
        <v>33</v>
      </c>
      <c r="V1253" s="2" t="s">
        <v>61</v>
      </c>
      <c r="W1253" s="2" t="s">
        <v>506</v>
      </c>
      <c r="X1253" s="2" t="s">
        <v>2147</v>
      </c>
      <c r="Y1253" s="2">
        <v>64130</v>
      </c>
      <c r="Z1253" s="10">
        <v>42033</v>
      </c>
      <c r="AA1253" s="14" t="str">
        <f>TEXT(Table1[[#This Row],[Order Date]],"mmmm")</f>
        <v>January</v>
      </c>
      <c r="AB1253" s="8" t="str">
        <f>TEXT(Table1[[#This Row],[Order Date]],"yyyy")</f>
        <v>2015</v>
      </c>
      <c r="AC1253" s="10">
        <v>42035</v>
      </c>
      <c r="AD1253" s="2">
        <v>-135.74</v>
      </c>
      <c r="AE1253" s="2">
        <v>10</v>
      </c>
      <c r="AF1253" s="2">
        <v>66.459999999999994</v>
      </c>
      <c r="AG1253" s="2">
        <v>86612</v>
      </c>
      <c r="AH1253" s="7" t="str">
        <f>IF(COUNTIF(Returns!$A$2:$A$1635,Orders!AG1253)&gt;0,"Returned","Not Returned")</f>
        <v>Not Returned</v>
      </c>
    </row>
    <row r="1254" spans="5:34" ht="12.75" customHeight="1" thickTop="1" thickBot="1" x14ac:dyDescent="0.3">
      <c r="E1254" s="11">
        <v>25996</v>
      </c>
      <c r="F1254" s="12" t="s">
        <v>47</v>
      </c>
      <c r="G1254" s="12">
        <v>0.02</v>
      </c>
      <c r="H1254" s="12">
        <v>11.33</v>
      </c>
      <c r="I1254" s="12">
        <v>6.12</v>
      </c>
      <c r="J1254" s="12">
        <v>2266</v>
      </c>
      <c r="K1254" s="7" t="str">
        <f>IF(COUNTIF(Table1[Customer ID],Table1[[#This Row],[Customer ID]])&gt;1,"Repeat Customer","One-Time Customer")</f>
        <v>Repeat Customer</v>
      </c>
      <c r="L1254" s="12" t="s">
        <v>2148</v>
      </c>
      <c r="M1254" s="12" t="s">
        <v>49</v>
      </c>
      <c r="N1254" s="12" t="s">
        <v>28</v>
      </c>
      <c r="O1254" s="12" t="s">
        <v>29</v>
      </c>
      <c r="P1254" s="12" t="s">
        <v>257</v>
      </c>
      <c r="Q1254" s="12" t="s">
        <v>86</v>
      </c>
      <c r="R1254" s="12" t="s">
        <v>2149</v>
      </c>
      <c r="S1254" s="12">
        <v>0.42</v>
      </c>
      <c r="T1254" s="7">
        <f>Table1[[#This Row],[Profit]]/Table1[[#This Row],[Sales]]</f>
        <v>-0.41074964639321071</v>
      </c>
      <c r="U1254" s="12" t="s">
        <v>33</v>
      </c>
      <c r="V1254" s="12" t="s">
        <v>61</v>
      </c>
      <c r="W1254" s="12" t="s">
        <v>506</v>
      </c>
      <c r="X1254" s="12" t="s">
        <v>2150</v>
      </c>
      <c r="Y1254" s="12">
        <v>63122</v>
      </c>
      <c r="Z1254" s="13">
        <v>42150</v>
      </c>
      <c r="AA1254" s="14" t="str">
        <f>TEXT(Table1[[#This Row],[Order Date]],"mmmm")</f>
        <v>May</v>
      </c>
      <c r="AB1254" s="8" t="str">
        <f>TEXT(Table1[[#This Row],[Order Date]],"yyyy")</f>
        <v>2015</v>
      </c>
      <c r="AC1254" s="13">
        <v>42152</v>
      </c>
      <c r="AD1254" s="12">
        <v>-14.52</v>
      </c>
      <c r="AE1254" s="12">
        <v>3</v>
      </c>
      <c r="AF1254" s="12">
        <v>35.35</v>
      </c>
      <c r="AG1254" s="12">
        <v>86610</v>
      </c>
      <c r="AH1254" s="7" t="str">
        <f>IF(COUNTIF(Returns!$A$2:$A$1635,Orders!AG1254)&gt;0,"Returned","Not Returned")</f>
        <v>Not Returned</v>
      </c>
    </row>
    <row r="1255" spans="5:34" ht="12.75" customHeight="1" thickTop="1" thickBot="1" x14ac:dyDescent="0.3">
      <c r="E1255" s="9">
        <v>25997</v>
      </c>
      <c r="F1255" s="2" t="s">
        <v>47</v>
      </c>
      <c r="G1255" s="2">
        <v>0.01</v>
      </c>
      <c r="H1255" s="2">
        <v>15.67</v>
      </c>
      <c r="I1255" s="2">
        <v>1.39</v>
      </c>
      <c r="J1255" s="2">
        <v>2266</v>
      </c>
      <c r="K1255" s="7" t="str">
        <f>IF(COUNTIF(Table1[Customer ID],Table1[[#This Row],[Customer ID]])&gt;1,"Repeat Customer","One-Time Customer")</f>
        <v>Repeat Customer</v>
      </c>
      <c r="L1255" s="2" t="s">
        <v>2148</v>
      </c>
      <c r="M1255" s="2" t="s">
        <v>49</v>
      </c>
      <c r="N1255" s="2" t="s">
        <v>28</v>
      </c>
      <c r="O1255" s="2" t="s">
        <v>29</v>
      </c>
      <c r="P1255" s="2" t="s">
        <v>69</v>
      </c>
      <c r="Q1255" s="2" t="s">
        <v>59</v>
      </c>
      <c r="R1255" s="2" t="s">
        <v>1700</v>
      </c>
      <c r="S1255" s="2">
        <v>0.38</v>
      </c>
      <c r="T1255" s="7">
        <f>Table1[[#This Row],[Profit]]/Table1[[#This Row],[Sales]]</f>
        <v>0.69</v>
      </c>
      <c r="U1255" s="2" t="s">
        <v>33</v>
      </c>
      <c r="V1255" s="2" t="s">
        <v>61</v>
      </c>
      <c r="W1255" s="2" t="s">
        <v>506</v>
      </c>
      <c r="X1255" s="2" t="s">
        <v>2150</v>
      </c>
      <c r="Y1255" s="2">
        <v>63122</v>
      </c>
      <c r="Z1255" s="10">
        <v>42150</v>
      </c>
      <c r="AA1255" s="14" t="str">
        <f>TEXT(Table1[[#This Row],[Order Date]],"mmmm")</f>
        <v>May</v>
      </c>
      <c r="AB1255" s="8" t="str">
        <f>TEXT(Table1[[#This Row],[Order Date]],"yyyy")</f>
        <v>2015</v>
      </c>
      <c r="AC1255" s="10">
        <v>42151</v>
      </c>
      <c r="AD1255" s="2">
        <v>171.26489999999998</v>
      </c>
      <c r="AE1255" s="2">
        <v>16</v>
      </c>
      <c r="AF1255" s="2">
        <v>248.21</v>
      </c>
      <c r="AG1255" s="2">
        <v>86610</v>
      </c>
      <c r="AH1255" s="7" t="str">
        <f>IF(COUNTIF(Returns!$A$2:$A$1635,Orders!AG1255)&gt;0,"Returned","Not Returned")</f>
        <v>Not Returned</v>
      </c>
    </row>
    <row r="1256" spans="5:34" ht="12.75" customHeight="1" thickTop="1" thickBot="1" x14ac:dyDescent="0.3">
      <c r="E1256" s="11">
        <v>19072</v>
      </c>
      <c r="F1256" s="12" t="s">
        <v>106</v>
      </c>
      <c r="G1256" s="12">
        <v>0.08</v>
      </c>
      <c r="H1256" s="12">
        <v>259.70999999999998</v>
      </c>
      <c r="I1256" s="12">
        <v>66.67</v>
      </c>
      <c r="J1256" s="12">
        <v>2268</v>
      </c>
      <c r="K1256" s="7" t="str">
        <f>IF(COUNTIF(Table1[Customer ID],Table1[[#This Row],[Customer ID]])&gt;1,"Repeat Customer","One-Time Customer")</f>
        <v>One-Time Customer</v>
      </c>
      <c r="L1256" s="12" t="s">
        <v>2151</v>
      </c>
      <c r="M1256" s="12" t="s">
        <v>39</v>
      </c>
      <c r="N1256" s="12" t="s">
        <v>58</v>
      </c>
      <c r="O1256" s="12" t="s">
        <v>41</v>
      </c>
      <c r="P1256" s="12" t="s">
        <v>152</v>
      </c>
      <c r="Q1256" s="12" t="s">
        <v>121</v>
      </c>
      <c r="R1256" s="12" t="s">
        <v>342</v>
      </c>
      <c r="S1256" s="12">
        <v>0.61</v>
      </c>
      <c r="T1256" s="7">
        <f>Table1[[#This Row],[Profit]]/Table1[[#This Row],[Sales]]</f>
        <v>3.3824054814633547E-2</v>
      </c>
      <c r="U1256" s="12" t="s">
        <v>33</v>
      </c>
      <c r="V1256" s="12" t="s">
        <v>136</v>
      </c>
      <c r="W1256" s="12" t="s">
        <v>362</v>
      </c>
      <c r="X1256" s="12" t="s">
        <v>2152</v>
      </c>
      <c r="Y1256" s="12">
        <v>34639</v>
      </c>
      <c r="Z1256" s="13">
        <v>42158</v>
      </c>
      <c r="AA1256" s="14" t="str">
        <f>TEXT(Table1[[#This Row],[Order Date]],"mmmm")</f>
        <v>June</v>
      </c>
      <c r="AB1256" s="8" t="str">
        <f>TEXT(Table1[[#This Row],[Order Date]],"yyyy")</f>
        <v>2015</v>
      </c>
      <c r="AC1256" s="13">
        <v>42162</v>
      </c>
      <c r="AD1256" s="12">
        <v>138.22199999999998</v>
      </c>
      <c r="AE1256" s="12">
        <v>17</v>
      </c>
      <c r="AF1256" s="12">
        <v>4086.5</v>
      </c>
      <c r="AG1256" s="12">
        <v>89571</v>
      </c>
      <c r="AH1256" s="7" t="str">
        <f>IF(COUNTIF(Returns!$A$2:$A$1635,Orders!AG1256)&gt;0,"Returned","Not Returned")</f>
        <v>Not Returned</v>
      </c>
    </row>
    <row r="1257" spans="5:34" ht="12.75" customHeight="1" thickTop="1" thickBot="1" x14ac:dyDescent="0.3">
      <c r="E1257" s="9">
        <v>23963</v>
      </c>
      <c r="F1257" s="2" t="s">
        <v>106</v>
      </c>
      <c r="G1257" s="2">
        <v>0.01</v>
      </c>
      <c r="H1257" s="2">
        <v>20.48</v>
      </c>
      <c r="I1257" s="2">
        <v>6.32</v>
      </c>
      <c r="J1257" s="2">
        <v>2270</v>
      </c>
      <c r="K1257" s="7" t="str">
        <f>IF(COUNTIF(Table1[Customer ID],Table1[[#This Row],[Customer ID]])&gt;1,"Repeat Customer","One-Time Customer")</f>
        <v>Repeat Customer</v>
      </c>
      <c r="L1257" s="2" t="s">
        <v>2153</v>
      </c>
      <c r="M1257" s="2" t="s">
        <v>49</v>
      </c>
      <c r="N1257" s="2" t="s">
        <v>58</v>
      </c>
      <c r="O1257" s="2" t="s">
        <v>29</v>
      </c>
      <c r="P1257" s="2" t="s">
        <v>257</v>
      </c>
      <c r="Q1257" s="2" t="s">
        <v>59</v>
      </c>
      <c r="R1257" s="2" t="s">
        <v>1920</v>
      </c>
      <c r="S1257" s="2">
        <v>0.57999999999999996</v>
      </c>
      <c r="T1257" s="7">
        <f>Table1[[#This Row],[Profit]]/Table1[[#This Row],[Sales]]</f>
        <v>1.8965010799136068</v>
      </c>
      <c r="U1257" s="2" t="s">
        <v>33</v>
      </c>
      <c r="V1257" s="2" t="s">
        <v>136</v>
      </c>
      <c r="W1257" s="2" t="s">
        <v>932</v>
      </c>
      <c r="X1257" s="2" t="s">
        <v>2154</v>
      </c>
      <c r="Y1257" s="2">
        <v>29662</v>
      </c>
      <c r="Z1257" s="10">
        <v>42041</v>
      </c>
      <c r="AA1257" s="14" t="str">
        <f>TEXT(Table1[[#This Row],[Order Date]],"mmmm")</f>
        <v>February</v>
      </c>
      <c r="AB1257" s="8" t="str">
        <f>TEXT(Table1[[#This Row],[Order Date]],"yyyy")</f>
        <v>2015</v>
      </c>
      <c r="AC1257" s="10">
        <v>42043</v>
      </c>
      <c r="AD1257" s="2">
        <v>711.24479999999994</v>
      </c>
      <c r="AE1257" s="2">
        <v>18</v>
      </c>
      <c r="AF1257" s="2">
        <v>375.03</v>
      </c>
      <c r="AG1257" s="2">
        <v>89572</v>
      </c>
      <c r="AH1257" s="7" t="str">
        <f>IF(COUNTIF(Returns!$A$2:$A$1635,Orders!AG1257)&gt;0,"Returned","Not Returned")</f>
        <v>Not Returned</v>
      </c>
    </row>
    <row r="1258" spans="5:34" ht="12.75" customHeight="1" thickTop="1" thickBot="1" x14ac:dyDescent="0.3">
      <c r="E1258" s="11">
        <v>23964</v>
      </c>
      <c r="F1258" s="12" t="s">
        <v>106</v>
      </c>
      <c r="G1258" s="12">
        <v>0.09</v>
      </c>
      <c r="H1258" s="12">
        <v>1.86</v>
      </c>
      <c r="I1258" s="12">
        <v>2.58</v>
      </c>
      <c r="J1258" s="12">
        <v>2270</v>
      </c>
      <c r="K1258" s="7" t="str">
        <f>IF(COUNTIF(Table1[Customer ID],Table1[[#This Row],[Customer ID]])&gt;1,"Repeat Customer","One-Time Customer")</f>
        <v>Repeat Customer</v>
      </c>
      <c r="L1258" s="12" t="s">
        <v>2153</v>
      </c>
      <c r="M1258" s="12" t="s">
        <v>49</v>
      </c>
      <c r="N1258" s="12" t="s">
        <v>58</v>
      </c>
      <c r="O1258" s="12" t="s">
        <v>29</v>
      </c>
      <c r="P1258" s="12" t="s">
        <v>66</v>
      </c>
      <c r="Q1258" s="12" t="s">
        <v>31</v>
      </c>
      <c r="R1258" s="12" t="s">
        <v>308</v>
      </c>
      <c r="S1258" s="12">
        <v>0.82</v>
      </c>
      <c r="T1258" s="7">
        <f>Table1[[#This Row],[Profit]]/Table1[[#This Row],[Sales]]</f>
        <v>-49.065896119402993</v>
      </c>
      <c r="U1258" s="12" t="s">
        <v>33</v>
      </c>
      <c r="V1258" s="12" t="s">
        <v>136</v>
      </c>
      <c r="W1258" s="12" t="s">
        <v>932</v>
      </c>
      <c r="X1258" s="12" t="s">
        <v>2154</v>
      </c>
      <c r="Y1258" s="12">
        <v>29662</v>
      </c>
      <c r="Z1258" s="13">
        <v>42041</v>
      </c>
      <c r="AA1258" s="14" t="str">
        <f>TEXT(Table1[[#This Row],[Order Date]],"mmmm")</f>
        <v>February</v>
      </c>
      <c r="AB1258" s="8" t="str">
        <f>TEXT(Table1[[#This Row],[Order Date]],"yyyy")</f>
        <v>2015</v>
      </c>
      <c r="AC1258" s="13">
        <v>42046</v>
      </c>
      <c r="AD1258" s="12">
        <v>-1084.8469632000001</v>
      </c>
      <c r="AE1258" s="12">
        <v>12</v>
      </c>
      <c r="AF1258" s="12">
        <v>22.11</v>
      </c>
      <c r="AG1258" s="12">
        <v>89572</v>
      </c>
      <c r="AH1258" s="7" t="str">
        <f>IF(COUNTIF(Returns!$A$2:$A$1635,Orders!AG1258)&gt;0,"Returned","Not Returned")</f>
        <v>Not Returned</v>
      </c>
    </row>
    <row r="1259" spans="5:34" ht="12.75" customHeight="1" thickTop="1" thickBot="1" x14ac:dyDescent="0.3">
      <c r="E1259" s="9">
        <v>23965</v>
      </c>
      <c r="F1259" s="2" t="s">
        <v>106</v>
      </c>
      <c r="G1259" s="2">
        <v>0.08</v>
      </c>
      <c r="H1259" s="2">
        <v>205.99</v>
      </c>
      <c r="I1259" s="2">
        <v>2.5</v>
      </c>
      <c r="J1259" s="2">
        <v>2270</v>
      </c>
      <c r="K1259" s="7" t="str">
        <f>IF(COUNTIF(Table1[Customer ID],Table1[[#This Row],[Customer ID]])&gt;1,"Repeat Customer","One-Time Customer")</f>
        <v>Repeat Customer</v>
      </c>
      <c r="L1259" s="2" t="s">
        <v>2153</v>
      </c>
      <c r="M1259" s="2" t="s">
        <v>49</v>
      </c>
      <c r="N1259" s="2" t="s">
        <v>58</v>
      </c>
      <c r="O1259" s="2" t="s">
        <v>77</v>
      </c>
      <c r="P1259" s="2" t="s">
        <v>78</v>
      </c>
      <c r="Q1259" s="2" t="s">
        <v>59</v>
      </c>
      <c r="R1259" s="2" t="s">
        <v>2155</v>
      </c>
      <c r="S1259" s="2">
        <v>0.59</v>
      </c>
      <c r="T1259" s="7">
        <f>Table1[[#This Row],[Profit]]/Table1[[#This Row],[Sales]]</f>
        <v>-5.4522753751717182E-2</v>
      </c>
      <c r="U1259" s="2" t="s">
        <v>33</v>
      </c>
      <c r="V1259" s="2" t="s">
        <v>136</v>
      </c>
      <c r="W1259" s="2" t="s">
        <v>932</v>
      </c>
      <c r="X1259" s="2" t="s">
        <v>2154</v>
      </c>
      <c r="Y1259" s="2">
        <v>29662</v>
      </c>
      <c r="Z1259" s="10">
        <v>42041</v>
      </c>
      <c r="AA1259" s="14" t="str">
        <f>TEXT(Table1[[#This Row],[Order Date]],"mmmm")</f>
        <v>February</v>
      </c>
      <c r="AB1259" s="8" t="str">
        <f>TEXT(Table1[[#This Row],[Order Date]],"yyyy")</f>
        <v>2015</v>
      </c>
      <c r="AC1259" s="10">
        <v>42046</v>
      </c>
      <c r="AD1259" s="2">
        <v>-156.77199999999999</v>
      </c>
      <c r="AE1259" s="2">
        <v>17</v>
      </c>
      <c r="AF1259" s="2">
        <v>2875.35</v>
      </c>
      <c r="AG1259" s="2">
        <v>89572</v>
      </c>
      <c r="AH1259" s="7" t="str">
        <f>IF(COUNTIF(Returns!$A$2:$A$1635,Orders!AG1259)&gt;0,"Returned","Not Returned")</f>
        <v>Not Returned</v>
      </c>
    </row>
    <row r="1260" spans="5:34" ht="12.75" customHeight="1" thickTop="1" thickBot="1" x14ac:dyDescent="0.3">
      <c r="E1260" s="11">
        <v>19438</v>
      </c>
      <c r="F1260" s="12" t="s">
        <v>25</v>
      </c>
      <c r="G1260" s="12">
        <v>0.08</v>
      </c>
      <c r="H1260" s="12">
        <v>15.73</v>
      </c>
      <c r="I1260" s="12">
        <v>7.42</v>
      </c>
      <c r="J1260" s="12">
        <v>2272</v>
      </c>
      <c r="K1260" s="7" t="str">
        <f>IF(COUNTIF(Table1[Customer ID],Table1[[#This Row],[Customer ID]])&gt;1,"Repeat Customer","One-Time Customer")</f>
        <v>One-Time Customer</v>
      </c>
      <c r="L1260" s="12" t="s">
        <v>2156</v>
      </c>
      <c r="M1260" s="12" t="s">
        <v>27</v>
      </c>
      <c r="N1260" s="12" t="s">
        <v>28</v>
      </c>
      <c r="O1260" s="12" t="s">
        <v>29</v>
      </c>
      <c r="P1260" s="12" t="s">
        <v>174</v>
      </c>
      <c r="Q1260" s="12" t="s">
        <v>51</v>
      </c>
      <c r="R1260" s="12" t="s">
        <v>2157</v>
      </c>
      <c r="S1260" s="12">
        <v>0.56000000000000005</v>
      </c>
      <c r="T1260" s="7">
        <f>Table1[[#This Row],[Profit]]/Table1[[#This Row],[Sales]]</f>
        <v>-0.48155737704918034</v>
      </c>
      <c r="U1260" s="12" t="s">
        <v>33</v>
      </c>
      <c r="V1260" s="12" t="s">
        <v>61</v>
      </c>
      <c r="W1260" s="12" t="s">
        <v>130</v>
      </c>
      <c r="X1260" s="12" t="s">
        <v>2158</v>
      </c>
      <c r="Y1260" s="12">
        <v>76543</v>
      </c>
      <c r="Z1260" s="13">
        <v>42079</v>
      </c>
      <c r="AA1260" s="14" t="str">
        <f>TEXT(Table1[[#This Row],[Order Date]],"mmmm")</f>
        <v>March</v>
      </c>
      <c r="AB1260" s="8" t="str">
        <f>TEXT(Table1[[#This Row],[Order Date]],"yyyy")</f>
        <v>2015</v>
      </c>
      <c r="AC1260" s="13">
        <v>42081</v>
      </c>
      <c r="AD1260" s="12">
        <v>-37.6</v>
      </c>
      <c r="AE1260" s="12">
        <v>5</v>
      </c>
      <c r="AF1260" s="12">
        <v>78.08</v>
      </c>
      <c r="AG1260" s="12">
        <v>90110</v>
      </c>
      <c r="AH1260" s="7" t="str">
        <f>IF(COUNTIF(Returns!$A$2:$A$1635,Orders!AG1260)&gt;0,"Returned","Not Returned")</f>
        <v>Not Returned</v>
      </c>
    </row>
    <row r="1261" spans="5:34" ht="12.75" customHeight="1" thickTop="1" thickBot="1" x14ac:dyDescent="0.3">
      <c r="E1261" s="9">
        <v>23416</v>
      </c>
      <c r="F1261" s="2" t="s">
        <v>106</v>
      </c>
      <c r="G1261" s="2">
        <v>0.04</v>
      </c>
      <c r="H1261" s="2">
        <v>120.98</v>
      </c>
      <c r="I1261" s="2">
        <v>3.99</v>
      </c>
      <c r="J1261" s="2">
        <v>2273</v>
      </c>
      <c r="K1261" s="7" t="str">
        <f>IF(COUNTIF(Table1[Customer ID],Table1[[#This Row],[Customer ID]])&gt;1,"Repeat Customer","One-Time Customer")</f>
        <v>Repeat Customer</v>
      </c>
      <c r="L1261" s="2" t="s">
        <v>2159</v>
      </c>
      <c r="M1261" s="2" t="s">
        <v>49</v>
      </c>
      <c r="N1261" s="2" t="s">
        <v>28</v>
      </c>
      <c r="O1261" s="2" t="s">
        <v>29</v>
      </c>
      <c r="P1261" s="2" t="s">
        <v>257</v>
      </c>
      <c r="Q1261" s="2" t="s">
        <v>59</v>
      </c>
      <c r="R1261" s="2" t="s">
        <v>2160</v>
      </c>
      <c r="S1261" s="2">
        <v>0.6</v>
      </c>
      <c r="T1261" s="7">
        <f>Table1[[#This Row],[Profit]]/Table1[[#This Row],[Sales]]</f>
        <v>0.69</v>
      </c>
      <c r="U1261" s="2" t="s">
        <v>33</v>
      </c>
      <c r="V1261" s="2" t="s">
        <v>61</v>
      </c>
      <c r="W1261" s="2" t="s">
        <v>130</v>
      </c>
      <c r="X1261" s="2" t="s">
        <v>2161</v>
      </c>
      <c r="Y1261" s="2">
        <v>78550</v>
      </c>
      <c r="Z1261" s="10">
        <v>42129</v>
      </c>
      <c r="AA1261" s="14" t="str">
        <f>TEXT(Table1[[#This Row],[Order Date]],"mmmm")</f>
        <v>May</v>
      </c>
      <c r="AB1261" s="8" t="str">
        <f>TEXT(Table1[[#This Row],[Order Date]],"yyyy")</f>
        <v>2015</v>
      </c>
      <c r="AC1261" s="10">
        <v>42129</v>
      </c>
      <c r="AD1261" s="2">
        <v>1389.5771999999999</v>
      </c>
      <c r="AE1261" s="2">
        <v>17</v>
      </c>
      <c r="AF1261" s="2">
        <v>2013.88</v>
      </c>
      <c r="AG1261" s="2">
        <v>90109</v>
      </c>
      <c r="AH1261" s="7" t="str">
        <f>IF(COUNTIF(Returns!$A$2:$A$1635,Orders!AG1261)&gt;0,"Returned","Not Returned")</f>
        <v>Not Returned</v>
      </c>
    </row>
    <row r="1262" spans="5:34" ht="12.75" customHeight="1" thickTop="1" thickBot="1" x14ac:dyDescent="0.3">
      <c r="E1262" s="11">
        <v>23417</v>
      </c>
      <c r="F1262" s="12" t="s">
        <v>106</v>
      </c>
      <c r="G1262" s="12">
        <v>0.02</v>
      </c>
      <c r="H1262" s="12">
        <v>55.99</v>
      </c>
      <c r="I1262" s="12">
        <v>5</v>
      </c>
      <c r="J1262" s="12">
        <v>2273</v>
      </c>
      <c r="K1262" s="7" t="str">
        <f>IF(COUNTIF(Table1[Customer ID],Table1[[#This Row],[Customer ID]])&gt;1,"Repeat Customer","One-Time Customer")</f>
        <v>Repeat Customer</v>
      </c>
      <c r="L1262" s="12" t="s">
        <v>2159</v>
      </c>
      <c r="M1262" s="12" t="s">
        <v>49</v>
      </c>
      <c r="N1262" s="12" t="s">
        <v>28</v>
      </c>
      <c r="O1262" s="12" t="s">
        <v>77</v>
      </c>
      <c r="P1262" s="12" t="s">
        <v>78</v>
      </c>
      <c r="Q1262" s="12" t="s">
        <v>51</v>
      </c>
      <c r="R1262" s="12" t="s">
        <v>398</v>
      </c>
      <c r="S1262" s="12">
        <v>0.83</v>
      </c>
      <c r="T1262" s="7">
        <f>Table1[[#This Row],[Profit]]/Table1[[#This Row],[Sales]]</f>
        <v>-1.1067752831313333</v>
      </c>
      <c r="U1262" s="12" t="s">
        <v>33</v>
      </c>
      <c r="V1262" s="12" t="s">
        <v>61</v>
      </c>
      <c r="W1262" s="12" t="s">
        <v>130</v>
      </c>
      <c r="X1262" s="12" t="s">
        <v>2161</v>
      </c>
      <c r="Y1262" s="12">
        <v>78550</v>
      </c>
      <c r="Z1262" s="13">
        <v>42129</v>
      </c>
      <c r="AA1262" s="14" t="str">
        <f>TEXT(Table1[[#This Row],[Order Date]],"mmmm")</f>
        <v>May</v>
      </c>
      <c r="AB1262" s="8" t="str">
        <f>TEXT(Table1[[#This Row],[Order Date]],"yyyy")</f>
        <v>2015</v>
      </c>
      <c r="AC1262" s="13">
        <v>42129</v>
      </c>
      <c r="AD1262" s="12">
        <v>-222.816</v>
      </c>
      <c r="AE1262" s="12">
        <v>4</v>
      </c>
      <c r="AF1262" s="12">
        <v>201.32</v>
      </c>
      <c r="AG1262" s="12">
        <v>90109</v>
      </c>
      <c r="AH1262" s="7" t="str">
        <f>IF(COUNTIF(Returns!$A$2:$A$1635,Orders!AG1262)&gt;0,"Returned","Not Returned")</f>
        <v>Not Returned</v>
      </c>
    </row>
    <row r="1263" spans="5:34" ht="12.75" customHeight="1" thickTop="1" thickBot="1" x14ac:dyDescent="0.3">
      <c r="E1263" s="9">
        <v>23418</v>
      </c>
      <c r="F1263" s="2" t="s">
        <v>106</v>
      </c>
      <c r="G1263" s="2">
        <v>0.05</v>
      </c>
      <c r="H1263" s="2">
        <v>23.99</v>
      </c>
      <c r="I1263" s="2">
        <v>15.68</v>
      </c>
      <c r="J1263" s="2">
        <v>2274</v>
      </c>
      <c r="K1263" s="7" t="str">
        <f>IF(COUNTIF(Table1[Customer ID],Table1[[#This Row],[Customer ID]])&gt;1,"Repeat Customer","One-Time Customer")</f>
        <v>One-Time Customer</v>
      </c>
      <c r="L1263" s="2" t="s">
        <v>2162</v>
      </c>
      <c r="M1263" s="2" t="s">
        <v>39</v>
      </c>
      <c r="N1263" s="2" t="s">
        <v>28</v>
      </c>
      <c r="O1263" s="2" t="s">
        <v>41</v>
      </c>
      <c r="P1263" s="2" t="s">
        <v>50</v>
      </c>
      <c r="Q1263" s="2" t="s">
        <v>43</v>
      </c>
      <c r="R1263" s="2" t="s">
        <v>2163</v>
      </c>
      <c r="S1263" s="2">
        <v>0.62</v>
      </c>
      <c r="T1263" s="7">
        <f>Table1[[#This Row],[Profit]]/Table1[[#This Row],[Sales]]</f>
        <v>-0.44792469264011259</v>
      </c>
      <c r="U1263" s="2" t="s">
        <v>33</v>
      </c>
      <c r="V1263" s="2" t="s">
        <v>61</v>
      </c>
      <c r="W1263" s="2" t="s">
        <v>130</v>
      </c>
      <c r="X1263" s="2" t="s">
        <v>2164</v>
      </c>
      <c r="Y1263" s="2">
        <v>77036</v>
      </c>
      <c r="Z1263" s="10">
        <v>42129</v>
      </c>
      <c r="AA1263" s="14" t="str">
        <f>TEXT(Table1[[#This Row],[Order Date]],"mmmm")</f>
        <v>May</v>
      </c>
      <c r="AB1263" s="8" t="str">
        <f>TEXT(Table1[[#This Row],[Order Date]],"yyyy")</f>
        <v>2015</v>
      </c>
      <c r="AC1263" s="10">
        <v>42133</v>
      </c>
      <c r="AD1263" s="2">
        <v>-133.71</v>
      </c>
      <c r="AE1263" s="2">
        <v>12</v>
      </c>
      <c r="AF1263" s="2">
        <v>298.51</v>
      </c>
      <c r="AG1263" s="2">
        <v>90109</v>
      </c>
      <c r="AH1263" s="7" t="str">
        <f>IF(COUNTIF(Returns!$A$2:$A$1635,Orders!AG1263)&gt;0,"Returned","Not Returned")</f>
        <v>Not Returned</v>
      </c>
    </row>
    <row r="1264" spans="5:34" ht="12.75" customHeight="1" thickTop="1" thickBot="1" x14ac:dyDescent="0.3">
      <c r="E1264" s="11">
        <v>24552</v>
      </c>
      <c r="F1264" s="12" t="s">
        <v>37</v>
      </c>
      <c r="G1264" s="12">
        <v>0.01</v>
      </c>
      <c r="H1264" s="12">
        <v>195.99</v>
      </c>
      <c r="I1264" s="12">
        <v>8.99</v>
      </c>
      <c r="J1264" s="12">
        <v>2276</v>
      </c>
      <c r="K1264" s="7" t="str">
        <f>IF(COUNTIF(Table1[Customer ID],Table1[[#This Row],[Customer ID]])&gt;1,"Repeat Customer","One-Time Customer")</f>
        <v>One-Time Customer</v>
      </c>
      <c r="L1264" s="12" t="s">
        <v>2165</v>
      </c>
      <c r="M1264" s="12" t="s">
        <v>49</v>
      </c>
      <c r="N1264" s="12" t="s">
        <v>114</v>
      </c>
      <c r="O1264" s="12" t="s">
        <v>77</v>
      </c>
      <c r="P1264" s="12" t="s">
        <v>78</v>
      </c>
      <c r="Q1264" s="12" t="s">
        <v>59</v>
      </c>
      <c r="R1264" s="12" t="s">
        <v>734</v>
      </c>
      <c r="S1264" s="12">
        <v>0.6</v>
      </c>
      <c r="T1264" s="7">
        <f>Table1[[#This Row],[Profit]]/Table1[[#This Row],[Sales]]</f>
        <v>0.69</v>
      </c>
      <c r="U1264" s="12" t="s">
        <v>33</v>
      </c>
      <c r="V1264" s="12" t="s">
        <v>53</v>
      </c>
      <c r="W1264" s="12" t="s">
        <v>71</v>
      </c>
      <c r="X1264" s="12" t="s">
        <v>2166</v>
      </c>
      <c r="Y1264" s="12">
        <v>14304</v>
      </c>
      <c r="Z1264" s="13">
        <v>42185</v>
      </c>
      <c r="AA1264" s="14" t="str">
        <f>TEXT(Table1[[#This Row],[Order Date]],"mmmm")</f>
        <v>June</v>
      </c>
      <c r="AB1264" s="8" t="str">
        <f>TEXT(Table1[[#This Row],[Order Date]],"yyyy")</f>
        <v>2015</v>
      </c>
      <c r="AC1264" s="13">
        <v>42185</v>
      </c>
      <c r="AD1264" s="12">
        <v>2653.7813999999998</v>
      </c>
      <c r="AE1264" s="12">
        <v>22</v>
      </c>
      <c r="AF1264" s="12">
        <v>3846.06</v>
      </c>
      <c r="AG1264" s="12">
        <v>91502</v>
      </c>
      <c r="AH1264" s="7" t="str">
        <f>IF(COUNTIF(Returns!$A$2:$A$1635,Orders!AG1264)&gt;0,"Returned","Not Returned")</f>
        <v>Not Returned</v>
      </c>
    </row>
    <row r="1265" spans="5:34" ht="12.75" customHeight="1" thickTop="1" thickBot="1" x14ac:dyDescent="0.3">
      <c r="E1265" s="9">
        <v>23572</v>
      </c>
      <c r="F1265" s="2" t="s">
        <v>106</v>
      </c>
      <c r="G1265" s="2">
        <v>0.04</v>
      </c>
      <c r="H1265" s="2">
        <v>4.4800000000000004</v>
      </c>
      <c r="I1265" s="2">
        <v>2.5</v>
      </c>
      <c r="J1265" s="2">
        <v>2279</v>
      </c>
      <c r="K1265" s="7" t="str">
        <f>IF(COUNTIF(Table1[Customer ID],Table1[[#This Row],[Customer ID]])&gt;1,"Repeat Customer","One-Time Customer")</f>
        <v>One-Time Customer</v>
      </c>
      <c r="L1265" s="2" t="s">
        <v>2167</v>
      </c>
      <c r="M1265" s="2" t="s">
        <v>27</v>
      </c>
      <c r="N1265" s="2" t="s">
        <v>40</v>
      </c>
      <c r="O1265" s="2" t="s">
        <v>29</v>
      </c>
      <c r="P1265" s="2" t="s">
        <v>69</v>
      </c>
      <c r="Q1265" s="2" t="s">
        <v>59</v>
      </c>
      <c r="R1265" s="2" t="s">
        <v>1130</v>
      </c>
      <c r="S1265" s="2">
        <v>0.37</v>
      </c>
      <c r="T1265" s="7">
        <f>Table1[[#This Row],[Profit]]/Table1[[#This Row],[Sales]]</f>
        <v>0.28722516003339826</v>
      </c>
      <c r="U1265" s="2" t="s">
        <v>33</v>
      </c>
      <c r="V1265" s="2" t="s">
        <v>53</v>
      </c>
      <c r="W1265" s="2" t="s">
        <v>234</v>
      </c>
      <c r="X1265" s="2" t="s">
        <v>2168</v>
      </c>
      <c r="Y1265" s="2">
        <v>15601</v>
      </c>
      <c r="Z1265" s="10">
        <v>42177</v>
      </c>
      <c r="AA1265" s="14" t="str">
        <f>TEXT(Table1[[#This Row],[Order Date]],"mmmm")</f>
        <v>June</v>
      </c>
      <c r="AB1265" s="8" t="str">
        <f>TEXT(Table1[[#This Row],[Order Date]],"yyyy")</f>
        <v>2015</v>
      </c>
      <c r="AC1265" s="10">
        <v>42181</v>
      </c>
      <c r="AD1265" s="2">
        <v>10.32</v>
      </c>
      <c r="AE1265" s="2">
        <v>7</v>
      </c>
      <c r="AF1265" s="2">
        <v>35.93</v>
      </c>
      <c r="AG1265" s="2">
        <v>85949</v>
      </c>
      <c r="AH1265" s="7" t="str">
        <f>IF(COUNTIF(Returns!$A$2:$A$1635,Orders!AG1265)&gt;0,"Returned","Not Returned")</f>
        <v>Not Returned</v>
      </c>
    </row>
    <row r="1266" spans="5:34" ht="12.75" customHeight="1" thickTop="1" thickBot="1" x14ac:dyDescent="0.3">
      <c r="E1266" s="11">
        <v>19615</v>
      </c>
      <c r="F1266" s="12" t="s">
        <v>37</v>
      </c>
      <c r="G1266" s="12">
        <v>0.08</v>
      </c>
      <c r="H1266" s="12">
        <v>205.99</v>
      </c>
      <c r="I1266" s="12">
        <v>2.5</v>
      </c>
      <c r="J1266" s="12">
        <v>2281</v>
      </c>
      <c r="K1266" s="7" t="str">
        <f>IF(COUNTIF(Table1[Customer ID],Table1[[#This Row],[Customer ID]])&gt;1,"Repeat Customer","One-Time Customer")</f>
        <v>One-Time Customer</v>
      </c>
      <c r="L1266" s="12" t="s">
        <v>2169</v>
      </c>
      <c r="M1266" s="12" t="s">
        <v>49</v>
      </c>
      <c r="N1266" s="12" t="s">
        <v>40</v>
      </c>
      <c r="O1266" s="12" t="s">
        <v>77</v>
      </c>
      <c r="P1266" s="12" t="s">
        <v>78</v>
      </c>
      <c r="Q1266" s="12" t="s">
        <v>59</v>
      </c>
      <c r="R1266" s="12" t="s">
        <v>2155</v>
      </c>
      <c r="S1266" s="12">
        <v>0.59</v>
      </c>
      <c r="T1266" s="7">
        <f>Table1[[#This Row],[Profit]]/Table1[[#This Row],[Sales]]</f>
        <v>0.61916853318765375</v>
      </c>
      <c r="U1266" s="12" t="s">
        <v>33</v>
      </c>
      <c r="V1266" s="12" t="s">
        <v>61</v>
      </c>
      <c r="W1266" s="12" t="s">
        <v>1858</v>
      </c>
      <c r="X1266" s="12" t="s">
        <v>2170</v>
      </c>
      <c r="Y1266" s="12">
        <v>54703</v>
      </c>
      <c r="Z1266" s="13">
        <v>42031</v>
      </c>
      <c r="AA1266" s="14" t="str">
        <f>TEXT(Table1[[#This Row],[Order Date]],"mmmm")</f>
        <v>January</v>
      </c>
      <c r="AB1266" s="8" t="str">
        <f>TEXT(Table1[[#This Row],[Order Date]],"yyyy")</f>
        <v>2015</v>
      </c>
      <c r="AC1266" s="13">
        <v>42032</v>
      </c>
      <c r="AD1266" s="12">
        <v>997.38144000000011</v>
      </c>
      <c r="AE1266" s="12">
        <v>10</v>
      </c>
      <c r="AF1266" s="12">
        <v>1610.84</v>
      </c>
      <c r="AG1266" s="12">
        <v>85948</v>
      </c>
      <c r="AH1266" s="7" t="str">
        <f>IF(COUNTIF(Returns!$A$2:$A$1635,Orders!AG1266)&gt;0,"Returned","Not Returned")</f>
        <v>Not Returned</v>
      </c>
    </row>
    <row r="1267" spans="5:34" ht="12.75" customHeight="1" thickTop="1" thickBot="1" x14ac:dyDescent="0.3">
      <c r="E1267" s="9">
        <v>21260</v>
      </c>
      <c r="F1267" s="2" t="s">
        <v>56</v>
      </c>
      <c r="G1267" s="2">
        <v>0.04</v>
      </c>
      <c r="H1267" s="2">
        <v>5.98</v>
      </c>
      <c r="I1267" s="2">
        <v>5.79</v>
      </c>
      <c r="J1267" s="2">
        <v>2282</v>
      </c>
      <c r="K1267" s="7" t="str">
        <f>IF(COUNTIF(Table1[Customer ID],Table1[[#This Row],[Customer ID]])&gt;1,"Repeat Customer","One-Time Customer")</f>
        <v>One-Time Customer</v>
      </c>
      <c r="L1267" s="2" t="s">
        <v>2171</v>
      </c>
      <c r="M1267" s="2" t="s">
        <v>49</v>
      </c>
      <c r="N1267" s="2" t="s">
        <v>40</v>
      </c>
      <c r="O1267" s="2" t="s">
        <v>29</v>
      </c>
      <c r="P1267" s="2" t="s">
        <v>93</v>
      </c>
      <c r="Q1267" s="2" t="s">
        <v>59</v>
      </c>
      <c r="R1267" s="2" t="s">
        <v>123</v>
      </c>
      <c r="S1267" s="2">
        <v>0.36</v>
      </c>
      <c r="T1267" s="7">
        <f>Table1[[#This Row],[Profit]]/Table1[[#This Row],[Sales]]</f>
        <v>-0.41837900603808642</v>
      </c>
      <c r="U1267" s="2" t="s">
        <v>33</v>
      </c>
      <c r="V1267" s="2" t="s">
        <v>61</v>
      </c>
      <c r="W1267" s="2" t="s">
        <v>1858</v>
      </c>
      <c r="X1267" s="2" t="s">
        <v>2172</v>
      </c>
      <c r="Y1267" s="2">
        <v>53713</v>
      </c>
      <c r="Z1267" s="10">
        <v>42040</v>
      </c>
      <c r="AA1267" s="14" t="str">
        <f>TEXT(Table1[[#This Row],[Order Date]],"mmmm")</f>
        <v>February</v>
      </c>
      <c r="AB1267" s="8" t="str">
        <f>TEXT(Table1[[#This Row],[Order Date]],"yyyy")</f>
        <v>2015</v>
      </c>
      <c r="AC1267" s="10">
        <v>42042</v>
      </c>
      <c r="AD1267" s="2">
        <v>-36.030800000000006</v>
      </c>
      <c r="AE1267" s="2">
        <v>14</v>
      </c>
      <c r="AF1267" s="2">
        <v>86.12</v>
      </c>
      <c r="AG1267" s="2">
        <v>85950</v>
      </c>
      <c r="AH1267" s="7" t="str">
        <f>IF(COUNTIF(Returns!$A$2:$A$1635,Orders!AG1267)&gt;0,"Returned","Not Returned")</f>
        <v>Not Returned</v>
      </c>
    </row>
    <row r="1268" spans="5:34" ht="12.75" customHeight="1" thickTop="1" thickBot="1" x14ac:dyDescent="0.3">
      <c r="E1268" s="11">
        <v>26148</v>
      </c>
      <c r="F1268" s="12" t="s">
        <v>56</v>
      </c>
      <c r="G1268" s="12">
        <v>0.01</v>
      </c>
      <c r="H1268" s="12">
        <v>11.7</v>
      </c>
      <c r="I1268" s="12">
        <v>6.96</v>
      </c>
      <c r="J1268" s="12">
        <v>2283</v>
      </c>
      <c r="K1268" s="7" t="str">
        <f>IF(COUNTIF(Table1[Customer ID],Table1[[#This Row],[Customer ID]])&gt;1,"Repeat Customer","One-Time Customer")</f>
        <v>One-Time Customer</v>
      </c>
      <c r="L1268" s="12" t="s">
        <v>2173</v>
      </c>
      <c r="M1268" s="12" t="s">
        <v>49</v>
      </c>
      <c r="N1268" s="12" t="s">
        <v>40</v>
      </c>
      <c r="O1268" s="12" t="s">
        <v>29</v>
      </c>
      <c r="P1268" s="12" t="s">
        <v>257</v>
      </c>
      <c r="Q1268" s="12" t="s">
        <v>86</v>
      </c>
      <c r="R1268" s="12" t="s">
        <v>1280</v>
      </c>
      <c r="S1268" s="12">
        <v>0.5</v>
      </c>
      <c r="T1268" s="7">
        <f>Table1[[#This Row],[Profit]]/Table1[[#This Row],[Sales]]</f>
        <v>-0.37666189670872902</v>
      </c>
      <c r="U1268" s="12" t="s">
        <v>33</v>
      </c>
      <c r="V1268" s="12" t="s">
        <v>61</v>
      </c>
      <c r="W1268" s="12" t="s">
        <v>1858</v>
      </c>
      <c r="X1268" s="12" t="s">
        <v>2174</v>
      </c>
      <c r="Y1268" s="12">
        <v>53132</v>
      </c>
      <c r="Z1268" s="13">
        <v>42028</v>
      </c>
      <c r="AA1268" s="14" t="str">
        <f>TEXT(Table1[[#This Row],[Order Date]],"mmmm")</f>
        <v>January</v>
      </c>
      <c r="AB1268" s="8" t="str">
        <f>TEXT(Table1[[#This Row],[Order Date]],"yyyy")</f>
        <v>2015</v>
      </c>
      <c r="AC1268" s="13">
        <v>42030</v>
      </c>
      <c r="AD1268" s="12">
        <v>-28.954000000000001</v>
      </c>
      <c r="AE1268" s="12">
        <v>6</v>
      </c>
      <c r="AF1268" s="12">
        <v>76.87</v>
      </c>
      <c r="AG1268" s="12">
        <v>85947</v>
      </c>
      <c r="AH1268" s="7" t="str">
        <f>IF(COUNTIF(Returns!$A$2:$A$1635,Orders!AG1268)&gt;0,"Returned","Not Returned")</f>
        <v>Not Returned</v>
      </c>
    </row>
    <row r="1269" spans="5:34" ht="12.75" customHeight="1" thickTop="1" thickBot="1" x14ac:dyDescent="0.3">
      <c r="E1269" s="9">
        <v>19460</v>
      </c>
      <c r="F1269" s="2" t="s">
        <v>56</v>
      </c>
      <c r="G1269" s="2">
        <v>0.02</v>
      </c>
      <c r="H1269" s="2">
        <v>17.7</v>
      </c>
      <c r="I1269" s="2">
        <v>9.4700000000000006</v>
      </c>
      <c r="J1269" s="2">
        <v>2285</v>
      </c>
      <c r="K1269" s="7" t="str">
        <f>IF(COUNTIF(Table1[Customer ID],Table1[[#This Row],[Customer ID]])&gt;1,"Repeat Customer","One-Time Customer")</f>
        <v>One-Time Customer</v>
      </c>
      <c r="L1269" s="2" t="s">
        <v>2175</v>
      </c>
      <c r="M1269" s="2" t="s">
        <v>27</v>
      </c>
      <c r="N1269" s="2" t="s">
        <v>28</v>
      </c>
      <c r="O1269" s="2" t="s">
        <v>29</v>
      </c>
      <c r="P1269" s="2" t="s">
        <v>141</v>
      </c>
      <c r="Q1269" s="2" t="s">
        <v>59</v>
      </c>
      <c r="R1269" s="2" t="s">
        <v>1569</v>
      </c>
      <c r="S1269" s="2">
        <v>0.59</v>
      </c>
      <c r="T1269" s="7">
        <f>Table1[[#This Row],[Profit]]/Table1[[#This Row],[Sales]]</f>
        <v>-0.22696743192738919</v>
      </c>
      <c r="U1269" s="2" t="s">
        <v>33</v>
      </c>
      <c r="V1269" s="2" t="s">
        <v>136</v>
      </c>
      <c r="W1269" s="2" t="s">
        <v>932</v>
      </c>
      <c r="X1269" s="2" t="s">
        <v>2176</v>
      </c>
      <c r="Y1269" s="2">
        <v>29730</v>
      </c>
      <c r="Z1269" s="10">
        <v>42076</v>
      </c>
      <c r="AA1269" s="14" t="str">
        <f>TEXT(Table1[[#This Row],[Order Date]],"mmmm")</f>
        <v>March</v>
      </c>
      <c r="AB1269" s="8" t="str">
        <f>TEXT(Table1[[#This Row],[Order Date]],"yyyy")</f>
        <v>2015</v>
      </c>
      <c r="AC1269" s="10">
        <v>42078</v>
      </c>
      <c r="AD1269" s="2">
        <v>-85.021999999999991</v>
      </c>
      <c r="AE1269" s="2">
        <v>21</v>
      </c>
      <c r="AF1269" s="2">
        <v>374.6</v>
      </c>
      <c r="AG1269" s="2">
        <v>90148</v>
      </c>
      <c r="AH1269" s="7" t="str">
        <f>IF(COUNTIF(Returns!$A$2:$A$1635,Orders!AG1269)&gt;0,"Returned","Not Returned")</f>
        <v>Not Returned</v>
      </c>
    </row>
    <row r="1270" spans="5:34" ht="12.75" customHeight="1" thickTop="1" thickBot="1" x14ac:dyDescent="0.3">
      <c r="E1270" s="11">
        <v>21529</v>
      </c>
      <c r="F1270" s="12" t="s">
        <v>56</v>
      </c>
      <c r="G1270" s="12">
        <v>0</v>
      </c>
      <c r="H1270" s="12">
        <v>4.91</v>
      </c>
      <c r="I1270" s="12">
        <v>0.5</v>
      </c>
      <c r="J1270" s="12">
        <v>2286</v>
      </c>
      <c r="K1270" s="7" t="str">
        <f>IF(COUNTIF(Table1[Customer ID],Table1[[#This Row],[Customer ID]])&gt;1,"Repeat Customer","One-Time Customer")</f>
        <v>Repeat Customer</v>
      </c>
      <c r="L1270" s="12" t="s">
        <v>2177</v>
      </c>
      <c r="M1270" s="12" t="s">
        <v>49</v>
      </c>
      <c r="N1270" s="12" t="s">
        <v>28</v>
      </c>
      <c r="O1270" s="12" t="s">
        <v>29</v>
      </c>
      <c r="P1270" s="12" t="s">
        <v>134</v>
      </c>
      <c r="Q1270" s="12" t="s">
        <v>59</v>
      </c>
      <c r="R1270" s="12" t="s">
        <v>163</v>
      </c>
      <c r="S1270" s="12">
        <v>0.36</v>
      </c>
      <c r="T1270" s="7">
        <f>Table1[[#This Row],[Profit]]/Table1[[#This Row],[Sales]]</f>
        <v>1.6033295619848071</v>
      </c>
      <c r="U1270" s="12" t="s">
        <v>33</v>
      </c>
      <c r="V1270" s="12" t="s">
        <v>136</v>
      </c>
      <c r="W1270" s="12" t="s">
        <v>932</v>
      </c>
      <c r="X1270" s="12" t="s">
        <v>2178</v>
      </c>
      <c r="Y1270" s="12">
        <v>29301</v>
      </c>
      <c r="Z1270" s="13">
        <v>42039</v>
      </c>
      <c r="AA1270" s="14" t="str">
        <f>TEXT(Table1[[#This Row],[Order Date]],"mmmm")</f>
        <v>February</v>
      </c>
      <c r="AB1270" s="8" t="str">
        <f>TEXT(Table1[[#This Row],[Order Date]],"yyyy")</f>
        <v>2015</v>
      </c>
      <c r="AC1270" s="13">
        <v>42041</v>
      </c>
      <c r="AD1270" s="12">
        <v>99.198000000000008</v>
      </c>
      <c r="AE1270" s="12">
        <v>12</v>
      </c>
      <c r="AF1270" s="12">
        <v>61.87</v>
      </c>
      <c r="AG1270" s="12">
        <v>90145</v>
      </c>
      <c r="AH1270" s="7" t="str">
        <f>IF(COUNTIF(Returns!$A$2:$A$1635,Orders!AG1270)&gt;0,"Returned","Not Returned")</f>
        <v>Not Returned</v>
      </c>
    </row>
    <row r="1271" spans="5:34" ht="12.75" customHeight="1" thickTop="1" thickBot="1" x14ac:dyDescent="0.3">
      <c r="E1271" s="9">
        <v>21530</v>
      </c>
      <c r="F1271" s="2" t="s">
        <v>56</v>
      </c>
      <c r="G1271" s="2">
        <v>0.01</v>
      </c>
      <c r="H1271" s="2">
        <v>7.28</v>
      </c>
      <c r="I1271" s="2">
        <v>11.15</v>
      </c>
      <c r="J1271" s="2">
        <v>2286</v>
      </c>
      <c r="K1271" s="7" t="str">
        <f>IF(COUNTIF(Table1[Customer ID],Table1[[#This Row],[Customer ID]])&gt;1,"Repeat Customer","One-Time Customer")</f>
        <v>Repeat Customer</v>
      </c>
      <c r="L1271" s="2" t="s">
        <v>2177</v>
      </c>
      <c r="M1271" s="2" t="s">
        <v>49</v>
      </c>
      <c r="N1271" s="2" t="s">
        <v>28</v>
      </c>
      <c r="O1271" s="2" t="s">
        <v>29</v>
      </c>
      <c r="P1271" s="2" t="s">
        <v>93</v>
      </c>
      <c r="Q1271" s="2" t="s">
        <v>59</v>
      </c>
      <c r="R1271" s="2" t="s">
        <v>854</v>
      </c>
      <c r="S1271" s="2">
        <v>0.37</v>
      </c>
      <c r="T1271" s="7">
        <f>Table1[[#This Row],[Profit]]/Table1[[#This Row],[Sales]]</f>
        <v>2.7829664484451717</v>
      </c>
      <c r="U1271" s="2" t="s">
        <v>33</v>
      </c>
      <c r="V1271" s="2" t="s">
        <v>136</v>
      </c>
      <c r="W1271" s="2" t="s">
        <v>932</v>
      </c>
      <c r="X1271" s="2" t="s">
        <v>2178</v>
      </c>
      <c r="Y1271" s="2">
        <v>29301</v>
      </c>
      <c r="Z1271" s="10">
        <v>42039</v>
      </c>
      <c r="AA1271" s="14" t="str">
        <f>TEXT(Table1[[#This Row],[Order Date]],"mmmm")</f>
        <v>February</v>
      </c>
      <c r="AB1271" s="8" t="str">
        <f>TEXT(Table1[[#This Row],[Order Date]],"yyyy")</f>
        <v>2015</v>
      </c>
      <c r="AC1271" s="10">
        <v>42040</v>
      </c>
      <c r="AD1271" s="2">
        <v>136.03139999999999</v>
      </c>
      <c r="AE1271" s="2">
        <v>6</v>
      </c>
      <c r="AF1271" s="2">
        <v>48.88</v>
      </c>
      <c r="AG1271" s="2">
        <v>90145</v>
      </c>
      <c r="AH1271" s="7" t="str">
        <f>IF(COUNTIF(Returns!$A$2:$A$1635,Orders!AG1271)&gt;0,"Returned","Not Returned")</f>
        <v>Not Returned</v>
      </c>
    </row>
    <row r="1272" spans="5:34" ht="12.75" customHeight="1" thickTop="1" thickBot="1" x14ac:dyDescent="0.3">
      <c r="E1272" s="11">
        <v>21531</v>
      </c>
      <c r="F1272" s="12" t="s">
        <v>56</v>
      </c>
      <c r="G1272" s="12">
        <v>0.1</v>
      </c>
      <c r="H1272" s="12">
        <v>6.68</v>
      </c>
      <c r="I1272" s="12">
        <v>6.93</v>
      </c>
      <c r="J1272" s="12">
        <v>2286</v>
      </c>
      <c r="K1272" s="7" t="str">
        <f>IF(COUNTIF(Table1[Customer ID],Table1[[#This Row],[Customer ID]])&gt;1,"Repeat Customer","One-Time Customer")</f>
        <v>Repeat Customer</v>
      </c>
      <c r="L1272" s="12" t="s">
        <v>2177</v>
      </c>
      <c r="M1272" s="12" t="s">
        <v>49</v>
      </c>
      <c r="N1272" s="12" t="s">
        <v>28</v>
      </c>
      <c r="O1272" s="12" t="s">
        <v>29</v>
      </c>
      <c r="P1272" s="12" t="s">
        <v>93</v>
      </c>
      <c r="Q1272" s="12" t="s">
        <v>59</v>
      </c>
      <c r="R1272" s="12" t="s">
        <v>2135</v>
      </c>
      <c r="S1272" s="12">
        <v>0.37</v>
      </c>
      <c r="T1272" s="7">
        <f>Table1[[#This Row],[Profit]]/Table1[[#This Row],[Sales]]</f>
        <v>-4.6415584415584421</v>
      </c>
      <c r="U1272" s="12" t="s">
        <v>33</v>
      </c>
      <c r="V1272" s="12" t="s">
        <v>136</v>
      </c>
      <c r="W1272" s="12" t="s">
        <v>932</v>
      </c>
      <c r="X1272" s="12" t="s">
        <v>2178</v>
      </c>
      <c r="Y1272" s="12">
        <v>29301</v>
      </c>
      <c r="Z1272" s="13">
        <v>42039</v>
      </c>
      <c r="AA1272" s="14" t="str">
        <f>TEXT(Table1[[#This Row],[Order Date]],"mmmm")</f>
        <v>February</v>
      </c>
      <c r="AB1272" s="8" t="str">
        <f>TEXT(Table1[[#This Row],[Order Date]],"yyyy")</f>
        <v>2015</v>
      </c>
      <c r="AC1272" s="13">
        <v>42042</v>
      </c>
      <c r="AD1272" s="12">
        <v>-100.072</v>
      </c>
      <c r="AE1272" s="12">
        <v>3</v>
      </c>
      <c r="AF1272" s="12">
        <v>21.56</v>
      </c>
      <c r="AG1272" s="12">
        <v>90145</v>
      </c>
      <c r="AH1272" s="7" t="str">
        <f>IF(COUNTIF(Returns!$A$2:$A$1635,Orders!AG1272)&gt;0,"Returned","Not Returned")</f>
        <v>Not Returned</v>
      </c>
    </row>
    <row r="1273" spans="5:34" ht="12.75" customHeight="1" thickTop="1" thickBot="1" x14ac:dyDescent="0.3">
      <c r="E1273" s="9">
        <v>25183</v>
      </c>
      <c r="F1273" s="2" t="s">
        <v>37</v>
      </c>
      <c r="G1273" s="2">
        <v>0.01</v>
      </c>
      <c r="H1273" s="2">
        <v>18.97</v>
      </c>
      <c r="I1273" s="2">
        <v>9.0299999999999994</v>
      </c>
      <c r="J1273" s="2">
        <v>2287</v>
      </c>
      <c r="K1273" s="7" t="str">
        <f>IF(COUNTIF(Table1[Customer ID],Table1[[#This Row],[Customer ID]])&gt;1,"Repeat Customer","One-Time Customer")</f>
        <v>Repeat Customer</v>
      </c>
      <c r="L1273" s="2" t="s">
        <v>2179</v>
      </c>
      <c r="M1273" s="2" t="s">
        <v>49</v>
      </c>
      <c r="N1273" s="2" t="s">
        <v>28</v>
      </c>
      <c r="O1273" s="2" t="s">
        <v>29</v>
      </c>
      <c r="P1273" s="2" t="s">
        <v>93</v>
      </c>
      <c r="Q1273" s="2" t="s">
        <v>59</v>
      </c>
      <c r="R1273" s="2" t="s">
        <v>775</v>
      </c>
      <c r="S1273" s="2">
        <v>0.37</v>
      </c>
      <c r="T1273" s="7">
        <f>Table1[[#This Row],[Profit]]/Table1[[#This Row],[Sales]]</f>
        <v>-7.3035161231554013E-2</v>
      </c>
      <c r="U1273" s="2" t="s">
        <v>33</v>
      </c>
      <c r="V1273" s="2" t="s">
        <v>136</v>
      </c>
      <c r="W1273" s="2" t="s">
        <v>932</v>
      </c>
      <c r="X1273" s="2" t="s">
        <v>2180</v>
      </c>
      <c r="Y1273" s="2">
        <v>29483</v>
      </c>
      <c r="Z1273" s="10">
        <v>42088</v>
      </c>
      <c r="AA1273" s="14" t="str">
        <f>TEXT(Table1[[#This Row],[Order Date]],"mmmm")</f>
        <v>March</v>
      </c>
      <c r="AB1273" s="8" t="str">
        <f>TEXT(Table1[[#This Row],[Order Date]],"yyyy")</f>
        <v>2015</v>
      </c>
      <c r="AC1273" s="10">
        <v>42088</v>
      </c>
      <c r="AD1273" s="2">
        <v>-12.026699999999998</v>
      </c>
      <c r="AE1273" s="2">
        <v>8</v>
      </c>
      <c r="AF1273" s="2">
        <v>164.67</v>
      </c>
      <c r="AG1273" s="2">
        <v>90146</v>
      </c>
      <c r="AH1273" s="7" t="str">
        <f>IF(COUNTIF(Returns!$A$2:$A$1635,Orders!AG1273)&gt;0,"Returned","Not Returned")</f>
        <v>Not Returned</v>
      </c>
    </row>
    <row r="1274" spans="5:34" ht="12.75" customHeight="1" thickTop="1" thickBot="1" x14ac:dyDescent="0.3">
      <c r="E1274" s="11">
        <v>25184</v>
      </c>
      <c r="F1274" s="12" t="s">
        <v>37</v>
      </c>
      <c r="G1274" s="12">
        <v>0.03</v>
      </c>
      <c r="H1274" s="12">
        <v>12.28</v>
      </c>
      <c r="I1274" s="12">
        <v>4.8600000000000003</v>
      </c>
      <c r="J1274" s="12">
        <v>2287</v>
      </c>
      <c r="K1274" s="7" t="str">
        <f>IF(COUNTIF(Table1[Customer ID],Table1[[#This Row],[Customer ID]])&gt;1,"Repeat Customer","One-Time Customer")</f>
        <v>Repeat Customer</v>
      </c>
      <c r="L1274" s="12" t="s">
        <v>2179</v>
      </c>
      <c r="M1274" s="12" t="s">
        <v>49</v>
      </c>
      <c r="N1274" s="12" t="s">
        <v>28</v>
      </c>
      <c r="O1274" s="12" t="s">
        <v>29</v>
      </c>
      <c r="P1274" s="12" t="s">
        <v>93</v>
      </c>
      <c r="Q1274" s="12" t="s">
        <v>59</v>
      </c>
      <c r="R1274" s="12" t="s">
        <v>303</v>
      </c>
      <c r="S1274" s="12">
        <v>0.38</v>
      </c>
      <c r="T1274" s="7">
        <f>Table1[[#This Row],[Profit]]/Table1[[#This Row],[Sales]]</f>
        <v>1.6841902667033271</v>
      </c>
      <c r="U1274" s="12" t="s">
        <v>33</v>
      </c>
      <c r="V1274" s="12" t="s">
        <v>136</v>
      </c>
      <c r="W1274" s="12" t="s">
        <v>932</v>
      </c>
      <c r="X1274" s="12" t="s">
        <v>2180</v>
      </c>
      <c r="Y1274" s="12">
        <v>29483</v>
      </c>
      <c r="Z1274" s="13">
        <v>42088</v>
      </c>
      <c r="AA1274" s="14" t="str">
        <f>TEXT(Table1[[#This Row],[Order Date]],"mmmm")</f>
        <v>March</v>
      </c>
      <c r="AB1274" s="8" t="str">
        <f>TEXT(Table1[[#This Row],[Order Date]],"yyyy")</f>
        <v>2015</v>
      </c>
      <c r="AC1274" s="13">
        <v>42089</v>
      </c>
      <c r="AD1274" s="12">
        <v>122.508</v>
      </c>
      <c r="AE1274" s="12">
        <v>6</v>
      </c>
      <c r="AF1274" s="12">
        <v>72.739999999999995</v>
      </c>
      <c r="AG1274" s="12">
        <v>90146</v>
      </c>
      <c r="AH1274" s="7" t="str">
        <f>IF(COUNTIF(Returns!$A$2:$A$1635,Orders!AG1274)&gt;0,"Returned","Not Returned")</f>
        <v>Not Returned</v>
      </c>
    </row>
    <row r="1275" spans="5:34" ht="12.75" customHeight="1" thickTop="1" thickBot="1" x14ac:dyDescent="0.3">
      <c r="E1275" s="9">
        <v>25185</v>
      </c>
      <c r="F1275" s="2" t="s">
        <v>37</v>
      </c>
      <c r="G1275" s="2">
        <v>0.05</v>
      </c>
      <c r="H1275" s="2">
        <v>34.99</v>
      </c>
      <c r="I1275" s="2">
        <v>7.73</v>
      </c>
      <c r="J1275" s="2">
        <v>2287</v>
      </c>
      <c r="K1275" s="7" t="str">
        <f>IF(COUNTIF(Table1[Customer ID],Table1[[#This Row],[Customer ID]])&gt;1,"Repeat Customer","One-Time Customer")</f>
        <v>Repeat Customer</v>
      </c>
      <c r="L1275" s="2" t="s">
        <v>2179</v>
      </c>
      <c r="M1275" s="2" t="s">
        <v>27</v>
      </c>
      <c r="N1275" s="2" t="s">
        <v>28</v>
      </c>
      <c r="O1275" s="2" t="s">
        <v>29</v>
      </c>
      <c r="P1275" s="2" t="s">
        <v>30</v>
      </c>
      <c r="Q1275" s="2" t="s">
        <v>59</v>
      </c>
      <c r="R1275" s="2" t="s">
        <v>101</v>
      </c>
      <c r="S1275" s="2">
        <v>0.59</v>
      </c>
      <c r="T1275" s="7">
        <f>Table1[[#This Row],[Profit]]/Table1[[#This Row],[Sales]]</f>
        <v>-2.8720477611940295E-2</v>
      </c>
      <c r="U1275" s="2" t="s">
        <v>33</v>
      </c>
      <c r="V1275" s="2" t="s">
        <v>136</v>
      </c>
      <c r="W1275" s="2" t="s">
        <v>932</v>
      </c>
      <c r="X1275" s="2" t="s">
        <v>2180</v>
      </c>
      <c r="Y1275" s="2">
        <v>29483</v>
      </c>
      <c r="Z1275" s="10">
        <v>42088</v>
      </c>
      <c r="AA1275" s="14" t="str">
        <f>TEXT(Table1[[#This Row],[Order Date]],"mmmm")</f>
        <v>March</v>
      </c>
      <c r="AB1275" s="8" t="str">
        <f>TEXT(Table1[[#This Row],[Order Date]],"yyyy")</f>
        <v>2015</v>
      </c>
      <c r="AC1275" s="10">
        <v>42090</v>
      </c>
      <c r="AD1275" s="2">
        <v>-12.026699999999998</v>
      </c>
      <c r="AE1275" s="2">
        <v>12</v>
      </c>
      <c r="AF1275" s="2">
        <v>418.75</v>
      </c>
      <c r="AG1275" s="2">
        <v>90146</v>
      </c>
      <c r="AH1275" s="7" t="str">
        <f>IF(COUNTIF(Returns!$A$2:$A$1635,Orders!AG1275)&gt;0,"Returned","Not Returned")</f>
        <v>Not Returned</v>
      </c>
    </row>
    <row r="1276" spans="5:34" ht="12.75" customHeight="1" thickTop="1" thickBot="1" x14ac:dyDescent="0.3">
      <c r="E1276" s="11">
        <v>24396</v>
      </c>
      <c r="F1276" s="12" t="s">
        <v>106</v>
      </c>
      <c r="G1276" s="12">
        <v>0.1</v>
      </c>
      <c r="H1276" s="12">
        <v>54.1</v>
      </c>
      <c r="I1276" s="12">
        <v>19.989999999999998</v>
      </c>
      <c r="J1276" s="12">
        <v>2287</v>
      </c>
      <c r="K1276" s="7" t="str">
        <f>IF(COUNTIF(Table1[Customer ID],Table1[[#This Row],[Customer ID]])&gt;1,"Repeat Customer","One-Time Customer")</f>
        <v>Repeat Customer</v>
      </c>
      <c r="L1276" s="12" t="s">
        <v>2179</v>
      </c>
      <c r="M1276" s="12" t="s">
        <v>49</v>
      </c>
      <c r="N1276" s="12" t="s">
        <v>28</v>
      </c>
      <c r="O1276" s="12" t="s">
        <v>29</v>
      </c>
      <c r="P1276" s="12" t="s">
        <v>141</v>
      </c>
      <c r="Q1276" s="12" t="s">
        <v>59</v>
      </c>
      <c r="R1276" s="12" t="s">
        <v>2181</v>
      </c>
      <c r="S1276" s="12">
        <v>0.59</v>
      </c>
      <c r="T1276" s="7">
        <f>Table1[[#This Row],[Profit]]/Table1[[#This Row],[Sales]]</f>
        <v>7.2548393279243589E-2</v>
      </c>
      <c r="U1276" s="12" t="s">
        <v>33</v>
      </c>
      <c r="V1276" s="12" t="s">
        <v>136</v>
      </c>
      <c r="W1276" s="12" t="s">
        <v>932</v>
      </c>
      <c r="X1276" s="12" t="s">
        <v>2180</v>
      </c>
      <c r="Y1276" s="12">
        <v>29483</v>
      </c>
      <c r="Z1276" s="13">
        <v>42054</v>
      </c>
      <c r="AA1276" s="14" t="str">
        <f>TEXT(Table1[[#This Row],[Order Date]],"mmmm")</f>
        <v>February</v>
      </c>
      <c r="AB1276" s="8" t="str">
        <f>TEXT(Table1[[#This Row],[Order Date]],"yyyy")</f>
        <v>2015</v>
      </c>
      <c r="AC1276" s="13">
        <v>42059</v>
      </c>
      <c r="AD1276" s="12">
        <v>34.067999999999998</v>
      </c>
      <c r="AE1276" s="12">
        <v>9</v>
      </c>
      <c r="AF1276" s="12">
        <v>469.59</v>
      </c>
      <c r="AG1276" s="12">
        <v>90147</v>
      </c>
      <c r="AH1276" s="7" t="str">
        <f>IF(COUNTIF(Returns!$A$2:$A$1635,Orders!AG1276)&gt;0,"Returned","Not Returned")</f>
        <v>Not Returned</v>
      </c>
    </row>
    <row r="1277" spans="5:34" ht="12.75" customHeight="1" thickTop="1" thickBot="1" x14ac:dyDescent="0.3">
      <c r="E1277" s="9">
        <v>19243</v>
      </c>
      <c r="F1277" s="2" t="s">
        <v>47</v>
      </c>
      <c r="G1277" s="2">
        <v>0.01</v>
      </c>
      <c r="H1277" s="2">
        <v>7.59</v>
      </c>
      <c r="I1277" s="2">
        <v>4</v>
      </c>
      <c r="J1277" s="2">
        <v>2289</v>
      </c>
      <c r="K1277" s="7" t="str">
        <f>IF(COUNTIF(Table1[Customer ID],Table1[[#This Row],[Customer ID]])&gt;1,"Repeat Customer","One-Time Customer")</f>
        <v>One-Time Customer</v>
      </c>
      <c r="L1277" s="2" t="s">
        <v>2182</v>
      </c>
      <c r="M1277" s="2" t="s">
        <v>49</v>
      </c>
      <c r="N1277" s="2" t="s">
        <v>40</v>
      </c>
      <c r="O1277" s="2" t="s">
        <v>41</v>
      </c>
      <c r="P1277" s="2" t="s">
        <v>50</v>
      </c>
      <c r="Q1277" s="2" t="s">
        <v>31</v>
      </c>
      <c r="R1277" s="2" t="s">
        <v>444</v>
      </c>
      <c r="S1277" s="2">
        <v>0.42</v>
      </c>
      <c r="T1277" s="7">
        <f>Table1[[#This Row],[Profit]]/Table1[[#This Row],[Sales]]</f>
        <v>2.1798165137614685E-2</v>
      </c>
      <c r="U1277" s="2" t="s">
        <v>33</v>
      </c>
      <c r="V1277" s="2" t="s">
        <v>61</v>
      </c>
      <c r="W1277" s="2" t="s">
        <v>62</v>
      </c>
      <c r="X1277" s="2" t="s">
        <v>2104</v>
      </c>
      <c r="Y1277" s="2">
        <v>55337</v>
      </c>
      <c r="Z1277" s="10">
        <v>42128</v>
      </c>
      <c r="AA1277" s="14" t="str">
        <f>TEXT(Table1[[#This Row],[Order Date]],"mmmm")</f>
        <v>May</v>
      </c>
      <c r="AB1277" s="8" t="str">
        <f>TEXT(Table1[[#This Row],[Order Date]],"yyyy")</f>
        <v>2015</v>
      </c>
      <c r="AC1277" s="10">
        <v>42128</v>
      </c>
      <c r="AD1277" s="2">
        <v>2.9700000000000006</v>
      </c>
      <c r="AE1277" s="2">
        <v>17</v>
      </c>
      <c r="AF1277" s="2">
        <v>136.25</v>
      </c>
      <c r="AG1277" s="2">
        <v>88165</v>
      </c>
      <c r="AH1277" s="7" t="str">
        <f>IF(COUNTIF(Returns!$A$2:$A$1635,Orders!AG1277)&gt;0,"Returned","Not Returned")</f>
        <v>Not Returned</v>
      </c>
    </row>
    <row r="1278" spans="5:34" ht="12.75" customHeight="1" thickTop="1" thickBot="1" x14ac:dyDescent="0.3">
      <c r="E1278" s="11">
        <v>21334</v>
      </c>
      <c r="F1278" s="12" t="s">
        <v>37</v>
      </c>
      <c r="G1278" s="12">
        <v>0</v>
      </c>
      <c r="H1278" s="12">
        <v>42.98</v>
      </c>
      <c r="I1278" s="12">
        <v>4.62</v>
      </c>
      <c r="J1278" s="12">
        <v>2290</v>
      </c>
      <c r="K1278" s="7" t="str">
        <f>IF(COUNTIF(Table1[Customer ID],Table1[[#This Row],[Customer ID]])&gt;1,"Repeat Customer","One-Time Customer")</f>
        <v>Repeat Customer</v>
      </c>
      <c r="L1278" s="12" t="s">
        <v>2183</v>
      </c>
      <c r="M1278" s="12" t="s">
        <v>49</v>
      </c>
      <c r="N1278" s="12" t="s">
        <v>40</v>
      </c>
      <c r="O1278" s="12" t="s">
        <v>29</v>
      </c>
      <c r="P1278" s="12" t="s">
        <v>257</v>
      </c>
      <c r="Q1278" s="12" t="s">
        <v>59</v>
      </c>
      <c r="R1278" s="12" t="s">
        <v>1888</v>
      </c>
      <c r="S1278" s="12">
        <v>0.56000000000000005</v>
      </c>
      <c r="T1278" s="7">
        <f>Table1[[#This Row],[Profit]]/Table1[[#This Row],[Sales]]</f>
        <v>0.69</v>
      </c>
      <c r="U1278" s="12" t="s">
        <v>33</v>
      </c>
      <c r="V1278" s="12" t="s">
        <v>61</v>
      </c>
      <c r="W1278" s="12" t="s">
        <v>62</v>
      </c>
      <c r="X1278" s="12" t="s">
        <v>2184</v>
      </c>
      <c r="Y1278" s="12">
        <v>55433</v>
      </c>
      <c r="Z1278" s="13">
        <v>42010</v>
      </c>
      <c r="AA1278" s="14" t="str">
        <f>TEXT(Table1[[#This Row],[Order Date]],"mmmm")</f>
        <v>January</v>
      </c>
      <c r="AB1278" s="8" t="str">
        <f>TEXT(Table1[[#This Row],[Order Date]],"yyyy")</f>
        <v>2015</v>
      </c>
      <c r="AC1278" s="13">
        <v>42012</v>
      </c>
      <c r="AD1278" s="12">
        <v>385.30289999999997</v>
      </c>
      <c r="AE1278" s="12">
        <v>12</v>
      </c>
      <c r="AF1278" s="12">
        <v>558.41</v>
      </c>
      <c r="AG1278" s="12">
        <v>88163</v>
      </c>
      <c r="AH1278" s="7" t="str">
        <f>IF(COUNTIF(Returns!$A$2:$A$1635,Orders!AG1278)&gt;0,"Returned","Not Returned")</f>
        <v>Not Returned</v>
      </c>
    </row>
    <row r="1279" spans="5:34" ht="12.75" customHeight="1" thickTop="1" thickBot="1" x14ac:dyDescent="0.3">
      <c r="E1279" s="9">
        <v>21335</v>
      </c>
      <c r="F1279" s="2" t="s">
        <v>37</v>
      </c>
      <c r="G1279" s="2">
        <v>0.03</v>
      </c>
      <c r="H1279" s="2">
        <v>21.78</v>
      </c>
      <c r="I1279" s="2">
        <v>5.94</v>
      </c>
      <c r="J1279" s="2">
        <v>2290</v>
      </c>
      <c r="K1279" s="7" t="str">
        <f>IF(COUNTIF(Table1[Customer ID],Table1[[#This Row],[Customer ID]])&gt;1,"Repeat Customer","One-Time Customer")</f>
        <v>Repeat Customer</v>
      </c>
      <c r="L1279" s="2" t="s">
        <v>2183</v>
      </c>
      <c r="M1279" s="2" t="s">
        <v>49</v>
      </c>
      <c r="N1279" s="2" t="s">
        <v>40</v>
      </c>
      <c r="O1279" s="2" t="s">
        <v>29</v>
      </c>
      <c r="P1279" s="2" t="s">
        <v>257</v>
      </c>
      <c r="Q1279" s="2" t="s">
        <v>86</v>
      </c>
      <c r="R1279" s="2" t="s">
        <v>2185</v>
      </c>
      <c r="S1279" s="2">
        <v>0.5</v>
      </c>
      <c r="T1279" s="7">
        <f>Table1[[#This Row],[Profit]]/Table1[[#This Row],[Sales]]</f>
        <v>0.64502790986148428</v>
      </c>
      <c r="U1279" s="2" t="s">
        <v>33</v>
      </c>
      <c r="V1279" s="2" t="s">
        <v>61</v>
      </c>
      <c r="W1279" s="2" t="s">
        <v>62</v>
      </c>
      <c r="X1279" s="2" t="s">
        <v>2184</v>
      </c>
      <c r="Y1279" s="2">
        <v>55433</v>
      </c>
      <c r="Z1279" s="10">
        <v>42010</v>
      </c>
      <c r="AA1279" s="14" t="str">
        <f>TEXT(Table1[[#This Row],[Order Date]],"mmmm")</f>
        <v>January</v>
      </c>
      <c r="AB1279" s="8" t="str">
        <f>TEXT(Table1[[#This Row],[Order Date]],"yyyy")</f>
        <v>2015</v>
      </c>
      <c r="AC1279" s="10">
        <v>42012</v>
      </c>
      <c r="AD1279" s="2">
        <v>187.2</v>
      </c>
      <c r="AE1279" s="2">
        <v>13</v>
      </c>
      <c r="AF1279" s="2">
        <v>290.22000000000003</v>
      </c>
      <c r="AG1279" s="2">
        <v>88163</v>
      </c>
      <c r="AH1279" s="7" t="str">
        <f>IF(COUNTIF(Returns!$A$2:$A$1635,Orders!AG1279)&gt;0,"Returned","Not Returned")</f>
        <v>Not Returned</v>
      </c>
    </row>
    <row r="1280" spans="5:34" ht="12.75" customHeight="1" thickTop="1" thickBot="1" x14ac:dyDescent="0.3">
      <c r="E1280" s="11">
        <v>19723</v>
      </c>
      <c r="F1280" s="12" t="s">
        <v>56</v>
      </c>
      <c r="G1280" s="12">
        <v>7.0000000000000007E-2</v>
      </c>
      <c r="H1280" s="12">
        <v>80.98</v>
      </c>
      <c r="I1280" s="12">
        <v>7.18</v>
      </c>
      <c r="J1280" s="12">
        <v>2290</v>
      </c>
      <c r="K1280" s="7" t="str">
        <f>IF(COUNTIF(Table1[Customer ID],Table1[[#This Row],[Customer ID]])&gt;1,"Repeat Customer","One-Time Customer")</f>
        <v>Repeat Customer</v>
      </c>
      <c r="L1280" s="12" t="s">
        <v>2183</v>
      </c>
      <c r="M1280" s="12" t="s">
        <v>49</v>
      </c>
      <c r="N1280" s="12" t="s">
        <v>28</v>
      </c>
      <c r="O1280" s="12" t="s">
        <v>77</v>
      </c>
      <c r="P1280" s="12" t="s">
        <v>180</v>
      </c>
      <c r="Q1280" s="12" t="s">
        <v>59</v>
      </c>
      <c r="R1280" s="12" t="s">
        <v>2186</v>
      </c>
      <c r="S1280" s="12">
        <v>0.48</v>
      </c>
      <c r="T1280" s="7">
        <f>Table1[[#This Row],[Profit]]/Table1[[#This Row],[Sales]]</f>
        <v>0.69</v>
      </c>
      <c r="U1280" s="12" t="s">
        <v>33</v>
      </c>
      <c r="V1280" s="12" t="s">
        <v>61</v>
      </c>
      <c r="W1280" s="12" t="s">
        <v>62</v>
      </c>
      <c r="X1280" s="12" t="s">
        <v>2184</v>
      </c>
      <c r="Y1280" s="12">
        <v>55433</v>
      </c>
      <c r="Z1280" s="13">
        <v>42039</v>
      </c>
      <c r="AA1280" s="14" t="str">
        <f>TEXT(Table1[[#This Row],[Order Date]],"mmmm")</f>
        <v>February</v>
      </c>
      <c r="AB1280" s="8" t="str">
        <f>TEXT(Table1[[#This Row],[Order Date]],"yyyy")</f>
        <v>2015</v>
      </c>
      <c r="AC1280" s="13">
        <v>42041</v>
      </c>
      <c r="AD1280" s="12">
        <v>779.47230000000002</v>
      </c>
      <c r="AE1280" s="12">
        <v>15</v>
      </c>
      <c r="AF1280" s="12">
        <v>1129.67</v>
      </c>
      <c r="AG1280" s="12">
        <v>88164</v>
      </c>
      <c r="AH1280" s="7" t="str">
        <f>IF(COUNTIF(Returns!$A$2:$A$1635,Orders!AG1280)&gt;0,"Returned","Not Returned")</f>
        <v>Not Returned</v>
      </c>
    </row>
    <row r="1281" spans="5:34" ht="12.75" customHeight="1" thickTop="1" thickBot="1" x14ac:dyDescent="0.3">
      <c r="E1281" s="9">
        <v>24673</v>
      </c>
      <c r="F1281" s="2" t="s">
        <v>47</v>
      </c>
      <c r="G1281" s="2">
        <v>7.0000000000000007E-2</v>
      </c>
      <c r="H1281" s="2">
        <v>270.98</v>
      </c>
      <c r="I1281" s="2">
        <v>50</v>
      </c>
      <c r="J1281" s="2">
        <v>2302</v>
      </c>
      <c r="K1281" s="7" t="str">
        <f>IF(COUNTIF(Table1[Customer ID],Table1[[#This Row],[Customer ID]])&gt;1,"Repeat Customer","One-Time Customer")</f>
        <v>Repeat Customer</v>
      </c>
      <c r="L1281" s="2" t="s">
        <v>2187</v>
      </c>
      <c r="M1281" s="2" t="s">
        <v>39</v>
      </c>
      <c r="N1281" s="2" t="s">
        <v>28</v>
      </c>
      <c r="O1281" s="2" t="s">
        <v>41</v>
      </c>
      <c r="P1281" s="2" t="s">
        <v>42</v>
      </c>
      <c r="Q1281" s="2" t="s">
        <v>43</v>
      </c>
      <c r="R1281" s="2" t="s">
        <v>2188</v>
      </c>
      <c r="S1281" s="2">
        <v>0.77</v>
      </c>
      <c r="T1281" s="7">
        <f>Table1[[#This Row],[Profit]]/Table1[[#This Row],[Sales]]</f>
        <v>1.1366049430795656E-2</v>
      </c>
      <c r="U1281" s="2" t="s">
        <v>33</v>
      </c>
      <c r="V1281" s="2" t="s">
        <v>136</v>
      </c>
      <c r="W1281" s="2" t="s">
        <v>362</v>
      </c>
      <c r="X1281" s="2" t="s">
        <v>2189</v>
      </c>
      <c r="Y1281" s="2">
        <v>32404</v>
      </c>
      <c r="Z1281" s="10">
        <v>42046</v>
      </c>
      <c r="AA1281" s="14" t="str">
        <f>TEXT(Table1[[#This Row],[Order Date]],"mmmm")</f>
        <v>February</v>
      </c>
      <c r="AB1281" s="8" t="str">
        <f>TEXT(Table1[[#This Row],[Order Date]],"yyyy")</f>
        <v>2015</v>
      </c>
      <c r="AC1281" s="10">
        <v>42048</v>
      </c>
      <c r="AD1281" s="2">
        <v>27.725999999999999</v>
      </c>
      <c r="AE1281" s="2">
        <v>9</v>
      </c>
      <c r="AF1281" s="2">
        <v>2439.37</v>
      </c>
      <c r="AG1281" s="2">
        <v>87695</v>
      </c>
      <c r="AH1281" s="7" t="str">
        <f>IF(COUNTIF(Returns!$A$2:$A$1635,Orders!AG1281)&gt;0,"Returned","Not Returned")</f>
        <v>Not Returned</v>
      </c>
    </row>
    <row r="1282" spans="5:34" ht="12.75" customHeight="1" thickTop="1" thickBot="1" x14ac:dyDescent="0.3">
      <c r="E1282" s="11">
        <v>23344</v>
      </c>
      <c r="F1282" s="12" t="s">
        <v>25</v>
      </c>
      <c r="G1282" s="12">
        <v>0.1</v>
      </c>
      <c r="H1282" s="12">
        <v>12.53</v>
      </c>
      <c r="I1282" s="12">
        <v>0.49</v>
      </c>
      <c r="J1282" s="12">
        <v>2302</v>
      </c>
      <c r="K1282" s="7" t="str">
        <f>IF(COUNTIF(Table1[Customer ID],Table1[[#This Row],[Customer ID]])&gt;1,"Repeat Customer","One-Time Customer")</f>
        <v>Repeat Customer</v>
      </c>
      <c r="L1282" s="12" t="s">
        <v>2187</v>
      </c>
      <c r="M1282" s="12" t="s">
        <v>49</v>
      </c>
      <c r="N1282" s="12" t="s">
        <v>28</v>
      </c>
      <c r="O1282" s="12" t="s">
        <v>29</v>
      </c>
      <c r="P1282" s="12" t="s">
        <v>134</v>
      </c>
      <c r="Q1282" s="12" t="s">
        <v>59</v>
      </c>
      <c r="R1282" s="12" t="s">
        <v>1016</v>
      </c>
      <c r="S1282" s="12">
        <v>0.38</v>
      </c>
      <c r="T1282" s="7">
        <f>Table1[[#This Row],[Profit]]/Table1[[#This Row],[Sales]]</f>
        <v>2.6566398608998045</v>
      </c>
      <c r="U1282" s="12" t="s">
        <v>33</v>
      </c>
      <c r="V1282" s="12" t="s">
        <v>136</v>
      </c>
      <c r="W1282" s="12" t="s">
        <v>362</v>
      </c>
      <c r="X1282" s="12" t="s">
        <v>2189</v>
      </c>
      <c r="Y1282" s="12">
        <v>32404</v>
      </c>
      <c r="Z1282" s="13">
        <v>42007</v>
      </c>
      <c r="AA1282" s="14" t="str">
        <f>TEXT(Table1[[#This Row],[Order Date]],"mmmm")</f>
        <v>January</v>
      </c>
      <c r="AB1282" s="8" t="str">
        <f>TEXT(Table1[[#This Row],[Order Date]],"yyyy")</f>
        <v>2015</v>
      </c>
      <c r="AC1282" s="13">
        <v>42008</v>
      </c>
      <c r="AD1282" s="12">
        <v>244.464</v>
      </c>
      <c r="AE1282" s="12">
        <v>8</v>
      </c>
      <c r="AF1282" s="12">
        <v>92.02</v>
      </c>
      <c r="AG1282" s="12">
        <v>87696</v>
      </c>
      <c r="AH1282" s="7" t="str">
        <f>IF(COUNTIF(Returns!$A$2:$A$1635,Orders!AG1282)&gt;0,"Returned","Not Returned")</f>
        <v>Not Returned</v>
      </c>
    </row>
    <row r="1283" spans="5:34" ht="12.75" customHeight="1" thickTop="1" thickBot="1" x14ac:dyDescent="0.3">
      <c r="E1283" s="9">
        <v>23345</v>
      </c>
      <c r="F1283" s="2" t="s">
        <v>25</v>
      </c>
      <c r="G1283" s="2">
        <v>0.1</v>
      </c>
      <c r="H1283" s="2">
        <v>146.34</v>
      </c>
      <c r="I1283" s="2">
        <v>43.75</v>
      </c>
      <c r="J1283" s="2">
        <v>2302</v>
      </c>
      <c r="K1283" s="7" t="str">
        <f>IF(COUNTIF(Table1[Customer ID],Table1[[#This Row],[Customer ID]])&gt;1,"Repeat Customer","One-Time Customer")</f>
        <v>Repeat Customer</v>
      </c>
      <c r="L1283" s="2" t="s">
        <v>2187</v>
      </c>
      <c r="M1283" s="2" t="s">
        <v>39</v>
      </c>
      <c r="N1283" s="2" t="s">
        <v>28</v>
      </c>
      <c r="O1283" s="2" t="s">
        <v>41</v>
      </c>
      <c r="P1283" s="2" t="s">
        <v>152</v>
      </c>
      <c r="Q1283" s="2" t="s">
        <v>121</v>
      </c>
      <c r="R1283" s="2" t="s">
        <v>2190</v>
      </c>
      <c r="S1283" s="2">
        <v>0.64</v>
      </c>
      <c r="T1283" s="7">
        <f>Table1[[#This Row],[Profit]]/Table1[[#This Row],[Sales]]</f>
        <v>-1.6701745723858223</v>
      </c>
      <c r="U1283" s="2" t="s">
        <v>33</v>
      </c>
      <c r="V1283" s="2" t="s">
        <v>136</v>
      </c>
      <c r="W1283" s="2" t="s">
        <v>362</v>
      </c>
      <c r="X1283" s="2" t="s">
        <v>2189</v>
      </c>
      <c r="Y1283" s="2">
        <v>32404</v>
      </c>
      <c r="Z1283" s="10">
        <v>42007</v>
      </c>
      <c r="AA1283" s="14" t="str">
        <f>TEXT(Table1[[#This Row],[Order Date]],"mmmm")</f>
        <v>January</v>
      </c>
      <c r="AB1283" s="8" t="str">
        <f>TEXT(Table1[[#This Row],[Order Date]],"yyyy")</f>
        <v>2015</v>
      </c>
      <c r="AC1283" s="10">
        <v>42008</v>
      </c>
      <c r="AD1283" s="2">
        <v>-473.57799999999997</v>
      </c>
      <c r="AE1283" s="2">
        <v>2</v>
      </c>
      <c r="AF1283" s="2">
        <v>283.55</v>
      </c>
      <c r="AG1283" s="2">
        <v>87696</v>
      </c>
      <c r="AH1283" s="7" t="str">
        <f>IF(COUNTIF(Returns!$A$2:$A$1635,Orders!AG1283)&gt;0,"Returned","Not Returned")</f>
        <v>Not Returned</v>
      </c>
    </row>
    <row r="1284" spans="5:34" ht="12.75" customHeight="1" thickTop="1" thickBot="1" x14ac:dyDescent="0.3">
      <c r="E1284" s="11">
        <v>6673</v>
      </c>
      <c r="F1284" s="12" t="s">
        <v>47</v>
      </c>
      <c r="G1284" s="12">
        <v>7.0000000000000007E-2</v>
      </c>
      <c r="H1284" s="12">
        <v>270.98</v>
      </c>
      <c r="I1284" s="12">
        <v>50</v>
      </c>
      <c r="J1284" s="12">
        <v>2303</v>
      </c>
      <c r="K1284" s="7" t="str">
        <f>IF(COUNTIF(Table1[Customer ID],Table1[[#This Row],[Customer ID]])&gt;1,"Repeat Customer","One-Time Customer")</f>
        <v>Repeat Customer</v>
      </c>
      <c r="L1284" s="12" t="s">
        <v>2191</v>
      </c>
      <c r="M1284" s="12" t="s">
        <v>39</v>
      </c>
      <c r="N1284" s="12" t="s">
        <v>28</v>
      </c>
      <c r="O1284" s="12" t="s">
        <v>41</v>
      </c>
      <c r="P1284" s="12" t="s">
        <v>42</v>
      </c>
      <c r="Q1284" s="12" t="s">
        <v>43</v>
      </c>
      <c r="R1284" s="12" t="s">
        <v>2188</v>
      </c>
      <c r="S1284" s="12">
        <v>0.77</v>
      </c>
      <c r="T1284" s="7">
        <f>Table1[[#This Row],[Profit]]/Table1[[#This Row],[Sales]]</f>
        <v>-9.8437301434386743E-3</v>
      </c>
      <c r="U1284" s="12" t="s">
        <v>33</v>
      </c>
      <c r="V1284" s="12" t="s">
        <v>53</v>
      </c>
      <c r="W1284" s="12" t="s">
        <v>71</v>
      </c>
      <c r="X1284" s="12" t="s">
        <v>90</v>
      </c>
      <c r="Y1284" s="12">
        <v>10011</v>
      </c>
      <c r="Z1284" s="13">
        <v>42046</v>
      </c>
      <c r="AA1284" s="14" t="str">
        <f>TEXT(Table1[[#This Row],[Order Date]],"mmmm")</f>
        <v>February</v>
      </c>
      <c r="AB1284" s="8" t="str">
        <f>TEXT(Table1[[#This Row],[Order Date]],"yyyy")</f>
        <v>2015</v>
      </c>
      <c r="AC1284" s="13">
        <v>42048</v>
      </c>
      <c r="AD1284" s="12">
        <v>-96.05</v>
      </c>
      <c r="AE1284" s="12">
        <v>36</v>
      </c>
      <c r="AF1284" s="12">
        <v>9757.48</v>
      </c>
      <c r="AG1284" s="12">
        <v>47493</v>
      </c>
      <c r="AH1284" s="7" t="str">
        <f>IF(COUNTIF(Returns!$A$2:$A$1635,Orders!AG1284)&gt;0,"Returned","Not Returned")</f>
        <v>Not Returned</v>
      </c>
    </row>
    <row r="1285" spans="5:34" ht="12.75" customHeight="1" thickTop="1" thickBot="1" x14ac:dyDescent="0.3">
      <c r="E1285" s="9">
        <v>5345</v>
      </c>
      <c r="F1285" s="2" t="s">
        <v>25</v>
      </c>
      <c r="G1285" s="2">
        <v>0.1</v>
      </c>
      <c r="H1285" s="2">
        <v>146.34</v>
      </c>
      <c r="I1285" s="2">
        <v>43.75</v>
      </c>
      <c r="J1285" s="2">
        <v>2303</v>
      </c>
      <c r="K1285" s="7" t="str">
        <f>IF(COUNTIF(Table1[Customer ID],Table1[[#This Row],[Customer ID]])&gt;1,"Repeat Customer","One-Time Customer")</f>
        <v>Repeat Customer</v>
      </c>
      <c r="L1285" s="2" t="s">
        <v>2191</v>
      </c>
      <c r="M1285" s="2" t="s">
        <v>39</v>
      </c>
      <c r="N1285" s="2" t="s">
        <v>28</v>
      </c>
      <c r="O1285" s="2" t="s">
        <v>41</v>
      </c>
      <c r="P1285" s="2" t="s">
        <v>152</v>
      </c>
      <c r="Q1285" s="2" t="s">
        <v>121</v>
      </c>
      <c r="R1285" s="2" t="s">
        <v>2190</v>
      </c>
      <c r="S1285" s="2">
        <v>0.64</v>
      </c>
      <c r="T1285" s="7">
        <f>Table1[[#This Row],[Profit]]/Table1[[#This Row],[Sales]]</f>
        <v>-0.31840731684378826</v>
      </c>
      <c r="U1285" s="2" t="s">
        <v>33</v>
      </c>
      <c r="V1285" s="2" t="s">
        <v>53</v>
      </c>
      <c r="W1285" s="2" t="s">
        <v>71</v>
      </c>
      <c r="X1285" s="2" t="s">
        <v>90</v>
      </c>
      <c r="Y1285" s="2">
        <v>10011</v>
      </c>
      <c r="Z1285" s="10">
        <v>42007</v>
      </c>
      <c r="AA1285" s="14" t="str">
        <f>TEXT(Table1[[#This Row],[Order Date]],"mmmm")</f>
        <v>January</v>
      </c>
      <c r="AB1285" s="8" t="str">
        <f>TEXT(Table1[[#This Row],[Order Date]],"yyyy")</f>
        <v>2015</v>
      </c>
      <c r="AC1285" s="10">
        <v>42008</v>
      </c>
      <c r="AD1285" s="2">
        <v>-270.85000000000002</v>
      </c>
      <c r="AE1285" s="2">
        <v>6</v>
      </c>
      <c r="AF1285" s="2">
        <v>850.64</v>
      </c>
      <c r="AG1285" s="2">
        <v>37987</v>
      </c>
      <c r="AH1285" s="7" t="str">
        <f>IF(COUNTIF(Returns!$A$2:$A$1635,Orders!AG1285)&gt;0,"Returned","Not Returned")</f>
        <v>Not Returned</v>
      </c>
    </row>
    <row r="1286" spans="5:34" ht="12.75" customHeight="1" thickTop="1" thickBot="1" x14ac:dyDescent="0.3">
      <c r="E1286" s="11">
        <v>19934</v>
      </c>
      <c r="F1286" s="12" t="s">
        <v>25</v>
      </c>
      <c r="G1286" s="12">
        <v>0</v>
      </c>
      <c r="H1286" s="12">
        <v>90.48</v>
      </c>
      <c r="I1286" s="12">
        <v>19.989999999999998</v>
      </c>
      <c r="J1286" s="12">
        <v>2305</v>
      </c>
      <c r="K1286" s="7" t="str">
        <f>IF(COUNTIF(Table1[Customer ID],Table1[[#This Row],[Customer ID]])&gt;1,"Repeat Customer","One-Time Customer")</f>
        <v>One-Time Customer</v>
      </c>
      <c r="L1286" s="12" t="s">
        <v>2192</v>
      </c>
      <c r="M1286" s="12" t="s">
        <v>49</v>
      </c>
      <c r="N1286" s="12" t="s">
        <v>58</v>
      </c>
      <c r="O1286" s="12" t="s">
        <v>29</v>
      </c>
      <c r="P1286" s="12" t="s">
        <v>69</v>
      </c>
      <c r="Q1286" s="12" t="s">
        <v>59</v>
      </c>
      <c r="R1286" s="12" t="s">
        <v>1840</v>
      </c>
      <c r="S1286" s="12">
        <v>0.4</v>
      </c>
      <c r="T1286" s="7">
        <f>Table1[[#This Row],[Profit]]/Table1[[#This Row],[Sales]]</f>
        <v>0.69</v>
      </c>
      <c r="U1286" s="12" t="s">
        <v>33</v>
      </c>
      <c r="V1286" s="12" t="s">
        <v>61</v>
      </c>
      <c r="W1286" s="12" t="s">
        <v>2193</v>
      </c>
      <c r="X1286" s="12" t="s">
        <v>456</v>
      </c>
      <c r="Y1286" s="12">
        <v>57201</v>
      </c>
      <c r="Z1286" s="13">
        <v>42176</v>
      </c>
      <c r="AA1286" s="14" t="str">
        <f>TEXT(Table1[[#This Row],[Order Date]],"mmmm")</f>
        <v>June</v>
      </c>
      <c r="AB1286" s="8" t="str">
        <f>TEXT(Table1[[#This Row],[Order Date]],"yyyy")</f>
        <v>2015</v>
      </c>
      <c r="AC1286" s="13">
        <v>42179</v>
      </c>
      <c r="AD1286" s="12">
        <v>800.25509999999986</v>
      </c>
      <c r="AE1286" s="12">
        <v>12</v>
      </c>
      <c r="AF1286" s="12">
        <v>1159.79</v>
      </c>
      <c r="AG1286" s="12">
        <v>89869</v>
      </c>
      <c r="AH1286" s="7" t="str">
        <f>IF(COUNTIF(Returns!$A$2:$A$1635,Orders!AG1286)&gt;0,"Returned","Not Returned")</f>
        <v>Not Returned</v>
      </c>
    </row>
    <row r="1287" spans="5:34" ht="12.75" customHeight="1" thickTop="1" thickBot="1" x14ac:dyDescent="0.3">
      <c r="E1287" s="9">
        <v>23313</v>
      </c>
      <c r="F1287" s="2" t="s">
        <v>106</v>
      </c>
      <c r="G1287" s="2">
        <v>0.08</v>
      </c>
      <c r="H1287" s="2">
        <v>9.48</v>
      </c>
      <c r="I1287" s="2">
        <v>7.29</v>
      </c>
      <c r="J1287" s="2">
        <v>2308</v>
      </c>
      <c r="K1287" s="7" t="str">
        <f>IF(COUNTIF(Table1[Customer ID],Table1[[#This Row],[Customer ID]])&gt;1,"Repeat Customer","One-Time Customer")</f>
        <v>Repeat Customer</v>
      </c>
      <c r="L1287" s="2" t="s">
        <v>2194</v>
      </c>
      <c r="M1287" s="2" t="s">
        <v>49</v>
      </c>
      <c r="N1287" s="2" t="s">
        <v>58</v>
      </c>
      <c r="O1287" s="2" t="s">
        <v>41</v>
      </c>
      <c r="P1287" s="2" t="s">
        <v>50</v>
      </c>
      <c r="Q1287" s="2" t="s">
        <v>51</v>
      </c>
      <c r="R1287" s="2" t="s">
        <v>52</v>
      </c>
      <c r="S1287" s="2">
        <v>0.45</v>
      </c>
      <c r="T1287" s="7">
        <f>Table1[[#This Row],[Profit]]/Table1[[#This Row],[Sales]]</f>
        <v>-2.4925816023738872</v>
      </c>
      <c r="U1287" s="2" t="s">
        <v>33</v>
      </c>
      <c r="V1287" s="2" t="s">
        <v>136</v>
      </c>
      <c r="W1287" s="2" t="s">
        <v>362</v>
      </c>
      <c r="X1287" s="2" t="s">
        <v>2195</v>
      </c>
      <c r="Y1287" s="2">
        <v>33971</v>
      </c>
      <c r="Z1287" s="10">
        <v>42087</v>
      </c>
      <c r="AA1287" s="14" t="str">
        <f>TEXT(Table1[[#This Row],[Order Date]],"mmmm")</f>
        <v>March</v>
      </c>
      <c r="AB1287" s="8" t="str">
        <f>TEXT(Table1[[#This Row],[Order Date]],"yyyy")</f>
        <v>2015</v>
      </c>
      <c r="AC1287" s="10">
        <v>42089</v>
      </c>
      <c r="AD1287" s="2">
        <v>-50.4</v>
      </c>
      <c r="AE1287" s="2">
        <v>2</v>
      </c>
      <c r="AF1287" s="2">
        <v>20.22</v>
      </c>
      <c r="AG1287" s="2">
        <v>90557</v>
      </c>
      <c r="AH1287" s="7" t="str">
        <f>IF(COUNTIF(Returns!$A$2:$A$1635,Orders!AG1287)&gt;0,"Returned","Not Returned")</f>
        <v>Not Returned</v>
      </c>
    </row>
    <row r="1288" spans="5:34" ht="12.75" customHeight="1" thickTop="1" thickBot="1" x14ac:dyDescent="0.3">
      <c r="E1288" s="11">
        <v>23314</v>
      </c>
      <c r="F1288" s="12" t="s">
        <v>106</v>
      </c>
      <c r="G1288" s="12">
        <v>0.03</v>
      </c>
      <c r="H1288" s="12">
        <v>193.17</v>
      </c>
      <c r="I1288" s="12">
        <v>19.989999999999998</v>
      </c>
      <c r="J1288" s="12">
        <v>2308</v>
      </c>
      <c r="K1288" s="7" t="str">
        <f>IF(COUNTIF(Table1[Customer ID],Table1[[#This Row],[Customer ID]])&gt;1,"Repeat Customer","One-Time Customer")</f>
        <v>Repeat Customer</v>
      </c>
      <c r="L1288" s="12" t="s">
        <v>2194</v>
      </c>
      <c r="M1288" s="12" t="s">
        <v>49</v>
      </c>
      <c r="N1288" s="12" t="s">
        <v>58</v>
      </c>
      <c r="O1288" s="12" t="s">
        <v>29</v>
      </c>
      <c r="P1288" s="12" t="s">
        <v>141</v>
      </c>
      <c r="Q1288" s="12" t="s">
        <v>59</v>
      </c>
      <c r="R1288" s="12" t="s">
        <v>1523</v>
      </c>
      <c r="S1288" s="12">
        <v>0.71</v>
      </c>
      <c r="T1288" s="7">
        <f>Table1[[#This Row],[Profit]]/Table1[[#This Row],[Sales]]</f>
        <v>-0.22515219791216098</v>
      </c>
      <c r="U1288" s="12" t="s">
        <v>33</v>
      </c>
      <c r="V1288" s="12" t="s">
        <v>136</v>
      </c>
      <c r="W1288" s="12" t="s">
        <v>362</v>
      </c>
      <c r="X1288" s="12" t="s">
        <v>2195</v>
      </c>
      <c r="Y1288" s="12">
        <v>33971</v>
      </c>
      <c r="Z1288" s="13">
        <v>42087</v>
      </c>
      <c r="AA1288" s="14" t="str">
        <f>TEXT(Table1[[#This Row],[Order Date]],"mmmm")</f>
        <v>March</v>
      </c>
      <c r="AB1288" s="8" t="str">
        <f>TEXT(Table1[[#This Row],[Order Date]],"yyyy")</f>
        <v>2015</v>
      </c>
      <c r="AC1288" s="13">
        <v>42091</v>
      </c>
      <c r="AD1288" s="12">
        <v>-348.75400000000002</v>
      </c>
      <c r="AE1288" s="12">
        <v>8</v>
      </c>
      <c r="AF1288" s="12">
        <v>1548.97</v>
      </c>
      <c r="AG1288" s="12">
        <v>90557</v>
      </c>
      <c r="AH1288" s="7" t="str">
        <f>IF(COUNTIF(Returns!$A$2:$A$1635,Orders!AG1288)&gt;0,"Returned","Not Returned")</f>
        <v>Not Returned</v>
      </c>
    </row>
    <row r="1289" spans="5:34" ht="12.75" customHeight="1" thickTop="1" thickBot="1" x14ac:dyDescent="0.3">
      <c r="E1289" s="9">
        <v>26048</v>
      </c>
      <c r="F1289" s="2" t="s">
        <v>25</v>
      </c>
      <c r="G1289" s="2">
        <v>0.08</v>
      </c>
      <c r="H1289" s="2">
        <v>68.81</v>
      </c>
      <c r="I1289" s="2">
        <v>60</v>
      </c>
      <c r="J1289" s="2">
        <v>2323</v>
      </c>
      <c r="K1289" s="7" t="str">
        <f>IF(COUNTIF(Table1[Customer ID],Table1[[#This Row],[Customer ID]])&gt;1,"Repeat Customer","One-Time Customer")</f>
        <v>Repeat Customer</v>
      </c>
      <c r="L1289" s="2" t="s">
        <v>2196</v>
      </c>
      <c r="M1289" s="2" t="s">
        <v>39</v>
      </c>
      <c r="N1289" s="2" t="s">
        <v>58</v>
      </c>
      <c r="O1289" s="2" t="s">
        <v>29</v>
      </c>
      <c r="P1289" s="2" t="s">
        <v>257</v>
      </c>
      <c r="Q1289" s="2" t="s">
        <v>43</v>
      </c>
      <c r="R1289" s="2" t="s">
        <v>2197</v>
      </c>
      <c r="S1289" s="2">
        <v>0.41</v>
      </c>
      <c r="T1289" s="7">
        <f>Table1[[#This Row],[Profit]]/Table1[[#This Row],[Sales]]</f>
        <v>-1.6291659267152072</v>
      </c>
      <c r="U1289" s="2" t="s">
        <v>33</v>
      </c>
      <c r="V1289" s="2" t="s">
        <v>34</v>
      </c>
      <c r="W1289" s="2" t="s">
        <v>45</v>
      </c>
      <c r="X1289" s="2" t="s">
        <v>2198</v>
      </c>
      <c r="Y1289" s="2">
        <v>92236</v>
      </c>
      <c r="Z1289" s="10">
        <v>42079</v>
      </c>
      <c r="AA1289" s="14" t="str">
        <f>TEXT(Table1[[#This Row],[Order Date]],"mmmm")</f>
        <v>March</v>
      </c>
      <c r="AB1289" s="8" t="str">
        <f>TEXT(Table1[[#This Row],[Order Date]],"yyyy")</f>
        <v>2015</v>
      </c>
      <c r="AC1289" s="10">
        <v>42080</v>
      </c>
      <c r="AD1289" s="2">
        <v>-550.42999999999995</v>
      </c>
      <c r="AE1289" s="2">
        <v>5</v>
      </c>
      <c r="AF1289" s="2">
        <v>337.86</v>
      </c>
      <c r="AG1289" s="2">
        <v>88721</v>
      </c>
      <c r="AH1289" s="7" t="str">
        <f>IF(COUNTIF(Returns!$A$2:$A$1635,Orders!AG1289)&gt;0,"Returned","Not Returned")</f>
        <v>Not Returned</v>
      </c>
    </row>
    <row r="1290" spans="5:34" ht="12.75" customHeight="1" thickTop="1" thickBot="1" x14ac:dyDescent="0.3">
      <c r="E1290" s="11">
        <v>26049</v>
      </c>
      <c r="F1290" s="12" t="s">
        <v>25</v>
      </c>
      <c r="G1290" s="12">
        <v>0.04</v>
      </c>
      <c r="H1290" s="12">
        <v>21.38</v>
      </c>
      <c r="I1290" s="12">
        <v>8.99</v>
      </c>
      <c r="J1290" s="12">
        <v>2323</v>
      </c>
      <c r="K1290" s="7" t="str">
        <f>IF(COUNTIF(Table1[Customer ID],Table1[[#This Row],[Customer ID]])&gt;1,"Repeat Customer","One-Time Customer")</f>
        <v>Repeat Customer</v>
      </c>
      <c r="L1290" s="12" t="s">
        <v>2196</v>
      </c>
      <c r="M1290" s="12" t="s">
        <v>49</v>
      </c>
      <c r="N1290" s="12" t="s">
        <v>58</v>
      </c>
      <c r="O1290" s="12" t="s">
        <v>29</v>
      </c>
      <c r="P1290" s="12" t="s">
        <v>30</v>
      </c>
      <c r="Q1290" s="12" t="s">
        <v>51</v>
      </c>
      <c r="R1290" s="12" t="s">
        <v>2199</v>
      </c>
      <c r="S1290" s="12">
        <v>0.59</v>
      </c>
      <c r="T1290" s="7">
        <f>Table1[[#This Row],[Profit]]/Table1[[#This Row],[Sales]]</f>
        <v>-0.61892886830542693</v>
      </c>
      <c r="U1290" s="12" t="s">
        <v>33</v>
      </c>
      <c r="V1290" s="12" t="s">
        <v>34</v>
      </c>
      <c r="W1290" s="12" t="s">
        <v>45</v>
      </c>
      <c r="X1290" s="12" t="s">
        <v>2198</v>
      </c>
      <c r="Y1290" s="12">
        <v>92236</v>
      </c>
      <c r="Z1290" s="13">
        <v>42079</v>
      </c>
      <c r="AA1290" s="14" t="str">
        <f>TEXT(Table1[[#This Row],[Order Date]],"mmmm")</f>
        <v>March</v>
      </c>
      <c r="AB1290" s="8" t="str">
        <f>TEXT(Table1[[#This Row],[Order Date]],"yyyy")</f>
        <v>2015</v>
      </c>
      <c r="AC1290" s="13">
        <v>42081</v>
      </c>
      <c r="AD1290" s="12">
        <v>-52.12</v>
      </c>
      <c r="AE1290" s="12">
        <v>4</v>
      </c>
      <c r="AF1290" s="12">
        <v>84.21</v>
      </c>
      <c r="AG1290" s="12">
        <v>88721</v>
      </c>
      <c r="AH1290" s="7" t="str">
        <f>IF(COUNTIF(Returns!$A$2:$A$1635,Orders!AG1290)&gt;0,"Returned","Not Returned")</f>
        <v>Not Returned</v>
      </c>
    </row>
    <row r="1291" spans="5:34" ht="12.75" customHeight="1" thickTop="1" thickBot="1" x14ac:dyDescent="0.3">
      <c r="E1291" s="9">
        <v>23053</v>
      </c>
      <c r="F1291" s="2" t="s">
        <v>37</v>
      </c>
      <c r="G1291" s="2">
        <v>0.06</v>
      </c>
      <c r="H1291" s="2">
        <v>4.9800000000000004</v>
      </c>
      <c r="I1291" s="2">
        <v>4.62</v>
      </c>
      <c r="J1291" s="2">
        <v>2323</v>
      </c>
      <c r="K1291" s="7" t="str">
        <f>IF(COUNTIF(Table1[Customer ID],Table1[[#This Row],[Customer ID]])&gt;1,"Repeat Customer","One-Time Customer")</f>
        <v>Repeat Customer</v>
      </c>
      <c r="L1291" s="2" t="s">
        <v>2196</v>
      </c>
      <c r="M1291" s="2" t="s">
        <v>27</v>
      </c>
      <c r="N1291" s="2" t="s">
        <v>58</v>
      </c>
      <c r="O1291" s="2" t="s">
        <v>77</v>
      </c>
      <c r="P1291" s="2" t="s">
        <v>180</v>
      </c>
      <c r="Q1291" s="2" t="s">
        <v>51</v>
      </c>
      <c r="R1291" s="2" t="s">
        <v>411</v>
      </c>
      <c r="S1291" s="2">
        <v>0.64</v>
      </c>
      <c r="T1291" s="7">
        <f>Table1[[#This Row],[Profit]]/Table1[[#This Row],[Sales]]</f>
        <v>-0.69708311822405777</v>
      </c>
      <c r="U1291" s="2" t="s">
        <v>33</v>
      </c>
      <c r="V1291" s="2" t="s">
        <v>34</v>
      </c>
      <c r="W1291" s="2" t="s">
        <v>45</v>
      </c>
      <c r="X1291" s="2" t="s">
        <v>2198</v>
      </c>
      <c r="Y1291" s="2">
        <v>92236</v>
      </c>
      <c r="Z1291" s="10">
        <v>42174</v>
      </c>
      <c r="AA1291" s="14" t="str">
        <f>TEXT(Table1[[#This Row],[Order Date]],"mmmm")</f>
        <v>June</v>
      </c>
      <c r="AB1291" s="8" t="str">
        <f>TEXT(Table1[[#This Row],[Order Date]],"yyyy")</f>
        <v>2015</v>
      </c>
      <c r="AC1291" s="10">
        <v>42174</v>
      </c>
      <c r="AD1291" s="2">
        <v>-27.004999999999999</v>
      </c>
      <c r="AE1291" s="2">
        <v>7</v>
      </c>
      <c r="AF1291" s="2">
        <v>38.74</v>
      </c>
      <c r="AG1291" s="2">
        <v>88722</v>
      </c>
      <c r="AH1291" s="7" t="str">
        <f>IF(COUNTIF(Returns!$A$2:$A$1635,Orders!AG1291)&gt;0,"Returned","Not Returned")</f>
        <v>Not Returned</v>
      </c>
    </row>
    <row r="1292" spans="5:34" ht="12.75" customHeight="1" thickTop="1" thickBot="1" x14ac:dyDescent="0.3">
      <c r="E1292" s="11">
        <v>25456</v>
      </c>
      <c r="F1292" s="12" t="s">
        <v>56</v>
      </c>
      <c r="G1292" s="12">
        <v>0.06</v>
      </c>
      <c r="H1292" s="12">
        <v>28.53</v>
      </c>
      <c r="I1292" s="12">
        <v>1.49</v>
      </c>
      <c r="J1292" s="12">
        <v>2330</v>
      </c>
      <c r="K1292" s="7" t="str">
        <f>IF(COUNTIF(Table1[Customer ID],Table1[[#This Row],[Customer ID]])&gt;1,"Repeat Customer","One-Time Customer")</f>
        <v>One-Time Customer</v>
      </c>
      <c r="L1292" s="12" t="s">
        <v>2200</v>
      </c>
      <c r="M1292" s="12" t="s">
        <v>49</v>
      </c>
      <c r="N1292" s="12" t="s">
        <v>40</v>
      </c>
      <c r="O1292" s="12" t="s">
        <v>29</v>
      </c>
      <c r="P1292" s="12" t="s">
        <v>109</v>
      </c>
      <c r="Q1292" s="12" t="s">
        <v>59</v>
      </c>
      <c r="R1292" s="12" t="s">
        <v>332</v>
      </c>
      <c r="S1292" s="12">
        <v>0.38</v>
      </c>
      <c r="T1292" s="7">
        <f>Table1[[#This Row],[Profit]]/Table1[[#This Row],[Sales]]</f>
        <v>0.55662987545678277</v>
      </c>
      <c r="U1292" s="12" t="s">
        <v>33</v>
      </c>
      <c r="V1292" s="12" t="s">
        <v>61</v>
      </c>
      <c r="W1292" s="12" t="s">
        <v>330</v>
      </c>
      <c r="X1292" s="12" t="s">
        <v>2201</v>
      </c>
      <c r="Y1292" s="12">
        <v>52302</v>
      </c>
      <c r="Z1292" s="13">
        <v>42087</v>
      </c>
      <c r="AA1292" s="14" t="str">
        <f>TEXT(Table1[[#This Row],[Order Date]],"mmmm")</f>
        <v>March</v>
      </c>
      <c r="AB1292" s="8" t="str">
        <f>TEXT(Table1[[#This Row],[Order Date]],"yyyy")</f>
        <v>2015</v>
      </c>
      <c r="AC1292" s="13">
        <v>42090</v>
      </c>
      <c r="AD1292" s="12">
        <v>74.638500000000008</v>
      </c>
      <c r="AE1292" s="12">
        <v>5</v>
      </c>
      <c r="AF1292" s="12">
        <v>134.09</v>
      </c>
      <c r="AG1292" s="12">
        <v>90964</v>
      </c>
      <c r="AH1292" s="7" t="str">
        <f>IF(COUNTIF(Returns!$A$2:$A$1635,Orders!AG1292)&gt;0,"Returned","Not Returned")</f>
        <v>Not Returned</v>
      </c>
    </row>
    <row r="1293" spans="5:34" ht="12.75" customHeight="1" thickTop="1" thickBot="1" x14ac:dyDescent="0.3">
      <c r="E1293" s="9">
        <v>19441</v>
      </c>
      <c r="F1293" s="2" t="s">
        <v>25</v>
      </c>
      <c r="G1293" s="2">
        <v>0.06</v>
      </c>
      <c r="H1293" s="2">
        <v>180.98</v>
      </c>
      <c r="I1293" s="2">
        <v>26.2</v>
      </c>
      <c r="J1293" s="2">
        <v>2333</v>
      </c>
      <c r="K1293" s="7" t="str">
        <f>IF(COUNTIF(Table1[Customer ID],Table1[[#This Row],[Customer ID]])&gt;1,"Repeat Customer","One-Time Customer")</f>
        <v>One-Time Customer</v>
      </c>
      <c r="L1293" s="2" t="s">
        <v>2202</v>
      </c>
      <c r="M1293" s="2" t="s">
        <v>39</v>
      </c>
      <c r="N1293" s="2" t="s">
        <v>58</v>
      </c>
      <c r="O1293" s="2" t="s">
        <v>41</v>
      </c>
      <c r="P1293" s="2" t="s">
        <v>42</v>
      </c>
      <c r="Q1293" s="2" t="s">
        <v>43</v>
      </c>
      <c r="R1293" s="2" t="s">
        <v>241</v>
      </c>
      <c r="S1293" s="2">
        <v>0.59</v>
      </c>
      <c r="T1293" s="7">
        <f>Table1[[#This Row],[Profit]]/Table1[[#This Row],[Sales]]</f>
        <v>-0.63753716163354723</v>
      </c>
      <c r="U1293" s="2" t="s">
        <v>33</v>
      </c>
      <c r="V1293" s="2" t="s">
        <v>61</v>
      </c>
      <c r="W1293" s="2" t="s">
        <v>1858</v>
      </c>
      <c r="X1293" s="2" t="s">
        <v>2203</v>
      </c>
      <c r="Y1293" s="2">
        <v>54302</v>
      </c>
      <c r="Z1293" s="10">
        <v>42178</v>
      </c>
      <c r="AA1293" s="14" t="str">
        <f>TEXT(Table1[[#This Row],[Order Date]],"mmmm")</f>
        <v>June</v>
      </c>
      <c r="AB1293" s="8" t="str">
        <f>TEXT(Table1[[#This Row],[Order Date]],"yyyy")</f>
        <v>2015</v>
      </c>
      <c r="AC1293" s="10">
        <v>42179</v>
      </c>
      <c r="AD1293" s="2">
        <v>-122.235</v>
      </c>
      <c r="AE1293" s="2">
        <v>1</v>
      </c>
      <c r="AF1293" s="2">
        <v>191.73</v>
      </c>
      <c r="AG1293" s="2">
        <v>89611</v>
      </c>
      <c r="AH1293" s="7" t="str">
        <f>IF(COUNTIF(Returns!$A$2:$A$1635,Orders!AG1293)&gt;0,"Returned","Not Returned")</f>
        <v>Not Returned</v>
      </c>
    </row>
    <row r="1294" spans="5:34" ht="12.75" customHeight="1" thickTop="1" thickBot="1" x14ac:dyDescent="0.3">
      <c r="E1294" s="11">
        <v>23721</v>
      </c>
      <c r="F1294" s="12" t="s">
        <v>106</v>
      </c>
      <c r="G1294" s="12">
        <v>0.06</v>
      </c>
      <c r="H1294" s="12">
        <v>60.65</v>
      </c>
      <c r="I1294" s="12">
        <v>12.23</v>
      </c>
      <c r="J1294" s="12">
        <v>2334</v>
      </c>
      <c r="K1294" s="7" t="str">
        <f>IF(COUNTIF(Table1[Customer ID],Table1[[#This Row],[Customer ID]])&gt;1,"Repeat Customer","One-Time Customer")</f>
        <v>Repeat Customer</v>
      </c>
      <c r="L1294" s="12" t="s">
        <v>2204</v>
      </c>
      <c r="M1294" s="12" t="s">
        <v>49</v>
      </c>
      <c r="N1294" s="12" t="s">
        <v>114</v>
      </c>
      <c r="O1294" s="12" t="s">
        <v>41</v>
      </c>
      <c r="P1294" s="12" t="s">
        <v>50</v>
      </c>
      <c r="Q1294" s="12" t="s">
        <v>86</v>
      </c>
      <c r="R1294" s="12" t="s">
        <v>1761</v>
      </c>
      <c r="S1294" s="12">
        <v>0.64</v>
      </c>
      <c r="T1294" s="7">
        <f>Table1[[#This Row],[Profit]]/Table1[[#This Row],[Sales]]</f>
        <v>0.69</v>
      </c>
      <c r="U1294" s="12" t="s">
        <v>33</v>
      </c>
      <c r="V1294" s="12" t="s">
        <v>61</v>
      </c>
      <c r="W1294" s="12" t="s">
        <v>1858</v>
      </c>
      <c r="X1294" s="12" t="s">
        <v>2205</v>
      </c>
      <c r="Y1294" s="12">
        <v>53220</v>
      </c>
      <c r="Z1294" s="13">
        <v>42100</v>
      </c>
      <c r="AA1294" s="14" t="str">
        <f>TEXT(Table1[[#This Row],[Order Date]],"mmmm")</f>
        <v>April</v>
      </c>
      <c r="AB1294" s="8" t="str">
        <f>TEXT(Table1[[#This Row],[Order Date]],"yyyy")</f>
        <v>2015</v>
      </c>
      <c r="AC1294" s="13">
        <v>42102</v>
      </c>
      <c r="AD1294" s="12">
        <v>427.00649999999996</v>
      </c>
      <c r="AE1294" s="12">
        <v>10</v>
      </c>
      <c r="AF1294" s="12">
        <v>618.85</v>
      </c>
      <c r="AG1294" s="12">
        <v>89608</v>
      </c>
      <c r="AH1294" s="7" t="str">
        <f>IF(COUNTIF(Returns!$A$2:$A$1635,Orders!AG1294)&gt;0,"Returned","Not Returned")</f>
        <v>Not Returned</v>
      </c>
    </row>
    <row r="1295" spans="5:34" ht="12.75" customHeight="1" thickTop="1" thickBot="1" x14ac:dyDescent="0.3">
      <c r="E1295" s="9">
        <v>23693</v>
      </c>
      <c r="F1295" s="2" t="s">
        <v>37</v>
      </c>
      <c r="G1295" s="2">
        <v>0.05</v>
      </c>
      <c r="H1295" s="2">
        <v>14.81</v>
      </c>
      <c r="I1295" s="2">
        <v>13.32</v>
      </c>
      <c r="J1295" s="2">
        <v>2334</v>
      </c>
      <c r="K1295" s="7" t="str">
        <f>IF(COUNTIF(Table1[Customer ID],Table1[[#This Row],[Customer ID]])&gt;1,"Repeat Customer","One-Time Customer")</f>
        <v>Repeat Customer</v>
      </c>
      <c r="L1295" s="2" t="s">
        <v>2204</v>
      </c>
      <c r="M1295" s="2" t="s">
        <v>49</v>
      </c>
      <c r="N1295" s="2" t="s">
        <v>58</v>
      </c>
      <c r="O1295" s="2" t="s">
        <v>29</v>
      </c>
      <c r="P1295" s="2" t="s">
        <v>257</v>
      </c>
      <c r="Q1295" s="2" t="s">
        <v>59</v>
      </c>
      <c r="R1295" s="2" t="s">
        <v>833</v>
      </c>
      <c r="S1295" s="2">
        <v>0.43</v>
      </c>
      <c r="T1295" s="7">
        <f>Table1[[#This Row],[Profit]]/Table1[[#This Row],[Sales]]</f>
        <v>-1.6422967497198036</v>
      </c>
      <c r="U1295" s="2" t="s">
        <v>33</v>
      </c>
      <c r="V1295" s="2" t="s">
        <v>61</v>
      </c>
      <c r="W1295" s="2" t="s">
        <v>1858</v>
      </c>
      <c r="X1295" s="2" t="s">
        <v>2205</v>
      </c>
      <c r="Y1295" s="2">
        <v>53220</v>
      </c>
      <c r="Z1295" s="10">
        <v>42103</v>
      </c>
      <c r="AA1295" s="14" t="str">
        <f>TEXT(Table1[[#This Row],[Order Date]],"mmmm")</f>
        <v>April</v>
      </c>
      <c r="AB1295" s="8" t="str">
        <f>TEXT(Table1[[#This Row],[Order Date]],"yyyy")</f>
        <v>2015</v>
      </c>
      <c r="AC1295" s="10">
        <v>42105</v>
      </c>
      <c r="AD1295" s="2">
        <v>-190.49</v>
      </c>
      <c r="AE1295" s="2">
        <v>8</v>
      </c>
      <c r="AF1295" s="2">
        <v>115.99</v>
      </c>
      <c r="AG1295" s="2">
        <v>89609</v>
      </c>
      <c r="AH1295" s="7" t="str">
        <f>IF(COUNTIF(Returns!$A$2:$A$1635,Orders!AG1295)&gt;0,"Returned","Not Returned")</f>
        <v>Not Returned</v>
      </c>
    </row>
    <row r="1296" spans="5:34" ht="12.75" customHeight="1" thickTop="1" thickBot="1" x14ac:dyDescent="0.3">
      <c r="E1296" s="11">
        <v>23694</v>
      </c>
      <c r="F1296" s="12" t="s">
        <v>37</v>
      </c>
      <c r="G1296" s="12">
        <v>0.08</v>
      </c>
      <c r="H1296" s="12">
        <v>2.78</v>
      </c>
      <c r="I1296" s="12">
        <v>1.25</v>
      </c>
      <c r="J1296" s="12">
        <v>2334</v>
      </c>
      <c r="K1296" s="7" t="str">
        <f>IF(COUNTIF(Table1[Customer ID],Table1[[#This Row],[Customer ID]])&gt;1,"Repeat Customer","One-Time Customer")</f>
        <v>Repeat Customer</v>
      </c>
      <c r="L1296" s="12" t="s">
        <v>2204</v>
      </c>
      <c r="M1296" s="12" t="s">
        <v>49</v>
      </c>
      <c r="N1296" s="12" t="s">
        <v>58</v>
      </c>
      <c r="O1296" s="12" t="s">
        <v>29</v>
      </c>
      <c r="P1296" s="12" t="s">
        <v>30</v>
      </c>
      <c r="Q1296" s="12" t="s">
        <v>31</v>
      </c>
      <c r="R1296" s="12" t="s">
        <v>2206</v>
      </c>
      <c r="S1296" s="12">
        <v>0.59</v>
      </c>
      <c r="T1296" s="7">
        <f>Table1[[#This Row],[Profit]]/Table1[[#This Row],[Sales]]</f>
        <v>-0.45066803699897223</v>
      </c>
      <c r="U1296" s="12" t="s">
        <v>33</v>
      </c>
      <c r="V1296" s="12" t="s">
        <v>61</v>
      </c>
      <c r="W1296" s="12" t="s">
        <v>1858</v>
      </c>
      <c r="X1296" s="12" t="s">
        <v>2205</v>
      </c>
      <c r="Y1296" s="12">
        <v>53220</v>
      </c>
      <c r="Z1296" s="13">
        <v>42103</v>
      </c>
      <c r="AA1296" s="14" t="str">
        <f>TEXT(Table1[[#This Row],[Order Date]],"mmmm")</f>
        <v>April</v>
      </c>
      <c r="AB1296" s="8" t="str">
        <f>TEXT(Table1[[#This Row],[Order Date]],"yyyy")</f>
        <v>2015</v>
      </c>
      <c r="AC1296" s="13">
        <v>42104</v>
      </c>
      <c r="AD1296" s="12">
        <v>-8.77</v>
      </c>
      <c r="AE1296" s="12">
        <v>7</v>
      </c>
      <c r="AF1296" s="12">
        <v>19.46</v>
      </c>
      <c r="AG1296" s="12">
        <v>89609</v>
      </c>
      <c r="AH1296" s="7" t="str">
        <f>IF(COUNTIF(Returns!$A$2:$A$1635,Orders!AG1296)&gt;0,"Returned","Not Returned")</f>
        <v>Not Returned</v>
      </c>
    </row>
    <row r="1297" spans="5:34" ht="12.75" customHeight="1" thickTop="1" thickBot="1" x14ac:dyDescent="0.3">
      <c r="E1297" s="9">
        <v>24952</v>
      </c>
      <c r="F1297" s="2" t="s">
        <v>106</v>
      </c>
      <c r="G1297" s="2">
        <v>0.06</v>
      </c>
      <c r="H1297" s="2">
        <v>3.74</v>
      </c>
      <c r="I1297" s="2">
        <v>0.94</v>
      </c>
      <c r="J1297" s="2">
        <v>2334</v>
      </c>
      <c r="K1297" s="7" t="str">
        <f>IF(COUNTIF(Table1[Customer ID],Table1[[#This Row],[Customer ID]])&gt;1,"Repeat Customer","One-Time Customer")</f>
        <v>Repeat Customer</v>
      </c>
      <c r="L1297" s="2" t="s">
        <v>2204</v>
      </c>
      <c r="M1297" s="2" t="s">
        <v>49</v>
      </c>
      <c r="N1297" s="2" t="s">
        <v>40</v>
      </c>
      <c r="O1297" s="2" t="s">
        <v>29</v>
      </c>
      <c r="P1297" s="2" t="s">
        <v>66</v>
      </c>
      <c r="Q1297" s="2" t="s">
        <v>31</v>
      </c>
      <c r="R1297" s="2" t="s">
        <v>2207</v>
      </c>
      <c r="S1297" s="2">
        <v>0.83</v>
      </c>
      <c r="T1297" s="7">
        <f>Table1[[#This Row],[Profit]]/Table1[[#This Row],[Sales]]</f>
        <v>-0.17173184357541899</v>
      </c>
      <c r="U1297" s="2" t="s">
        <v>33</v>
      </c>
      <c r="V1297" s="2" t="s">
        <v>61</v>
      </c>
      <c r="W1297" s="2" t="s">
        <v>1858</v>
      </c>
      <c r="X1297" s="2" t="s">
        <v>2205</v>
      </c>
      <c r="Y1297" s="2">
        <v>53220</v>
      </c>
      <c r="Z1297" s="10">
        <v>42157</v>
      </c>
      <c r="AA1297" s="14" t="str">
        <f>TEXT(Table1[[#This Row],[Order Date]],"mmmm")</f>
        <v>June</v>
      </c>
      <c r="AB1297" s="8" t="str">
        <f>TEXT(Table1[[#This Row],[Order Date]],"yyyy")</f>
        <v>2015</v>
      </c>
      <c r="AC1297" s="10">
        <v>42164</v>
      </c>
      <c r="AD1297" s="2">
        <v>-7.6849999999999996</v>
      </c>
      <c r="AE1297" s="2">
        <v>12</v>
      </c>
      <c r="AF1297" s="2">
        <v>44.75</v>
      </c>
      <c r="AG1297" s="2">
        <v>89610</v>
      </c>
      <c r="AH1297" s="7" t="str">
        <f>IF(COUNTIF(Returns!$A$2:$A$1635,Orders!AG1297)&gt;0,"Returned","Not Returned")</f>
        <v>Not Returned</v>
      </c>
    </row>
    <row r="1298" spans="5:34" ht="12.75" customHeight="1" thickTop="1" thickBot="1" x14ac:dyDescent="0.3">
      <c r="E1298" s="11">
        <v>25241</v>
      </c>
      <c r="F1298" s="12" t="s">
        <v>47</v>
      </c>
      <c r="G1298" s="12">
        <v>0.06</v>
      </c>
      <c r="H1298" s="12">
        <v>2.08</v>
      </c>
      <c r="I1298" s="12">
        <v>5.33</v>
      </c>
      <c r="J1298" s="12">
        <v>2338</v>
      </c>
      <c r="K1298" s="7" t="str">
        <f>IF(COUNTIF(Table1[Customer ID],Table1[[#This Row],[Customer ID]])&gt;1,"Repeat Customer","One-Time Customer")</f>
        <v>Repeat Customer</v>
      </c>
      <c r="L1298" s="12" t="s">
        <v>2208</v>
      </c>
      <c r="M1298" s="12" t="s">
        <v>49</v>
      </c>
      <c r="N1298" s="12" t="s">
        <v>40</v>
      </c>
      <c r="O1298" s="12" t="s">
        <v>41</v>
      </c>
      <c r="P1298" s="12" t="s">
        <v>50</v>
      </c>
      <c r="Q1298" s="12" t="s">
        <v>59</v>
      </c>
      <c r="R1298" s="12" t="s">
        <v>744</v>
      </c>
      <c r="S1298" s="12">
        <v>0.43</v>
      </c>
      <c r="T1298" s="7">
        <f>Table1[[#This Row],[Profit]]/Table1[[#This Row],[Sales]]</f>
        <v>-8.9446587215601294</v>
      </c>
      <c r="U1298" s="12" t="s">
        <v>33</v>
      </c>
      <c r="V1298" s="12" t="s">
        <v>53</v>
      </c>
      <c r="W1298" s="12" t="s">
        <v>415</v>
      </c>
      <c r="X1298" s="12" t="s">
        <v>2109</v>
      </c>
      <c r="Y1298" s="12">
        <v>20740</v>
      </c>
      <c r="Z1298" s="13">
        <v>42017</v>
      </c>
      <c r="AA1298" s="14" t="str">
        <f>TEXT(Table1[[#This Row],[Order Date]],"mmmm")</f>
        <v>January</v>
      </c>
      <c r="AB1298" s="8" t="str">
        <f>TEXT(Table1[[#This Row],[Order Date]],"yyyy")</f>
        <v>2015</v>
      </c>
      <c r="AC1298" s="13">
        <v>42017</v>
      </c>
      <c r="AD1298" s="12">
        <v>-82.559200000000004</v>
      </c>
      <c r="AE1298" s="12">
        <v>4</v>
      </c>
      <c r="AF1298" s="12">
        <v>9.23</v>
      </c>
      <c r="AG1298" s="12">
        <v>91480</v>
      </c>
      <c r="AH1298" s="7" t="str">
        <f>IF(COUNTIF(Returns!$A$2:$A$1635,Orders!AG1298)&gt;0,"Returned","Not Returned")</f>
        <v>Not Returned</v>
      </c>
    </row>
    <row r="1299" spans="5:34" ht="12.75" customHeight="1" thickTop="1" thickBot="1" x14ac:dyDescent="0.3">
      <c r="E1299" s="9">
        <v>26137</v>
      </c>
      <c r="F1299" s="2" t="s">
        <v>25</v>
      </c>
      <c r="G1299" s="2">
        <v>0.1</v>
      </c>
      <c r="H1299" s="2">
        <v>6.75</v>
      </c>
      <c r="I1299" s="2">
        <v>2.99</v>
      </c>
      <c r="J1299" s="2">
        <v>2338</v>
      </c>
      <c r="K1299" s="7" t="str">
        <f>IF(COUNTIF(Table1[Customer ID],Table1[[#This Row],[Customer ID]])&gt;1,"Repeat Customer","One-Time Customer")</f>
        <v>Repeat Customer</v>
      </c>
      <c r="L1299" s="2" t="s">
        <v>2208</v>
      </c>
      <c r="M1299" s="2" t="s">
        <v>49</v>
      </c>
      <c r="N1299" s="2" t="s">
        <v>40</v>
      </c>
      <c r="O1299" s="2" t="s">
        <v>29</v>
      </c>
      <c r="P1299" s="2" t="s">
        <v>109</v>
      </c>
      <c r="Q1299" s="2" t="s">
        <v>59</v>
      </c>
      <c r="R1299" s="2" t="s">
        <v>2209</v>
      </c>
      <c r="S1299" s="2">
        <v>0.35</v>
      </c>
      <c r="T1299" s="7">
        <f>Table1[[#This Row],[Profit]]/Table1[[#This Row],[Sales]]</f>
        <v>0.18878081764277543</v>
      </c>
      <c r="U1299" s="2" t="s">
        <v>33</v>
      </c>
      <c r="V1299" s="2" t="s">
        <v>53</v>
      </c>
      <c r="W1299" s="2" t="s">
        <v>415</v>
      </c>
      <c r="X1299" s="2" t="s">
        <v>2109</v>
      </c>
      <c r="Y1299" s="2">
        <v>20740</v>
      </c>
      <c r="Z1299" s="10">
        <v>42092</v>
      </c>
      <c r="AA1299" s="14" t="str">
        <f>TEXT(Table1[[#This Row],[Order Date]],"mmmm")</f>
        <v>March</v>
      </c>
      <c r="AB1299" s="8" t="str">
        <f>TEXT(Table1[[#This Row],[Order Date]],"yyyy")</f>
        <v>2015</v>
      </c>
      <c r="AC1299" s="10">
        <v>42092</v>
      </c>
      <c r="AD1299" s="2">
        <v>18.147500000000001</v>
      </c>
      <c r="AE1299" s="2">
        <v>15</v>
      </c>
      <c r="AF1299" s="2">
        <v>96.13</v>
      </c>
      <c r="AG1299" s="2">
        <v>91481</v>
      </c>
      <c r="AH1299" s="7" t="str">
        <f>IF(COUNTIF(Returns!$A$2:$A$1635,Orders!AG1299)&gt;0,"Returned","Not Returned")</f>
        <v>Not Returned</v>
      </c>
    </row>
    <row r="1300" spans="5:34" ht="12.75" customHeight="1" thickTop="1" thickBot="1" x14ac:dyDescent="0.3">
      <c r="E1300" s="11">
        <v>22526</v>
      </c>
      <c r="F1300" s="12" t="s">
        <v>56</v>
      </c>
      <c r="G1300" s="12">
        <v>0.05</v>
      </c>
      <c r="H1300" s="12">
        <v>11.58</v>
      </c>
      <c r="I1300" s="12">
        <v>6.97</v>
      </c>
      <c r="J1300" s="12">
        <v>2339</v>
      </c>
      <c r="K1300" s="7" t="str">
        <f>IF(COUNTIF(Table1[Customer ID],Table1[[#This Row],[Customer ID]])&gt;1,"Repeat Customer","One-Time Customer")</f>
        <v>One-Time Customer</v>
      </c>
      <c r="L1300" s="12" t="s">
        <v>2210</v>
      </c>
      <c r="M1300" s="12" t="s">
        <v>49</v>
      </c>
      <c r="N1300" s="12" t="s">
        <v>40</v>
      </c>
      <c r="O1300" s="12" t="s">
        <v>29</v>
      </c>
      <c r="P1300" s="12" t="s">
        <v>69</v>
      </c>
      <c r="Q1300" s="12" t="s">
        <v>59</v>
      </c>
      <c r="R1300" s="12" t="s">
        <v>686</v>
      </c>
      <c r="S1300" s="12">
        <v>0.35</v>
      </c>
      <c r="T1300" s="7">
        <f>Table1[[#This Row],[Profit]]/Table1[[#This Row],[Sales]]</f>
        <v>3.7939426717144439E-2</v>
      </c>
      <c r="U1300" s="12" t="s">
        <v>33</v>
      </c>
      <c r="V1300" s="12" t="s">
        <v>61</v>
      </c>
      <c r="W1300" s="12" t="s">
        <v>130</v>
      </c>
      <c r="X1300" s="12" t="s">
        <v>2211</v>
      </c>
      <c r="Y1300" s="12">
        <v>77015</v>
      </c>
      <c r="Z1300" s="13">
        <v>42149</v>
      </c>
      <c r="AA1300" s="14" t="str">
        <f>TEXT(Table1[[#This Row],[Order Date]],"mmmm")</f>
        <v>May</v>
      </c>
      <c r="AB1300" s="8" t="str">
        <f>TEXT(Table1[[#This Row],[Order Date]],"yyyy")</f>
        <v>2015</v>
      </c>
      <c r="AC1300" s="13">
        <v>42152</v>
      </c>
      <c r="AD1300" s="12">
        <v>2.8060000000000027</v>
      </c>
      <c r="AE1300" s="12">
        <v>6</v>
      </c>
      <c r="AF1300" s="12">
        <v>73.959999999999994</v>
      </c>
      <c r="AG1300" s="12">
        <v>91482</v>
      </c>
      <c r="AH1300" s="7" t="str">
        <f>IF(COUNTIF(Returns!$A$2:$A$1635,Orders!AG1300)&gt;0,"Returned","Not Returned")</f>
        <v>Not Returned</v>
      </c>
    </row>
    <row r="1301" spans="5:34" ht="12.75" customHeight="1" thickTop="1" thickBot="1" x14ac:dyDescent="0.3">
      <c r="E1301" s="9">
        <v>19052</v>
      </c>
      <c r="F1301" s="2" t="s">
        <v>56</v>
      </c>
      <c r="G1301" s="2">
        <v>7.0000000000000007E-2</v>
      </c>
      <c r="H1301" s="2">
        <v>200.98</v>
      </c>
      <c r="I1301" s="2">
        <v>23.76</v>
      </c>
      <c r="J1301" s="2">
        <v>2345</v>
      </c>
      <c r="K1301" s="7" t="str">
        <f>IF(COUNTIF(Table1[Customer ID],Table1[[#This Row],[Customer ID]])&gt;1,"Repeat Customer","One-Time Customer")</f>
        <v>Repeat Customer</v>
      </c>
      <c r="L1301" s="2" t="s">
        <v>2212</v>
      </c>
      <c r="M1301" s="2" t="s">
        <v>39</v>
      </c>
      <c r="N1301" s="2" t="s">
        <v>28</v>
      </c>
      <c r="O1301" s="2" t="s">
        <v>41</v>
      </c>
      <c r="P1301" s="2" t="s">
        <v>42</v>
      </c>
      <c r="Q1301" s="2" t="s">
        <v>43</v>
      </c>
      <c r="R1301" s="2" t="s">
        <v>2213</v>
      </c>
      <c r="S1301" s="2">
        <v>0.57999999999999996</v>
      </c>
      <c r="T1301" s="7">
        <f>Table1[[#This Row],[Profit]]/Table1[[#This Row],[Sales]]</f>
        <v>-7.3329641729885375E-2</v>
      </c>
      <c r="U1301" s="2" t="s">
        <v>33</v>
      </c>
      <c r="V1301" s="2" t="s">
        <v>136</v>
      </c>
      <c r="W1301" s="2" t="s">
        <v>613</v>
      </c>
      <c r="X1301" s="2" t="s">
        <v>2129</v>
      </c>
      <c r="Y1301" s="2">
        <v>42003</v>
      </c>
      <c r="Z1301" s="10">
        <v>42077</v>
      </c>
      <c r="AA1301" s="14" t="str">
        <f>TEXT(Table1[[#This Row],[Order Date]],"mmmm")</f>
        <v>March</v>
      </c>
      <c r="AB1301" s="8" t="str">
        <f>TEXT(Table1[[#This Row],[Order Date]],"yyyy")</f>
        <v>2015</v>
      </c>
      <c r="AC1301" s="10">
        <v>42078</v>
      </c>
      <c r="AD1301" s="2">
        <v>-132.42600000000002</v>
      </c>
      <c r="AE1301" s="2">
        <v>9</v>
      </c>
      <c r="AF1301" s="2">
        <v>1805.9</v>
      </c>
      <c r="AG1301" s="2">
        <v>89504</v>
      </c>
      <c r="AH1301" s="7" t="str">
        <f>IF(COUNTIF(Returns!$A$2:$A$1635,Orders!AG1301)&gt;0,"Returned","Not Returned")</f>
        <v>Not Returned</v>
      </c>
    </row>
    <row r="1302" spans="5:34" ht="12.75" customHeight="1" thickTop="1" thickBot="1" x14ac:dyDescent="0.3">
      <c r="E1302" s="11">
        <v>19053</v>
      </c>
      <c r="F1302" s="12" t="s">
        <v>56</v>
      </c>
      <c r="G1302" s="12">
        <v>0.02</v>
      </c>
      <c r="H1302" s="12">
        <v>179.29</v>
      </c>
      <c r="I1302" s="12">
        <v>29.21</v>
      </c>
      <c r="J1302" s="12">
        <v>2345</v>
      </c>
      <c r="K1302" s="7" t="str">
        <f>IF(COUNTIF(Table1[Customer ID],Table1[[#This Row],[Customer ID]])&gt;1,"Repeat Customer","One-Time Customer")</f>
        <v>Repeat Customer</v>
      </c>
      <c r="L1302" s="12" t="s">
        <v>2212</v>
      </c>
      <c r="M1302" s="12" t="s">
        <v>39</v>
      </c>
      <c r="N1302" s="12" t="s">
        <v>28</v>
      </c>
      <c r="O1302" s="12" t="s">
        <v>41</v>
      </c>
      <c r="P1302" s="12" t="s">
        <v>152</v>
      </c>
      <c r="Q1302" s="12" t="s">
        <v>121</v>
      </c>
      <c r="R1302" s="12" t="s">
        <v>629</v>
      </c>
      <c r="S1302" s="12">
        <v>0.76</v>
      </c>
      <c r="T1302" s="7">
        <f>Table1[[#This Row],[Profit]]/Table1[[#This Row],[Sales]]</f>
        <v>-1.3205613178767539</v>
      </c>
      <c r="U1302" s="12" t="s">
        <v>33</v>
      </c>
      <c r="V1302" s="12" t="s">
        <v>136</v>
      </c>
      <c r="W1302" s="12" t="s">
        <v>613</v>
      </c>
      <c r="X1302" s="12" t="s">
        <v>2129</v>
      </c>
      <c r="Y1302" s="12">
        <v>42003</v>
      </c>
      <c r="Z1302" s="13">
        <v>42077</v>
      </c>
      <c r="AA1302" s="14" t="str">
        <f>TEXT(Table1[[#This Row],[Order Date]],"mmmm")</f>
        <v>March</v>
      </c>
      <c r="AB1302" s="8" t="str">
        <f>TEXT(Table1[[#This Row],[Order Date]],"yyyy")</f>
        <v>2015</v>
      </c>
      <c r="AC1302" s="13">
        <v>42077</v>
      </c>
      <c r="AD1302" s="12">
        <v>-411.23599999999999</v>
      </c>
      <c r="AE1302" s="12">
        <v>2</v>
      </c>
      <c r="AF1302" s="12">
        <v>311.41000000000003</v>
      </c>
      <c r="AG1302" s="12">
        <v>89504</v>
      </c>
      <c r="AH1302" s="7" t="str">
        <f>IF(COUNTIF(Returns!$A$2:$A$1635,Orders!AG1302)&gt;0,"Returned","Not Returned")</f>
        <v>Not Returned</v>
      </c>
    </row>
    <row r="1303" spans="5:34" ht="12.75" customHeight="1" thickTop="1" thickBot="1" x14ac:dyDescent="0.3">
      <c r="E1303" s="9">
        <v>20776</v>
      </c>
      <c r="F1303" s="2" t="s">
        <v>106</v>
      </c>
      <c r="G1303" s="2">
        <v>0.03</v>
      </c>
      <c r="H1303" s="2">
        <v>297.64</v>
      </c>
      <c r="I1303" s="2">
        <v>14.7</v>
      </c>
      <c r="J1303" s="2">
        <v>2346</v>
      </c>
      <c r="K1303" s="7" t="str">
        <f>IF(COUNTIF(Table1[Customer ID],Table1[[#This Row],[Customer ID]])&gt;1,"Repeat Customer","One-Time Customer")</f>
        <v>Repeat Customer</v>
      </c>
      <c r="L1303" s="2" t="s">
        <v>2214</v>
      </c>
      <c r="M1303" s="2" t="s">
        <v>39</v>
      </c>
      <c r="N1303" s="2" t="s">
        <v>28</v>
      </c>
      <c r="O1303" s="2" t="s">
        <v>77</v>
      </c>
      <c r="P1303" s="2" t="s">
        <v>85</v>
      </c>
      <c r="Q1303" s="2" t="s">
        <v>43</v>
      </c>
      <c r="R1303" s="2" t="s">
        <v>565</v>
      </c>
      <c r="S1303" s="2">
        <v>0.56999999999999995</v>
      </c>
      <c r="T1303" s="7">
        <f>Table1[[#This Row],[Profit]]/Table1[[#This Row],[Sales]]</f>
        <v>-1.3210504309356495E-2</v>
      </c>
      <c r="U1303" s="2" t="s">
        <v>33</v>
      </c>
      <c r="V1303" s="2" t="s">
        <v>136</v>
      </c>
      <c r="W1303" s="2" t="s">
        <v>613</v>
      </c>
      <c r="X1303" s="2" t="s">
        <v>2215</v>
      </c>
      <c r="Y1303" s="2">
        <v>40258</v>
      </c>
      <c r="Z1303" s="10">
        <v>42014</v>
      </c>
      <c r="AA1303" s="14" t="str">
        <f>TEXT(Table1[[#This Row],[Order Date]],"mmmm")</f>
        <v>January</v>
      </c>
      <c r="AB1303" s="8" t="str">
        <f>TEXT(Table1[[#This Row],[Order Date]],"yyyy")</f>
        <v>2015</v>
      </c>
      <c r="AC1303" s="10">
        <v>42019</v>
      </c>
      <c r="AD1303" s="2">
        <v>-48.971999999999994</v>
      </c>
      <c r="AE1303" s="2">
        <v>12</v>
      </c>
      <c r="AF1303" s="2">
        <v>3707.05</v>
      </c>
      <c r="AG1303" s="2">
        <v>89503</v>
      </c>
      <c r="AH1303" s="7" t="str">
        <f>IF(COUNTIF(Returns!$A$2:$A$1635,Orders!AG1303)&gt;0,"Returned","Not Returned")</f>
        <v>Not Returned</v>
      </c>
    </row>
    <row r="1304" spans="5:34" ht="12.75" customHeight="1" thickTop="1" thickBot="1" x14ac:dyDescent="0.3">
      <c r="E1304" s="11">
        <v>21627</v>
      </c>
      <c r="F1304" s="12" t="s">
        <v>25</v>
      </c>
      <c r="G1304" s="12">
        <v>0.1</v>
      </c>
      <c r="H1304" s="12">
        <v>218.75</v>
      </c>
      <c r="I1304" s="12">
        <v>69.64</v>
      </c>
      <c r="J1304" s="12">
        <v>2346</v>
      </c>
      <c r="K1304" s="7" t="str">
        <f>IF(COUNTIF(Table1[Customer ID],Table1[[#This Row],[Customer ID]])&gt;1,"Repeat Customer","One-Time Customer")</f>
        <v>Repeat Customer</v>
      </c>
      <c r="L1304" s="12" t="s">
        <v>2214</v>
      </c>
      <c r="M1304" s="12" t="s">
        <v>39</v>
      </c>
      <c r="N1304" s="12" t="s">
        <v>28</v>
      </c>
      <c r="O1304" s="12" t="s">
        <v>41</v>
      </c>
      <c r="P1304" s="12" t="s">
        <v>152</v>
      </c>
      <c r="Q1304" s="12" t="s">
        <v>121</v>
      </c>
      <c r="R1304" s="12" t="s">
        <v>655</v>
      </c>
      <c r="S1304" s="12">
        <v>0.77</v>
      </c>
      <c r="T1304" s="7">
        <f>Table1[[#This Row],[Profit]]/Table1[[#This Row],[Sales]]</f>
        <v>2.2208200543280644E-2</v>
      </c>
      <c r="U1304" s="12" t="s">
        <v>33</v>
      </c>
      <c r="V1304" s="12" t="s">
        <v>136</v>
      </c>
      <c r="W1304" s="12" t="s">
        <v>613</v>
      </c>
      <c r="X1304" s="12" t="s">
        <v>2215</v>
      </c>
      <c r="Y1304" s="12">
        <v>40258</v>
      </c>
      <c r="Z1304" s="13">
        <v>42144</v>
      </c>
      <c r="AA1304" s="14" t="str">
        <f>TEXT(Table1[[#This Row],[Order Date]],"mmmm")</f>
        <v>May</v>
      </c>
      <c r="AB1304" s="8" t="str">
        <f>TEXT(Table1[[#This Row],[Order Date]],"yyyy")</f>
        <v>2015</v>
      </c>
      <c r="AC1304" s="13">
        <v>42145</v>
      </c>
      <c r="AD1304" s="12">
        <v>62.297999999999995</v>
      </c>
      <c r="AE1304" s="12">
        <v>17</v>
      </c>
      <c r="AF1304" s="12">
        <v>2805.18</v>
      </c>
      <c r="AG1304" s="12">
        <v>89505</v>
      </c>
      <c r="AH1304" s="7" t="str">
        <f>IF(COUNTIF(Returns!$A$2:$A$1635,Orders!AG1304)&gt;0,"Returned","Not Returned")</f>
        <v>Not Returned</v>
      </c>
    </row>
    <row r="1305" spans="5:34" ht="12.75" customHeight="1" thickTop="1" thickBot="1" x14ac:dyDescent="0.3">
      <c r="E1305" s="9">
        <v>18675</v>
      </c>
      <c r="F1305" s="2" t="s">
        <v>47</v>
      </c>
      <c r="G1305" s="2">
        <v>0.08</v>
      </c>
      <c r="H1305" s="2">
        <v>6.48</v>
      </c>
      <c r="I1305" s="2">
        <v>7.49</v>
      </c>
      <c r="J1305" s="2">
        <v>2351</v>
      </c>
      <c r="K1305" s="7" t="str">
        <f>IF(COUNTIF(Table1[Customer ID],Table1[[#This Row],[Customer ID]])&gt;1,"Repeat Customer","One-Time Customer")</f>
        <v>One-Time Customer</v>
      </c>
      <c r="L1305" s="2" t="s">
        <v>2216</v>
      </c>
      <c r="M1305" s="2" t="s">
        <v>49</v>
      </c>
      <c r="N1305" s="2" t="s">
        <v>28</v>
      </c>
      <c r="O1305" s="2" t="s">
        <v>29</v>
      </c>
      <c r="P1305" s="2" t="s">
        <v>93</v>
      </c>
      <c r="Q1305" s="2" t="s">
        <v>59</v>
      </c>
      <c r="R1305" s="2" t="s">
        <v>1950</v>
      </c>
      <c r="S1305" s="2">
        <v>0.37</v>
      </c>
      <c r="T1305" s="7">
        <f>Table1[[#This Row],[Profit]]/Table1[[#This Row],[Sales]]</f>
        <v>-1.4756369032896364</v>
      </c>
      <c r="U1305" s="2" t="s">
        <v>33</v>
      </c>
      <c r="V1305" s="2" t="s">
        <v>53</v>
      </c>
      <c r="W1305" s="2" t="s">
        <v>415</v>
      </c>
      <c r="X1305" s="2" t="s">
        <v>2217</v>
      </c>
      <c r="Y1305" s="2">
        <v>21114</v>
      </c>
      <c r="Z1305" s="10">
        <v>42093</v>
      </c>
      <c r="AA1305" s="14" t="str">
        <f>TEXT(Table1[[#This Row],[Order Date]],"mmmm")</f>
        <v>March</v>
      </c>
      <c r="AB1305" s="8" t="str">
        <f>TEXT(Table1[[#This Row],[Order Date]],"yyyy")</f>
        <v>2015</v>
      </c>
      <c r="AC1305" s="10">
        <v>42096</v>
      </c>
      <c r="AD1305" s="2">
        <v>-119.32</v>
      </c>
      <c r="AE1305" s="2">
        <v>13</v>
      </c>
      <c r="AF1305" s="2">
        <v>80.86</v>
      </c>
      <c r="AG1305" s="2">
        <v>86163</v>
      </c>
      <c r="AH1305" s="7" t="str">
        <f>IF(COUNTIF(Returns!$A$2:$A$1635,Orders!AG1305)&gt;0,"Returned","Not Returned")</f>
        <v>Not Returned</v>
      </c>
    </row>
    <row r="1306" spans="5:34" ht="12.75" customHeight="1" thickTop="1" thickBot="1" x14ac:dyDescent="0.3">
      <c r="E1306" s="11">
        <v>20904</v>
      </c>
      <c r="F1306" s="12" t="s">
        <v>47</v>
      </c>
      <c r="G1306" s="12">
        <v>0.06</v>
      </c>
      <c r="H1306" s="12">
        <v>59.76</v>
      </c>
      <c r="I1306" s="12">
        <v>9.7100000000000009</v>
      </c>
      <c r="J1306" s="12">
        <v>2352</v>
      </c>
      <c r="K1306" s="7" t="str">
        <f>IF(COUNTIF(Table1[Customer ID],Table1[[#This Row],[Customer ID]])&gt;1,"Repeat Customer","One-Time Customer")</f>
        <v>Repeat Customer</v>
      </c>
      <c r="L1306" s="12" t="s">
        <v>2218</v>
      </c>
      <c r="M1306" s="12" t="s">
        <v>49</v>
      </c>
      <c r="N1306" s="12" t="s">
        <v>114</v>
      </c>
      <c r="O1306" s="12" t="s">
        <v>29</v>
      </c>
      <c r="P1306" s="12" t="s">
        <v>141</v>
      </c>
      <c r="Q1306" s="12" t="s">
        <v>59</v>
      </c>
      <c r="R1306" s="12" t="s">
        <v>1028</v>
      </c>
      <c r="S1306" s="12">
        <v>0.56999999999999995</v>
      </c>
      <c r="T1306" s="7">
        <f>Table1[[#This Row],[Profit]]/Table1[[#This Row],[Sales]]</f>
        <v>0.69</v>
      </c>
      <c r="U1306" s="12" t="s">
        <v>33</v>
      </c>
      <c r="V1306" s="12" t="s">
        <v>53</v>
      </c>
      <c r="W1306" s="12" t="s">
        <v>415</v>
      </c>
      <c r="X1306" s="12" t="s">
        <v>2219</v>
      </c>
      <c r="Y1306" s="12">
        <v>21501</v>
      </c>
      <c r="Z1306" s="13">
        <v>42175</v>
      </c>
      <c r="AA1306" s="14" t="str">
        <f>TEXT(Table1[[#This Row],[Order Date]],"mmmm")</f>
        <v>June</v>
      </c>
      <c r="AB1306" s="8" t="str">
        <f>TEXT(Table1[[#This Row],[Order Date]],"yyyy")</f>
        <v>2015</v>
      </c>
      <c r="AC1306" s="13">
        <v>42178</v>
      </c>
      <c r="AD1306" s="12">
        <v>756.67470000000003</v>
      </c>
      <c r="AE1306" s="12">
        <v>18</v>
      </c>
      <c r="AF1306" s="12">
        <v>1096.6300000000001</v>
      </c>
      <c r="AG1306" s="12">
        <v>86165</v>
      </c>
      <c r="AH1306" s="7" t="str">
        <f>IF(COUNTIF(Returns!$A$2:$A$1635,Orders!AG1306)&gt;0,"Returned","Not Returned")</f>
        <v>Not Returned</v>
      </c>
    </row>
    <row r="1307" spans="5:34" ht="12.75" customHeight="1" thickTop="1" thickBot="1" x14ac:dyDescent="0.3">
      <c r="E1307" s="9">
        <v>20905</v>
      </c>
      <c r="F1307" s="2" t="s">
        <v>47</v>
      </c>
      <c r="G1307" s="2">
        <v>7.0000000000000007E-2</v>
      </c>
      <c r="H1307" s="2">
        <v>195.99</v>
      </c>
      <c r="I1307" s="2">
        <v>4.2</v>
      </c>
      <c r="J1307" s="2">
        <v>2352</v>
      </c>
      <c r="K1307" s="7" t="str">
        <f>IF(COUNTIF(Table1[Customer ID],Table1[[#This Row],[Customer ID]])&gt;1,"Repeat Customer","One-Time Customer")</f>
        <v>Repeat Customer</v>
      </c>
      <c r="L1307" s="2" t="s">
        <v>2218</v>
      </c>
      <c r="M1307" s="2" t="s">
        <v>49</v>
      </c>
      <c r="N1307" s="2" t="s">
        <v>114</v>
      </c>
      <c r="O1307" s="2" t="s">
        <v>77</v>
      </c>
      <c r="P1307" s="2" t="s">
        <v>78</v>
      </c>
      <c r="Q1307" s="2" t="s">
        <v>59</v>
      </c>
      <c r="R1307" s="2" t="s">
        <v>2220</v>
      </c>
      <c r="S1307" s="2">
        <v>0.56000000000000005</v>
      </c>
      <c r="T1307" s="7">
        <f>Table1[[#This Row],[Profit]]/Table1[[#This Row],[Sales]]</f>
        <v>-0.35174175789407075</v>
      </c>
      <c r="U1307" s="2" t="s">
        <v>33</v>
      </c>
      <c r="V1307" s="2" t="s">
        <v>53</v>
      </c>
      <c r="W1307" s="2" t="s">
        <v>415</v>
      </c>
      <c r="X1307" s="2" t="s">
        <v>2219</v>
      </c>
      <c r="Y1307" s="2">
        <v>21501</v>
      </c>
      <c r="Z1307" s="10">
        <v>42175</v>
      </c>
      <c r="AA1307" s="14" t="str">
        <f>TEXT(Table1[[#This Row],[Order Date]],"mmmm")</f>
        <v>June</v>
      </c>
      <c r="AB1307" s="8" t="str">
        <f>TEXT(Table1[[#This Row],[Order Date]],"yyyy")</f>
        <v>2015</v>
      </c>
      <c r="AC1307" s="10">
        <v>42178</v>
      </c>
      <c r="AD1307" s="2">
        <v>-222.34299999999999</v>
      </c>
      <c r="AE1307" s="2">
        <v>4</v>
      </c>
      <c r="AF1307" s="2">
        <v>632.12</v>
      </c>
      <c r="AG1307" s="2">
        <v>86165</v>
      </c>
      <c r="AH1307" s="7" t="str">
        <f>IF(COUNTIF(Returns!$A$2:$A$1635,Orders!AG1307)&gt;0,"Returned","Not Returned")</f>
        <v>Not Returned</v>
      </c>
    </row>
    <row r="1308" spans="5:34" ht="12.75" customHeight="1" thickTop="1" thickBot="1" x14ac:dyDescent="0.3">
      <c r="E1308" s="11">
        <v>19270</v>
      </c>
      <c r="F1308" s="12" t="s">
        <v>37</v>
      </c>
      <c r="G1308" s="12">
        <v>0.09</v>
      </c>
      <c r="H1308" s="12">
        <v>71.37</v>
      </c>
      <c r="I1308" s="12">
        <v>69</v>
      </c>
      <c r="J1308" s="12">
        <v>2352</v>
      </c>
      <c r="K1308" s="7" t="str">
        <f>IF(COUNTIF(Table1[Customer ID],Table1[[#This Row],[Customer ID]])&gt;1,"Repeat Customer","One-Time Customer")</f>
        <v>Repeat Customer</v>
      </c>
      <c r="L1308" s="12" t="s">
        <v>2218</v>
      </c>
      <c r="M1308" s="12" t="s">
        <v>49</v>
      </c>
      <c r="N1308" s="12" t="s">
        <v>40</v>
      </c>
      <c r="O1308" s="12" t="s">
        <v>41</v>
      </c>
      <c r="P1308" s="12" t="s">
        <v>152</v>
      </c>
      <c r="Q1308" s="12" t="s">
        <v>236</v>
      </c>
      <c r="R1308" s="12" t="s">
        <v>2221</v>
      </c>
      <c r="S1308" s="12">
        <v>0.68</v>
      </c>
      <c r="T1308" s="7">
        <f>Table1[[#This Row],[Profit]]/Table1[[#This Row],[Sales]]</f>
        <v>-1.1797077468572044</v>
      </c>
      <c r="U1308" s="12" t="s">
        <v>33</v>
      </c>
      <c r="V1308" s="12" t="s">
        <v>53</v>
      </c>
      <c r="W1308" s="12" t="s">
        <v>415</v>
      </c>
      <c r="X1308" s="12" t="s">
        <v>2219</v>
      </c>
      <c r="Y1308" s="12">
        <v>21501</v>
      </c>
      <c r="Z1308" s="13">
        <v>42178</v>
      </c>
      <c r="AA1308" s="14" t="str">
        <f>TEXT(Table1[[#This Row],[Order Date]],"mmmm")</f>
        <v>June</v>
      </c>
      <c r="AB1308" s="8" t="str">
        <f>TEXT(Table1[[#This Row],[Order Date]],"yyyy")</f>
        <v>2015</v>
      </c>
      <c r="AC1308" s="13">
        <v>42179</v>
      </c>
      <c r="AD1308" s="12">
        <v>-1537.1356000000003</v>
      </c>
      <c r="AE1308" s="12">
        <v>19</v>
      </c>
      <c r="AF1308" s="12">
        <v>1302.98</v>
      </c>
      <c r="AG1308" s="12">
        <v>86166</v>
      </c>
      <c r="AH1308" s="7" t="str">
        <f>IF(COUNTIF(Returns!$A$2:$A$1635,Orders!AG1308)&gt;0,"Returned","Not Returned")</f>
        <v>Not Returned</v>
      </c>
    </row>
    <row r="1309" spans="5:34" ht="12.75" customHeight="1" thickTop="1" thickBot="1" x14ac:dyDescent="0.3">
      <c r="E1309" s="9">
        <v>25338</v>
      </c>
      <c r="F1309" s="2" t="s">
        <v>47</v>
      </c>
      <c r="G1309" s="2">
        <v>0.04</v>
      </c>
      <c r="H1309" s="2">
        <v>5.98</v>
      </c>
      <c r="I1309" s="2">
        <v>0.96</v>
      </c>
      <c r="J1309" s="2">
        <v>2353</v>
      </c>
      <c r="K1309" s="7" t="str">
        <f>IF(COUNTIF(Table1[Customer ID],Table1[[#This Row],[Customer ID]])&gt;1,"Repeat Customer","One-Time Customer")</f>
        <v>Repeat Customer</v>
      </c>
      <c r="L1309" s="2" t="s">
        <v>2222</v>
      </c>
      <c r="M1309" s="2" t="s">
        <v>49</v>
      </c>
      <c r="N1309" s="2" t="s">
        <v>28</v>
      </c>
      <c r="O1309" s="2" t="s">
        <v>29</v>
      </c>
      <c r="P1309" s="2" t="s">
        <v>30</v>
      </c>
      <c r="Q1309" s="2" t="s">
        <v>31</v>
      </c>
      <c r="R1309" s="2" t="s">
        <v>1819</v>
      </c>
      <c r="S1309" s="2">
        <v>0.6</v>
      </c>
      <c r="T1309" s="7">
        <f>Table1[[#This Row],[Profit]]/Table1[[#This Row],[Sales]]</f>
        <v>0.39986038394415363</v>
      </c>
      <c r="U1309" s="2" t="s">
        <v>33</v>
      </c>
      <c r="V1309" s="2" t="s">
        <v>53</v>
      </c>
      <c r="W1309" s="2" t="s">
        <v>415</v>
      </c>
      <c r="X1309" s="2" t="s">
        <v>2223</v>
      </c>
      <c r="Y1309" s="2">
        <v>21040</v>
      </c>
      <c r="Z1309" s="10">
        <v>42123</v>
      </c>
      <c r="AA1309" s="14" t="str">
        <f>TEXT(Table1[[#This Row],[Order Date]],"mmmm")</f>
        <v>April</v>
      </c>
      <c r="AB1309" s="8" t="str">
        <f>TEXT(Table1[[#This Row],[Order Date]],"yyyy")</f>
        <v>2015</v>
      </c>
      <c r="AC1309" s="10">
        <v>42124</v>
      </c>
      <c r="AD1309" s="2">
        <v>52.697600000000001</v>
      </c>
      <c r="AE1309" s="2">
        <v>22</v>
      </c>
      <c r="AF1309" s="2">
        <v>131.79</v>
      </c>
      <c r="AG1309" s="2">
        <v>86164</v>
      </c>
      <c r="AH1309" s="7" t="str">
        <f>IF(COUNTIF(Returns!$A$2:$A$1635,Orders!AG1309)&gt;0,"Returned","Not Returned")</f>
        <v>Not Returned</v>
      </c>
    </row>
    <row r="1310" spans="5:34" ht="12.75" customHeight="1" thickTop="1" thickBot="1" x14ac:dyDescent="0.3">
      <c r="E1310" s="11">
        <v>25339</v>
      </c>
      <c r="F1310" s="12" t="s">
        <v>47</v>
      </c>
      <c r="G1310" s="12">
        <v>0.01</v>
      </c>
      <c r="H1310" s="12">
        <v>20.99</v>
      </c>
      <c r="I1310" s="12">
        <v>0.99</v>
      </c>
      <c r="J1310" s="12">
        <v>2353</v>
      </c>
      <c r="K1310" s="7" t="str">
        <f>IF(COUNTIF(Table1[Customer ID],Table1[[#This Row],[Customer ID]])&gt;1,"Repeat Customer","One-Time Customer")</f>
        <v>Repeat Customer</v>
      </c>
      <c r="L1310" s="12" t="s">
        <v>2222</v>
      </c>
      <c r="M1310" s="12" t="s">
        <v>49</v>
      </c>
      <c r="N1310" s="12" t="s">
        <v>28</v>
      </c>
      <c r="O1310" s="12" t="s">
        <v>77</v>
      </c>
      <c r="P1310" s="12" t="s">
        <v>78</v>
      </c>
      <c r="Q1310" s="12" t="s">
        <v>31</v>
      </c>
      <c r="R1310" s="12" t="s">
        <v>596</v>
      </c>
      <c r="S1310" s="12">
        <v>0.56999999999999995</v>
      </c>
      <c r="T1310" s="7">
        <f>Table1[[#This Row],[Profit]]/Table1[[#This Row],[Sales]]</f>
        <v>-2.2132510614208885</v>
      </c>
      <c r="U1310" s="12" t="s">
        <v>33</v>
      </c>
      <c r="V1310" s="12" t="s">
        <v>53</v>
      </c>
      <c r="W1310" s="12" t="s">
        <v>415</v>
      </c>
      <c r="X1310" s="12" t="s">
        <v>2223</v>
      </c>
      <c r="Y1310" s="12">
        <v>21040</v>
      </c>
      <c r="Z1310" s="13">
        <v>42123</v>
      </c>
      <c r="AA1310" s="14" t="str">
        <f>TEXT(Table1[[#This Row],[Order Date]],"mmmm")</f>
        <v>April</v>
      </c>
      <c r="AB1310" s="8" t="str">
        <f>TEXT(Table1[[#This Row],[Order Date]],"yyyy")</f>
        <v>2015</v>
      </c>
      <c r="AC1310" s="13">
        <v>42124</v>
      </c>
      <c r="AD1310" s="12">
        <v>-78.194159999999982</v>
      </c>
      <c r="AE1310" s="12">
        <v>2</v>
      </c>
      <c r="AF1310" s="12">
        <v>35.33</v>
      </c>
      <c r="AG1310" s="12">
        <v>86164</v>
      </c>
      <c r="AH1310" s="7" t="str">
        <f>IF(COUNTIF(Returns!$A$2:$A$1635,Orders!AG1310)&gt;0,"Returned","Not Returned")</f>
        <v>Not Returned</v>
      </c>
    </row>
    <row r="1311" spans="5:34" ht="12.75" customHeight="1" thickTop="1" thickBot="1" x14ac:dyDescent="0.3">
      <c r="E1311" s="9">
        <v>22649</v>
      </c>
      <c r="F1311" s="2" t="s">
        <v>37</v>
      </c>
      <c r="G1311" s="2">
        <v>0.1</v>
      </c>
      <c r="H1311" s="2">
        <v>78.69</v>
      </c>
      <c r="I1311" s="2">
        <v>19.989999999999998</v>
      </c>
      <c r="J1311" s="2">
        <v>2355</v>
      </c>
      <c r="K1311" s="7" t="str">
        <f>IF(COUNTIF(Table1[Customer ID],Table1[[#This Row],[Customer ID]])&gt;1,"Repeat Customer","One-Time Customer")</f>
        <v>Repeat Customer</v>
      </c>
      <c r="L1311" s="2" t="s">
        <v>2224</v>
      </c>
      <c r="M1311" s="2" t="s">
        <v>49</v>
      </c>
      <c r="N1311" s="2" t="s">
        <v>114</v>
      </c>
      <c r="O1311" s="2" t="s">
        <v>41</v>
      </c>
      <c r="P1311" s="2" t="s">
        <v>50</v>
      </c>
      <c r="Q1311" s="2" t="s">
        <v>59</v>
      </c>
      <c r="R1311" s="2" t="s">
        <v>60</v>
      </c>
      <c r="S1311" s="2">
        <v>0.43</v>
      </c>
      <c r="T1311" s="7">
        <f>Table1[[#This Row],[Profit]]/Table1[[#This Row],[Sales]]</f>
        <v>0.69</v>
      </c>
      <c r="U1311" s="2" t="s">
        <v>33</v>
      </c>
      <c r="V1311" s="2" t="s">
        <v>34</v>
      </c>
      <c r="W1311" s="2" t="s">
        <v>45</v>
      </c>
      <c r="X1311" s="2" t="s">
        <v>2198</v>
      </c>
      <c r="Y1311" s="2">
        <v>92236</v>
      </c>
      <c r="Z1311" s="10">
        <v>42050</v>
      </c>
      <c r="AA1311" s="14" t="str">
        <f>TEXT(Table1[[#This Row],[Order Date]],"mmmm")</f>
        <v>February</v>
      </c>
      <c r="AB1311" s="8" t="str">
        <f>TEXT(Table1[[#This Row],[Order Date]],"yyyy")</f>
        <v>2015</v>
      </c>
      <c r="AC1311" s="10">
        <v>42051</v>
      </c>
      <c r="AD1311" s="2">
        <v>465.43949999999995</v>
      </c>
      <c r="AE1311" s="2">
        <v>9</v>
      </c>
      <c r="AF1311" s="2">
        <v>674.55</v>
      </c>
      <c r="AG1311" s="2">
        <v>91304</v>
      </c>
      <c r="AH1311" s="7" t="str">
        <f>IF(COUNTIF(Returns!$A$2:$A$1635,Orders!AG1311)&gt;0,"Returned","Not Returned")</f>
        <v>Not Returned</v>
      </c>
    </row>
    <row r="1312" spans="5:34" ht="12.75" customHeight="1" thickTop="1" thickBot="1" x14ac:dyDescent="0.3">
      <c r="E1312" s="11">
        <v>21511</v>
      </c>
      <c r="F1312" s="12" t="s">
        <v>56</v>
      </c>
      <c r="G1312" s="12">
        <v>0.06</v>
      </c>
      <c r="H1312" s="12">
        <v>146.34</v>
      </c>
      <c r="I1312" s="12">
        <v>43.75</v>
      </c>
      <c r="J1312" s="12">
        <v>2355</v>
      </c>
      <c r="K1312" s="7" t="str">
        <f>IF(COUNTIF(Table1[Customer ID],Table1[[#This Row],[Customer ID]])&gt;1,"Repeat Customer","One-Time Customer")</f>
        <v>Repeat Customer</v>
      </c>
      <c r="L1312" s="12" t="s">
        <v>2224</v>
      </c>
      <c r="M1312" s="12" t="s">
        <v>39</v>
      </c>
      <c r="N1312" s="12" t="s">
        <v>114</v>
      </c>
      <c r="O1312" s="12" t="s">
        <v>41</v>
      </c>
      <c r="P1312" s="12" t="s">
        <v>152</v>
      </c>
      <c r="Q1312" s="12" t="s">
        <v>121</v>
      </c>
      <c r="R1312" s="12" t="s">
        <v>2190</v>
      </c>
      <c r="S1312" s="12">
        <v>0.65</v>
      </c>
      <c r="T1312" s="7">
        <f>Table1[[#This Row],[Profit]]/Table1[[#This Row],[Sales]]</f>
        <v>-5.1863772629034882E-2</v>
      </c>
      <c r="U1312" s="12" t="s">
        <v>33</v>
      </c>
      <c r="V1312" s="12" t="s">
        <v>34</v>
      </c>
      <c r="W1312" s="12" t="s">
        <v>45</v>
      </c>
      <c r="X1312" s="12" t="s">
        <v>2198</v>
      </c>
      <c r="Y1312" s="12">
        <v>92236</v>
      </c>
      <c r="Z1312" s="13">
        <v>42171</v>
      </c>
      <c r="AA1312" s="14" t="str">
        <f>TEXT(Table1[[#This Row],[Order Date]],"mmmm")</f>
        <v>June</v>
      </c>
      <c r="AB1312" s="8" t="str">
        <f>TEXT(Table1[[#This Row],[Order Date]],"yyyy")</f>
        <v>2015</v>
      </c>
      <c r="AC1312" s="13">
        <v>42173</v>
      </c>
      <c r="AD1312" s="12">
        <v>-89.27</v>
      </c>
      <c r="AE1312" s="12">
        <v>12</v>
      </c>
      <c r="AF1312" s="12">
        <v>1721.24</v>
      </c>
      <c r="AG1312" s="12">
        <v>91306</v>
      </c>
      <c r="AH1312" s="7" t="str">
        <f>IF(COUNTIF(Returns!$A$2:$A$1635,Orders!AG1312)&gt;0,"Returned","Not Returned")</f>
        <v>Not Returned</v>
      </c>
    </row>
    <row r="1313" spans="5:34" ht="12.75" customHeight="1" thickTop="1" thickBot="1" x14ac:dyDescent="0.3">
      <c r="E1313" s="9">
        <v>24526</v>
      </c>
      <c r="F1313" s="2" t="s">
        <v>56</v>
      </c>
      <c r="G1313" s="2">
        <v>0</v>
      </c>
      <c r="H1313" s="2">
        <v>29.34</v>
      </c>
      <c r="I1313" s="2">
        <v>7.87</v>
      </c>
      <c r="J1313" s="2">
        <v>2356</v>
      </c>
      <c r="K1313" s="7" t="str">
        <f>IF(COUNTIF(Table1[Customer ID],Table1[[#This Row],[Customer ID]])&gt;1,"Repeat Customer","One-Time Customer")</f>
        <v>One-Time Customer</v>
      </c>
      <c r="L1313" s="2" t="s">
        <v>2225</v>
      </c>
      <c r="M1313" s="2" t="s">
        <v>49</v>
      </c>
      <c r="N1313" s="2" t="s">
        <v>114</v>
      </c>
      <c r="O1313" s="2" t="s">
        <v>41</v>
      </c>
      <c r="P1313" s="2" t="s">
        <v>50</v>
      </c>
      <c r="Q1313" s="2" t="s">
        <v>59</v>
      </c>
      <c r="R1313" s="2" t="s">
        <v>556</v>
      </c>
      <c r="S1313" s="2">
        <v>0.54</v>
      </c>
      <c r="T1313" s="7">
        <f>Table1[[#This Row],[Profit]]/Table1[[#This Row],[Sales]]</f>
        <v>0.57657320685837399</v>
      </c>
      <c r="U1313" s="2" t="s">
        <v>33</v>
      </c>
      <c r="V1313" s="2" t="s">
        <v>34</v>
      </c>
      <c r="W1313" s="2" t="s">
        <v>2226</v>
      </c>
      <c r="X1313" s="2" t="s">
        <v>2227</v>
      </c>
      <c r="Y1313" s="2">
        <v>82901</v>
      </c>
      <c r="Z1313" s="10">
        <v>42078</v>
      </c>
      <c r="AA1313" s="14" t="str">
        <f>TEXT(Table1[[#This Row],[Order Date]],"mmmm")</f>
        <v>March</v>
      </c>
      <c r="AB1313" s="8" t="str">
        <f>TEXT(Table1[[#This Row],[Order Date]],"yyyy")</f>
        <v>2015</v>
      </c>
      <c r="AC1313" s="10">
        <v>42080</v>
      </c>
      <c r="AD1313" s="2">
        <v>385.37</v>
      </c>
      <c r="AE1313" s="2">
        <v>22</v>
      </c>
      <c r="AF1313" s="2">
        <v>668.38</v>
      </c>
      <c r="AG1313" s="2">
        <v>91305</v>
      </c>
      <c r="AH1313" s="7" t="str">
        <f>IF(COUNTIF(Returns!$A$2:$A$1635,Orders!AG1313)&gt;0,"Returned","Not Returned")</f>
        <v>Not Returned</v>
      </c>
    </row>
    <row r="1314" spans="5:34" ht="12.75" customHeight="1" thickTop="1" thickBot="1" x14ac:dyDescent="0.3">
      <c r="E1314" s="11">
        <v>20798</v>
      </c>
      <c r="F1314" s="12" t="s">
        <v>106</v>
      </c>
      <c r="G1314" s="12">
        <v>0.1</v>
      </c>
      <c r="H1314" s="12">
        <v>205.99</v>
      </c>
      <c r="I1314" s="12">
        <v>8.99</v>
      </c>
      <c r="J1314" s="12">
        <v>2358</v>
      </c>
      <c r="K1314" s="7" t="str">
        <f>IF(COUNTIF(Table1[Customer ID],Table1[[#This Row],[Customer ID]])&gt;1,"Repeat Customer","One-Time Customer")</f>
        <v>Repeat Customer</v>
      </c>
      <c r="L1314" s="12" t="s">
        <v>2228</v>
      </c>
      <c r="M1314" s="12" t="s">
        <v>49</v>
      </c>
      <c r="N1314" s="12" t="s">
        <v>28</v>
      </c>
      <c r="O1314" s="12" t="s">
        <v>77</v>
      </c>
      <c r="P1314" s="12" t="s">
        <v>78</v>
      </c>
      <c r="Q1314" s="12" t="s">
        <v>59</v>
      </c>
      <c r="R1314" s="12" t="s">
        <v>107</v>
      </c>
      <c r="S1314" s="12">
        <v>0.56000000000000005</v>
      </c>
      <c r="T1314" s="7">
        <f>Table1[[#This Row],[Profit]]/Table1[[#This Row],[Sales]]</f>
        <v>0.45283716345265235</v>
      </c>
      <c r="U1314" s="12" t="s">
        <v>33</v>
      </c>
      <c r="V1314" s="12" t="s">
        <v>136</v>
      </c>
      <c r="W1314" s="12" t="s">
        <v>362</v>
      </c>
      <c r="X1314" s="12" t="s">
        <v>2056</v>
      </c>
      <c r="Y1314" s="12">
        <v>33311</v>
      </c>
      <c r="Z1314" s="13">
        <v>42067</v>
      </c>
      <c r="AA1314" s="14" t="str">
        <f>TEXT(Table1[[#This Row],[Order Date]],"mmmm")</f>
        <v>March</v>
      </c>
      <c r="AB1314" s="8" t="str">
        <f>TEXT(Table1[[#This Row],[Order Date]],"yyyy")</f>
        <v>2015</v>
      </c>
      <c r="AC1314" s="13">
        <v>42071</v>
      </c>
      <c r="AD1314" s="12">
        <v>147</v>
      </c>
      <c r="AE1314" s="12">
        <v>2</v>
      </c>
      <c r="AF1314" s="12">
        <v>324.62</v>
      </c>
      <c r="AG1314" s="12">
        <v>88267</v>
      </c>
      <c r="AH1314" s="7" t="str">
        <f>IF(COUNTIF(Returns!$A$2:$A$1635,Orders!AG1314)&gt;0,"Returned","Not Returned")</f>
        <v>Not Returned</v>
      </c>
    </row>
    <row r="1315" spans="5:34" ht="12.75" customHeight="1" thickTop="1" thickBot="1" x14ac:dyDescent="0.3">
      <c r="E1315" s="9">
        <v>18892</v>
      </c>
      <c r="F1315" s="2" t="s">
        <v>47</v>
      </c>
      <c r="G1315" s="2">
        <v>0.05</v>
      </c>
      <c r="H1315" s="2">
        <v>2.08</v>
      </c>
      <c r="I1315" s="2">
        <v>2.56</v>
      </c>
      <c r="J1315" s="2">
        <v>2358</v>
      </c>
      <c r="K1315" s="7" t="str">
        <f>IF(COUNTIF(Table1[Customer ID],Table1[[#This Row],[Customer ID]])&gt;1,"Repeat Customer","One-Time Customer")</f>
        <v>Repeat Customer</v>
      </c>
      <c r="L1315" s="2" t="s">
        <v>2228</v>
      </c>
      <c r="M1315" s="2" t="s">
        <v>49</v>
      </c>
      <c r="N1315" s="2" t="s">
        <v>40</v>
      </c>
      <c r="O1315" s="2" t="s">
        <v>29</v>
      </c>
      <c r="P1315" s="2" t="s">
        <v>174</v>
      </c>
      <c r="Q1315" s="2" t="s">
        <v>51</v>
      </c>
      <c r="R1315" s="2" t="s">
        <v>316</v>
      </c>
      <c r="S1315" s="2">
        <v>0.55000000000000004</v>
      </c>
      <c r="T1315" s="7">
        <f>Table1[[#This Row],[Profit]]/Table1[[#This Row],[Sales]]</f>
        <v>-25.531785976056685</v>
      </c>
      <c r="U1315" s="2" t="s">
        <v>33</v>
      </c>
      <c r="V1315" s="2" t="s">
        <v>136</v>
      </c>
      <c r="W1315" s="2" t="s">
        <v>362</v>
      </c>
      <c r="X1315" s="2" t="s">
        <v>2056</v>
      </c>
      <c r="Y1315" s="2">
        <v>33311</v>
      </c>
      <c r="Z1315" s="10">
        <v>42049</v>
      </c>
      <c r="AA1315" s="14" t="str">
        <f>TEXT(Table1[[#This Row],[Order Date]],"mmmm")</f>
        <v>February</v>
      </c>
      <c r="AB1315" s="8" t="str">
        <f>TEXT(Table1[[#This Row],[Order Date]],"yyyy")</f>
        <v>2015</v>
      </c>
      <c r="AC1315" s="10">
        <v>42051</v>
      </c>
      <c r="AD1315" s="2">
        <v>-1045.0160000000001</v>
      </c>
      <c r="AE1315" s="2">
        <v>19</v>
      </c>
      <c r="AF1315" s="2">
        <v>40.93</v>
      </c>
      <c r="AG1315" s="2">
        <v>88268</v>
      </c>
      <c r="AH1315" s="7" t="str">
        <f>IF(COUNTIF(Returns!$A$2:$A$1635,Orders!AG1315)&gt;0,"Returned","Not Returned")</f>
        <v>Not Returned</v>
      </c>
    </row>
    <row r="1316" spans="5:34" ht="12.75" customHeight="1" thickTop="1" thickBot="1" x14ac:dyDescent="0.3">
      <c r="E1316" s="11">
        <v>21772</v>
      </c>
      <c r="F1316" s="12" t="s">
        <v>47</v>
      </c>
      <c r="G1316" s="12">
        <v>0</v>
      </c>
      <c r="H1316" s="12">
        <v>7.28</v>
      </c>
      <c r="I1316" s="12">
        <v>1.77</v>
      </c>
      <c r="J1316" s="12">
        <v>2359</v>
      </c>
      <c r="K1316" s="7" t="str">
        <f>IF(COUNTIF(Table1[Customer ID],Table1[[#This Row],[Customer ID]])&gt;1,"Repeat Customer","One-Time Customer")</f>
        <v>One-Time Customer</v>
      </c>
      <c r="L1316" s="12" t="s">
        <v>2229</v>
      </c>
      <c r="M1316" s="12" t="s">
        <v>49</v>
      </c>
      <c r="N1316" s="12" t="s">
        <v>40</v>
      </c>
      <c r="O1316" s="12" t="s">
        <v>29</v>
      </c>
      <c r="P1316" s="12" t="s">
        <v>93</v>
      </c>
      <c r="Q1316" s="12" t="s">
        <v>31</v>
      </c>
      <c r="R1316" s="12" t="s">
        <v>2230</v>
      </c>
      <c r="S1316" s="12">
        <v>0.37</v>
      </c>
      <c r="T1316" s="7">
        <f>Table1[[#This Row],[Profit]]/Table1[[#This Row],[Sales]]</f>
        <v>3.1291651067016102</v>
      </c>
      <c r="U1316" s="12" t="s">
        <v>33</v>
      </c>
      <c r="V1316" s="12" t="s">
        <v>136</v>
      </c>
      <c r="W1316" s="12" t="s">
        <v>362</v>
      </c>
      <c r="X1316" s="12" t="s">
        <v>2231</v>
      </c>
      <c r="Y1316" s="12">
        <v>33917</v>
      </c>
      <c r="Z1316" s="13">
        <v>42040</v>
      </c>
      <c r="AA1316" s="14" t="str">
        <f>TEXT(Table1[[#This Row],[Order Date]],"mmmm")</f>
        <v>February</v>
      </c>
      <c r="AB1316" s="8" t="str">
        <f>TEXT(Table1[[#This Row],[Order Date]],"yyyy")</f>
        <v>2015</v>
      </c>
      <c r="AC1316" s="13">
        <v>42040</v>
      </c>
      <c r="AD1316" s="12">
        <v>167.16000000000003</v>
      </c>
      <c r="AE1316" s="12">
        <v>7</v>
      </c>
      <c r="AF1316" s="12">
        <v>53.42</v>
      </c>
      <c r="AG1316" s="12">
        <v>88265</v>
      </c>
      <c r="AH1316" s="7" t="str">
        <f>IF(COUNTIF(Returns!$A$2:$A$1635,Orders!AG1316)&gt;0,"Returned","Not Returned")</f>
        <v>Not Returned</v>
      </c>
    </row>
    <row r="1317" spans="5:34" ht="12.75" customHeight="1" thickTop="1" thickBot="1" x14ac:dyDescent="0.3">
      <c r="E1317" s="9">
        <v>24890</v>
      </c>
      <c r="F1317" s="2" t="s">
        <v>25</v>
      </c>
      <c r="G1317" s="2">
        <v>0.06</v>
      </c>
      <c r="H1317" s="2">
        <v>8.33</v>
      </c>
      <c r="I1317" s="2">
        <v>1.99</v>
      </c>
      <c r="J1317" s="2">
        <v>2361</v>
      </c>
      <c r="K1317" s="7" t="str">
        <f>IF(COUNTIF(Table1[Customer ID],Table1[[#This Row],[Customer ID]])&gt;1,"Repeat Customer","One-Time Customer")</f>
        <v>One-Time Customer</v>
      </c>
      <c r="L1317" s="2" t="s">
        <v>2232</v>
      </c>
      <c r="M1317" s="2" t="s">
        <v>49</v>
      </c>
      <c r="N1317" s="2" t="s">
        <v>28</v>
      </c>
      <c r="O1317" s="2" t="s">
        <v>77</v>
      </c>
      <c r="P1317" s="2" t="s">
        <v>180</v>
      </c>
      <c r="Q1317" s="2" t="s">
        <v>51</v>
      </c>
      <c r="R1317" s="2" t="s">
        <v>414</v>
      </c>
      <c r="S1317" s="2">
        <v>0.52</v>
      </c>
      <c r="T1317" s="7">
        <f>Table1[[#This Row],[Profit]]/Table1[[#This Row],[Sales]]</f>
        <v>-40.614840989399298</v>
      </c>
      <c r="U1317" s="2" t="s">
        <v>33</v>
      </c>
      <c r="V1317" s="2" t="s">
        <v>136</v>
      </c>
      <c r="W1317" s="2" t="s">
        <v>362</v>
      </c>
      <c r="X1317" s="2" t="s">
        <v>2233</v>
      </c>
      <c r="Y1317" s="2">
        <v>32259</v>
      </c>
      <c r="Z1317" s="10">
        <v>42060</v>
      </c>
      <c r="AA1317" s="14" t="str">
        <f>TEXT(Table1[[#This Row],[Order Date]],"mmmm")</f>
        <v>February</v>
      </c>
      <c r="AB1317" s="8" t="str">
        <f>TEXT(Table1[[#This Row],[Order Date]],"yyyy")</f>
        <v>2015</v>
      </c>
      <c r="AC1317" s="10">
        <v>42061</v>
      </c>
      <c r="AD1317" s="2">
        <v>-344.82000000000005</v>
      </c>
      <c r="AE1317" s="2">
        <v>1</v>
      </c>
      <c r="AF1317" s="2">
        <v>8.49</v>
      </c>
      <c r="AG1317" s="2">
        <v>88266</v>
      </c>
      <c r="AH1317" s="7" t="str">
        <f>IF(COUNTIF(Returns!$A$2:$A$1635,Orders!AG1317)&gt;0,"Returned","Not Returned")</f>
        <v>Not Returned</v>
      </c>
    </row>
    <row r="1318" spans="5:34" ht="12.75" customHeight="1" thickTop="1" thickBot="1" x14ac:dyDescent="0.3">
      <c r="E1318" s="11">
        <v>19369</v>
      </c>
      <c r="F1318" s="12" t="s">
        <v>25</v>
      </c>
      <c r="G1318" s="12">
        <v>0</v>
      </c>
      <c r="H1318" s="12">
        <v>5.77</v>
      </c>
      <c r="I1318" s="12">
        <v>5.92</v>
      </c>
      <c r="J1318" s="12">
        <v>2363</v>
      </c>
      <c r="K1318" s="7" t="str">
        <f>IF(COUNTIF(Table1[Customer ID],Table1[[#This Row],[Customer ID]])&gt;1,"Repeat Customer","One-Time Customer")</f>
        <v>One-Time Customer</v>
      </c>
      <c r="L1318" s="12" t="s">
        <v>2234</v>
      </c>
      <c r="M1318" s="12" t="s">
        <v>49</v>
      </c>
      <c r="N1318" s="12" t="s">
        <v>40</v>
      </c>
      <c r="O1318" s="12" t="s">
        <v>41</v>
      </c>
      <c r="P1318" s="12" t="s">
        <v>50</v>
      </c>
      <c r="Q1318" s="12" t="s">
        <v>86</v>
      </c>
      <c r="R1318" s="12" t="s">
        <v>2235</v>
      </c>
      <c r="S1318" s="12">
        <v>0.55000000000000004</v>
      </c>
      <c r="T1318" s="7">
        <f>Table1[[#This Row],[Profit]]/Table1[[#This Row],[Sales]]</f>
        <v>-0.88034912004578625</v>
      </c>
      <c r="U1318" s="12" t="s">
        <v>33</v>
      </c>
      <c r="V1318" s="12" t="s">
        <v>53</v>
      </c>
      <c r="W1318" s="12" t="s">
        <v>154</v>
      </c>
      <c r="X1318" s="12" t="s">
        <v>2118</v>
      </c>
      <c r="Y1318" s="12">
        <v>44256</v>
      </c>
      <c r="Z1318" s="13">
        <v>42105</v>
      </c>
      <c r="AA1318" s="14" t="str">
        <f>TEXT(Table1[[#This Row],[Order Date]],"mmmm")</f>
        <v>April</v>
      </c>
      <c r="AB1318" s="8" t="str">
        <f>TEXT(Table1[[#This Row],[Order Date]],"yyyy")</f>
        <v>2015</v>
      </c>
      <c r="AC1318" s="13">
        <v>42107</v>
      </c>
      <c r="AD1318" s="12">
        <v>-61.5276</v>
      </c>
      <c r="AE1318" s="12">
        <v>11</v>
      </c>
      <c r="AF1318" s="12">
        <v>69.89</v>
      </c>
      <c r="AG1318" s="12">
        <v>90040</v>
      </c>
      <c r="AH1318" s="7" t="str">
        <f>IF(COUNTIF(Returns!$A$2:$A$1635,Orders!AG1318)&gt;0,"Returned","Not Returned")</f>
        <v>Not Returned</v>
      </c>
    </row>
    <row r="1319" spans="5:34" ht="12.75" customHeight="1" thickTop="1" thickBot="1" x14ac:dyDescent="0.3">
      <c r="E1319" s="9">
        <v>21582</v>
      </c>
      <c r="F1319" s="2" t="s">
        <v>106</v>
      </c>
      <c r="G1319" s="2">
        <v>7.0000000000000007E-2</v>
      </c>
      <c r="H1319" s="2">
        <v>5.98</v>
      </c>
      <c r="I1319" s="2">
        <v>5.79</v>
      </c>
      <c r="J1319" s="2">
        <v>2369</v>
      </c>
      <c r="K1319" s="7" t="str">
        <f>IF(COUNTIF(Table1[Customer ID],Table1[[#This Row],[Customer ID]])&gt;1,"Repeat Customer","One-Time Customer")</f>
        <v>One-Time Customer</v>
      </c>
      <c r="L1319" s="2" t="s">
        <v>2236</v>
      </c>
      <c r="M1319" s="2" t="s">
        <v>49</v>
      </c>
      <c r="N1319" s="2" t="s">
        <v>114</v>
      </c>
      <c r="O1319" s="2" t="s">
        <v>29</v>
      </c>
      <c r="P1319" s="2" t="s">
        <v>93</v>
      </c>
      <c r="Q1319" s="2" t="s">
        <v>59</v>
      </c>
      <c r="R1319" s="2" t="s">
        <v>123</v>
      </c>
      <c r="S1319" s="2">
        <v>0.36</v>
      </c>
      <c r="T1319" s="7">
        <f>Table1[[#This Row],[Profit]]/Table1[[#This Row],[Sales]]</f>
        <v>-0.54214285714285715</v>
      </c>
      <c r="U1319" s="2" t="s">
        <v>33</v>
      </c>
      <c r="V1319" s="2" t="s">
        <v>136</v>
      </c>
      <c r="W1319" s="2" t="s">
        <v>362</v>
      </c>
      <c r="X1319" s="2" t="s">
        <v>2237</v>
      </c>
      <c r="Y1319" s="2">
        <v>33024</v>
      </c>
      <c r="Z1319" s="10">
        <v>42017</v>
      </c>
      <c r="AA1319" s="14" t="str">
        <f>TEXT(Table1[[#This Row],[Order Date]],"mmmm")</f>
        <v>January</v>
      </c>
      <c r="AB1319" s="8" t="str">
        <f>TEXT(Table1[[#This Row],[Order Date]],"yyyy")</f>
        <v>2015</v>
      </c>
      <c r="AC1319" s="10">
        <v>42019</v>
      </c>
      <c r="AD1319" s="2">
        <v>-41.972700000000003</v>
      </c>
      <c r="AE1319" s="2">
        <v>13</v>
      </c>
      <c r="AF1319" s="2">
        <v>77.42</v>
      </c>
      <c r="AG1319" s="2">
        <v>90408</v>
      </c>
      <c r="AH1319" s="7" t="str">
        <f>IF(COUNTIF(Returns!$A$2:$A$1635,Orders!AG1319)&gt;0,"Returned","Not Returned")</f>
        <v>Not Returned</v>
      </c>
    </row>
    <row r="1320" spans="5:34" ht="12.75" customHeight="1" thickTop="1" thickBot="1" x14ac:dyDescent="0.3">
      <c r="E1320" s="11">
        <v>21988</v>
      </c>
      <c r="F1320" s="12" t="s">
        <v>56</v>
      </c>
      <c r="G1320" s="12">
        <v>0.01</v>
      </c>
      <c r="H1320" s="12">
        <v>1.76</v>
      </c>
      <c r="I1320" s="12">
        <v>0.7</v>
      </c>
      <c r="J1320" s="12">
        <v>2372</v>
      </c>
      <c r="K1320" s="7" t="str">
        <f>IF(COUNTIF(Table1[Customer ID],Table1[[#This Row],[Customer ID]])&gt;1,"Repeat Customer","One-Time Customer")</f>
        <v>One-Time Customer</v>
      </c>
      <c r="L1320" s="12" t="s">
        <v>2238</v>
      </c>
      <c r="M1320" s="12" t="s">
        <v>49</v>
      </c>
      <c r="N1320" s="12" t="s">
        <v>28</v>
      </c>
      <c r="O1320" s="12" t="s">
        <v>29</v>
      </c>
      <c r="P1320" s="12" t="s">
        <v>30</v>
      </c>
      <c r="Q1320" s="12" t="s">
        <v>31</v>
      </c>
      <c r="R1320" s="12" t="s">
        <v>127</v>
      </c>
      <c r="S1320" s="12">
        <v>0.56000000000000005</v>
      </c>
      <c r="T1320" s="7">
        <f>Table1[[#This Row],[Profit]]/Table1[[#This Row],[Sales]]</f>
        <v>-0.21666666666666667</v>
      </c>
      <c r="U1320" s="12" t="s">
        <v>33</v>
      </c>
      <c r="V1320" s="12" t="s">
        <v>61</v>
      </c>
      <c r="W1320" s="12" t="s">
        <v>62</v>
      </c>
      <c r="X1320" s="12" t="s">
        <v>2239</v>
      </c>
      <c r="Y1320" s="12">
        <v>55803</v>
      </c>
      <c r="Z1320" s="13">
        <v>42078</v>
      </c>
      <c r="AA1320" s="14" t="str">
        <f>TEXT(Table1[[#This Row],[Order Date]],"mmmm")</f>
        <v>March</v>
      </c>
      <c r="AB1320" s="8" t="str">
        <f>TEXT(Table1[[#This Row],[Order Date]],"yyyy")</f>
        <v>2015</v>
      </c>
      <c r="AC1320" s="13">
        <v>42079</v>
      </c>
      <c r="AD1320" s="12">
        <v>-1.56</v>
      </c>
      <c r="AE1320" s="12">
        <v>4</v>
      </c>
      <c r="AF1320" s="12">
        <v>7.2</v>
      </c>
      <c r="AG1320" s="12">
        <v>90714</v>
      </c>
      <c r="AH1320" s="7" t="str">
        <f>IF(COUNTIF(Returns!$A$2:$A$1635,Orders!AG1320)&gt;0,"Returned","Not Returned")</f>
        <v>Not Returned</v>
      </c>
    </row>
    <row r="1321" spans="5:34" ht="12.75" customHeight="1" thickTop="1" thickBot="1" x14ac:dyDescent="0.3">
      <c r="E1321" s="9">
        <v>22827</v>
      </c>
      <c r="F1321" s="2" t="s">
        <v>25</v>
      </c>
      <c r="G1321" s="2">
        <v>0.05</v>
      </c>
      <c r="H1321" s="2">
        <v>3.28</v>
      </c>
      <c r="I1321" s="2">
        <v>3.97</v>
      </c>
      <c r="J1321" s="2">
        <v>2376</v>
      </c>
      <c r="K1321" s="7" t="str">
        <f>IF(COUNTIF(Table1[Customer ID],Table1[[#This Row],[Customer ID]])&gt;1,"Repeat Customer","One-Time Customer")</f>
        <v>Repeat Customer</v>
      </c>
      <c r="L1321" s="2" t="s">
        <v>2240</v>
      </c>
      <c r="M1321" s="2" t="s">
        <v>49</v>
      </c>
      <c r="N1321" s="2" t="s">
        <v>28</v>
      </c>
      <c r="O1321" s="2" t="s">
        <v>29</v>
      </c>
      <c r="P1321" s="2" t="s">
        <v>30</v>
      </c>
      <c r="Q1321" s="2" t="s">
        <v>31</v>
      </c>
      <c r="R1321" s="2" t="s">
        <v>1793</v>
      </c>
      <c r="S1321" s="2">
        <v>0.56000000000000005</v>
      </c>
      <c r="T1321" s="7">
        <f>Table1[[#This Row],[Profit]]/Table1[[#This Row],[Sales]]</f>
        <v>-1.635503344754446</v>
      </c>
      <c r="U1321" s="2" t="s">
        <v>33</v>
      </c>
      <c r="V1321" s="2" t="s">
        <v>34</v>
      </c>
      <c r="W1321" s="2" t="s">
        <v>1741</v>
      </c>
      <c r="X1321" s="2" t="s">
        <v>1742</v>
      </c>
      <c r="Y1321" s="2">
        <v>83843</v>
      </c>
      <c r="Z1321" s="10">
        <v>42068</v>
      </c>
      <c r="AA1321" s="14" t="str">
        <f>TEXT(Table1[[#This Row],[Order Date]],"mmmm")</f>
        <v>March</v>
      </c>
      <c r="AB1321" s="8" t="str">
        <f>TEXT(Table1[[#This Row],[Order Date]],"yyyy")</f>
        <v>2015</v>
      </c>
      <c r="AC1321" s="10">
        <v>42069</v>
      </c>
      <c r="AD1321" s="2">
        <v>-100.24</v>
      </c>
      <c r="AE1321" s="2">
        <v>18</v>
      </c>
      <c r="AF1321" s="2">
        <v>61.29</v>
      </c>
      <c r="AG1321" s="2">
        <v>91321</v>
      </c>
      <c r="AH1321" s="7" t="str">
        <f>IF(COUNTIF(Returns!$A$2:$A$1635,Orders!AG1321)&gt;0,"Returned","Not Returned")</f>
        <v>Not Returned</v>
      </c>
    </row>
    <row r="1322" spans="5:34" ht="12.75" customHeight="1" thickTop="1" thickBot="1" x14ac:dyDescent="0.3">
      <c r="E1322" s="11">
        <v>22828</v>
      </c>
      <c r="F1322" s="12" t="s">
        <v>25</v>
      </c>
      <c r="G1322" s="12">
        <v>0.03</v>
      </c>
      <c r="H1322" s="12">
        <v>6.98</v>
      </c>
      <c r="I1322" s="12">
        <v>9.69</v>
      </c>
      <c r="J1322" s="12">
        <v>2376</v>
      </c>
      <c r="K1322" s="7" t="str">
        <f>IF(COUNTIF(Table1[Customer ID],Table1[[#This Row],[Customer ID]])&gt;1,"Repeat Customer","One-Time Customer")</f>
        <v>Repeat Customer</v>
      </c>
      <c r="L1322" s="12" t="s">
        <v>2240</v>
      </c>
      <c r="M1322" s="12" t="s">
        <v>49</v>
      </c>
      <c r="N1322" s="12" t="s">
        <v>28</v>
      </c>
      <c r="O1322" s="12" t="s">
        <v>29</v>
      </c>
      <c r="P1322" s="12" t="s">
        <v>141</v>
      </c>
      <c r="Q1322" s="12" t="s">
        <v>59</v>
      </c>
      <c r="R1322" s="12" t="s">
        <v>2241</v>
      </c>
      <c r="S1322" s="12">
        <v>0.83</v>
      </c>
      <c r="T1322" s="7">
        <f>Table1[[#This Row],[Profit]]/Table1[[#This Row],[Sales]]</f>
        <v>-2.4060467246907926</v>
      </c>
      <c r="U1322" s="12" t="s">
        <v>33</v>
      </c>
      <c r="V1322" s="12" t="s">
        <v>34</v>
      </c>
      <c r="W1322" s="12" t="s">
        <v>1741</v>
      </c>
      <c r="X1322" s="12" t="s">
        <v>1742</v>
      </c>
      <c r="Y1322" s="12">
        <v>83843</v>
      </c>
      <c r="Z1322" s="13">
        <v>42068</v>
      </c>
      <c r="AA1322" s="14" t="str">
        <f>TEXT(Table1[[#This Row],[Order Date]],"mmmm")</f>
        <v>March</v>
      </c>
      <c r="AB1322" s="8" t="str">
        <f>TEXT(Table1[[#This Row],[Order Date]],"yyyy")</f>
        <v>2015</v>
      </c>
      <c r="AC1322" s="13">
        <v>42070</v>
      </c>
      <c r="AD1322" s="12">
        <v>-262.62</v>
      </c>
      <c r="AE1322" s="12">
        <v>15</v>
      </c>
      <c r="AF1322" s="12">
        <v>109.15</v>
      </c>
      <c r="AG1322" s="12">
        <v>91321</v>
      </c>
      <c r="AH1322" s="7" t="str">
        <f>IF(COUNTIF(Returns!$A$2:$A$1635,Orders!AG1322)&gt;0,"Returned","Not Returned")</f>
        <v>Not Returned</v>
      </c>
    </row>
    <row r="1323" spans="5:34" ht="12.75" customHeight="1" thickTop="1" thickBot="1" x14ac:dyDescent="0.3">
      <c r="E1323" s="9">
        <v>18151</v>
      </c>
      <c r="F1323" s="2" t="s">
        <v>106</v>
      </c>
      <c r="G1323" s="2">
        <v>0.06</v>
      </c>
      <c r="H1323" s="2">
        <v>122.99</v>
      </c>
      <c r="I1323" s="2">
        <v>19.989999999999998</v>
      </c>
      <c r="J1323" s="2">
        <v>2379</v>
      </c>
      <c r="K1323" s="7" t="str">
        <f>IF(COUNTIF(Table1[Customer ID],Table1[[#This Row],[Customer ID]])&gt;1,"Repeat Customer","One-Time Customer")</f>
        <v>One-Time Customer</v>
      </c>
      <c r="L1323" s="2" t="s">
        <v>2242</v>
      </c>
      <c r="M1323" s="2" t="s">
        <v>49</v>
      </c>
      <c r="N1323" s="2" t="s">
        <v>58</v>
      </c>
      <c r="O1323" s="2" t="s">
        <v>29</v>
      </c>
      <c r="P1323" s="2" t="s">
        <v>109</v>
      </c>
      <c r="Q1323" s="2" t="s">
        <v>59</v>
      </c>
      <c r="R1323" s="2" t="s">
        <v>2243</v>
      </c>
      <c r="S1323" s="2">
        <v>0.37</v>
      </c>
      <c r="T1323" s="7">
        <f>Table1[[#This Row],[Profit]]/Table1[[#This Row],[Sales]]</f>
        <v>0.69</v>
      </c>
      <c r="U1323" s="2" t="s">
        <v>33</v>
      </c>
      <c r="V1323" s="2" t="s">
        <v>61</v>
      </c>
      <c r="W1323" s="2" t="s">
        <v>300</v>
      </c>
      <c r="X1323" s="2" t="s">
        <v>2001</v>
      </c>
      <c r="Y1323" s="2">
        <v>48135</v>
      </c>
      <c r="Z1323" s="10">
        <v>42129</v>
      </c>
      <c r="AA1323" s="14" t="str">
        <f>TEXT(Table1[[#This Row],[Order Date]],"mmmm")</f>
        <v>May</v>
      </c>
      <c r="AB1323" s="8" t="str">
        <f>TEXT(Table1[[#This Row],[Order Date]],"yyyy")</f>
        <v>2015</v>
      </c>
      <c r="AC1323" s="10">
        <v>42131</v>
      </c>
      <c r="AD1323" s="2">
        <v>1019.7095999999999</v>
      </c>
      <c r="AE1323" s="2">
        <v>12</v>
      </c>
      <c r="AF1323" s="2">
        <v>1477.84</v>
      </c>
      <c r="AG1323" s="2">
        <v>86655</v>
      </c>
      <c r="AH1323" s="7" t="str">
        <f>IF(COUNTIF(Returns!$A$2:$A$1635,Orders!AG1323)&gt;0,"Returned","Not Returned")</f>
        <v>Not Returned</v>
      </c>
    </row>
    <row r="1324" spans="5:34" ht="12.75" customHeight="1" thickTop="1" thickBot="1" x14ac:dyDescent="0.3">
      <c r="E1324" s="11">
        <v>19898</v>
      </c>
      <c r="F1324" s="12" t="s">
        <v>37</v>
      </c>
      <c r="G1324" s="12">
        <v>7.0000000000000007E-2</v>
      </c>
      <c r="H1324" s="12">
        <v>3.38</v>
      </c>
      <c r="I1324" s="12">
        <v>0.85</v>
      </c>
      <c r="J1324" s="12">
        <v>2380</v>
      </c>
      <c r="K1324" s="7" t="str">
        <f>IF(COUNTIF(Table1[Customer ID],Table1[[#This Row],[Customer ID]])&gt;1,"Repeat Customer","One-Time Customer")</f>
        <v>Repeat Customer</v>
      </c>
      <c r="L1324" s="12" t="s">
        <v>2244</v>
      </c>
      <c r="M1324" s="12" t="s">
        <v>49</v>
      </c>
      <c r="N1324" s="12" t="s">
        <v>58</v>
      </c>
      <c r="O1324" s="12" t="s">
        <v>29</v>
      </c>
      <c r="P1324" s="12" t="s">
        <v>30</v>
      </c>
      <c r="Q1324" s="12" t="s">
        <v>31</v>
      </c>
      <c r="R1324" s="12" t="s">
        <v>1469</v>
      </c>
      <c r="S1324" s="12">
        <v>0.48</v>
      </c>
      <c r="T1324" s="7">
        <f>Table1[[#This Row],[Profit]]/Table1[[#This Row],[Sales]]</f>
        <v>0.65474552957359011</v>
      </c>
      <c r="U1324" s="12" t="s">
        <v>33</v>
      </c>
      <c r="V1324" s="12" t="s">
        <v>61</v>
      </c>
      <c r="W1324" s="12" t="s">
        <v>300</v>
      </c>
      <c r="X1324" s="12" t="s">
        <v>2245</v>
      </c>
      <c r="Y1324" s="12">
        <v>49505</v>
      </c>
      <c r="Z1324" s="13">
        <v>42120</v>
      </c>
      <c r="AA1324" s="14" t="str">
        <f>TEXT(Table1[[#This Row],[Order Date]],"mmmm")</f>
        <v>April</v>
      </c>
      <c r="AB1324" s="8" t="str">
        <f>TEXT(Table1[[#This Row],[Order Date]],"yyyy")</f>
        <v>2015</v>
      </c>
      <c r="AC1324" s="13">
        <v>42122</v>
      </c>
      <c r="AD1324" s="12">
        <v>19.04</v>
      </c>
      <c r="AE1324" s="12">
        <v>9</v>
      </c>
      <c r="AF1324" s="12">
        <v>29.08</v>
      </c>
      <c r="AG1324" s="12">
        <v>86654</v>
      </c>
      <c r="AH1324" s="7" t="str">
        <f>IF(COUNTIF(Returns!$A$2:$A$1635,Orders!AG1324)&gt;0,"Returned","Not Returned")</f>
        <v>Not Returned</v>
      </c>
    </row>
    <row r="1325" spans="5:34" ht="12.75" customHeight="1" thickTop="1" thickBot="1" x14ac:dyDescent="0.3">
      <c r="E1325" s="9">
        <v>18152</v>
      </c>
      <c r="F1325" s="2" t="s">
        <v>106</v>
      </c>
      <c r="G1325" s="2">
        <v>0.08</v>
      </c>
      <c r="H1325" s="2">
        <v>68.81</v>
      </c>
      <c r="I1325" s="2">
        <v>60</v>
      </c>
      <c r="J1325" s="2">
        <v>2380</v>
      </c>
      <c r="K1325" s="7" t="str">
        <f>IF(COUNTIF(Table1[Customer ID],Table1[[#This Row],[Customer ID]])&gt;1,"Repeat Customer","One-Time Customer")</f>
        <v>Repeat Customer</v>
      </c>
      <c r="L1325" s="2" t="s">
        <v>2244</v>
      </c>
      <c r="M1325" s="2" t="s">
        <v>39</v>
      </c>
      <c r="N1325" s="2" t="s">
        <v>58</v>
      </c>
      <c r="O1325" s="2" t="s">
        <v>29</v>
      </c>
      <c r="P1325" s="2" t="s">
        <v>257</v>
      </c>
      <c r="Q1325" s="2" t="s">
        <v>43</v>
      </c>
      <c r="R1325" s="2" t="s">
        <v>2197</v>
      </c>
      <c r="S1325" s="2">
        <v>0.41</v>
      </c>
      <c r="T1325" s="7">
        <f>Table1[[#This Row],[Profit]]/Table1[[#This Row],[Sales]]</f>
        <v>-0.92022091082703916</v>
      </c>
      <c r="U1325" s="2" t="s">
        <v>33</v>
      </c>
      <c r="V1325" s="2" t="s">
        <v>61</v>
      </c>
      <c r="W1325" s="2" t="s">
        <v>300</v>
      </c>
      <c r="X1325" s="2" t="s">
        <v>2245</v>
      </c>
      <c r="Y1325" s="2">
        <v>49505</v>
      </c>
      <c r="Z1325" s="10">
        <v>42129</v>
      </c>
      <c r="AA1325" s="14" t="str">
        <f>TEXT(Table1[[#This Row],[Order Date]],"mmmm")</f>
        <v>May</v>
      </c>
      <c r="AB1325" s="8" t="str">
        <f>TEXT(Table1[[#This Row],[Order Date]],"yyyy")</f>
        <v>2015</v>
      </c>
      <c r="AC1325" s="10">
        <v>42131</v>
      </c>
      <c r="AD1325" s="2">
        <v>-1069.72</v>
      </c>
      <c r="AE1325" s="2">
        <v>17</v>
      </c>
      <c r="AF1325" s="2">
        <v>1162.46</v>
      </c>
      <c r="AG1325" s="2">
        <v>86655</v>
      </c>
      <c r="AH1325" s="7" t="str">
        <f>IF(COUNTIF(Returns!$A$2:$A$1635,Orders!AG1325)&gt;0,"Returned","Not Returned")</f>
        <v>Not Returned</v>
      </c>
    </row>
    <row r="1326" spans="5:34" ht="12.75" customHeight="1" thickTop="1" thickBot="1" x14ac:dyDescent="0.3">
      <c r="E1326" s="11">
        <v>1898</v>
      </c>
      <c r="F1326" s="12" t="s">
        <v>37</v>
      </c>
      <c r="G1326" s="12">
        <v>7.0000000000000007E-2</v>
      </c>
      <c r="H1326" s="12">
        <v>3.38</v>
      </c>
      <c r="I1326" s="12">
        <v>0.85</v>
      </c>
      <c r="J1326" s="12">
        <v>2382</v>
      </c>
      <c r="K1326" s="7" t="str">
        <f>IF(COUNTIF(Table1[Customer ID],Table1[[#This Row],[Customer ID]])&gt;1,"Repeat Customer","One-Time Customer")</f>
        <v>Repeat Customer</v>
      </c>
      <c r="L1326" s="12" t="s">
        <v>2246</v>
      </c>
      <c r="M1326" s="12" t="s">
        <v>49</v>
      </c>
      <c r="N1326" s="12" t="s">
        <v>58</v>
      </c>
      <c r="O1326" s="12" t="s">
        <v>29</v>
      </c>
      <c r="P1326" s="12" t="s">
        <v>30</v>
      </c>
      <c r="Q1326" s="12" t="s">
        <v>31</v>
      </c>
      <c r="R1326" s="12" t="s">
        <v>1469</v>
      </c>
      <c r="S1326" s="12">
        <v>0.48</v>
      </c>
      <c r="T1326" s="7">
        <f>Table1[[#This Row],[Profit]]/Table1[[#This Row],[Sales]]</f>
        <v>0.17331148734753321</v>
      </c>
      <c r="U1326" s="12" t="s">
        <v>33</v>
      </c>
      <c r="V1326" s="12" t="s">
        <v>53</v>
      </c>
      <c r="W1326" s="12" t="s">
        <v>71</v>
      </c>
      <c r="X1326" s="12" t="s">
        <v>90</v>
      </c>
      <c r="Y1326" s="12">
        <v>10024</v>
      </c>
      <c r="Z1326" s="13">
        <v>42120</v>
      </c>
      <c r="AA1326" s="14" t="str">
        <f>TEXT(Table1[[#This Row],[Order Date]],"mmmm")</f>
        <v>April</v>
      </c>
      <c r="AB1326" s="8" t="str">
        <f>TEXT(Table1[[#This Row],[Order Date]],"yyyy")</f>
        <v>2015</v>
      </c>
      <c r="AC1326" s="13">
        <v>42122</v>
      </c>
      <c r="AD1326" s="12">
        <v>19.04</v>
      </c>
      <c r="AE1326" s="12">
        <v>34</v>
      </c>
      <c r="AF1326" s="12">
        <v>109.86</v>
      </c>
      <c r="AG1326" s="12">
        <v>13606</v>
      </c>
      <c r="AH1326" s="7" t="str">
        <f>IF(COUNTIF(Returns!$A$2:$A$1635,Orders!AG1326)&gt;0,"Returned","Not Returned")</f>
        <v>Not Returned</v>
      </c>
    </row>
    <row r="1327" spans="5:34" ht="12.75" customHeight="1" thickTop="1" thickBot="1" x14ac:dyDescent="0.3">
      <c r="E1327" s="9">
        <v>151</v>
      </c>
      <c r="F1327" s="2" t="s">
        <v>106</v>
      </c>
      <c r="G1327" s="2">
        <v>0.06</v>
      </c>
      <c r="H1327" s="2">
        <v>122.99</v>
      </c>
      <c r="I1327" s="2">
        <v>19.989999999999998</v>
      </c>
      <c r="J1327" s="2">
        <v>2382</v>
      </c>
      <c r="K1327" s="7" t="str">
        <f>IF(COUNTIF(Table1[Customer ID],Table1[[#This Row],[Customer ID]])&gt;1,"Repeat Customer","One-Time Customer")</f>
        <v>Repeat Customer</v>
      </c>
      <c r="L1327" s="2" t="s">
        <v>2246</v>
      </c>
      <c r="M1327" s="2" t="s">
        <v>49</v>
      </c>
      <c r="N1327" s="2" t="s">
        <v>58</v>
      </c>
      <c r="O1327" s="2" t="s">
        <v>29</v>
      </c>
      <c r="P1327" s="2" t="s">
        <v>109</v>
      </c>
      <c r="Q1327" s="2" t="s">
        <v>59</v>
      </c>
      <c r="R1327" s="2" t="s">
        <v>2243</v>
      </c>
      <c r="S1327" s="2">
        <v>0.37</v>
      </c>
      <c r="T1327" s="7">
        <f>Table1[[#This Row],[Profit]]/Table1[[#This Row],[Sales]]</f>
        <v>0.23821741226623358</v>
      </c>
      <c r="U1327" s="2" t="s">
        <v>33</v>
      </c>
      <c r="V1327" s="2" t="s">
        <v>53</v>
      </c>
      <c r="W1327" s="2" t="s">
        <v>71</v>
      </c>
      <c r="X1327" s="2" t="s">
        <v>90</v>
      </c>
      <c r="Y1327" s="2">
        <v>10024</v>
      </c>
      <c r="Z1327" s="10">
        <v>42129</v>
      </c>
      <c r="AA1327" s="14" t="str">
        <f>TEXT(Table1[[#This Row],[Order Date]],"mmmm")</f>
        <v>May</v>
      </c>
      <c r="AB1327" s="8" t="str">
        <f>TEXT(Table1[[#This Row],[Order Date]],"yyyy")</f>
        <v>2015</v>
      </c>
      <c r="AC1327" s="10">
        <v>42131</v>
      </c>
      <c r="AD1327" s="2">
        <v>1408.1865</v>
      </c>
      <c r="AE1327" s="2">
        <v>48</v>
      </c>
      <c r="AF1327" s="2">
        <v>5911.35</v>
      </c>
      <c r="AG1327" s="2">
        <v>962</v>
      </c>
      <c r="AH1327" s="7" t="str">
        <f>IF(COUNTIF(Returns!$A$2:$A$1635,Orders!AG1327)&gt;0,"Returned","Not Returned")</f>
        <v>Not Returned</v>
      </c>
    </row>
    <row r="1328" spans="5:34" ht="12.75" customHeight="1" thickTop="1" thickBot="1" x14ac:dyDescent="0.3">
      <c r="E1328" s="11">
        <v>152</v>
      </c>
      <c r="F1328" s="12" t="s">
        <v>106</v>
      </c>
      <c r="G1328" s="12">
        <v>0.08</v>
      </c>
      <c r="H1328" s="12">
        <v>68.81</v>
      </c>
      <c r="I1328" s="12">
        <v>60</v>
      </c>
      <c r="J1328" s="12">
        <v>2382</v>
      </c>
      <c r="K1328" s="7" t="str">
        <f>IF(COUNTIF(Table1[Customer ID],Table1[[#This Row],[Customer ID]])&gt;1,"Repeat Customer","One-Time Customer")</f>
        <v>Repeat Customer</v>
      </c>
      <c r="L1328" s="12" t="s">
        <v>2246</v>
      </c>
      <c r="M1328" s="12" t="s">
        <v>39</v>
      </c>
      <c r="N1328" s="12" t="s">
        <v>58</v>
      </c>
      <c r="O1328" s="12" t="s">
        <v>29</v>
      </c>
      <c r="P1328" s="12" t="s">
        <v>257</v>
      </c>
      <c r="Q1328" s="12" t="s">
        <v>43</v>
      </c>
      <c r="R1328" s="12" t="s">
        <v>2197</v>
      </c>
      <c r="S1328" s="12">
        <v>0.41</v>
      </c>
      <c r="T1328" s="7">
        <f>Table1[[#This Row],[Profit]]/Table1[[#This Row],[Sales]]</f>
        <v>-0.23005473294837467</v>
      </c>
      <c r="U1328" s="12" t="s">
        <v>33</v>
      </c>
      <c r="V1328" s="12" t="s">
        <v>53</v>
      </c>
      <c r="W1328" s="12" t="s">
        <v>71</v>
      </c>
      <c r="X1328" s="12" t="s">
        <v>90</v>
      </c>
      <c r="Y1328" s="12">
        <v>10024</v>
      </c>
      <c r="Z1328" s="13">
        <v>42129</v>
      </c>
      <c r="AA1328" s="14" t="str">
        <f>TEXT(Table1[[#This Row],[Order Date]],"mmmm")</f>
        <v>May</v>
      </c>
      <c r="AB1328" s="8" t="str">
        <f>TEXT(Table1[[#This Row],[Order Date]],"yyyy")</f>
        <v>2015</v>
      </c>
      <c r="AC1328" s="13">
        <v>42131</v>
      </c>
      <c r="AD1328" s="12">
        <v>-1069.72</v>
      </c>
      <c r="AE1328" s="12">
        <v>68</v>
      </c>
      <c r="AF1328" s="12">
        <v>4649.8500000000004</v>
      </c>
      <c r="AG1328" s="12">
        <v>962</v>
      </c>
      <c r="AH1328" s="7" t="str">
        <f>IF(COUNTIF(Returns!$A$2:$A$1635,Orders!AG1328)&gt;0,"Returned","Not Returned")</f>
        <v>Not Returned</v>
      </c>
    </row>
    <row r="1329" spans="5:34" ht="12.75" customHeight="1" thickTop="1" thickBot="1" x14ac:dyDescent="0.3">
      <c r="E1329" s="9">
        <v>21171</v>
      </c>
      <c r="F1329" s="2" t="s">
        <v>47</v>
      </c>
      <c r="G1329" s="2">
        <v>0.1</v>
      </c>
      <c r="H1329" s="2">
        <v>130.97999999999999</v>
      </c>
      <c r="I1329" s="2">
        <v>30</v>
      </c>
      <c r="J1329" s="2">
        <v>2385</v>
      </c>
      <c r="K1329" s="7" t="str">
        <f>IF(COUNTIF(Table1[Customer ID],Table1[[#This Row],[Customer ID]])&gt;1,"Repeat Customer","One-Time Customer")</f>
        <v>One-Time Customer</v>
      </c>
      <c r="L1329" s="2" t="s">
        <v>2247</v>
      </c>
      <c r="M1329" s="2" t="s">
        <v>39</v>
      </c>
      <c r="N1329" s="2" t="s">
        <v>58</v>
      </c>
      <c r="O1329" s="2" t="s">
        <v>41</v>
      </c>
      <c r="P1329" s="2" t="s">
        <v>42</v>
      </c>
      <c r="Q1329" s="2" t="s">
        <v>43</v>
      </c>
      <c r="R1329" s="2" t="s">
        <v>546</v>
      </c>
      <c r="S1329" s="2">
        <v>0.78</v>
      </c>
      <c r="T1329" s="7">
        <f>Table1[[#This Row],[Profit]]/Table1[[#This Row],[Sales]]</f>
        <v>0.88500834074487056</v>
      </c>
      <c r="U1329" s="2" t="s">
        <v>33</v>
      </c>
      <c r="V1329" s="2" t="s">
        <v>34</v>
      </c>
      <c r="W1329" s="2" t="s">
        <v>366</v>
      </c>
      <c r="X1329" s="2" t="s">
        <v>2248</v>
      </c>
      <c r="Y1329" s="2">
        <v>88001</v>
      </c>
      <c r="Z1329" s="10">
        <v>42146</v>
      </c>
      <c r="AA1329" s="14" t="str">
        <f>TEXT(Table1[[#This Row],[Order Date]],"mmmm")</f>
        <v>May</v>
      </c>
      <c r="AB1329" s="8" t="str">
        <f>TEXT(Table1[[#This Row],[Order Date]],"yyyy")</f>
        <v>2015</v>
      </c>
      <c r="AC1329" s="10">
        <v>42148</v>
      </c>
      <c r="AD1329" s="2">
        <v>2000.11</v>
      </c>
      <c r="AE1329" s="2">
        <v>18</v>
      </c>
      <c r="AF1329" s="2">
        <v>2259.9899999999998</v>
      </c>
      <c r="AG1329" s="2">
        <v>89184</v>
      </c>
      <c r="AH1329" s="7" t="str">
        <f>IF(COUNTIF(Returns!$A$2:$A$1635,Orders!AG1329)&gt;0,"Returned","Not Returned")</f>
        <v>Not Returned</v>
      </c>
    </row>
    <row r="1330" spans="5:34" ht="12.75" customHeight="1" thickTop="1" thickBot="1" x14ac:dyDescent="0.3">
      <c r="E1330" s="11">
        <v>23557</v>
      </c>
      <c r="F1330" s="12" t="s">
        <v>37</v>
      </c>
      <c r="G1330" s="12">
        <v>0.06</v>
      </c>
      <c r="H1330" s="12">
        <v>4.7699999999999996</v>
      </c>
      <c r="I1330" s="12">
        <v>2.39</v>
      </c>
      <c r="J1330" s="12">
        <v>2391</v>
      </c>
      <c r="K1330" s="7" t="str">
        <f>IF(COUNTIF(Table1[Customer ID],Table1[[#This Row],[Customer ID]])&gt;1,"Repeat Customer","One-Time Customer")</f>
        <v>Repeat Customer</v>
      </c>
      <c r="L1330" s="12" t="s">
        <v>2249</v>
      </c>
      <c r="M1330" s="12" t="s">
        <v>49</v>
      </c>
      <c r="N1330" s="12" t="s">
        <v>28</v>
      </c>
      <c r="O1330" s="12" t="s">
        <v>77</v>
      </c>
      <c r="P1330" s="12" t="s">
        <v>180</v>
      </c>
      <c r="Q1330" s="12" t="s">
        <v>51</v>
      </c>
      <c r="R1330" s="12" t="s">
        <v>2250</v>
      </c>
      <c r="S1330" s="12">
        <v>0.72</v>
      </c>
      <c r="T1330" s="7">
        <f>Table1[[#This Row],[Profit]]/Table1[[#This Row],[Sales]]</f>
        <v>-1.0748940178991993</v>
      </c>
      <c r="U1330" s="12" t="s">
        <v>33</v>
      </c>
      <c r="V1330" s="12" t="s">
        <v>53</v>
      </c>
      <c r="W1330" s="12" t="s">
        <v>71</v>
      </c>
      <c r="X1330" s="12" t="s">
        <v>2251</v>
      </c>
      <c r="Y1330" s="12">
        <v>11572</v>
      </c>
      <c r="Z1330" s="13">
        <v>42149</v>
      </c>
      <c r="AA1330" s="14" t="str">
        <f>TEXT(Table1[[#This Row],[Order Date]],"mmmm")</f>
        <v>May</v>
      </c>
      <c r="AB1330" s="8" t="str">
        <f>TEXT(Table1[[#This Row],[Order Date]],"yyyy")</f>
        <v>2015</v>
      </c>
      <c r="AC1330" s="13">
        <v>42150</v>
      </c>
      <c r="AD1330" s="12">
        <v>-45.64</v>
      </c>
      <c r="AE1330" s="12">
        <v>9</v>
      </c>
      <c r="AF1330" s="12">
        <v>42.46</v>
      </c>
      <c r="AG1330" s="12">
        <v>91122</v>
      </c>
      <c r="AH1330" s="7" t="str">
        <f>IF(COUNTIF(Returns!$A$2:$A$1635,Orders!AG1330)&gt;0,"Returned","Not Returned")</f>
        <v>Not Returned</v>
      </c>
    </row>
    <row r="1331" spans="5:34" ht="12.75" customHeight="1" thickTop="1" thickBot="1" x14ac:dyDescent="0.3">
      <c r="E1331" s="9">
        <v>23558</v>
      </c>
      <c r="F1331" s="2" t="s">
        <v>37</v>
      </c>
      <c r="G1331" s="2">
        <v>0.1</v>
      </c>
      <c r="H1331" s="2">
        <v>27.18</v>
      </c>
      <c r="I1331" s="2">
        <v>8.23</v>
      </c>
      <c r="J1331" s="2">
        <v>2391</v>
      </c>
      <c r="K1331" s="7" t="str">
        <f>IF(COUNTIF(Table1[Customer ID],Table1[[#This Row],[Customer ID]])&gt;1,"Repeat Customer","One-Time Customer")</f>
        <v>Repeat Customer</v>
      </c>
      <c r="L1331" s="2" t="s">
        <v>2249</v>
      </c>
      <c r="M1331" s="2" t="s">
        <v>49</v>
      </c>
      <c r="N1331" s="2" t="s">
        <v>28</v>
      </c>
      <c r="O1331" s="2" t="s">
        <v>29</v>
      </c>
      <c r="P1331" s="2" t="s">
        <v>69</v>
      </c>
      <c r="Q1331" s="2" t="s">
        <v>59</v>
      </c>
      <c r="R1331" s="2" t="s">
        <v>2252</v>
      </c>
      <c r="S1331" s="2">
        <v>0.38</v>
      </c>
      <c r="T1331" s="7">
        <f>Table1[[#This Row],[Profit]]/Table1[[#This Row],[Sales]]</f>
        <v>0.65111762083678282</v>
      </c>
      <c r="U1331" s="2" t="s">
        <v>33</v>
      </c>
      <c r="V1331" s="2" t="s">
        <v>53</v>
      </c>
      <c r="W1331" s="2" t="s">
        <v>71</v>
      </c>
      <c r="X1331" s="2" t="s">
        <v>2251</v>
      </c>
      <c r="Y1331" s="2">
        <v>11572</v>
      </c>
      <c r="Z1331" s="10">
        <v>42149</v>
      </c>
      <c r="AA1331" s="14" t="str">
        <f>TEXT(Table1[[#This Row],[Order Date]],"mmmm")</f>
        <v>May</v>
      </c>
      <c r="AB1331" s="8" t="str">
        <f>TEXT(Table1[[#This Row],[Order Date]],"yyyy")</f>
        <v>2015</v>
      </c>
      <c r="AC1331" s="10">
        <v>42151</v>
      </c>
      <c r="AD1331" s="2">
        <v>204.49</v>
      </c>
      <c r="AE1331" s="2">
        <v>12</v>
      </c>
      <c r="AF1331" s="2">
        <v>314.06</v>
      </c>
      <c r="AG1331" s="2">
        <v>91122</v>
      </c>
      <c r="AH1331" s="7" t="str">
        <f>IF(COUNTIF(Returns!$A$2:$A$1635,Orders!AG1331)&gt;0,"Returned","Not Returned")</f>
        <v>Not Returned</v>
      </c>
    </row>
    <row r="1332" spans="5:34" ht="12.75" customHeight="1" thickTop="1" thickBot="1" x14ac:dyDescent="0.3">
      <c r="E1332" s="11">
        <v>21462</v>
      </c>
      <c r="F1332" s="12" t="s">
        <v>37</v>
      </c>
      <c r="G1332" s="12">
        <v>0</v>
      </c>
      <c r="H1332" s="12">
        <v>999.99</v>
      </c>
      <c r="I1332" s="12">
        <v>13.99</v>
      </c>
      <c r="J1332" s="12">
        <v>2391</v>
      </c>
      <c r="K1332" s="7" t="str">
        <f>IF(COUNTIF(Table1[Customer ID],Table1[[#This Row],[Customer ID]])&gt;1,"Repeat Customer","One-Time Customer")</f>
        <v>Repeat Customer</v>
      </c>
      <c r="L1332" s="12" t="s">
        <v>2249</v>
      </c>
      <c r="M1332" s="12" t="s">
        <v>49</v>
      </c>
      <c r="N1332" s="12" t="s">
        <v>28</v>
      </c>
      <c r="O1332" s="12" t="s">
        <v>77</v>
      </c>
      <c r="P1332" s="12" t="s">
        <v>85</v>
      </c>
      <c r="Q1332" s="12" t="s">
        <v>86</v>
      </c>
      <c r="R1332" s="12" t="s">
        <v>530</v>
      </c>
      <c r="S1332" s="12">
        <v>0.36</v>
      </c>
      <c r="T1332" s="7">
        <f>Table1[[#This Row],[Profit]]/Table1[[#This Row],[Sales]]</f>
        <v>-1.4415956593629637</v>
      </c>
      <c r="U1332" s="12" t="s">
        <v>33</v>
      </c>
      <c r="V1332" s="12" t="s">
        <v>53</v>
      </c>
      <c r="W1332" s="12" t="s">
        <v>71</v>
      </c>
      <c r="X1332" s="12" t="s">
        <v>2251</v>
      </c>
      <c r="Y1332" s="12">
        <v>11572</v>
      </c>
      <c r="Z1332" s="13">
        <v>42159</v>
      </c>
      <c r="AA1332" s="14" t="str">
        <f>TEXT(Table1[[#This Row],[Order Date]],"mmmm")</f>
        <v>June</v>
      </c>
      <c r="AB1332" s="8" t="str">
        <f>TEXT(Table1[[#This Row],[Order Date]],"yyyy")</f>
        <v>2015</v>
      </c>
      <c r="AC1332" s="13">
        <v>42161</v>
      </c>
      <c r="AD1332" s="12">
        <v>-1455.9971999999998</v>
      </c>
      <c r="AE1332" s="12">
        <v>1</v>
      </c>
      <c r="AF1332" s="12">
        <v>1009.99</v>
      </c>
      <c r="AG1332" s="12">
        <v>91123</v>
      </c>
      <c r="AH1332" s="7" t="str">
        <f>IF(COUNTIF(Returns!$A$2:$A$1635,Orders!AG1332)&gt;0,"Returned","Not Returned")</f>
        <v>Not Returned</v>
      </c>
    </row>
    <row r="1333" spans="5:34" ht="12.75" customHeight="1" thickTop="1" thickBot="1" x14ac:dyDescent="0.3">
      <c r="E1333" s="9">
        <v>21463</v>
      </c>
      <c r="F1333" s="2" t="s">
        <v>37</v>
      </c>
      <c r="G1333" s="2">
        <v>0.05</v>
      </c>
      <c r="H1333" s="2">
        <v>6.48</v>
      </c>
      <c r="I1333" s="2">
        <v>5.14</v>
      </c>
      <c r="J1333" s="2">
        <v>2391</v>
      </c>
      <c r="K1333" s="7" t="str">
        <f>IF(COUNTIF(Table1[Customer ID],Table1[[#This Row],[Customer ID]])&gt;1,"Repeat Customer","One-Time Customer")</f>
        <v>Repeat Customer</v>
      </c>
      <c r="L1333" s="2" t="s">
        <v>2249</v>
      </c>
      <c r="M1333" s="2" t="s">
        <v>27</v>
      </c>
      <c r="N1333" s="2" t="s">
        <v>28</v>
      </c>
      <c r="O1333" s="2" t="s">
        <v>29</v>
      </c>
      <c r="P1333" s="2" t="s">
        <v>93</v>
      </c>
      <c r="Q1333" s="2" t="s">
        <v>59</v>
      </c>
      <c r="R1333" s="2" t="s">
        <v>938</v>
      </c>
      <c r="S1333" s="2">
        <v>0.37</v>
      </c>
      <c r="T1333" s="7">
        <f>Table1[[#This Row],[Profit]]/Table1[[#This Row],[Sales]]</f>
        <v>-0.24479166666666666</v>
      </c>
      <c r="U1333" s="2" t="s">
        <v>33</v>
      </c>
      <c r="V1333" s="2" t="s">
        <v>53</v>
      </c>
      <c r="W1333" s="2" t="s">
        <v>71</v>
      </c>
      <c r="X1333" s="2" t="s">
        <v>2251</v>
      </c>
      <c r="Y1333" s="2">
        <v>11572</v>
      </c>
      <c r="Z1333" s="10">
        <v>42159</v>
      </c>
      <c r="AA1333" s="14" t="str">
        <f>TEXT(Table1[[#This Row],[Order Date]],"mmmm")</f>
        <v>June</v>
      </c>
      <c r="AB1333" s="8" t="str">
        <f>TEXT(Table1[[#This Row],[Order Date]],"yyyy")</f>
        <v>2015</v>
      </c>
      <c r="AC1333" s="10">
        <v>42160</v>
      </c>
      <c r="AD1333" s="2">
        <v>-22.56</v>
      </c>
      <c r="AE1333" s="2">
        <v>13</v>
      </c>
      <c r="AF1333" s="2">
        <v>92.16</v>
      </c>
      <c r="AG1333" s="2">
        <v>91123</v>
      </c>
      <c r="AH1333" s="7" t="str">
        <f>IF(COUNTIF(Returns!$A$2:$A$1635,Orders!AG1333)&gt;0,"Returned","Not Returned")</f>
        <v>Not Returned</v>
      </c>
    </row>
    <row r="1334" spans="5:34" ht="12.75" customHeight="1" thickTop="1" thickBot="1" x14ac:dyDescent="0.3">
      <c r="E1334" s="11">
        <v>18277</v>
      </c>
      <c r="F1334" s="12" t="s">
        <v>56</v>
      </c>
      <c r="G1334" s="12">
        <v>0.02</v>
      </c>
      <c r="H1334" s="12">
        <v>6.48</v>
      </c>
      <c r="I1334" s="12">
        <v>7.91</v>
      </c>
      <c r="J1334" s="12">
        <v>2393</v>
      </c>
      <c r="K1334" s="7" t="str">
        <f>IF(COUNTIF(Table1[Customer ID],Table1[[#This Row],[Customer ID]])&gt;1,"Repeat Customer","One-Time Customer")</f>
        <v>Repeat Customer</v>
      </c>
      <c r="L1334" s="12" t="s">
        <v>2253</v>
      </c>
      <c r="M1334" s="12" t="s">
        <v>49</v>
      </c>
      <c r="N1334" s="12" t="s">
        <v>28</v>
      </c>
      <c r="O1334" s="12" t="s">
        <v>29</v>
      </c>
      <c r="P1334" s="12" t="s">
        <v>93</v>
      </c>
      <c r="Q1334" s="12" t="s">
        <v>59</v>
      </c>
      <c r="R1334" s="12" t="s">
        <v>2254</v>
      </c>
      <c r="S1334" s="12">
        <v>0.37</v>
      </c>
      <c r="T1334" s="7">
        <f>Table1[[#This Row],[Profit]]/Table1[[#This Row],[Sales]]</f>
        <v>-72.213696969696969</v>
      </c>
      <c r="U1334" s="12" t="s">
        <v>33</v>
      </c>
      <c r="V1334" s="12" t="s">
        <v>136</v>
      </c>
      <c r="W1334" s="12" t="s">
        <v>387</v>
      </c>
      <c r="X1334" s="12" t="s">
        <v>652</v>
      </c>
      <c r="Y1334" s="12">
        <v>30076</v>
      </c>
      <c r="Z1334" s="13">
        <v>42153</v>
      </c>
      <c r="AA1334" s="14" t="str">
        <f>TEXT(Table1[[#This Row],[Order Date]],"mmmm")</f>
        <v>May</v>
      </c>
      <c r="AB1334" s="8" t="str">
        <f>TEXT(Table1[[#This Row],[Order Date]],"yyyy")</f>
        <v>2015</v>
      </c>
      <c r="AC1334" s="13">
        <v>42155</v>
      </c>
      <c r="AD1334" s="12">
        <v>-1191.5260000000001</v>
      </c>
      <c r="AE1334" s="12">
        <v>2</v>
      </c>
      <c r="AF1334" s="12">
        <v>16.5</v>
      </c>
      <c r="AG1334" s="12">
        <v>86950</v>
      </c>
      <c r="AH1334" s="7" t="str">
        <f>IF(COUNTIF(Returns!$A$2:$A$1635,Orders!AG1334)&gt;0,"Returned","Not Returned")</f>
        <v>Not Returned</v>
      </c>
    </row>
    <row r="1335" spans="5:34" ht="12.75" customHeight="1" thickTop="1" thickBot="1" x14ac:dyDescent="0.3">
      <c r="E1335" s="9">
        <v>18197</v>
      </c>
      <c r="F1335" s="2" t="s">
        <v>25</v>
      </c>
      <c r="G1335" s="2">
        <v>0.06</v>
      </c>
      <c r="H1335" s="2">
        <v>105.29</v>
      </c>
      <c r="I1335" s="2">
        <v>10.119999999999999</v>
      </c>
      <c r="J1335" s="2">
        <v>2393</v>
      </c>
      <c r="K1335" s="7" t="str">
        <f>IF(COUNTIF(Table1[Customer ID],Table1[[#This Row],[Customer ID]])&gt;1,"Repeat Customer","One-Time Customer")</f>
        <v>Repeat Customer</v>
      </c>
      <c r="L1335" s="2" t="s">
        <v>2253</v>
      </c>
      <c r="M1335" s="2" t="s">
        <v>49</v>
      </c>
      <c r="N1335" s="2" t="s">
        <v>28</v>
      </c>
      <c r="O1335" s="2" t="s">
        <v>41</v>
      </c>
      <c r="P1335" s="2" t="s">
        <v>50</v>
      </c>
      <c r="Q1335" s="2" t="s">
        <v>236</v>
      </c>
      <c r="R1335" s="2" t="s">
        <v>1507</v>
      </c>
      <c r="S1335" s="2">
        <v>0.79</v>
      </c>
      <c r="T1335" s="7">
        <f>Table1[[#This Row],[Profit]]/Table1[[#This Row],[Sales]]</f>
        <v>-3.7425373754843429E-2</v>
      </c>
      <c r="U1335" s="2" t="s">
        <v>33</v>
      </c>
      <c r="V1335" s="2" t="s">
        <v>136</v>
      </c>
      <c r="W1335" s="2" t="s">
        <v>387</v>
      </c>
      <c r="X1335" s="2" t="s">
        <v>652</v>
      </c>
      <c r="Y1335" s="2">
        <v>30076</v>
      </c>
      <c r="Z1335" s="10">
        <v>42008</v>
      </c>
      <c r="AA1335" s="14" t="str">
        <f>TEXT(Table1[[#This Row],[Order Date]],"mmmm")</f>
        <v>January</v>
      </c>
      <c r="AB1335" s="8" t="str">
        <f>TEXT(Table1[[#This Row],[Order Date]],"yyyy")</f>
        <v>2015</v>
      </c>
      <c r="AC1335" s="10">
        <v>42010</v>
      </c>
      <c r="AD1335" s="2">
        <v>-45.01</v>
      </c>
      <c r="AE1335" s="2">
        <v>12</v>
      </c>
      <c r="AF1335" s="2">
        <v>1202.6600000000001</v>
      </c>
      <c r="AG1335" s="2">
        <v>86951</v>
      </c>
      <c r="AH1335" s="7" t="str">
        <f>IF(COUNTIF(Returns!$A$2:$A$1635,Orders!AG1335)&gt;0,"Returned","Not Returned")</f>
        <v>Not Returned</v>
      </c>
    </row>
    <row r="1336" spans="5:34" ht="12.75" customHeight="1" thickTop="1" thickBot="1" x14ac:dyDescent="0.3">
      <c r="E1336" s="11">
        <v>20197</v>
      </c>
      <c r="F1336" s="12" t="s">
        <v>47</v>
      </c>
      <c r="G1336" s="12">
        <v>0.01</v>
      </c>
      <c r="H1336" s="12">
        <v>11.7</v>
      </c>
      <c r="I1336" s="12">
        <v>5.63</v>
      </c>
      <c r="J1336" s="12">
        <v>2394</v>
      </c>
      <c r="K1336" s="7" t="str">
        <f>IF(COUNTIF(Table1[Customer ID],Table1[[#This Row],[Customer ID]])&gt;1,"Repeat Customer","One-Time Customer")</f>
        <v>Repeat Customer</v>
      </c>
      <c r="L1336" s="12" t="s">
        <v>2255</v>
      </c>
      <c r="M1336" s="12" t="s">
        <v>49</v>
      </c>
      <c r="N1336" s="12" t="s">
        <v>28</v>
      </c>
      <c r="O1336" s="12" t="s">
        <v>29</v>
      </c>
      <c r="P1336" s="12" t="s">
        <v>109</v>
      </c>
      <c r="Q1336" s="12" t="s">
        <v>59</v>
      </c>
      <c r="R1336" s="12" t="s">
        <v>2256</v>
      </c>
      <c r="S1336" s="12">
        <v>0.4</v>
      </c>
      <c r="T1336" s="7">
        <f>Table1[[#This Row],[Profit]]/Table1[[#This Row],[Sales]]</f>
        <v>0.19934922975240224</v>
      </c>
      <c r="U1336" s="12" t="s">
        <v>33</v>
      </c>
      <c r="V1336" s="12" t="s">
        <v>136</v>
      </c>
      <c r="W1336" s="12" t="s">
        <v>387</v>
      </c>
      <c r="X1336" s="12" t="s">
        <v>2257</v>
      </c>
      <c r="Y1336" s="12">
        <v>30328</v>
      </c>
      <c r="Z1336" s="13">
        <v>42125</v>
      </c>
      <c r="AA1336" s="14" t="str">
        <f>TEXT(Table1[[#This Row],[Order Date]],"mmmm")</f>
        <v>May</v>
      </c>
      <c r="AB1336" s="8" t="str">
        <f>TEXT(Table1[[#This Row],[Order Date]],"yyyy")</f>
        <v>2015</v>
      </c>
      <c r="AC1336" s="13">
        <v>42127</v>
      </c>
      <c r="AD1336" s="12">
        <v>39.209999999999994</v>
      </c>
      <c r="AE1336" s="12">
        <v>16</v>
      </c>
      <c r="AF1336" s="12">
        <v>196.69</v>
      </c>
      <c r="AG1336" s="12">
        <v>86949</v>
      </c>
      <c r="AH1336" s="7" t="str">
        <f>IF(COUNTIF(Returns!$A$2:$A$1635,Orders!AG1336)&gt;0,"Returned","Not Returned")</f>
        <v>Not Returned</v>
      </c>
    </row>
    <row r="1337" spans="5:34" ht="12.75" customHeight="1" thickTop="1" thickBot="1" x14ac:dyDescent="0.3">
      <c r="E1337" s="9">
        <v>20198</v>
      </c>
      <c r="F1337" s="2" t="s">
        <v>47</v>
      </c>
      <c r="G1337" s="2">
        <v>0.03</v>
      </c>
      <c r="H1337" s="2">
        <v>4.55</v>
      </c>
      <c r="I1337" s="2">
        <v>1.49</v>
      </c>
      <c r="J1337" s="2">
        <v>2394</v>
      </c>
      <c r="K1337" s="7" t="str">
        <f>IF(COUNTIF(Table1[Customer ID],Table1[[#This Row],[Customer ID]])&gt;1,"Repeat Customer","One-Time Customer")</f>
        <v>Repeat Customer</v>
      </c>
      <c r="L1337" s="2" t="s">
        <v>2255</v>
      </c>
      <c r="M1337" s="2" t="s">
        <v>49</v>
      </c>
      <c r="N1337" s="2" t="s">
        <v>28</v>
      </c>
      <c r="O1337" s="2" t="s">
        <v>29</v>
      </c>
      <c r="P1337" s="2" t="s">
        <v>109</v>
      </c>
      <c r="Q1337" s="2" t="s">
        <v>59</v>
      </c>
      <c r="R1337" s="2" t="s">
        <v>1441</v>
      </c>
      <c r="S1337" s="2">
        <v>0.35</v>
      </c>
      <c r="T1337" s="7">
        <f>Table1[[#This Row],[Profit]]/Table1[[#This Row],[Sales]]</f>
        <v>2.4920556107249259</v>
      </c>
      <c r="U1337" s="2" t="s">
        <v>33</v>
      </c>
      <c r="V1337" s="2" t="s">
        <v>136</v>
      </c>
      <c r="W1337" s="2" t="s">
        <v>387</v>
      </c>
      <c r="X1337" s="2" t="s">
        <v>2257</v>
      </c>
      <c r="Y1337" s="2">
        <v>30328</v>
      </c>
      <c r="Z1337" s="10">
        <v>42125</v>
      </c>
      <c r="AA1337" s="14" t="str">
        <f>TEXT(Table1[[#This Row],[Order Date]],"mmmm")</f>
        <v>May</v>
      </c>
      <c r="AB1337" s="8" t="str">
        <f>TEXT(Table1[[#This Row],[Order Date]],"yyyy")</f>
        <v>2015</v>
      </c>
      <c r="AC1337" s="10">
        <v>42125</v>
      </c>
      <c r="AD1337" s="2">
        <v>100.38000000000001</v>
      </c>
      <c r="AE1337" s="2">
        <v>9</v>
      </c>
      <c r="AF1337" s="2">
        <v>40.28</v>
      </c>
      <c r="AG1337" s="2">
        <v>86949</v>
      </c>
      <c r="AH1337" s="7" t="str">
        <f>IF(COUNTIF(Returns!$A$2:$A$1635,Orders!AG1337)&gt;0,"Returned","Not Returned")</f>
        <v>Not Returned</v>
      </c>
    </row>
    <row r="1338" spans="5:34" ht="12.75" customHeight="1" thickTop="1" thickBot="1" x14ac:dyDescent="0.3">
      <c r="E1338" s="11">
        <v>24954</v>
      </c>
      <c r="F1338" s="12" t="s">
        <v>37</v>
      </c>
      <c r="G1338" s="12">
        <v>0.04</v>
      </c>
      <c r="H1338" s="12">
        <v>60.97</v>
      </c>
      <c r="I1338" s="12">
        <v>4.5</v>
      </c>
      <c r="J1338" s="12">
        <v>2395</v>
      </c>
      <c r="K1338" s="7" t="str">
        <f>IF(COUNTIF(Table1[Customer ID],Table1[[#This Row],[Customer ID]])&gt;1,"Repeat Customer","One-Time Customer")</f>
        <v>One-Time Customer</v>
      </c>
      <c r="L1338" s="12" t="s">
        <v>2258</v>
      </c>
      <c r="M1338" s="12" t="s">
        <v>49</v>
      </c>
      <c r="N1338" s="12" t="s">
        <v>28</v>
      </c>
      <c r="O1338" s="12" t="s">
        <v>29</v>
      </c>
      <c r="P1338" s="12" t="s">
        <v>257</v>
      </c>
      <c r="Q1338" s="12" t="s">
        <v>59</v>
      </c>
      <c r="R1338" s="12" t="s">
        <v>2132</v>
      </c>
      <c r="S1338" s="12">
        <v>0.56000000000000005</v>
      </c>
      <c r="T1338" s="7">
        <f>Table1[[#This Row],[Profit]]/Table1[[#This Row],[Sales]]</f>
        <v>8.7827404319315294E-2</v>
      </c>
      <c r="U1338" s="12" t="s">
        <v>33</v>
      </c>
      <c r="V1338" s="12" t="s">
        <v>136</v>
      </c>
      <c r="W1338" s="12" t="s">
        <v>387</v>
      </c>
      <c r="X1338" s="12" t="s">
        <v>2259</v>
      </c>
      <c r="Y1338" s="12">
        <v>31401</v>
      </c>
      <c r="Z1338" s="13">
        <v>42086</v>
      </c>
      <c r="AA1338" s="14" t="str">
        <f>TEXT(Table1[[#This Row],[Order Date]],"mmmm")</f>
        <v>March</v>
      </c>
      <c r="AB1338" s="8" t="str">
        <f>TEXT(Table1[[#This Row],[Order Date]],"yyyy")</f>
        <v>2015</v>
      </c>
      <c r="AC1338" s="13">
        <v>42087</v>
      </c>
      <c r="AD1338" s="12">
        <v>79.423200000000008</v>
      </c>
      <c r="AE1338" s="12">
        <v>15</v>
      </c>
      <c r="AF1338" s="12">
        <v>904.31</v>
      </c>
      <c r="AG1338" s="12">
        <v>86952</v>
      </c>
      <c r="AH1338" s="7" t="str">
        <f>IF(COUNTIF(Returns!$A$2:$A$1635,Orders!AG1338)&gt;0,"Returned","Not Returned")</f>
        <v>Not Returned</v>
      </c>
    </row>
    <row r="1339" spans="5:34" ht="12.75" customHeight="1" thickTop="1" thickBot="1" x14ac:dyDescent="0.3">
      <c r="E1339" s="9">
        <v>22369</v>
      </c>
      <c r="F1339" s="2" t="s">
        <v>37</v>
      </c>
      <c r="G1339" s="2">
        <v>0.03</v>
      </c>
      <c r="H1339" s="2">
        <v>7.64</v>
      </c>
      <c r="I1339" s="2">
        <v>5.83</v>
      </c>
      <c r="J1339" s="2">
        <v>2398</v>
      </c>
      <c r="K1339" s="7" t="str">
        <f>IF(COUNTIF(Table1[Customer ID],Table1[[#This Row],[Customer ID]])&gt;1,"Repeat Customer","One-Time Customer")</f>
        <v>One-Time Customer</v>
      </c>
      <c r="L1339" s="2" t="s">
        <v>2260</v>
      </c>
      <c r="M1339" s="2" t="s">
        <v>49</v>
      </c>
      <c r="N1339" s="2" t="s">
        <v>28</v>
      </c>
      <c r="O1339" s="2" t="s">
        <v>29</v>
      </c>
      <c r="P1339" s="2" t="s">
        <v>93</v>
      </c>
      <c r="Q1339" s="2" t="s">
        <v>31</v>
      </c>
      <c r="R1339" s="2" t="s">
        <v>1026</v>
      </c>
      <c r="S1339" s="2">
        <v>0.36</v>
      </c>
      <c r="T1339" s="7">
        <f>Table1[[#This Row],[Profit]]/Table1[[#This Row],[Sales]]</f>
        <v>-0.15579599421845963</v>
      </c>
      <c r="U1339" s="2" t="s">
        <v>33</v>
      </c>
      <c r="V1339" s="2" t="s">
        <v>61</v>
      </c>
      <c r="W1339" s="2" t="s">
        <v>178</v>
      </c>
      <c r="X1339" s="2" t="s">
        <v>2261</v>
      </c>
      <c r="Y1339" s="2">
        <v>60103</v>
      </c>
      <c r="Z1339" s="10">
        <v>42059</v>
      </c>
      <c r="AA1339" s="14" t="str">
        <f>TEXT(Table1[[#This Row],[Order Date]],"mmmm")</f>
        <v>February</v>
      </c>
      <c r="AB1339" s="8" t="str">
        <f>TEXT(Table1[[#This Row],[Order Date]],"yyyy")</f>
        <v>2015</v>
      </c>
      <c r="AC1339" s="10">
        <v>42061</v>
      </c>
      <c r="AD1339" s="2">
        <v>-15.090400000000001</v>
      </c>
      <c r="AE1339" s="2">
        <v>12</v>
      </c>
      <c r="AF1339" s="2">
        <v>96.86</v>
      </c>
      <c r="AG1339" s="2">
        <v>86373</v>
      </c>
      <c r="AH1339" s="7" t="str">
        <f>IF(COUNTIF(Returns!$A$2:$A$1635,Orders!AG1339)&gt;0,"Returned","Not Returned")</f>
        <v>Not Returned</v>
      </c>
    </row>
    <row r="1340" spans="5:34" ht="12.75" customHeight="1" thickTop="1" thickBot="1" x14ac:dyDescent="0.3">
      <c r="E1340" s="11">
        <v>19001</v>
      </c>
      <c r="F1340" s="12" t="s">
        <v>56</v>
      </c>
      <c r="G1340" s="12">
        <v>0</v>
      </c>
      <c r="H1340" s="12">
        <v>65.989999999999995</v>
      </c>
      <c r="I1340" s="12">
        <v>3.99</v>
      </c>
      <c r="J1340" s="12">
        <v>2417</v>
      </c>
      <c r="K1340" s="7" t="str">
        <f>IF(COUNTIF(Table1[Customer ID],Table1[[#This Row],[Customer ID]])&gt;1,"Repeat Customer","One-Time Customer")</f>
        <v>One-Time Customer</v>
      </c>
      <c r="L1340" s="12" t="s">
        <v>2262</v>
      </c>
      <c r="M1340" s="12" t="s">
        <v>49</v>
      </c>
      <c r="N1340" s="12" t="s">
        <v>114</v>
      </c>
      <c r="O1340" s="12" t="s">
        <v>77</v>
      </c>
      <c r="P1340" s="12" t="s">
        <v>78</v>
      </c>
      <c r="Q1340" s="12" t="s">
        <v>59</v>
      </c>
      <c r="R1340" s="12" t="s">
        <v>1053</v>
      </c>
      <c r="S1340" s="12">
        <v>0.59</v>
      </c>
      <c r="T1340" s="7">
        <f>Table1[[#This Row],[Profit]]/Table1[[#This Row],[Sales]]</f>
        <v>-7.9101417096584595E-2</v>
      </c>
      <c r="U1340" s="12" t="s">
        <v>33</v>
      </c>
      <c r="V1340" s="12" t="s">
        <v>136</v>
      </c>
      <c r="W1340" s="12" t="s">
        <v>137</v>
      </c>
      <c r="X1340" s="12" t="s">
        <v>2027</v>
      </c>
      <c r="Y1340" s="12">
        <v>22124</v>
      </c>
      <c r="Z1340" s="13">
        <v>42077</v>
      </c>
      <c r="AA1340" s="14" t="str">
        <f>TEXT(Table1[[#This Row],[Order Date]],"mmmm")</f>
        <v>March</v>
      </c>
      <c r="AB1340" s="8" t="str">
        <f>TEXT(Table1[[#This Row],[Order Date]],"yyyy")</f>
        <v>2015</v>
      </c>
      <c r="AC1340" s="13">
        <v>42078</v>
      </c>
      <c r="AD1340" s="12">
        <v>-60.563999999999993</v>
      </c>
      <c r="AE1340" s="12">
        <v>13</v>
      </c>
      <c r="AF1340" s="12">
        <v>765.65</v>
      </c>
      <c r="AG1340" s="12">
        <v>86754</v>
      </c>
      <c r="AH1340" s="7" t="str">
        <f>IF(COUNTIF(Returns!$A$2:$A$1635,Orders!AG1340)&gt;0,"Returned","Not Returned")</f>
        <v>Not Returned</v>
      </c>
    </row>
    <row r="1341" spans="5:34" ht="12.75" customHeight="1" thickTop="1" thickBot="1" x14ac:dyDescent="0.3">
      <c r="E1341" s="9">
        <v>20325</v>
      </c>
      <c r="F1341" s="2" t="s">
        <v>47</v>
      </c>
      <c r="G1341" s="2">
        <v>0.03</v>
      </c>
      <c r="H1341" s="2">
        <v>2.1</v>
      </c>
      <c r="I1341" s="2">
        <v>0.7</v>
      </c>
      <c r="J1341" s="2">
        <v>2418</v>
      </c>
      <c r="K1341" s="7" t="str">
        <f>IF(COUNTIF(Table1[Customer ID],Table1[[#This Row],[Customer ID]])&gt;1,"Repeat Customer","One-Time Customer")</f>
        <v>Repeat Customer</v>
      </c>
      <c r="L1341" s="2" t="s">
        <v>2263</v>
      </c>
      <c r="M1341" s="2" t="s">
        <v>49</v>
      </c>
      <c r="N1341" s="2" t="s">
        <v>114</v>
      </c>
      <c r="O1341" s="2" t="s">
        <v>29</v>
      </c>
      <c r="P1341" s="2" t="s">
        <v>30</v>
      </c>
      <c r="Q1341" s="2" t="s">
        <v>31</v>
      </c>
      <c r="R1341" s="2" t="s">
        <v>2264</v>
      </c>
      <c r="S1341" s="2">
        <v>0.56999999999999995</v>
      </c>
      <c r="T1341" s="7">
        <f>Table1[[#This Row],[Profit]]/Table1[[#This Row],[Sales]]</f>
        <v>-169.02591743119265</v>
      </c>
      <c r="U1341" s="2" t="s">
        <v>33</v>
      </c>
      <c r="V1341" s="2" t="s">
        <v>136</v>
      </c>
      <c r="W1341" s="2" t="s">
        <v>137</v>
      </c>
      <c r="X1341" s="2" t="s">
        <v>2265</v>
      </c>
      <c r="Y1341" s="2">
        <v>23805</v>
      </c>
      <c r="Z1341" s="10">
        <v>42010</v>
      </c>
      <c r="AA1341" s="14" t="str">
        <f>TEXT(Table1[[#This Row],[Order Date]],"mmmm")</f>
        <v>January</v>
      </c>
      <c r="AB1341" s="8" t="str">
        <f>TEXT(Table1[[#This Row],[Order Date]],"yyyy")</f>
        <v>2015</v>
      </c>
      <c r="AC1341" s="10">
        <v>42011</v>
      </c>
      <c r="AD1341" s="2">
        <v>-1473.9059999999999</v>
      </c>
      <c r="AE1341" s="2">
        <v>4</v>
      </c>
      <c r="AF1341" s="2">
        <v>8.7200000000000006</v>
      </c>
      <c r="AG1341" s="2">
        <v>86750</v>
      </c>
      <c r="AH1341" s="7" t="str">
        <f>IF(COUNTIF(Returns!$A$2:$A$1635,Orders!AG1341)&gt;0,"Returned","Not Returned")</f>
        <v>Not Returned</v>
      </c>
    </row>
    <row r="1342" spans="5:34" ht="12.75" customHeight="1" thickTop="1" thickBot="1" x14ac:dyDescent="0.3">
      <c r="E1342" s="11">
        <v>21724</v>
      </c>
      <c r="F1342" s="12" t="s">
        <v>25</v>
      </c>
      <c r="G1342" s="12">
        <v>0.1</v>
      </c>
      <c r="H1342" s="12">
        <v>599.99</v>
      </c>
      <c r="I1342" s="12">
        <v>24.49</v>
      </c>
      <c r="J1342" s="12">
        <v>2418</v>
      </c>
      <c r="K1342" s="7" t="str">
        <f>IF(COUNTIF(Table1[Customer ID],Table1[[#This Row],[Customer ID]])&gt;1,"Repeat Customer","One-Time Customer")</f>
        <v>Repeat Customer</v>
      </c>
      <c r="L1342" s="12" t="s">
        <v>2263</v>
      </c>
      <c r="M1342" s="12" t="s">
        <v>49</v>
      </c>
      <c r="N1342" s="12" t="s">
        <v>114</v>
      </c>
      <c r="O1342" s="12" t="s">
        <v>77</v>
      </c>
      <c r="P1342" s="12" t="s">
        <v>587</v>
      </c>
      <c r="Q1342" s="12" t="s">
        <v>236</v>
      </c>
      <c r="R1342" s="12" t="s">
        <v>2266</v>
      </c>
      <c r="S1342" s="12">
        <v>0.5</v>
      </c>
      <c r="T1342" s="7">
        <f>Table1[[#This Row],[Profit]]/Table1[[#This Row],[Sales]]</f>
        <v>-5.3987214606124594E-2</v>
      </c>
      <c r="U1342" s="12" t="s">
        <v>33</v>
      </c>
      <c r="V1342" s="12" t="s">
        <v>136</v>
      </c>
      <c r="W1342" s="12" t="s">
        <v>137</v>
      </c>
      <c r="X1342" s="12" t="s">
        <v>2265</v>
      </c>
      <c r="Y1342" s="12">
        <v>23805</v>
      </c>
      <c r="Z1342" s="13">
        <v>42014</v>
      </c>
      <c r="AA1342" s="14" t="str">
        <f>TEXT(Table1[[#This Row],[Order Date]],"mmmm")</f>
        <v>January</v>
      </c>
      <c r="AB1342" s="8" t="str">
        <f>TEXT(Table1[[#This Row],[Order Date]],"yyyy")</f>
        <v>2015</v>
      </c>
      <c r="AC1342" s="13">
        <v>42015</v>
      </c>
      <c r="AD1342" s="12">
        <v>-343.12599999999998</v>
      </c>
      <c r="AE1342" s="12">
        <v>11</v>
      </c>
      <c r="AF1342" s="12">
        <v>6355.69</v>
      </c>
      <c r="AG1342" s="12">
        <v>86753</v>
      </c>
      <c r="AH1342" s="7" t="str">
        <f>IF(COUNTIF(Returns!$A$2:$A$1635,Orders!AG1342)&gt;0,"Returned","Not Returned")</f>
        <v>Not Returned</v>
      </c>
    </row>
    <row r="1343" spans="5:34" ht="12.75" customHeight="1" thickTop="1" thickBot="1" x14ac:dyDescent="0.3">
      <c r="E1343" s="9">
        <v>21725</v>
      </c>
      <c r="F1343" s="2" t="s">
        <v>25</v>
      </c>
      <c r="G1343" s="2">
        <v>0.06</v>
      </c>
      <c r="H1343" s="2">
        <v>2.78</v>
      </c>
      <c r="I1343" s="2">
        <v>1.25</v>
      </c>
      <c r="J1343" s="2">
        <v>2418</v>
      </c>
      <c r="K1343" s="7" t="str">
        <f>IF(COUNTIF(Table1[Customer ID],Table1[[#This Row],[Customer ID]])&gt;1,"Repeat Customer","One-Time Customer")</f>
        <v>Repeat Customer</v>
      </c>
      <c r="L1343" s="2" t="s">
        <v>2263</v>
      </c>
      <c r="M1343" s="2" t="s">
        <v>49</v>
      </c>
      <c r="N1343" s="2" t="s">
        <v>114</v>
      </c>
      <c r="O1343" s="2" t="s">
        <v>29</v>
      </c>
      <c r="P1343" s="2" t="s">
        <v>30</v>
      </c>
      <c r="Q1343" s="2" t="s">
        <v>31</v>
      </c>
      <c r="R1343" s="2" t="s">
        <v>2206</v>
      </c>
      <c r="S1343" s="2">
        <v>0.59</v>
      </c>
      <c r="T1343" s="7">
        <f>Table1[[#This Row],[Profit]]/Table1[[#This Row],[Sales]]</f>
        <v>2.3624065503737981</v>
      </c>
      <c r="U1343" s="2" t="s">
        <v>33</v>
      </c>
      <c r="V1343" s="2" t="s">
        <v>136</v>
      </c>
      <c r="W1343" s="2" t="s">
        <v>137</v>
      </c>
      <c r="X1343" s="2" t="s">
        <v>2265</v>
      </c>
      <c r="Y1343" s="2">
        <v>23805</v>
      </c>
      <c r="Z1343" s="10">
        <v>42014</v>
      </c>
      <c r="AA1343" s="14" t="str">
        <f>TEXT(Table1[[#This Row],[Order Date]],"mmmm")</f>
        <v>January</v>
      </c>
      <c r="AB1343" s="8" t="str">
        <f>TEXT(Table1[[#This Row],[Order Date]],"yyyy")</f>
        <v>2015</v>
      </c>
      <c r="AC1343" s="10">
        <v>42016</v>
      </c>
      <c r="AD1343" s="2">
        <v>66.359999999999985</v>
      </c>
      <c r="AE1343" s="2">
        <v>10</v>
      </c>
      <c r="AF1343" s="2">
        <v>28.09</v>
      </c>
      <c r="AG1343" s="2">
        <v>86753</v>
      </c>
      <c r="AH1343" s="7" t="str">
        <f>IF(COUNTIF(Returns!$A$2:$A$1635,Orders!AG1343)&gt;0,"Returned","Not Returned")</f>
        <v>Not Returned</v>
      </c>
    </row>
    <row r="1344" spans="5:34" ht="12.75" customHeight="1" thickTop="1" thickBot="1" x14ac:dyDescent="0.3">
      <c r="E1344" s="11">
        <v>22376</v>
      </c>
      <c r="F1344" s="12" t="s">
        <v>37</v>
      </c>
      <c r="G1344" s="12">
        <v>7.0000000000000007E-2</v>
      </c>
      <c r="H1344" s="12">
        <v>225.04</v>
      </c>
      <c r="I1344" s="12">
        <v>11.79</v>
      </c>
      <c r="J1344" s="12">
        <v>2419</v>
      </c>
      <c r="K1344" s="7" t="str">
        <f>IF(COUNTIF(Table1[Customer ID],Table1[[#This Row],[Customer ID]])&gt;1,"Repeat Customer","One-Time Customer")</f>
        <v>Repeat Customer</v>
      </c>
      <c r="L1344" s="12" t="s">
        <v>2267</v>
      </c>
      <c r="M1344" s="12" t="s">
        <v>49</v>
      </c>
      <c r="N1344" s="12" t="s">
        <v>114</v>
      </c>
      <c r="O1344" s="12" t="s">
        <v>29</v>
      </c>
      <c r="P1344" s="12" t="s">
        <v>257</v>
      </c>
      <c r="Q1344" s="12" t="s">
        <v>86</v>
      </c>
      <c r="R1344" s="12" t="s">
        <v>2268</v>
      </c>
      <c r="S1344" s="12">
        <v>0.42</v>
      </c>
      <c r="T1344" s="7">
        <f>Table1[[#This Row],[Profit]]/Table1[[#This Row],[Sales]]</f>
        <v>-0.14415608547537936</v>
      </c>
      <c r="U1344" s="12" t="s">
        <v>33</v>
      </c>
      <c r="V1344" s="12" t="s">
        <v>136</v>
      </c>
      <c r="W1344" s="12" t="s">
        <v>137</v>
      </c>
      <c r="X1344" s="12" t="s">
        <v>1449</v>
      </c>
      <c r="Y1344" s="12">
        <v>23701</v>
      </c>
      <c r="Z1344" s="13">
        <v>42089</v>
      </c>
      <c r="AA1344" s="14" t="str">
        <f>TEXT(Table1[[#This Row],[Order Date]],"mmmm")</f>
        <v>March</v>
      </c>
      <c r="AB1344" s="8" t="str">
        <f>TEXT(Table1[[#This Row],[Order Date]],"yyyy")</f>
        <v>2015</v>
      </c>
      <c r="AC1344" s="13">
        <v>42089</v>
      </c>
      <c r="AD1344" s="12">
        <v>-162.91800000000001</v>
      </c>
      <c r="AE1344" s="12">
        <v>5</v>
      </c>
      <c r="AF1344" s="12">
        <v>1130.1500000000001</v>
      </c>
      <c r="AG1344" s="12">
        <v>86751</v>
      </c>
      <c r="AH1344" s="7" t="str">
        <f>IF(COUNTIF(Returns!$A$2:$A$1635,Orders!AG1344)&gt;0,"Returned","Not Returned")</f>
        <v>Not Returned</v>
      </c>
    </row>
    <row r="1345" spans="5:34" ht="12.75" customHeight="1" thickTop="1" thickBot="1" x14ac:dyDescent="0.3">
      <c r="E1345" s="9">
        <v>22377</v>
      </c>
      <c r="F1345" s="2" t="s">
        <v>37</v>
      </c>
      <c r="G1345" s="2">
        <v>0.03</v>
      </c>
      <c r="H1345" s="2">
        <v>7.84</v>
      </c>
      <c r="I1345" s="2">
        <v>4.71</v>
      </c>
      <c r="J1345" s="2">
        <v>2419</v>
      </c>
      <c r="K1345" s="7" t="str">
        <f>IF(COUNTIF(Table1[Customer ID],Table1[[#This Row],[Customer ID]])&gt;1,"Repeat Customer","One-Time Customer")</f>
        <v>Repeat Customer</v>
      </c>
      <c r="L1345" s="2" t="s">
        <v>2267</v>
      </c>
      <c r="M1345" s="2" t="s">
        <v>49</v>
      </c>
      <c r="N1345" s="2" t="s">
        <v>114</v>
      </c>
      <c r="O1345" s="2" t="s">
        <v>29</v>
      </c>
      <c r="P1345" s="2" t="s">
        <v>109</v>
      </c>
      <c r="Q1345" s="2" t="s">
        <v>59</v>
      </c>
      <c r="R1345" s="2" t="s">
        <v>2269</v>
      </c>
      <c r="S1345" s="2">
        <v>0.35</v>
      </c>
      <c r="T1345" s="7">
        <f>Table1[[#This Row],[Profit]]/Table1[[#This Row],[Sales]]</f>
        <v>15.812356078719882</v>
      </c>
      <c r="U1345" s="2" t="s">
        <v>33</v>
      </c>
      <c r="V1345" s="2" t="s">
        <v>136</v>
      </c>
      <c r="W1345" s="2" t="s">
        <v>137</v>
      </c>
      <c r="X1345" s="2" t="s">
        <v>1449</v>
      </c>
      <c r="Y1345" s="2">
        <v>23701</v>
      </c>
      <c r="Z1345" s="10">
        <v>42089</v>
      </c>
      <c r="AA1345" s="14" t="str">
        <f>TEXT(Table1[[#This Row],[Order Date]],"mmmm")</f>
        <v>March</v>
      </c>
      <c r="AB1345" s="8" t="str">
        <f>TEXT(Table1[[#This Row],[Order Date]],"yyyy")</f>
        <v>2015</v>
      </c>
      <c r="AC1345" s="10">
        <v>42092</v>
      </c>
      <c r="AD1345" s="2">
        <v>859.7177999999999</v>
      </c>
      <c r="AE1345" s="2">
        <v>7</v>
      </c>
      <c r="AF1345" s="2">
        <v>54.37</v>
      </c>
      <c r="AG1345" s="2">
        <v>86751</v>
      </c>
      <c r="AH1345" s="7" t="str">
        <f>IF(COUNTIF(Returns!$A$2:$A$1635,Orders!AG1345)&gt;0,"Returned","Not Returned")</f>
        <v>Not Returned</v>
      </c>
    </row>
    <row r="1346" spans="5:34" ht="12.75" customHeight="1" thickTop="1" thickBot="1" x14ac:dyDescent="0.3">
      <c r="E1346" s="11">
        <v>25271</v>
      </c>
      <c r="F1346" s="12" t="s">
        <v>25</v>
      </c>
      <c r="G1346" s="12">
        <v>0.04</v>
      </c>
      <c r="H1346" s="12">
        <v>9.11</v>
      </c>
      <c r="I1346" s="12">
        <v>2.15</v>
      </c>
      <c r="J1346" s="12">
        <v>2420</v>
      </c>
      <c r="K1346" s="7" t="str">
        <f>IF(COUNTIF(Table1[Customer ID],Table1[[#This Row],[Customer ID]])&gt;1,"Repeat Customer","One-Time Customer")</f>
        <v>One-Time Customer</v>
      </c>
      <c r="L1346" s="12" t="s">
        <v>2270</v>
      </c>
      <c r="M1346" s="12" t="s">
        <v>49</v>
      </c>
      <c r="N1346" s="12" t="s">
        <v>114</v>
      </c>
      <c r="O1346" s="12" t="s">
        <v>29</v>
      </c>
      <c r="P1346" s="12" t="s">
        <v>93</v>
      </c>
      <c r="Q1346" s="12" t="s">
        <v>31</v>
      </c>
      <c r="R1346" s="12" t="s">
        <v>1258</v>
      </c>
      <c r="S1346" s="12">
        <v>0.4</v>
      </c>
      <c r="T1346" s="7">
        <f>Table1[[#This Row],[Profit]]/Table1[[#This Row],[Sales]]</f>
        <v>-0.22873004857737683</v>
      </c>
      <c r="U1346" s="12" t="s">
        <v>33</v>
      </c>
      <c r="V1346" s="12" t="s">
        <v>136</v>
      </c>
      <c r="W1346" s="12" t="s">
        <v>137</v>
      </c>
      <c r="X1346" s="12" t="s">
        <v>1567</v>
      </c>
      <c r="Y1346" s="12">
        <v>23223</v>
      </c>
      <c r="Z1346" s="13">
        <v>42130</v>
      </c>
      <c r="AA1346" s="14" t="str">
        <f>TEXT(Table1[[#This Row],[Order Date]],"mmmm")</f>
        <v>May</v>
      </c>
      <c r="AB1346" s="8" t="str">
        <f>TEXT(Table1[[#This Row],[Order Date]],"yyyy")</f>
        <v>2015</v>
      </c>
      <c r="AC1346" s="13">
        <v>42130</v>
      </c>
      <c r="AD1346" s="12">
        <v>-23.072000000000003</v>
      </c>
      <c r="AE1346" s="12">
        <v>11</v>
      </c>
      <c r="AF1346" s="12">
        <v>100.87</v>
      </c>
      <c r="AG1346" s="12">
        <v>86752</v>
      </c>
      <c r="AH1346" s="7" t="str">
        <f>IF(COUNTIF(Returns!$A$2:$A$1635,Orders!AG1346)&gt;0,"Returned","Not Returned")</f>
        <v>Not Returned</v>
      </c>
    </row>
    <row r="1347" spans="5:34" ht="12.75" customHeight="1" thickTop="1" thickBot="1" x14ac:dyDescent="0.3">
      <c r="E1347" s="9">
        <v>18802</v>
      </c>
      <c r="F1347" s="2" t="s">
        <v>37</v>
      </c>
      <c r="G1347" s="2">
        <v>0.05</v>
      </c>
      <c r="H1347" s="2">
        <v>150.97999999999999</v>
      </c>
      <c r="I1347" s="2">
        <v>43.71</v>
      </c>
      <c r="J1347" s="2">
        <v>2422</v>
      </c>
      <c r="K1347" s="7" t="str">
        <f>IF(COUNTIF(Table1[Customer ID],Table1[[#This Row],[Customer ID]])&gt;1,"Repeat Customer","One-Time Customer")</f>
        <v>Repeat Customer</v>
      </c>
      <c r="L1347" s="2" t="s">
        <v>2271</v>
      </c>
      <c r="M1347" s="2" t="s">
        <v>39</v>
      </c>
      <c r="N1347" s="2" t="s">
        <v>40</v>
      </c>
      <c r="O1347" s="2" t="s">
        <v>41</v>
      </c>
      <c r="P1347" s="2" t="s">
        <v>42</v>
      </c>
      <c r="Q1347" s="2" t="s">
        <v>43</v>
      </c>
      <c r="R1347" s="2" t="s">
        <v>2272</v>
      </c>
      <c r="S1347" s="2">
        <v>0.55000000000000004</v>
      </c>
      <c r="T1347" s="7">
        <f>Table1[[#This Row],[Profit]]/Table1[[#This Row],[Sales]]</f>
        <v>0.3501733904839856</v>
      </c>
      <c r="U1347" s="2" t="s">
        <v>33</v>
      </c>
      <c r="V1347" s="2" t="s">
        <v>61</v>
      </c>
      <c r="W1347" s="2" t="s">
        <v>130</v>
      </c>
      <c r="X1347" s="2" t="s">
        <v>2273</v>
      </c>
      <c r="Y1347" s="2">
        <v>77340</v>
      </c>
      <c r="Z1347" s="10">
        <v>42148</v>
      </c>
      <c r="AA1347" s="14" t="str">
        <f>TEXT(Table1[[#This Row],[Order Date]],"mmmm")</f>
        <v>May</v>
      </c>
      <c r="AB1347" s="8" t="str">
        <f>TEXT(Table1[[#This Row],[Order Date]],"yyyy")</f>
        <v>2015</v>
      </c>
      <c r="AC1347" s="10">
        <v>42149</v>
      </c>
      <c r="AD1347" s="2">
        <v>650.29999999999995</v>
      </c>
      <c r="AE1347" s="2">
        <v>12</v>
      </c>
      <c r="AF1347" s="2">
        <v>1857.08</v>
      </c>
      <c r="AG1347" s="2">
        <v>89053</v>
      </c>
      <c r="AH1347" s="7" t="str">
        <f>IF(COUNTIF(Returns!$A$2:$A$1635,Orders!AG1347)&gt;0,"Returned","Not Returned")</f>
        <v>Not Returned</v>
      </c>
    </row>
    <row r="1348" spans="5:34" ht="12.75" customHeight="1" thickTop="1" thickBot="1" x14ac:dyDescent="0.3">
      <c r="E1348" s="11">
        <v>19817</v>
      </c>
      <c r="F1348" s="12" t="s">
        <v>56</v>
      </c>
      <c r="G1348" s="12">
        <v>0.09</v>
      </c>
      <c r="H1348" s="12">
        <v>3.89</v>
      </c>
      <c r="I1348" s="12">
        <v>7.01</v>
      </c>
      <c r="J1348" s="12">
        <v>2422</v>
      </c>
      <c r="K1348" s="7" t="str">
        <f>IF(COUNTIF(Table1[Customer ID],Table1[[#This Row],[Customer ID]])&gt;1,"Repeat Customer","One-Time Customer")</f>
        <v>Repeat Customer</v>
      </c>
      <c r="L1348" s="12" t="s">
        <v>2271</v>
      </c>
      <c r="M1348" s="12" t="s">
        <v>27</v>
      </c>
      <c r="N1348" s="12" t="s">
        <v>40</v>
      </c>
      <c r="O1348" s="12" t="s">
        <v>29</v>
      </c>
      <c r="P1348" s="12" t="s">
        <v>109</v>
      </c>
      <c r="Q1348" s="12" t="s">
        <v>59</v>
      </c>
      <c r="R1348" s="12" t="s">
        <v>1340</v>
      </c>
      <c r="S1348" s="12">
        <v>0.37</v>
      </c>
      <c r="T1348" s="7">
        <f>Table1[[#This Row],[Profit]]/Table1[[#This Row],[Sales]]</f>
        <v>-3.6256343984962407</v>
      </c>
      <c r="U1348" s="12" t="s">
        <v>33</v>
      </c>
      <c r="V1348" s="12" t="s">
        <v>61</v>
      </c>
      <c r="W1348" s="12" t="s">
        <v>130</v>
      </c>
      <c r="X1348" s="12" t="s">
        <v>2273</v>
      </c>
      <c r="Y1348" s="12">
        <v>77340</v>
      </c>
      <c r="Z1348" s="13">
        <v>42026</v>
      </c>
      <c r="AA1348" s="14" t="str">
        <f>TEXT(Table1[[#This Row],[Order Date]],"mmmm")</f>
        <v>January</v>
      </c>
      <c r="AB1348" s="8" t="str">
        <f>TEXT(Table1[[#This Row],[Order Date]],"yyyy")</f>
        <v>2015</v>
      </c>
      <c r="AC1348" s="13">
        <v>42028</v>
      </c>
      <c r="AD1348" s="12">
        <v>-154.30700000000002</v>
      </c>
      <c r="AE1348" s="12">
        <v>10</v>
      </c>
      <c r="AF1348" s="12">
        <v>42.56</v>
      </c>
      <c r="AG1348" s="12">
        <v>89055</v>
      </c>
      <c r="AH1348" s="7" t="str">
        <f>IF(COUNTIF(Returns!$A$2:$A$1635,Orders!AG1348)&gt;0,"Returned","Not Returned")</f>
        <v>Not Returned</v>
      </c>
    </row>
    <row r="1349" spans="5:34" ht="12.75" customHeight="1" thickTop="1" thickBot="1" x14ac:dyDescent="0.3">
      <c r="E1349" s="9">
        <v>25126</v>
      </c>
      <c r="F1349" s="2" t="s">
        <v>106</v>
      </c>
      <c r="G1349" s="2">
        <v>0.04</v>
      </c>
      <c r="H1349" s="2">
        <v>100.98</v>
      </c>
      <c r="I1349" s="2">
        <v>7.18</v>
      </c>
      <c r="J1349" s="2">
        <v>2423</v>
      </c>
      <c r="K1349" s="7" t="str">
        <f>IF(COUNTIF(Table1[Customer ID],Table1[[#This Row],[Customer ID]])&gt;1,"Repeat Customer","One-Time Customer")</f>
        <v>One-Time Customer</v>
      </c>
      <c r="L1349" s="2" t="s">
        <v>2274</v>
      </c>
      <c r="M1349" s="2" t="s">
        <v>49</v>
      </c>
      <c r="N1349" s="2" t="s">
        <v>40</v>
      </c>
      <c r="O1349" s="2" t="s">
        <v>77</v>
      </c>
      <c r="P1349" s="2" t="s">
        <v>180</v>
      </c>
      <c r="Q1349" s="2" t="s">
        <v>59</v>
      </c>
      <c r="R1349" s="2" t="s">
        <v>2275</v>
      </c>
      <c r="S1349" s="2">
        <v>0.4</v>
      </c>
      <c r="T1349" s="7">
        <f>Table1[[#This Row],[Profit]]/Table1[[#This Row],[Sales]]</f>
        <v>0.65059892506808703</v>
      </c>
      <c r="U1349" s="2" t="s">
        <v>33</v>
      </c>
      <c r="V1349" s="2" t="s">
        <v>61</v>
      </c>
      <c r="W1349" s="2" t="s">
        <v>130</v>
      </c>
      <c r="X1349" s="2" t="s">
        <v>2276</v>
      </c>
      <c r="Y1349" s="2">
        <v>76053</v>
      </c>
      <c r="Z1349" s="10">
        <v>42025</v>
      </c>
      <c r="AA1349" s="14" t="str">
        <f>TEXT(Table1[[#This Row],[Order Date]],"mmmm")</f>
        <v>January</v>
      </c>
      <c r="AB1349" s="8" t="str">
        <f>TEXT(Table1[[#This Row],[Order Date]],"yyyy")</f>
        <v>2015</v>
      </c>
      <c r="AC1349" s="10">
        <v>42030</v>
      </c>
      <c r="AD1349" s="2">
        <v>269.94</v>
      </c>
      <c r="AE1349" s="2">
        <v>4</v>
      </c>
      <c r="AF1349" s="2">
        <v>414.91</v>
      </c>
      <c r="AG1349" s="2">
        <v>89054</v>
      </c>
      <c r="AH1349" s="7" t="str">
        <f>IF(COUNTIF(Returns!$A$2:$A$1635,Orders!AG1349)&gt;0,"Returned","Not Returned")</f>
        <v>Not Returned</v>
      </c>
    </row>
    <row r="1350" spans="5:34" ht="12.75" customHeight="1" thickTop="1" thickBot="1" x14ac:dyDescent="0.3">
      <c r="E1350" s="11">
        <v>21761</v>
      </c>
      <c r="F1350" s="12" t="s">
        <v>25</v>
      </c>
      <c r="G1350" s="12">
        <v>0.08</v>
      </c>
      <c r="H1350" s="12">
        <v>30.93</v>
      </c>
      <c r="I1350" s="12">
        <v>3.92</v>
      </c>
      <c r="J1350" s="12">
        <v>2426</v>
      </c>
      <c r="K1350" s="7" t="str">
        <f>IF(COUNTIF(Table1[Customer ID],Table1[[#This Row],[Customer ID]])&gt;1,"Repeat Customer","One-Time Customer")</f>
        <v>Repeat Customer</v>
      </c>
      <c r="L1350" s="12" t="s">
        <v>2277</v>
      </c>
      <c r="M1350" s="12" t="s">
        <v>49</v>
      </c>
      <c r="N1350" s="12" t="s">
        <v>58</v>
      </c>
      <c r="O1350" s="12" t="s">
        <v>41</v>
      </c>
      <c r="P1350" s="12" t="s">
        <v>50</v>
      </c>
      <c r="Q1350" s="12" t="s">
        <v>51</v>
      </c>
      <c r="R1350" s="12" t="s">
        <v>1750</v>
      </c>
      <c r="S1350" s="12">
        <v>0.44</v>
      </c>
      <c r="T1350" s="7">
        <f>Table1[[#This Row],[Profit]]/Table1[[#This Row],[Sales]]</f>
        <v>0.69</v>
      </c>
      <c r="U1350" s="12" t="s">
        <v>33</v>
      </c>
      <c r="V1350" s="12" t="s">
        <v>61</v>
      </c>
      <c r="W1350" s="12" t="s">
        <v>130</v>
      </c>
      <c r="X1350" s="12" t="s">
        <v>2278</v>
      </c>
      <c r="Y1350" s="12">
        <v>75061</v>
      </c>
      <c r="Z1350" s="13">
        <v>42078</v>
      </c>
      <c r="AA1350" s="14" t="str">
        <f>TEXT(Table1[[#This Row],[Order Date]],"mmmm")</f>
        <v>March</v>
      </c>
      <c r="AB1350" s="8" t="str">
        <f>TEXT(Table1[[#This Row],[Order Date]],"yyyy")</f>
        <v>2015</v>
      </c>
      <c r="AC1350" s="13">
        <v>42079</v>
      </c>
      <c r="AD1350" s="12">
        <v>63.059099999999994</v>
      </c>
      <c r="AE1350" s="12">
        <v>3</v>
      </c>
      <c r="AF1350" s="12">
        <v>91.39</v>
      </c>
      <c r="AG1350" s="12">
        <v>90859</v>
      </c>
      <c r="AH1350" s="7" t="str">
        <f>IF(COUNTIF(Returns!$A$2:$A$1635,Orders!AG1350)&gt;0,"Returned","Not Returned")</f>
        <v>Not Returned</v>
      </c>
    </row>
    <row r="1351" spans="5:34" ht="12.75" customHeight="1" thickTop="1" thickBot="1" x14ac:dyDescent="0.3">
      <c r="E1351" s="9">
        <v>20496</v>
      </c>
      <c r="F1351" s="2" t="s">
        <v>106</v>
      </c>
      <c r="G1351" s="2">
        <v>0.08</v>
      </c>
      <c r="H1351" s="2">
        <v>4.4800000000000004</v>
      </c>
      <c r="I1351" s="2">
        <v>49</v>
      </c>
      <c r="J1351" s="2">
        <v>2426</v>
      </c>
      <c r="K1351" s="7" t="str">
        <f>IF(COUNTIF(Table1[Customer ID],Table1[[#This Row],[Customer ID]])&gt;1,"Repeat Customer","One-Time Customer")</f>
        <v>Repeat Customer</v>
      </c>
      <c r="L1351" s="2" t="s">
        <v>2277</v>
      </c>
      <c r="M1351" s="2" t="s">
        <v>49</v>
      </c>
      <c r="N1351" s="2" t="s">
        <v>58</v>
      </c>
      <c r="O1351" s="2" t="s">
        <v>29</v>
      </c>
      <c r="P1351" s="2" t="s">
        <v>257</v>
      </c>
      <c r="Q1351" s="2" t="s">
        <v>236</v>
      </c>
      <c r="R1351" s="2" t="s">
        <v>680</v>
      </c>
      <c r="S1351" s="2">
        <v>0.6</v>
      </c>
      <c r="T1351" s="7">
        <f>Table1[[#This Row],[Profit]]/Table1[[#This Row],[Sales]]</f>
        <v>0.69</v>
      </c>
      <c r="U1351" s="2" t="s">
        <v>33</v>
      </c>
      <c r="V1351" s="2" t="s">
        <v>61</v>
      </c>
      <c r="W1351" s="2" t="s">
        <v>130</v>
      </c>
      <c r="X1351" s="2" t="s">
        <v>2278</v>
      </c>
      <c r="Y1351" s="2">
        <v>75061</v>
      </c>
      <c r="Z1351" s="10">
        <v>42126</v>
      </c>
      <c r="AA1351" s="14" t="str">
        <f>TEXT(Table1[[#This Row],[Order Date]],"mmmm")</f>
        <v>May</v>
      </c>
      <c r="AB1351" s="8" t="str">
        <f>TEXT(Table1[[#This Row],[Order Date]],"yyyy")</f>
        <v>2015</v>
      </c>
      <c r="AC1351" s="10">
        <v>42126</v>
      </c>
      <c r="AD1351" s="2">
        <v>139.58009999999999</v>
      </c>
      <c r="AE1351" s="2">
        <v>37</v>
      </c>
      <c r="AF1351" s="2">
        <v>202.29</v>
      </c>
      <c r="AG1351" s="2">
        <v>90861</v>
      </c>
      <c r="AH1351" s="7" t="str">
        <f>IF(COUNTIF(Returns!$A$2:$A$1635,Orders!AG1351)&gt;0,"Returned","Not Returned")</f>
        <v>Not Returned</v>
      </c>
    </row>
    <row r="1352" spans="5:34" ht="12.75" customHeight="1" thickTop="1" thickBot="1" x14ac:dyDescent="0.3">
      <c r="E1352" s="11">
        <v>20497</v>
      </c>
      <c r="F1352" s="12" t="s">
        <v>106</v>
      </c>
      <c r="G1352" s="12">
        <v>0</v>
      </c>
      <c r="H1352" s="12">
        <v>17.670000000000002</v>
      </c>
      <c r="I1352" s="12">
        <v>8.99</v>
      </c>
      <c r="J1352" s="12">
        <v>2426</v>
      </c>
      <c r="K1352" s="7" t="str">
        <f>IF(COUNTIF(Table1[Customer ID],Table1[[#This Row],[Customer ID]])&gt;1,"Repeat Customer","One-Time Customer")</f>
        <v>Repeat Customer</v>
      </c>
      <c r="L1352" s="12" t="s">
        <v>2277</v>
      </c>
      <c r="M1352" s="12" t="s">
        <v>49</v>
      </c>
      <c r="N1352" s="12" t="s">
        <v>58</v>
      </c>
      <c r="O1352" s="12" t="s">
        <v>41</v>
      </c>
      <c r="P1352" s="12" t="s">
        <v>50</v>
      </c>
      <c r="Q1352" s="12" t="s">
        <v>51</v>
      </c>
      <c r="R1352" s="12" t="s">
        <v>807</v>
      </c>
      <c r="S1352" s="12">
        <v>0.47</v>
      </c>
      <c r="T1352" s="7">
        <f>Table1[[#This Row],[Profit]]/Table1[[#This Row],[Sales]]</f>
        <v>0.65005038231284462</v>
      </c>
      <c r="U1352" s="12" t="s">
        <v>33</v>
      </c>
      <c r="V1352" s="12" t="s">
        <v>61</v>
      </c>
      <c r="W1352" s="12" t="s">
        <v>130</v>
      </c>
      <c r="X1352" s="12" t="s">
        <v>2278</v>
      </c>
      <c r="Y1352" s="12">
        <v>75061</v>
      </c>
      <c r="Z1352" s="13">
        <v>42126</v>
      </c>
      <c r="AA1352" s="14" t="str">
        <f>TEXT(Table1[[#This Row],[Order Date]],"mmmm")</f>
        <v>May</v>
      </c>
      <c r="AB1352" s="8" t="str">
        <f>TEXT(Table1[[#This Row],[Order Date]],"yyyy")</f>
        <v>2015</v>
      </c>
      <c r="AC1352" s="13">
        <v>42133</v>
      </c>
      <c r="AD1352" s="12">
        <v>109.67000000000002</v>
      </c>
      <c r="AE1352" s="12">
        <v>9</v>
      </c>
      <c r="AF1352" s="12">
        <v>168.71</v>
      </c>
      <c r="AG1352" s="12">
        <v>90861</v>
      </c>
      <c r="AH1352" s="7" t="str">
        <f>IF(COUNTIF(Returns!$A$2:$A$1635,Orders!AG1352)&gt;0,"Returned","Not Returned")</f>
        <v>Not Returned</v>
      </c>
    </row>
    <row r="1353" spans="5:34" ht="12.75" customHeight="1" thickTop="1" thickBot="1" x14ac:dyDescent="0.3">
      <c r="E1353" s="9">
        <v>23729</v>
      </c>
      <c r="F1353" s="2" t="s">
        <v>25</v>
      </c>
      <c r="G1353" s="2">
        <v>0.03</v>
      </c>
      <c r="H1353" s="2">
        <v>40.99</v>
      </c>
      <c r="I1353" s="2">
        <v>19.989999999999998</v>
      </c>
      <c r="J1353" s="2">
        <v>2427</v>
      </c>
      <c r="K1353" s="7" t="str">
        <f>IF(COUNTIF(Table1[Customer ID],Table1[[#This Row],[Customer ID]])&gt;1,"Repeat Customer","One-Time Customer")</f>
        <v>One-Time Customer</v>
      </c>
      <c r="L1353" s="2" t="s">
        <v>2279</v>
      </c>
      <c r="M1353" s="2" t="s">
        <v>49</v>
      </c>
      <c r="N1353" s="2" t="s">
        <v>28</v>
      </c>
      <c r="O1353" s="2" t="s">
        <v>29</v>
      </c>
      <c r="P1353" s="2" t="s">
        <v>93</v>
      </c>
      <c r="Q1353" s="2" t="s">
        <v>59</v>
      </c>
      <c r="R1353" s="2" t="s">
        <v>1934</v>
      </c>
      <c r="S1353" s="2">
        <v>0.36</v>
      </c>
      <c r="T1353" s="7">
        <f>Table1[[#This Row],[Profit]]/Table1[[#This Row],[Sales]]</f>
        <v>0.44634788008807091</v>
      </c>
      <c r="U1353" s="2" t="s">
        <v>33</v>
      </c>
      <c r="V1353" s="2" t="s">
        <v>61</v>
      </c>
      <c r="W1353" s="2" t="s">
        <v>130</v>
      </c>
      <c r="X1353" s="2" t="s">
        <v>2280</v>
      </c>
      <c r="Y1353" s="2">
        <v>76248</v>
      </c>
      <c r="Z1353" s="10">
        <v>42052</v>
      </c>
      <c r="AA1353" s="14" t="str">
        <f>TEXT(Table1[[#This Row],[Order Date]],"mmmm")</f>
        <v>February</v>
      </c>
      <c r="AB1353" s="8" t="str">
        <f>TEXT(Table1[[#This Row],[Order Date]],"yyyy")</f>
        <v>2015</v>
      </c>
      <c r="AC1353" s="10">
        <v>42053</v>
      </c>
      <c r="AD1353" s="2">
        <v>395.30799999999999</v>
      </c>
      <c r="AE1353" s="2">
        <v>21</v>
      </c>
      <c r="AF1353" s="2">
        <v>885.65</v>
      </c>
      <c r="AG1353" s="2">
        <v>90860</v>
      </c>
      <c r="AH1353" s="7" t="str">
        <f>IF(COUNTIF(Returns!$A$2:$A$1635,Orders!AG1353)&gt;0,"Returned","Not Returned")</f>
        <v>Not Returned</v>
      </c>
    </row>
    <row r="1354" spans="5:34" ht="12.75" customHeight="1" thickTop="1" thickBot="1" x14ac:dyDescent="0.3">
      <c r="E1354" s="11">
        <v>22562</v>
      </c>
      <c r="F1354" s="12" t="s">
        <v>37</v>
      </c>
      <c r="G1354" s="12">
        <v>0.1</v>
      </c>
      <c r="H1354" s="12">
        <v>14.28</v>
      </c>
      <c r="I1354" s="12">
        <v>2.99</v>
      </c>
      <c r="J1354" s="12">
        <v>2430</v>
      </c>
      <c r="K1354" s="7" t="str">
        <f>IF(COUNTIF(Table1[Customer ID],Table1[[#This Row],[Customer ID]])&gt;1,"Repeat Customer","One-Time Customer")</f>
        <v>Repeat Customer</v>
      </c>
      <c r="L1354" s="12" t="s">
        <v>2281</v>
      </c>
      <c r="M1354" s="12" t="s">
        <v>49</v>
      </c>
      <c r="N1354" s="12" t="s">
        <v>40</v>
      </c>
      <c r="O1354" s="12" t="s">
        <v>29</v>
      </c>
      <c r="P1354" s="12" t="s">
        <v>109</v>
      </c>
      <c r="Q1354" s="12" t="s">
        <v>59</v>
      </c>
      <c r="R1354" s="12" t="s">
        <v>1713</v>
      </c>
      <c r="S1354" s="12">
        <v>0.39</v>
      </c>
      <c r="T1354" s="7">
        <f>Table1[[#This Row],[Profit]]/Table1[[#This Row],[Sales]]</f>
        <v>0.69</v>
      </c>
      <c r="U1354" s="12" t="s">
        <v>33</v>
      </c>
      <c r="V1354" s="12" t="s">
        <v>61</v>
      </c>
      <c r="W1354" s="12" t="s">
        <v>130</v>
      </c>
      <c r="X1354" s="12" t="s">
        <v>2282</v>
      </c>
      <c r="Y1354" s="12">
        <v>76541</v>
      </c>
      <c r="Z1354" s="13">
        <v>42087</v>
      </c>
      <c r="AA1354" s="14" t="str">
        <f>TEXT(Table1[[#This Row],[Order Date]],"mmmm")</f>
        <v>March</v>
      </c>
      <c r="AB1354" s="8" t="str">
        <f>TEXT(Table1[[#This Row],[Order Date]],"yyyy")</f>
        <v>2015</v>
      </c>
      <c r="AC1354" s="13">
        <v>42088</v>
      </c>
      <c r="AD1354" s="12">
        <v>104.9145</v>
      </c>
      <c r="AE1354" s="12">
        <v>11</v>
      </c>
      <c r="AF1354" s="12">
        <v>152.05000000000001</v>
      </c>
      <c r="AG1354" s="12">
        <v>91108</v>
      </c>
      <c r="AH1354" s="7" t="str">
        <f>IF(COUNTIF(Returns!$A$2:$A$1635,Orders!AG1354)&gt;0,"Returned","Not Returned")</f>
        <v>Not Returned</v>
      </c>
    </row>
    <row r="1355" spans="5:34" ht="12.75" customHeight="1" thickTop="1" thickBot="1" x14ac:dyDescent="0.3">
      <c r="E1355" s="9">
        <v>22105</v>
      </c>
      <c r="F1355" s="2" t="s">
        <v>37</v>
      </c>
      <c r="G1355" s="2">
        <v>0.04</v>
      </c>
      <c r="H1355" s="2">
        <v>7.08</v>
      </c>
      <c r="I1355" s="2">
        <v>2.35</v>
      </c>
      <c r="J1355" s="2">
        <v>2430</v>
      </c>
      <c r="K1355" s="7" t="str">
        <f>IF(COUNTIF(Table1[Customer ID],Table1[[#This Row],[Customer ID]])&gt;1,"Repeat Customer","One-Time Customer")</f>
        <v>Repeat Customer</v>
      </c>
      <c r="L1355" s="2" t="s">
        <v>2281</v>
      </c>
      <c r="M1355" s="2" t="s">
        <v>49</v>
      </c>
      <c r="N1355" s="2" t="s">
        <v>40</v>
      </c>
      <c r="O1355" s="2" t="s">
        <v>29</v>
      </c>
      <c r="P1355" s="2" t="s">
        <v>30</v>
      </c>
      <c r="Q1355" s="2" t="s">
        <v>31</v>
      </c>
      <c r="R1355" s="2" t="s">
        <v>1144</v>
      </c>
      <c r="S1355" s="2">
        <v>0.47</v>
      </c>
      <c r="T1355" s="7">
        <f>Table1[[#This Row],[Profit]]/Table1[[#This Row],[Sales]]</f>
        <v>0.50081466395112018</v>
      </c>
      <c r="U1355" s="2" t="s">
        <v>33</v>
      </c>
      <c r="V1355" s="2" t="s">
        <v>61</v>
      </c>
      <c r="W1355" s="2" t="s">
        <v>130</v>
      </c>
      <c r="X1355" s="2" t="s">
        <v>2282</v>
      </c>
      <c r="Y1355" s="2">
        <v>76541</v>
      </c>
      <c r="Z1355" s="10">
        <v>42104</v>
      </c>
      <c r="AA1355" s="14" t="str">
        <f>TEXT(Table1[[#This Row],[Order Date]],"mmmm")</f>
        <v>April</v>
      </c>
      <c r="AB1355" s="8" t="str">
        <f>TEXT(Table1[[#This Row],[Order Date]],"yyyy")</f>
        <v>2015</v>
      </c>
      <c r="AC1355" s="10">
        <v>42105</v>
      </c>
      <c r="AD1355" s="2">
        <v>24.59</v>
      </c>
      <c r="AE1355" s="2">
        <v>7</v>
      </c>
      <c r="AF1355" s="2">
        <v>49.1</v>
      </c>
      <c r="AG1355" s="2">
        <v>91109</v>
      </c>
      <c r="AH1355" s="7" t="str">
        <f>IF(COUNTIF(Returns!$A$2:$A$1635,Orders!AG1355)&gt;0,"Returned","Not Returned")</f>
        <v>Not Returned</v>
      </c>
    </row>
    <row r="1356" spans="5:34" ht="12.75" customHeight="1" thickTop="1" thickBot="1" x14ac:dyDescent="0.3">
      <c r="E1356" s="11">
        <v>20731</v>
      </c>
      <c r="F1356" s="12" t="s">
        <v>106</v>
      </c>
      <c r="G1356" s="12">
        <v>0.03</v>
      </c>
      <c r="H1356" s="12">
        <v>140.99</v>
      </c>
      <c r="I1356" s="12">
        <v>4.2</v>
      </c>
      <c r="J1356" s="12">
        <v>2430</v>
      </c>
      <c r="K1356" s="7" t="str">
        <f>IF(COUNTIF(Table1[Customer ID],Table1[[#This Row],[Customer ID]])&gt;1,"Repeat Customer","One-Time Customer")</f>
        <v>Repeat Customer</v>
      </c>
      <c r="L1356" s="12" t="s">
        <v>2281</v>
      </c>
      <c r="M1356" s="12" t="s">
        <v>49</v>
      </c>
      <c r="N1356" s="12" t="s">
        <v>40</v>
      </c>
      <c r="O1356" s="12" t="s">
        <v>77</v>
      </c>
      <c r="P1356" s="12" t="s">
        <v>78</v>
      </c>
      <c r="Q1356" s="12" t="s">
        <v>59</v>
      </c>
      <c r="R1356" s="12" t="s">
        <v>2283</v>
      </c>
      <c r="S1356" s="12">
        <v>0.59</v>
      </c>
      <c r="T1356" s="7">
        <f>Table1[[#This Row],[Profit]]/Table1[[#This Row],[Sales]]</f>
        <v>-1.8614835254017206</v>
      </c>
      <c r="U1356" s="12" t="s">
        <v>33</v>
      </c>
      <c r="V1356" s="12" t="s">
        <v>61</v>
      </c>
      <c r="W1356" s="12" t="s">
        <v>130</v>
      </c>
      <c r="X1356" s="12" t="s">
        <v>2282</v>
      </c>
      <c r="Y1356" s="12">
        <v>76541</v>
      </c>
      <c r="Z1356" s="13">
        <v>42092</v>
      </c>
      <c r="AA1356" s="14" t="str">
        <f>TEXT(Table1[[#This Row],[Order Date]],"mmmm")</f>
        <v>March</v>
      </c>
      <c r="AB1356" s="8" t="str">
        <f>TEXT(Table1[[#This Row],[Order Date]],"yyyy")</f>
        <v>2015</v>
      </c>
      <c r="AC1356" s="13">
        <v>42100</v>
      </c>
      <c r="AD1356" s="12">
        <v>-458.74400000000003</v>
      </c>
      <c r="AE1356" s="12">
        <v>2</v>
      </c>
      <c r="AF1356" s="12">
        <v>246.44</v>
      </c>
      <c r="AG1356" s="12">
        <v>91110</v>
      </c>
      <c r="AH1356" s="7" t="str">
        <f>IF(COUNTIF(Returns!$A$2:$A$1635,Orders!AG1356)&gt;0,"Returned","Not Returned")</f>
        <v>Not Returned</v>
      </c>
    </row>
    <row r="1357" spans="5:34" ht="12.75" customHeight="1" thickTop="1" thickBot="1" x14ac:dyDescent="0.3">
      <c r="E1357" s="9">
        <v>3490</v>
      </c>
      <c r="F1357" s="2" t="s">
        <v>37</v>
      </c>
      <c r="G1357" s="2">
        <v>0.05</v>
      </c>
      <c r="H1357" s="2">
        <v>8.85</v>
      </c>
      <c r="I1357" s="2">
        <v>5.6</v>
      </c>
      <c r="J1357" s="2">
        <v>2431</v>
      </c>
      <c r="K1357" s="7" t="str">
        <f>IF(COUNTIF(Table1[Customer ID],Table1[[#This Row],[Customer ID]])&gt;1,"Repeat Customer","One-Time Customer")</f>
        <v>Repeat Customer</v>
      </c>
      <c r="L1357" s="2" t="s">
        <v>2284</v>
      </c>
      <c r="M1357" s="2" t="s">
        <v>49</v>
      </c>
      <c r="N1357" s="2" t="s">
        <v>114</v>
      </c>
      <c r="O1357" s="2" t="s">
        <v>29</v>
      </c>
      <c r="P1357" s="2" t="s">
        <v>109</v>
      </c>
      <c r="Q1357" s="2" t="s">
        <v>59</v>
      </c>
      <c r="R1357" s="2" t="s">
        <v>2285</v>
      </c>
      <c r="S1357" s="2">
        <v>0.36</v>
      </c>
      <c r="T1357" s="7">
        <f>Table1[[#This Row],[Profit]]/Table1[[#This Row],[Sales]]</f>
        <v>-4.6097046413502103E-2</v>
      </c>
      <c r="U1357" s="2" t="s">
        <v>33</v>
      </c>
      <c r="V1357" s="2" t="s">
        <v>34</v>
      </c>
      <c r="W1357" s="2" t="s">
        <v>45</v>
      </c>
      <c r="X1357" s="2" t="s">
        <v>663</v>
      </c>
      <c r="Y1357" s="2">
        <v>90004</v>
      </c>
      <c r="Z1357" s="10">
        <v>42165</v>
      </c>
      <c r="AA1357" s="14" t="str">
        <f>TEXT(Table1[[#This Row],[Order Date]],"mmmm")</f>
        <v>June</v>
      </c>
      <c r="AB1357" s="8" t="str">
        <f>TEXT(Table1[[#This Row],[Order Date]],"yyyy")</f>
        <v>2015</v>
      </c>
      <c r="AC1357" s="10">
        <v>42166</v>
      </c>
      <c r="AD1357" s="2">
        <v>-9.1769999999999996</v>
      </c>
      <c r="AE1357" s="2">
        <v>21</v>
      </c>
      <c r="AF1357" s="2">
        <v>199.08</v>
      </c>
      <c r="AG1357" s="2">
        <v>24869</v>
      </c>
      <c r="AH1357" s="7" t="str">
        <f>IF(COUNTIF(Returns!$A$2:$A$1635,Orders!AG1357)&gt;0,"Returned","Not Returned")</f>
        <v>Not Returned</v>
      </c>
    </row>
    <row r="1358" spans="5:34" ht="12.75" customHeight="1" thickTop="1" thickBot="1" x14ac:dyDescent="0.3">
      <c r="E1358" s="11">
        <v>819</v>
      </c>
      <c r="F1358" s="12" t="s">
        <v>25</v>
      </c>
      <c r="G1358" s="12">
        <v>7.0000000000000007E-2</v>
      </c>
      <c r="H1358" s="12">
        <v>155.06</v>
      </c>
      <c r="I1358" s="12">
        <v>7.07</v>
      </c>
      <c r="J1358" s="12">
        <v>2431</v>
      </c>
      <c r="K1358" s="7" t="str">
        <f>IF(COUNTIF(Table1[Customer ID],Table1[[#This Row],[Customer ID]])&gt;1,"Repeat Customer","One-Time Customer")</f>
        <v>Repeat Customer</v>
      </c>
      <c r="L1358" s="12" t="s">
        <v>2284</v>
      </c>
      <c r="M1358" s="12" t="s">
        <v>49</v>
      </c>
      <c r="N1358" s="12" t="s">
        <v>114</v>
      </c>
      <c r="O1358" s="12" t="s">
        <v>29</v>
      </c>
      <c r="P1358" s="12" t="s">
        <v>141</v>
      </c>
      <c r="Q1358" s="12" t="s">
        <v>59</v>
      </c>
      <c r="R1358" s="12" t="s">
        <v>142</v>
      </c>
      <c r="S1358" s="12">
        <v>0.59</v>
      </c>
      <c r="T1358" s="7">
        <f>Table1[[#This Row],[Profit]]/Table1[[#This Row],[Sales]]</f>
        <v>-5.9708592642724378E-2</v>
      </c>
      <c r="U1358" s="12" t="s">
        <v>33</v>
      </c>
      <c r="V1358" s="12" t="s">
        <v>34</v>
      </c>
      <c r="W1358" s="12" t="s">
        <v>45</v>
      </c>
      <c r="X1358" s="12" t="s">
        <v>663</v>
      </c>
      <c r="Y1358" s="12">
        <v>90004</v>
      </c>
      <c r="Z1358" s="13">
        <v>42143</v>
      </c>
      <c r="AA1358" s="14" t="str">
        <f>TEXT(Table1[[#This Row],[Order Date]],"mmmm")</f>
        <v>May</v>
      </c>
      <c r="AB1358" s="8" t="str">
        <f>TEXT(Table1[[#This Row],[Order Date]],"yyyy")</f>
        <v>2015</v>
      </c>
      <c r="AC1358" s="13">
        <v>42143</v>
      </c>
      <c r="AD1358" s="12">
        <v>-121.75</v>
      </c>
      <c r="AE1358" s="12">
        <v>14</v>
      </c>
      <c r="AF1358" s="12">
        <v>2039.07</v>
      </c>
      <c r="AG1358" s="12">
        <v>5920</v>
      </c>
      <c r="AH1358" s="7" t="str">
        <f>IF(COUNTIF(Returns!$A$2:$A$1635,Orders!AG1358)&gt;0,"Returned","Not Returned")</f>
        <v>Not Returned</v>
      </c>
    </row>
    <row r="1359" spans="5:34" ht="12.75" customHeight="1" thickTop="1" thickBot="1" x14ac:dyDescent="0.3">
      <c r="E1359" s="9">
        <v>18819</v>
      </c>
      <c r="F1359" s="2" t="s">
        <v>25</v>
      </c>
      <c r="G1359" s="2">
        <v>7.0000000000000007E-2</v>
      </c>
      <c r="H1359" s="2">
        <v>155.06</v>
      </c>
      <c r="I1359" s="2">
        <v>7.07</v>
      </c>
      <c r="J1359" s="2">
        <v>2432</v>
      </c>
      <c r="K1359" s="7" t="str">
        <f>IF(COUNTIF(Table1[Customer ID],Table1[[#This Row],[Customer ID]])&gt;1,"Repeat Customer","One-Time Customer")</f>
        <v>Repeat Customer</v>
      </c>
      <c r="L1359" s="2" t="s">
        <v>2286</v>
      </c>
      <c r="M1359" s="2" t="s">
        <v>49</v>
      </c>
      <c r="N1359" s="2" t="s">
        <v>114</v>
      </c>
      <c r="O1359" s="2" t="s">
        <v>29</v>
      </c>
      <c r="P1359" s="2" t="s">
        <v>141</v>
      </c>
      <c r="Q1359" s="2" t="s">
        <v>59</v>
      </c>
      <c r="R1359" s="2" t="s">
        <v>142</v>
      </c>
      <c r="S1359" s="2">
        <v>0.59</v>
      </c>
      <c r="T1359" s="7">
        <f>Table1[[#This Row],[Profit]]/Table1[[#This Row],[Sales]]</f>
        <v>5.5728475305533993E-2</v>
      </c>
      <c r="U1359" s="2" t="s">
        <v>33</v>
      </c>
      <c r="V1359" s="2" t="s">
        <v>61</v>
      </c>
      <c r="W1359" s="2" t="s">
        <v>304</v>
      </c>
      <c r="X1359" s="2" t="s">
        <v>2287</v>
      </c>
      <c r="Y1359" s="2">
        <v>73110</v>
      </c>
      <c r="Z1359" s="10">
        <v>42143</v>
      </c>
      <c r="AA1359" s="14" t="str">
        <f>TEXT(Table1[[#This Row],[Order Date]],"mmmm")</f>
        <v>May</v>
      </c>
      <c r="AB1359" s="8" t="str">
        <f>TEXT(Table1[[#This Row],[Order Date]],"yyyy")</f>
        <v>2015</v>
      </c>
      <c r="AC1359" s="10">
        <v>42143</v>
      </c>
      <c r="AD1359" s="2">
        <v>24.350000000000023</v>
      </c>
      <c r="AE1359" s="2">
        <v>3</v>
      </c>
      <c r="AF1359" s="2">
        <v>436.94</v>
      </c>
      <c r="AG1359" s="2">
        <v>89096</v>
      </c>
      <c r="AH1359" s="7" t="str">
        <f>IF(COUNTIF(Returns!$A$2:$A$1635,Orders!AG1359)&gt;0,"Returned","Not Returned")</f>
        <v>Not Returned</v>
      </c>
    </row>
    <row r="1360" spans="5:34" ht="12.75" customHeight="1" thickTop="1" thickBot="1" x14ac:dyDescent="0.3">
      <c r="E1360" s="11">
        <v>20286</v>
      </c>
      <c r="F1360" s="12" t="s">
        <v>37</v>
      </c>
      <c r="G1360" s="12">
        <v>0.09</v>
      </c>
      <c r="H1360" s="12">
        <v>5.4</v>
      </c>
      <c r="I1360" s="12">
        <v>7.78</v>
      </c>
      <c r="J1360" s="12">
        <v>2432</v>
      </c>
      <c r="K1360" s="7" t="str">
        <f>IF(COUNTIF(Table1[Customer ID],Table1[[#This Row],[Customer ID]])&gt;1,"Repeat Customer","One-Time Customer")</f>
        <v>Repeat Customer</v>
      </c>
      <c r="L1360" s="12" t="s">
        <v>2286</v>
      </c>
      <c r="M1360" s="12" t="s">
        <v>27</v>
      </c>
      <c r="N1360" s="12" t="s">
        <v>114</v>
      </c>
      <c r="O1360" s="12" t="s">
        <v>29</v>
      </c>
      <c r="P1360" s="12" t="s">
        <v>109</v>
      </c>
      <c r="Q1360" s="12" t="s">
        <v>59</v>
      </c>
      <c r="R1360" s="12" t="s">
        <v>310</v>
      </c>
      <c r="S1360" s="12">
        <v>0.37</v>
      </c>
      <c r="T1360" s="7">
        <f>Table1[[#This Row],[Profit]]/Table1[[#This Row],[Sales]]</f>
        <v>-0.93002942750133755</v>
      </c>
      <c r="U1360" s="12" t="s">
        <v>33</v>
      </c>
      <c r="V1360" s="12" t="s">
        <v>61</v>
      </c>
      <c r="W1360" s="12" t="s">
        <v>304</v>
      </c>
      <c r="X1360" s="12" t="s">
        <v>2287</v>
      </c>
      <c r="Y1360" s="12">
        <v>73110</v>
      </c>
      <c r="Z1360" s="13">
        <v>42161</v>
      </c>
      <c r="AA1360" s="14" t="str">
        <f>TEXT(Table1[[#This Row],[Order Date]],"mmmm")</f>
        <v>June</v>
      </c>
      <c r="AB1360" s="8" t="str">
        <f>TEXT(Table1[[#This Row],[Order Date]],"yyyy")</f>
        <v>2015</v>
      </c>
      <c r="AC1360" s="13">
        <v>42163</v>
      </c>
      <c r="AD1360" s="12">
        <v>-34.764499999999998</v>
      </c>
      <c r="AE1360" s="12">
        <v>6</v>
      </c>
      <c r="AF1360" s="12">
        <v>37.380000000000003</v>
      </c>
      <c r="AG1360" s="12">
        <v>89097</v>
      </c>
      <c r="AH1360" s="7" t="str">
        <f>IF(COUNTIF(Returns!$A$2:$A$1635,Orders!AG1360)&gt;0,"Returned","Not Returned")</f>
        <v>Not Returned</v>
      </c>
    </row>
    <row r="1361" spans="5:34" ht="12.75" customHeight="1" thickTop="1" thickBot="1" x14ac:dyDescent="0.3">
      <c r="E1361" s="9">
        <v>21490</v>
      </c>
      <c r="F1361" s="2" t="s">
        <v>37</v>
      </c>
      <c r="G1361" s="2">
        <v>0.05</v>
      </c>
      <c r="H1361" s="2">
        <v>8.85</v>
      </c>
      <c r="I1361" s="2">
        <v>5.6</v>
      </c>
      <c r="J1361" s="2">
        <v>2433</v>
      </c>
      <c r="K1361" s="7" t="str">
        <f>IF(COUNTIF(Table1[Customer ID],Table1[[#This Row],[Customer ID]])&gt;1,"Repeat Customer","One-Time Customer")</f>
        <v>One-Time Customer</v>
      </c>
      <c r="L1361" s="2" t="s">
        <v>2288</v>
      </c>
      <c r="M1361" s="2" t="s">
        <v>49</v>
      </c>
      <c r="N1361" s="2" t="s">
        <v>114</v>
      </c>
      <c r="O1361" s="2" t="s">
        <v>29</v>
      </c>
      <c r="P1361" s="2" t="s">
        <v>109</v>
      </c>
      <c r="Q1361" s="2" t="s">
        <v>59</v>
      </c>
      <c r="R1361" s="2" t="s">
        <v>2285</v>
      </c>
      <c r="S1361" s="2">
        <v>0.36</v>
      </c>
      <c r="T1361" s="7">
        <f>Table1[[#This Row],[Profit]]/Table1[[#This Row],[Sales]]</f>
        <v>-0.1548860759493671</v>
      </c>
      <c r="U1361" s="2" t="s">
        <v>33</v>
      </c>
      <c r="V1361" s="2" t="s">
        <v>61</v>
      </c>
      <c r="W1361" s="2" t="s">
        <v>304</v>
      </c>
      <c r="X1361" s="2" t="s">
        <v>2289</v>
      </c>
      <c r="Y1361" s="2">
        <v>73160</v>
      </c>
      <c r="Z1361" s="10">
        <v>42165</v>
      </c>
      <c r="AA1361" s="14" t="str">
        <f>TEXT(Table1[[#This Row],[Order Date]],"mmmm")</f>
        <v>June</v>
      </c>
      <c r="AB1361" s="8" t="str">
        <f>TEXT(Table1[[#This Row],[Order Date]],"yyyy")</f>
        <v>2015</v>
      </c>
      <c r="AC1361" s="10">
        <v>42166</v>
      </c>
      <c r="AD1361" s="2">
        <v>-7.3415999999999997</v>
      </c>
      <c r="AE1361" s="2">
        <v>5</v>
      </c>
      <c r="AF1361" s="2">
        <v>47.4</v>
      </c>
      <c r="AG1361" s="2">
        <v>89095</v>
      </c>
      <c r="AH1361" s="7" t="str">
        <f>IF(COUNTIF(Returns!$A$2:$A$1635,Orders!AG1361)&gt;0,"Returned","Not Returned")</f>
        <v>Not Returned</v>
      </c>
    </row>
    <row r="1362" spans="5:34" ht="12.75" customHeight="1" thickTop="1" thickBot="1" x14ac:dyDescent="0.3">
      <c r="E1362" s="11">
        <v>19566</v>
      </c>
      <c r="F1362" s="12" t="s">
        <v>106</v>
      </c>
      <c r="G1362" s="12">
        <v>0.09</v>
      </c>
      <c r="H1362" s="12">
        <v>90.97</v>
      </c>
      <c r="I1362" s="12">
        <v>14</v>
      </c>
      <c r="J1362" s="12">
        <v>2437</v>
      </c>
      <c r="K1362" s="7" t="str">
        <f>IF(COUNTIF(Table1[Customer ID],Table1[[#This Row],[Customer ID]])&gt;1,"Repeat Customer","One-Time Customer")</f>
        <v>One-Time Customer</v>
      </c>
      <c r="L1362" s="12" t="s">
        <v>2290</v>
      </c>
      <c r="M1362" s="12" t="s">
        <v>39</v>
      </c>
      <c r="N1362" s="12" t="s">
        <v>40</v>
      </c>
      <c r="O1362" s="12" t="s">
        <v>77</v>
      </c>
      <c r="P1362" s="12" t="s">
        <v>85</v>
      </c>
      <c r="Q1362" s="12" t="s">
        <v>43</v>
      </c>
      <c r="R1362" s="12" t="s">
        <v>1805</v>
      </c>
      <c r="S1362" s="12">
        <v>0.36</v>
      </c>
      <c r="T1362" s="7">
        <f>Table1[[#This Row],[Profit]]/Table1[[#This Row],[Sales]]</f>
        <v>0.13573076923076943</v>
      </c>
      <c r="U1362" s="12" t="s">
        <v>33</v>
      </c>
      <c r="V1362" s="12" t="s">
        <v>61</v>
      </c>
      <c r="W1362" s="12" t="s">
        <v>1858</v>
      </c>
      <c r="X1362" s="12" t="s">
        <v>2291</v>
      </c>
      <c r="Y1362" s="12">
        <v>53150</v>
      </c>
      <c r="Z1362" s="13">
        <v>42064</v>
      </c>
      <c r="AA1362" s="14" t="str">
        <f>TEXT(Table1[[#This Row],[Order Date]],"mmmm")</f>
        <v>March</v>
      </c>
      <c r="AB1362" s="8" t="str">
        <f>TEXT(Table1[[#This Row],[Order Date]],"yyyy")</f>
        <v>2015</v>
      </c>
      <c r="AC1362" s="13">
        <v>42066</v>
      </c>
      <c r="AD1362" s="12">
        <v>35.290000000000049</v>
      </c>
      <c r="AE1362" s="12">
        <v>3</v>
      </c>
      <c r="AF1362" s="12">
        <v>260</v>
      </c>
      <c r="AG1362" s="12">
        <v>90301</v>
      </c>
      <c r="AH1362" s="7" t="str">
        <f>IF(COUNTIF(Returns!$A$2:$A$1635,Orders!AG1362)&gt;0,"Returned","Not Returned")</f>
        <v>Not Returned</v>
      </c>
    </row>
    <row r="1363" spans="5:34" ht="12.75" customHeight="1" thickTop="1" thickBot="1" x14ac:dyDescent="0.3">
      <c r="E1363" s="9">
        <v>20157</v>
      </c>
      <c r="F1363" s="2" t="s">
        <v>56</v>
      </c>
      <c r="G1363" s="2">
        <v>0.02</v>
      </c>
      <c r="H1363" s="2">
        <v>63.94</v>
      </c>
      <c r="I1363" s="2">
        <v>14.48</v>
      </c>
      <c r="J1363" s="2">
        <v>2441</v>
      </c>
      <c r="K1363" s="7" t="str">
        <f>IF(COUNTIF(Table1[Customer ID],Table1[[#This Row],[Customer ID]])&gt;1,"Repeat Customer","One-Time Customer")</f>
        <v>One-Time Customer</v>
      </c>
      <c r="L1363" s="2" t="s">
        <v>2292</v>
      </c>
      <c r="M1363" s="2" t="s">
        <v>49</v>
      </c>
      <c r="N1363" s="2" t="s">
        <v>114</v>
      </c>
      <c r="O1363" s="2" t="s">
        <v>41</v>
      </c>
      <c r="P1363" s="2" t="s">
        <v>50</v>
      </c>
      <c r="Q1363" s="2" t="s">
        <v>59</v>
      </c>
      <c r="R1363" s="2" t="s">
        <v>519</v>
      </c>
      <c r="S1363" s="2">
        <v>0.46</v>
      </c>
      <c r="T1363" s="7">
        <f>Table1[[#This Row],[Profit]]/Table1[[#This Row],[Sales]]</f>
        <v>-0.14114414541355502</v>
      </c>
      <c r="U1363" s="2" t="s">
        <v>33</v>
      </c>
      <c r="V1363" s="2" t="s">
        <v>136</v>
      </c>
      <c r="W1363" s="2" t="s">
        <v>362</v>
      </c>
      <c r="X1363" s="2" t="s">
        <v>2293</v>
      </c>
      <c r="Y1363" s="2">
        <v>32935</v>
      </c>
      <c r="Z1363" s="10">
        <v>42098</v>
      </c>
      <c r="AA1363" s="14" t="str">
        <f>TEXT(Table1[[#This Row],[Order Date]],"mmmm")</f>
        <v>April</v>
      </c>
      <c r="AB1363" s="8" t="str">
        <f>TEXT(Table1[[#This Row],[Order Date]],"yyyy")</f>
        <v>2015</v>
      </c>
      <c r="AC1363" s="10">
        <v>42098</v>
      </c>
      <c r="AD1363" s="2">
        <v>-100.17</v>
      </c>
      <c r="AE1363" s="2">
        <v>11</v>
      </c>
      <c r="AF1363" s="2">
        <v>709.7</v>
      </c>
      <c r="AG1363" s="2">
        <v>89300</v>
      </c>
      <c r="AH1363" s="7" t="str">
        <f>IF(COUNTIF(Returns!$A$2:$A$1635,Orders!AG1363)&gt;0,"Returned","Not Returned")</f>
        <v>Not Returned</v>
      </c>
    </row>
    <row r="1364" spans="5:34" ht="12.75" customHeight="1" thickTop="1" thickBot="1" x14ac:dyDescent="0.3">
      <c r="E1364" s="11">
        <v>20158</v>
      </c>
      <c r="F1364" s="12" t="s">
        <v>56</v>
      </c>
      <c r="G1364" s="12">
        <v>0.01</v>
      </c>
      <c r="H1364" s="12">
        <v>5.0199999999999996</v>
      </c>
      <c r="I1364" s="12">
        <v>5.14</v>
      </c>
      <c r="J1364" s="12">
        <v>2442</v>
      </c>
      <c r="K1364" s="7" t="str">
        <f>IF(COUNTIF(Table1[Customer ID],Table1[[#This Row],[Customer ID]])&gt;1,"Repeat Customer","One-Time Customer")</f>
        <v>One-Time Customer</v>
      </c>
      <c r="L1364" s="12" t="s">
        <v>2294</v>
      </c>
      <c r="M1364" s="12" t="s">
        <v>49</v>
      </c>
      <c r="N1364" s="12" t="s">
        <v>114</v>
      </c>
      <c r="O1364" s="12" t="s">
        <v>77</v>
      </c>
      <c r="P1364" s="12" t="s">
        <v>180</v>
      </c>
      <c r="Q1364" s="12" t="s">
        <v>51</v>
      </c>
      <c r="R1364" s="12" t="s">
        <v>840</v>
      </c>
      <c r="S1364" s="12">
        <v>0.79</v>
      </c>
      <c r="T1364" s="7">
        <f>Table1[[#This Row],[Profit]]/Table1[[#This Row],[Sales]]</f>
        <v>-0.14398249452954046</v>
      </c>
      <c r="U1364" s="12" t="s">
        <v>33</v>
      </c>
      <c r="V1364" s="12" t="s">
        <v>136</v>
      </c>
      <c r="W1364" s="12" t="s">
        <v>362</v>
      </c>
      <c r="X1364" s="12" t="s">
        <v>2295</v>
      </c>
      <c r="Y1364" s="12">
        <v>32953</v>
      </c>
      <c r="Z1364" s="13">
        <v>42098</v>
      </c>
      <c r="AA1364" s="14" t="str">
        <f>TEXT(Table1[[#This Row],[Order Date]],"mmmm")</f>
        <v>April</v>
      </c>
      <c r="AB1364" s="8" t="str">
        <f>TEXT(Table1[[#This Row],[Order Date]],"yyyy")</f>
        <v>2015</v>
      </c>
      <c r="AC1364" s="13">
        <v>42100</v>
      </c>
      <c r="AD1364" s="12">
        <v>-3.9479999999999995</v>
      </c>
      <c r="AE1364" s="12">
        <v>5</v>
      </c>
      <c r="AF1364" s="12">
        <v>27.42</v>
      </c>
      <c r="AG1364" s="12">
        <v>89300</v>
      </c>
      <c r="AH1364" s="7" t="str">
        <f>IF(COUNTIF(Returns!$A$2:$A$1635,Orders!AG1364)&gt;0,"Returned","Not Returned")</f>
        <v>Not Returned</v>
      </c>
    </row>
    <row r="1365" spans="5:34" ht="12.75" customHeight="1" thickTop="1" thickBot="1" x14ac:dyDescent="0.3">
      <c r="E1365" s="9">
        <v>21084</v>
      </c>
      <c r="F1365" s="2" t="s">
        <v>25</v>
      </c>
      <c r="G1365" s="2">
        <v>0.05</v>
      </c>
      <c r="H1365" s="2">
        <v>58.1</v>
      </c>
      <c r="I1365" s="2">
        <v>1.49</v>
      </c>
      <c r="J1365" s="2">
        <v>2443</v>
      </c>
      <c r="K1365" s="7" t="str">
        <f>IF(COUNTIF(Table1[Customer ID],Table1[[#This Row],[Customer ID]])&gt;1,"Repeat Customer","One-Time Customer")</f>
        <v>Repeat Customer</v>
      </c>
      <c r="L1365" s="2" t="s">
        <v>2296</v>
      </c>
      <c r="M1365" s="2" t="s">
        <v>49</v>
      </c>
      <c r="N1365" s="2" t="s">
        <v>28</v>
      </c>
      <c r="O1365" s="2" t="s">
        <v>29</v>
      </c>
      <c r="P1365" s="2" t="s">
        <v>109</v>
      </c>
      <c r="Q1365" s="2" t="s">
        <v>59</v>
      </c>
      <c r="R1365" s="2" t="s">
        <v>283</v>
      </c>
      <c r="S1365" s="2">
        <v>0.38</v>
      </c>
      <c r="T1365" s="7">
        <f>Table1[[#This Row],[Profit]]/Table1[[#This Row],[Sales]]</f>
        <v>2.2108976267150164</v>
      </c>
      <c r="U1365" s="2" t="s">
        <v>33</v>
      </c>
      <c r="V1365" s="2" t="s">
        <v>136</v>
      </c>
      <c r="W1365" s="2" t="s">
        <v>362</v>
      </c>
      <c r="X1365" s="2" t="s">
        <v>447</v>
      </c>
      <c r="Y1365" s="2">
        <v>33142</v>
      </c>
      <c r="Z1365" s="10">
        <v>42022</v>
      </c>
      <c r="AA1365" s="14" t="str">
        <f>TEXT(Table1[[#This Row],[Order Date]],"mmmm")</f>
        <v>January</v>
      </c>
      <c r="AB1365" s="8" t="str">
        <f>TEXT(Table1[[#This Row],[Order Date]],"yyyy")</f>
        <v>2015</v>
      </c>
      <c r="AC1365" s="10">
        <v>42022</v>
      </c>
      <c r="AD1365" s="2">
        <v>1633.9859999999999</v>
      </c>
      <c r="AE1365" s="2">
        <v>13</v>
      </c>
      <c r="AF1365" s="2">
        <v>739.06</v>
      </c>
      <c r="AG1365" s="2">
        <v>89299</v>
      </c>
      <c r="AH1365" s="7" t="str">
        <f>IF(COUNTIF(Returns!$A$2:$A$1635,Orders!AG1365)&gt;0,"Returned","Not Returned")</f>
        <v>Not Returned</v>
      </c>
    </row>
    <row r="1366" spans="5:34" ht="12.75" customHeight="1" thickTop="1" thickBot="1" x14ac:dyDescent="0.3">
      <c r="E1366" s="11">
        <v>25304</v>
      </c>
      <c r="F1366" s="12" t="s">
        <v>37</v>
      </c>
      <c r="G1366" s="12">
        <v>0.06</v>
      </c>
      <c r="H1366" s="12">
        <v>2.2799999999999998</v>
      </c>
      <c r="I1366" s="12">
        <v>5.2</v>
      </c>
      <c r="J1366" s="12">
        <v>2443</v>
      </c>
      <c r="K1366" s="7" t="str">
        <f>IF(COUNTIF(Table1[Customer ID],Table1[[#This Row],[Customer ID]])&gt;1,"Repeat Customer","One-Time Customer")</f>
        <v>Repeat Customer</v>
      </c>
      <c r="L1366" s="12" t="s">
        <v>2296</v>
      </c>
      <c r="M1366" s="12" t="s">
        <v>49</v>
      </c>
      <c r="N1366" s="12" t="s">
        <v>28</v>
      </c>
      <c r="O1366" s="12" t="s">
        <v>29</v>
      </c>
      <c r="P1366" s="12" t="s">
        <v>30</v>
      </c>
      <c r="Q1366" s="12" t="s">
        <v>31</v>
      </c>
      <c r="R1366" s="12" t="s">
        <v>2297</v>
      </c>
      <c r="S1366" s="12">
        <v>0.41</v>
      </c>
      <c r="T1366" s="7">
        <f>Table1[[#This Row],[Profit]]/Table1[[#This Row],[Sales]]</f>
        <v>-65.72469314079423</v>
      </c>
      <c r="U1366" s="12" t="s">
        <v>33</v>
      </c>
      <c r="V1366" s="12" t="s">
        <v>136</v>
      </c>
      <c r="W1366" s="12" t="s">
        <v>362</v>
      </c>
      <c r="X1366" s="12" t="s">
        <v>447</v>
      </c>
      <c r="Y1366" s="12">
        <v>33142</v>
      </c>
      <c r="Z1366" s="13">
        <v>42156</v>
      </c>
      <c r="AA1366" s="14" t="str">
        <f>TEXT(Table1[[#This Row],[Order Date]],"mmmm")</f>
        <v>June</v>
      </c>
      <c r="AB1366" s="8" t="str">
        <f>TEXT(Table1[[#This Row],[Order Date]],"yyyy")</f>
        <v>2015</v>
      </c>
      <c r="AC1366" s="13">
        <v>42158</v>
      </c>
      <c r="AD1366" s="12">
        <v>-2002.6314000000002</v>
      </c>
      <c r="AE1366" s="12">
        <v>13</v>
      </c>
      <c r="AF1366" s="12">
        <v>30.47</v>
      </c>
      <c r="AG1366" s="12">
        <v>89301</v>
      </c>
      <c r="AH1366" s="7" t="str">
        <f>IF(COUNTIF(Returns!$A$2:$A$1635,Orders!AG1366)&gt;0,"Returned","Not Returned")</f>
        <v>Not Returned</v>
      </c>
    </row>
    <row r="1367" spans="5:34" ht="12.75" customHeight="1" thickTop="1" thickBot="1" x14ac:dyDescent="0.3">
      <c r="E1367" s="9">
        <v>25742</v>
      </c>
      <c r="F1367" s="2" t="s">
        <v>25</v>
      </c>
      <c r="G1367" s="2">
        <v>0.09</v>
      </c>
      <c r="H1367" s="2">
        <v>6.48</v>
      </c>
      <c r="I1367" s="2">
        <v>7.03</v>
      </c>
      <c r="J1367" s="2">
        <v>2448</v>
      </c>
      <c r="K1367" s="7" t="str">
        <f>IF(COUNTIF(Table1[Customer ID],Table1[[#This Row],[Customer ID]])&gt;1,"Repeat Customer","One-Time Customer")</f>
        <v>One-Time Customer</v>
      </c>
      <c r="L1367" s="2" t="s">
        <v>2298</v>
      </c>
      <c r="M1367" s="2" t="s">
        <v>49</v>
      </c>
      <c r="N1367" s="2" t="s">
        <v>114</v>
      </c>
      <c r="O1367" s="2" t="s">
        <v>29</v>
      </c>
      <c r="P1367" s="2" t="s">
        <v>93</v>
      </c>
      <c r="Q1367" s="2" t="s">
        <v>59</v>
      </c>
      <c r="R1367" s="2" t="s">
        <v>374</v>
      </c>
      <c r="S1367" s="2">
        <v>0.37</v>
      </c>
      <c r="T1367" s="7">
        <f>Table1[[#This Row],[Profit]]/Table1[[#This Row],[Sales]]</f>
        <v>-1.3016501650165018</v>
      </c>
      <c r="U1367" s="2" t="s">
        <v>33</v>
      </c>
      <c r="V1367" s="2" t="s">
        <v>61</v>
      </c>
      <c r="W1367" s="2" t="s">
        <v>62</v>
      </c>
      <c r="X1367" s="2" t="s">
        <v>2299</v>
      </c>
      <c r="Y1367" s="2">
        <v>55410</v>
      </c>
      <c r="Z1367" s="10">
        <v>42184</v>
      </c>
      <c r="AA1367" s="14" t="str">
        <f>TEXT(Table1[[#This Row],[Order Date]],"mmmm")</f>
        <v>June</v>
      </c>
      <c r="AB1367" s="8" t="str">
        <f>TEXT(Table1[[#This Row],[Order Date]],"yyyy")</f>
        <v>2015</v>
      </c>
      <c r="AC1367" s="10">
        <v>42186</v>
      </c>
      <c r="AD1367" s="2">
        <v>-126.208</v>
      </c>
      <c r="AE1367" s="2">
        <v>16</v>
      </c>
      <c r="AF1367" s="2">
        <v>96.96</v>
      </c>
      <c r="AG1367" s="2">
        <v>87790</v>
      </c>
      <c r="AH1367" s="7" t="str">
        <f>IF(COUNTIF(Returns!$A$2:$A$1635,Orders!AG1367)&gt;0,"Returned","Not Returned")</f>
        <v>Not Returned</v>
      </c>
    </row>
    <row r="1368" spans="5:34" ht="12.75" customHeight="1" thickTop="1" thickBot="1" x14ac:dyDescent="0.3">
      <c r="E1368" s="11">
        <v>20687</v>
      </c>
      <c r="F1368" s="12" t="s">
        <v>37</v>
      </c>
      <c r="G1368" s="12">
        <v>0.08</v>
      </c>
      <c r="H1368" s="12">
        <v>4.13</v>
      </c>
      <c r="I1368" s="12">
        <v>1.17</v>
      </c>
      <c r="J1368" s="12">
        <v>2450</v>
      </c>
      <c r="K1368" s="7" t="str">
        <f>IF(COUNTIF(Table1[Customer ID],Table1[[#This Row],[Customer ID]])&gt;1,"Repeat Customer","One-Time Customer")</f>
        <v>One-Time Customer</v>
      </c>
      <c r="L1368" s="12" t="s">
        <v>2300</v>
      </c>
      <c r="M1368" s="12" t="s">
        <v>49</v>
      </c>
      <c r="N1368" s="12" t="s">
        <v>40</v>
      </c>
      <c r="O1368" s="12" t="s">
        <v>29</v>
      </c>
      <c r="P1368" s="12" t="s">
        <v>30</v>
      </c>
      <c r="Q1368" s="12" t="s">
        <v>31</v>
      </c>
      <c r="R1368" s="12" t="s">
        <v>2301</v>
      </c>
      <c r="S1368" s="12">
        <v>0.56999999999999995</v>
      </c>
      <c r="T1368" s="7">
        <f>Table1[[#This Row],[Profit]]/Table1[[#This Row],[Sales]]</f>
        <v>-1.3159144893111638</v>
      </c>
      <c r="U1368" s="12" t="s">
        <v>33</v>
      </c>
      <c r="V1368" s="12" t="s">
        <v>61</v>
      </c>
      <c r="W1368" s="12" t="s">
        <v>1858</v>
      </c>
      <c r="X1368" s="12" t="s">
        <v>2302</v>
      </c>
      <c r="Y1368" s="12">
        <v>53545</v>
      </c>
      <c r="Z1368" s="13">
        <v>42147</v>
      </c>
      <c r="AA1368" s="14" t="str">
        <f>TEXT(Table1[[#This Row],[Order Date]],"mmmm")</f>
        <v>May</v>
      </c>
      <c r="AB1368" s="8" t="str">
        <f>TEXT(Table1[[#This Row],[Order Date]],"yyyy")</f>
        <v>2015</v>
      </c>
      <c r="AC1368" s="13">
        <v>42149</v>
      </c>
      <c r="AD1368" s="12">
        <v>-5.54</v>
      </c>
      <c r="AE1368" s="12">
        <v>1</v>
      </c>
      <c r="AF1368" s="12">
        <v>4.21</v>
      </c>
      <c r="AG1368" s="12">
        <v>90322</v>
      </c>
      <c r="AH1368" s="7" t="str">
        <f>IF(COUNTIF(Returns!$A$2:$A$1635,Orders!AG1368)&gt;0,"Returned","Not Returned")</f>
        <v>Not Returned</v>
      </c>
    </row>
    <row r="1369" spans="5:34" ht="12.75" customHeight="1" thickTop="1" thickBot="1" x14ac:dyDescent="0.3">
      <c r="E1369" s="9">
        <v>21198</v>
      </c>
      <c r="F1369" s="2" t="s">
        <v>56</v>
      </c>
      <c r="G1369" s="2">
        <v>0.06</v>
      </c>
      <c r="H1369" s="2">
        <v>3499.99</v>
      </c>
      <c r="I1369" s="2">
        <v>24.49</v>
      </c>
      <c r="J1369" s="2">
        <v>2454</v>
      </c>
      <c r="K1369" s="7" t="str">
        <f>IF(COUNTIF(Table1[Customer ID],Table1[[#This Row],[Customer ID]])&gt;1,"Repeat Customer","One-Time Customer")</f>
        <v>One-Time Customer</v>
      </c>
      <c r="L1369" s="2" t="s">
        <v>2303</v>
      </c>
      <c r="M1369" s="2" t="s">
        <v>27</v>
      </c>
      <c r="N1369" s="2" t="s">
        <v>28</v>
      </c>
      <c r="O1369" s="2" t="s">
        <v>77</v>
      </c>
      <c r="P1369" s="2" t="s">
        <v>587</v>
      </c>
      <c r="Q1369" s="2" t="s">
        <v>236</v>
      </c>
      <c r="R1369" s="2" t="s">
        <v>1309</v>
      </c>
      <c r="S1369" s="2">
        <v>0.37</v>
      </c>
      <c r="T1369" s="7">
        <f>Table1[[#This Row],[Profit]]/Table1[[#This Row],[Sales]]</f>
        <v>-1.9275099428777448E-2</v>
      </c>
      <c r="U1369" s="2" t="s">
        <v>33</v>
      </c>
      <c r="V1369" s="2" t="s">
        <v>136</v>
      </c>
      <c r="W1369" s="2" t="s">
        <v>1278</v>
      </c>
      <c r="X1369" s="2" t="s">
        <v>2304</v>
      </c>
      <c r="Y1369" s="2">
        <v>35244</v>
      </c>
      <c r="Z1369" s="10">
        <v>42064</v>
      </c>
      <c r="AA1369" s="14" t="str">
        <f>TEXT(Table1[[#This Row],[Order Date]],"mmmm")</f>
        <v>March</v>
      </c>
      <c r="AB1369" s="8" t="str">
        <f>TEXT(Table1[[#This Row],[Order Date]],"yyyy")</f>
        <v>2015</v>
      </c>
      <c r="AC1369" s="10">
        <v>42067</v>
      </c>
      <c r="AD1369" s="2">
        <v>-68.432000000000002</v>
      </c>
      <c r="AE1369" s="2">
        <v>1</v>
      </c>
      <c r="AF1369" s="2">
        <v>3550.28</v>
      </c>
      <c r="AG1369" s="2">
        <v>89219</v>
      </c>
      <c r="AH1369" s="7" t="str">
        <f>IF(COUNTIF(Returns!$A$2:$A$1635,Orders!AG1369)&gt;0,"Returned","Not Returned")</f>
        <v>Not Returned</v>
      </c>
    </row>
    <row r="1370" spans="5:34" ht="12.75" customHeight="1" thickTop="1" thickBot="1" x14ac:dyDescent="0.3">
      <c r="E1370" s="11">
        <v>25536</v>
      </c>
      <c r="F1370" s="12" t="s">
        <v>25</v>
      </c>
      <c r="G1370" s="12">
        <v>7.0000000000000007E-2</v>
      </c>
      <c r="H1370" s="12">
        <v>179.99</v>
      </c>
      <c r="I1370" s="12">
        <v>19.989999999999998</v>
      </c>
      <c r="J1370" s="12">
        <v>2456</v>
      </c>
      <c r="K1370" s="7" t="str">
        <f>IF(COUNTIF(Table1[Customer ID],Table1[[#This Row],[Customer ID]])&gt;1,"Repeat Customer","One-Time Customer")</f>
        <v>Repeat Customer</v>
      </c>
      <c r="L1370" s="12" t="s">
        <v>2305</v>
      </c>
      <c r="M1370" s="12" t="s">
        <v>49</v>
      </c>
      <c r="N1370" s="12" t="s">
        <v>40</v>
      </c>
      <c r="O1370" s="12" t="s">
        <v>77</v>
      </c>
      <c r="P1370" s="12" t="s">
        <v>180</v>
      </c>
      <c r="Q1370" s="12" t="s">
        <v>59</v>
      </c>
      <c r="R1370" s="12" t="s">
        <v>579</v>
      </c>
      <c r="S1370" s="12">
        <v>0.48</v>
      </c>
      <c r="T1370" s="7">
        <f>Table1[[#This Row],[Profit]]/Table1[[#This Row],[Sales]]</f>
        <v>0.61691375785568259</v>
      </c>
      <c r="U1370" s="12" t="s">
        <v>33</v>
      </c>
      <c r="V1370" s="12" t="s">
        <v>136</v>
      </c>
      <c r="W1370" s="12" t="s">
        <v>1278</v>
      </c>
      <c r="X1370" s="12" t="s">
        <v>2306</v>
      </c>
      <c r="Y1370" s="12">
        <v>36608</v>
      </c>
      <c r="Z1370" s="13">
        <v>42026</v>
      </c>
      <c r="AA1370" s="14" t="str">
        <f>TEXT(Table1[[#This Row],[Order Date]],"mmmm")</f>
        <v>January</v>
      </c>
      <c r="AB1370" s="8" t="str">
        <f>TEXT(Table1[[#This Row],[Order Date]],"yyyy")</f>
        <v>2015</v>
      </c>
      <c r="AC1370" s="13">
        <v>42027</v>
      </c>
      <c r="AD1370" s="12">
        <v>733.2822000000001</v>
      </c>
      <c r="AE1370" s="12">
        <v>7</v>
      </c>
      <c r="AF1370" s="12">
        <v>1188.6300000000001</v>
      </c>
      <c r="AG1370" s="12">
        <v>89218</v>
      </c>
      <c r="AH1370" s="7" t="str">
        <f>IF(COUNTIF(Returns!$A$2:$A$1635,Orders!AG1370)&gt;0,"Returned","Not Returned")</f>
        <v>Not Returned</v>
      </c>
    </row>
    <row r="1371" spans="5:34" ht="12.75" customHeight="1" thickTop="1" thickBot="1" x14ac:dyDescent="0.3">
      <c r="E1371" s="9">
        <v>25537</v>
      </c>
      <c r="F1371" s="2" t="s">
        <v>25</v>
      </c>
      <c r="G1371" s="2">
        <v>0.02</v>
      </c>
      <c r="H1371" s="2">
        <v>92.23</v>
      </c>
      <c r="I1371" s="2">
        <v>39.61</v>
      </c>
      <c r="J1371" s="2">
        <v>2456</v>
      </c>
      <c r="K1371" s="7" t="str">
        <f>IF(COUNTIF(Table1[Customer ID],Table1[[#This Row],[Customer ID]])&gt;1,"Repeat Customer","One-Time Customer")</f>
        <v>Repeat Customer</v>
      </c>
      <c r="L1371" s="2" t="s">
        <v>2305</v>
      </c>
      <c r="M1371" s="2" t="s">
        <v>27</v>
      </c>
      <c r="N1371" s="2" t="s">
        <v>40</v>
      </c>
      <c r="O1371" s="2" t="s">
        <v>41</v>
      </c>
      <c r="P1371" s="2" t="s">
        <v>50</v>
      </c>
      <c r="Q1371" s="2" t="s">
        <v>86</v>
      </c>
      <c r="R1371" s="2" t="s">
        <v>2307</v>
      </c>
      <c r="S1371" s="2">
        <v>0.67</v>
      </c>
      <c r="T1371" s="7">
        <f>Table1[[#This Row],[Profit]]/Table1[[#This Row],[Sales]]</f>
        <v>-0.89708237204558727</v>
      </c>
      <c r="U1371" s="2" t="s">
        <v>33</v>
      </c>
      <c r="V1371" s="2" t="s">
        <v>136</v>
      </c>
      <c r="W1371" s="2" t="s">
        <v>1278</v>
      </c>
      <c r="X1371" s="2" t="s">
        <v>2306</v>
      </c>
      <c r="Y1371" s="2">
        <v>36608</v>
      </c>
      <c r="Z1371" s="10">
        <v>42026</v>
      </c>
      <c r="AA1371" s="14" t="str">
        <f>TEXT(Table1[[#This Row],[Order Date]],"mmmm")</f>
        <v>January</v>
      </c>
      <c r="AB1371" s="8" t="str">
        <f>TEXT(Table1[[#This Row],[Order Date]],"yyyy")</f>
        <v>2015</v>
      </c>
      <c r="AC1371" s="10">
        <v>42027</v>
      </c>
      <c r="AD1371" s="2">
        <v>-905.99039999999991</v>
      </c>
      <c r="AE1371" s="2">
        <v>11</v>
      </c>
      <c r="AF1371" s="2">
        <v>1009.93</v>
      </c>
      <c r="AG1371" s="2">
        <v>89218</v>
      </c>
      <c r="AH1371" s="7" t="str">
        <f>IF(COUNTIF(Returns!$A$2:$A$1635,Orders!AG1371)&gt;0,"Returned","Not Returned")</f>
        <v>Not Returned</v>
      </c>
    </row>
    <row r="1372" spans="5:34" ht="12.75" customHeight="1" thickTop="1" thickBot="1" x14ac:dyDescent="0.3">
      <c r="E1372" s="11">
        <v>25535</v>
      </c>
      <c r="F1372" s="12" t="s">
        <v>25</v>
      </c>
      <c r="G1372" s="12">
        <v>0.02</v>
      </c>
      <c r="H1372" s="12">
        <v>15.22</v>
      </c>
      <c r="I1372" s="12">
        <v>9.73</v>
      </c>
      <c r="J1372" s="12">
        <v>2457</v>
      </c>
      <c r="K1372" s="7" t="str">
        <f>IF(COUNTIF(Table1[Customer ID],Table1[[#This Row],[Customer ID]])&gt;1,"Repeat Customer","One-Time Customer")</f>
        <v>One-Time Customer</v>
      </c>
      <c r="L1372" s="12" t="s">
        <v>2308</v>
      </c>
      <c r="M1372" s="12" t="s">
        <v>49</v>
      </c>
      <c r="N1372" s="12" t="s">
        <v>40</v>
      </c>
      <c r="O1372" s="12" t="s">
        <v>29</v>
      </c>
      <c r="P1372" s="12" t="s">
        <v>109</v>
      </c>
      <c r="Q1372" s="12" t="s">
        <v>59</v>
      </c>
      <c r="R1372" s="12" t="s">
        <v>2309</v>
      </c>
      <c r="S1372" s="12">
        <v>0.36</v>
      </c>
      <c r="T1372" s="7">
        <f>Table1[[#This Row],[Profit]]/Table1[[#This Row],[Sales]]</f>
        <v>-0.15374854299928928</v>
      </c>
      <c r="U1372" s="12" t="s">
        <v>33</v>
      </c>
      <c r="V1372" s="12" t="s">
        <v>61</v>
      </c>
      <c r="W1372" s="12" t="s">
        <v>62</v>
      </c>
      <c r="X1372" s="12" t="s">
        <v>2310</v>
      </c>
      <c r="Y1372" s="12">
        <v>55014</v>
      </c>
      <c r="Z1372" s="13">
        <v>42026</v>
      </c>
      <c r="AA1372" s="14" t="str">
        <f>TEXT(Table1[[#This Row],[Order Date]],"mmmm")</f>
        <v>January</v>
      </c>
      <c r="AB1372" s="8" t="str">
        <f>TEXT(Table1[[#This Row],[Order Date]],"yyyy")</f>
        <v>2015</v>
      </c>
      <c r="AC1372" s="13">
        <v>42026</v>
      </c>
      <c r="AD1372" s="12">
        <v>-21.63242</v>
      </c>
      <c r="AE1372" s="12">
        <v>9</v>
      </c>
      <c r="AF1372" s="12">
        <v>140.69999999999999</v>
      </c>
      <c r="AG1372" s="12">
        <v>89218</v>
      </c>
      <c r="AH1372" s="7" t="str">
        <f>IF(COUNTIF(Returns!$A$2:$A$1635,Orders!AG1372)&gt;0,"Returned","Not Returned")</f>
        <v>Not Returned</v>
      </c>
    </row>
    <row r="1373" spans="5:34" ht="12.75" customHeight="1" thickTop="1" thickBot="1" x14ac:dyDescent="0.3">
      <c r="E1373" s="9">
        <v>22321</v>
      </c>
      <c r="F1373" s="2" t="s">
        <v>25</v>
      </c>
      <c r="G1373" s="2">
        <v>0.03</v>
      </c>
      <c r="H1373" s="2">
        <v>6.48</v>
      </c>
      <c r="I1373" s="2">
        <v>8.73</v>
      </c>
      <c r="J1373" s="2">
        <v>2458</v>
      </c>
      <c r="K1373" s="7" t="str">
        <f>IF(COUNTIF(Table1[Customer ID],Table1[[#This Row],[Customer ID]])&gt;1,"Repeat Customer","One-Time Customer")</f>
        <v>Repeat Customer</v>
      </c>
      <c r="L1373" s="2" t="s">
        <v>2311</v>
      </c>
      <c r="M1373" s="2" t="s">
        <v>49</v>
      </c>
      <c r="N1373" s="2" t="s">
        <v>40</v>
      </c>
      <c r="O1373" s="2" t="s">
        <v>29</v>
      </c>
      <c r="P1373" s="2" t="s">
        <v>93</v>
      </c>
      <c r="Q1373" s="2" t="s">
        <v>59</v>
      </c>
      <c r="R1373" s="2" t="s">
        <v>2312</v>
      </c>
      <c r="S1373" s="2">
        <v>0.37</v>
      </c>
      <c r="T1373" s="7">
        <f>Table1[[#This Row],[Profit]]/Table1[[#This Row],[Sales]]</f>
        <v>-2.1968652037617553</v>
      </c>
      <c r="U1373" s="2" t="s">
        <v>33</v>
      </c>
      <c r="V1373" s="2" t="s">
        <v>61</v>
      </c>
      <c r="W1373" s="2" t="s">
        <v>62</v>
      </c>
      <c r="X1373" s="2" t="s">
        <v>2299</v>
      </c>
      <c r="Y1373" s="2">
        <v>55410</v>
      </c>
      <c r="Z1373" s="10">
        <v>42007</v>
      </c>
      <c r="AA1373" s="14" t="str">
        <f>TEXT(Table1[[#This Row],[Order Date]],"mmmm")</f>
        <v>January</v>
      </c>
      <c r="AB1373" s="8" t="str">
        <f>TEXT(Table1[[#This Row],[Order Date]],"yyyy")</f>
        <v>2015</v>
      </c>
      <c r="AC1373" s="10">
        <v>42009</v>
      </c>
      <c r="AD1373" s="2">
        <v>-35.04</v>
      </c>
      <c r="AE1373" s="2">
        <v>2</v>
      </c>
      <c r="AF1373" s="2">
        <v>15.95</v>
      </c>
      <c r="AG1373" s="2">
        <v>91285</v>
      </c>
      <c r="AH1373" s="7" t="str">
        <f>IF(COUNTIF(Returns!$A$2:$A$1635,Orders!AG1373)&gt;0,"Returned","Not Returned")</f>
        <v>Not Returned</v>
      </c>
    </row>
    <row r="1374" spans="5:34" ht="12.75" customHeight="1" thickTop="1" thickBot="1" x14ac:dyDescent="0.3">
      <c r="E1374" s="11">
        <v>21190</v>
      </c>
      <c r="F1374" s="12" t="s">
        <v>56</v>
      </c>
      <c r="G1374" s="12">
        <v>0.05</v>
      </c>
      <c r="H1374" s="12">
        <v>12.88</v>
      </c>
      <c r="I1374" s="12">
        <v>4.59</v>
      </c>
      <c r="J1374" s="12">
        <v>2458</v>
      </c>
      <c r="K1374" s="7" t="str">
        <f>IF(COUNTIF(Table1[Customer ID],Table1[[#This Row],[Customer ID]])&gt;1,"Repeat Customer","One-Time Customer")</f>
        <v>Repeat Customer</v>
      </c>
      <c r="L1374" s="12" t="s">
        <v>2311</v>
      </c>
      <c r="M1374" s="12" t="s">
        <v>49</v>
      </c>
      <c r="N1374" s="12" t="s">
        <v>40</v>
      </c>
      <c r="O1374" s="12" t="s">
        <v>29</v>
      </c>
      <c r="P1374" s="12" t="s">
        <v>174</v>
      </c>
      <c r="Q1374" s="12" t="s">
        <v>31</v>
      </c>
      <c r="R1374" s="12" t="s">
        <v>1622</v>
      </c>
      <c r="S1374" s="12">
        <v>0.82</v>
      </c>
      <c r="T1374" s="7">
        <f>Table1[[#This Row],[Profit]]/Table1[[#This Row],[Sales]]</f>
        <v>0.14120425029515948</v>
      </c>
      <c r="U1374" s="12" t="s">
        <v>33</v>
      </c>
      <c r="V1374" s="12" t="s">
        <v>61</v>
      </c>
      <c r="W1374" s="12" t="s">
        <v>62</v>
      </c>
      <c r="X1374" s="12" t="s">
        <v>2299</v>
      </c>
      <c r="Y1374" s="12">
        <v>55410</v>
      </c>
      <c r="Z1374" s="13">
        <v>42147</v>
      </c>
      <c r="AA1374" s="14" t="str">
        <f>TEXT(Table1[[#This Row],[Order Date]],"mmmm")</f>
        <v>May</v>
      </c>
      <c r="AB1374" s="8" t="str">
        <f>TEXT(Table1[[#This Row],[Order Date]],"yyyy")</f>
        <v>2015</v>
      </c>
      <c r="AC1374" s="13">
        <v>42149</v>
      </c>
      <c r="AD1374" s="12">
        <v>5.980000000000004</v>
      </c>
      <c r="AE1374" s="12">
        <v>3</v>
      </c>
      <c r="AF1374" s="12">
        <v>42.35</v>
      </c>
      <c r="AG1374" s="12">
        <v>91286</v>
      </c>
      <c r="AH1374" s="7" t="str">
        <f>IF(COUNTIF(Returns!$A$2:$A$1635,Orders!AG1374)&gt;0,"Returned","Not Returned")</f>
        <v>Not Returned</v>
      </c>
    </row>
    <row r="1375" spans="5:34" ht="12.75" customHeight="1" thickTop="1" thickBot="1" x14ac:dyDescent="0.3">
      <c r="E1375" s="9">
        <v>4321</v>
      </c>
      <c r="F1375" s="2" t="s">
        <v>25</v>
      </c>
      <c r="G1375" s="2">
        <v>0.03</v>
      </c>
      <c r="H1375" s="2">
        <v>6.48</v>
      </c>
      <c r="I1375" s="2">
        <v>8.73</v>
      </c>
      <c r="J1375" s="2">
        <v>2460</v>
      </c>
      <c r="K1375" s="7" t="str">
        <f>IF(COUNTIF(Table1[Customer ID],Table1[[#This Row],[Customer ID]])&gt;1,"Repeat Customer","One-Time Customer")</f>
        <v>Repeat Customer</v>
      </c>
      <c r="L1375" s="2" t="s">
        <v>2313</v>
      </c>
      <c r="M1375" s="2" t="s">
        <v>49</v>
      </c>
      <c r="N1375" s="2" t="s">
        <v>40</v>
      </c>
      <c r="O1375" s="2" t="s">
        <v>29</v>
      </c>
      <c r="P1375" s="2" t="s">
        <v>93</v>
      </c>
      <c r="Q1375" s="2" t="s">
        <v>59</v>
      </c>
      <c r="R1375" s="2" t="s">
        <v>2312</v>
      </c>
      <c r="S1375" s="2">
        <v>0.37</v>
      </c>
      <c r="T1375" s="7">
        <f>Table1[[#This Row],[Profit]]/Table1[[#This Row],[Sales]]</f>
        <v>-0.54938852304797736</v>
      </c>
      <c r="U1375" s="2" t="s">
        <v>33</v>
      </c>
      <c r="V1375" s="2" t="s">
        <v>53</v>
      </c>
      <c r="W1375" s="2" t="s">
        <v>71</v>
      </c>
      <c r="X1375" s="2" t="s">
        <v>90</v>
      </c>
      <c r="Y1375" s="2">
        <v>10035</v>
      </c>
      <c r="Z1375" s="10">
        <v>42007</v>
      </c>
      <c r="AA1375" s="14" t="str">
        <f>TEXT(Table1[[#This Row],[Order Date]],"mmmm")</f>
        <v>January</v>
      </c>
      <c r="AB1375" s="8" t="str">
        <f>TEXT(Table1[[#This Row],[Order Date]],"yyyy")</f>
        <v>2015</v>
      </c>
      <c r="AC1375" s="10">
        <v>42009</v>
      </c>
      <c r="AD1375" s="2">
        <v>-35.04</v>
      </c>
      <c r="AE1375" s="2">
        <v>8</v>
      </c>
      <c r="AF1375" s="2">
        <v>63.78</v>
      </c>
      <c r="AG1375" s="2">
        <v>30785</v>
      </c>
      <c r="AH1375" s="7" t="str">
        <f>IF(COUNTIF(Returns!$A$2:$A$1635,Orders!AG1375)&gt;0,"Returned","Not Returned")</f>
        <v>Not Returned</v>
      </c>
    </row>
    <row r="1376" spans="5:34" ht="12.75" customHeight="1" thickTop="1" thickBot="1" x14ac:dyDescent="0.3">
      <c r="E1376" s="11">
        <v>4322</v>
      </c>
      <c r="F1376" s="12" t="s">
        <v>25</v>
      </c>
      <c r="G1376" s="12">
        <v>7.0000000000000007E-2</v>
      </c>
      <c r="H1376" s="12">
        <v>9.93</v>
      </c>
      <c r="I1376" s="12">
        <v>1.0900000000000001</v>
      </c>
      <c r="J1376" s="12">
        <v>2460</v>
      </c>
      <c r="K1376" s="7" t="str">
        <f>IF(COUNTIF(Table1[Customer ID],Table1[[#This Row],[Customer ID]])&gt;1,"Repeat Customer","One-Time Customer")</f>
        <v>Repeat Customer</v>
      </c>
      <c r="L1376" s="12" t="s">
        <v>2313</v>
      </c>
      <c r="M1376" s="12" t="s">
        <v>49</v>
      </c>
      <c r="N1376" s="12" t="s">
        <v>40</v>
      </c>
      <c r="O1376" s="12" t="s">
        <v>29</v>
      </c>
      <c r="P1376" s="12" t="s">
        <v>30</v>
      </c>
      <c r="Q1376" s="12" t="s">
        <v>31</v>
      </c>
      <c r="R1376" s="12" t="s">
        <v>2314</v>
      </c>
      <c r="S1376" s="12">
        <v>0.43</v>
      </c>
      <c r="T1376" s="7">
        <f>Table1[[#This Row],[Profit]]/Table1[[#This Row],[Sales]]</f>
        <v>0.33110427138460174</v>
      </c>
      <c r="U1376" s="12" t="s">
        <v>33</v>
      </c>
      <c r="V1376" s="12" t="s">
        <v>53</v>
      </c>
      <c r="W1376" s="12" t="s">
        <v>71</v>
      </c>
      <c r="X1376" s="12" t="s">
        <v>90</v>
      </c>
      <c r="Y1376" s="12">
        <v>10035</v>
      </c>
      <c r="Z1376" s="13">
        <v>42007</v>
      </c>
      <c r="AA1376" s="14" t="str">
        <f>TEXT(Table1[[#This Row],[Order Date]],"mmmm")</f>
        <v>January</v>
      </c>
      <c r="AB1376" s="8" t="str">
        <f>TEXT(Table1[[#This Row],[Order Date]],"yyyy")</f>
        <v>2015</v>
      </c>
      <c r="AC1376" s="13">
        <v>42010</v>
      </c>
      <c r="AD1376" s="12">
        <v>149.53</v>
      </c>
      <c r="AE1376" s="12">
        <v>46</v>
      </c>
      <c r="AF1376" s="12">
        <v>451.61</v>
      </c>
      <c r="AG1376" s="12">
        <v>30785</v>
      </c>
      <c r="AH1376" s="7" t="str">
        <f>IF(COUNTIF(Returns!$A$2:$A$1635,Orders!AG1376)&gt;0,"Returned","Not Returned")</f>
        <v>Not Returned</v>
      </c>
    </row>
    <row r="1377" spans="5:34" ht="12.75" customHeight="1" thickTop="1" thickBot="1" x14ac:dyDescent="0.3">
      <c r="E1377" s="9">
        <v>25859</v>
      </c>
      <c r="F1377" s="2" t="s">
        <v>25</v>
      </c>
      <c r="G1377" s="2">
        <v>0.09</v>
      </c>
      <c r="H1377" s="2">
        <v>1.74</v>
      </c>
      <c r="I1377" s="2">
        <v>4.08</v>
      </c>
      <c r="J1377" s="2">
        <v>2464</v>
      </c>
      <c r="K1377" s="7" t="str">
        <f>IF(COUNTIF(Table1[Customer ID],Table1[[#This Row],[Customer ID]])&gt;1,"Repeat Customer","One-Time Customer")</f>
        <v>Repeat Customer</v>
      </c>
      <c r="L1377" s="2" t="s">
        <v>2315</v>
      </c>
      <c r="M1377" s="2" t="s">
        <v>27</v>
      </c>
      <c r="N1377" s="2" t="s">
        <v>114</v>
      </c>
      <c r="O1377" s="2" t="s">
        <v>41</v>
      </c>
      <c r="P1377" s="2" t="s">
        <v>50</v>
      </c>
      <c r="Q1377" s="2" t="s">
        <v>51</v>
      </c>
      <c r="R1377" s="2" t="s">
        <v>219</v>
      </c>
      <c r="S1377" s="2">
        <v>0.53</v>
      </c>
      <c r="T1377" s="7">
        <f>Table1[[#This Row],[Profit]]/Table1[[#This Row],[Sales]]</f>
        <v>58.430547550432273</v>
      </c>
      <c r="U1377" s="2" t="s">
        <v>33</v>
      </c>
      <c r="V1377" s="2" t="s">
        <v>136</v>
      </c>
      <c r="W1377" s="2" t="s">
        <v>171</v>
      </c>
      <c r="X1377" s="2" t="s">
        <v>2316</v>
      </c>
      <c r="Y1377" s="2">
        <v>71111</v>
      </c>
      <c r="Z1377" s="10">
        <v>42135</v>
      </c>
      <c r="AA1377" s="14" t="str">
        <f>TEXT(Table1[[#This Row],[Order Date]],"mmmm")</f>
        <v>May</v>
      </c>
      <c r="AB1377" s="8" t="str">
        <f>TEXT(Table1[[#This Row],[Order Date]],"yyyy")</f>
        <v>2015</v>
      </c>
      <c r="AC1377" s="10">
        <v>42137</v>
      </c>
      <c r="AD1377" s="2">
        <v>608.26199999999994</v>
      </c>
      <c r="AE1377" s="2">
        <v>4</v>
      </c>
      <c r="AF1377" s="2">
        <v>10.41</v>
      </c>
      <c r="AG1377" s="2">
        <v>88713</v>
      </c>
      <c r="AH1377" s="7" t="str">
        <f>IF(COUNTIF(Returns!$A$2:$A$1635,Orders!AG1377)&gt;0,"Returned","Not Returned")</f>
        <v>Not Returned</v>
      </c>
    </row>
    <row r="1378" spans="5:34" ht="12.75" customHeight="1" thickTop="1" thickBot="1" x14ac:dyDescent="0.3">
      <c r="E1378" s="11">
        <v>25860</v>
      </c>
      <c r="F1378" s="12" t="s">
        <v>25</v>
      </c>
      <c r="G1378" s="12">
        <v>0.08</v>
      </c>
      <c r="H1378" s="12">
        <v>227.55</v>
      </c>
      <c r="I1378" s="12">
        <v>32.479999999999997</v>
      </c>
      <c r="J1378" s="12">
        <v>2464</v>
      </c>
      <c r="K1378" s="7" t="str">
        <f>IF(COUNTIF(Table1[Customer ID],Table1[[#This Row],[Customer ID]])&gt;1,"Repeat Customer","One-Time Customer")</f>
        <v>Repeat Customer</v>
      </c>
      <c r="L1378" s="12" t="s">
        <v>2315</v>
      </c>
      <c r="M1378" s="12" t="s">
        <v>39</v>
      </c>
      <c r="N1378" s="12" t="s">
        <v>114</v>
      </c>
      <c r="O1378" s="12" t="s">
        <v>41</v>
      </c>
      <c r="P1378" s="12" t="s">
        <v>152</v>
      </c>
      <c r="Q1378" s="12" t="s">
        <v>121</v>
      </c>
      <c r="R1378" s="12" t="s">
        <v>2317</v>
      </c>
      <c r="S1378" s="12">
        <v>0.68</v>
      </c>
      <c r="T1378" s="7">
        <f>Table1[[#This Row],[Profit]]/Table1[[#This Row],[Sales]]</f>
        <v>-0.20008478263921059</v>
      </c>
      <c r="U1378" s="12" t="s">
        <v>33</v>
      </c>
      <c r="V1378" s="12" t="s">
        <v>136</v>
      </c>
      <c r="W1378" s="12" t="s">
        <v>171</v>
      </c>
      <c r="X1378" s="12" t="s">
        <v>2316</v>
      </c>
      <c r="Y1378" s="12">
        <v>71111</v>
      </c>
      <c r="Z1378" s="13">
        <v>42135</v>
      </c>
      <c r="AA1378" s="14" t="str">
        <f>TEXT(Table1[[#This Row],[Order Date]],"mmmm")</f>
        <v>May</v>
      </c>
      <c r="AB1378" s="8" t="str">
        <f>TEXT(Table1[[#This Row],[Order Date]],"yyyy")</f>
        <v>2015</v>
      </c>
      <c r="AC1378" s="13">
        <v>42135</v>
      </c>
      <c r="AD1378" s="12">
        <v>-570.16960000000006</v>
      </c>
      <c r="AE1378" s="12">
        <v>16</v>
      </c>
      <c r="AF1378" s="12">
        <v>2849.64</v>
      </c>
      <c r="AG1378" s="12">
        <v>88713</v>
      </c>
      <c r="AH1378" s="7" t="str">
        <f>IF(COUNTIF(Returns!$A$2:$A$1635,Orders!AG1378)&gt;0,"Returned","Not Returned")</f>
        <v>Not Returned</v>
      </c>
    </row>
    <row r="1379" spans="5:34" ht="12.75" customHeight="1" thickTop="1" thickBot="1" x14ac:dyDescent="0.3">
      <c r="E1379" s="9">
        <v>25807</v>
      </c>
      <c r="F1379" s="2" t="s">
        <v>37</v>
      </c>
      <c r="G1379" s="2">
        <v>0.05</v>
      </c>
      <c r="H1379" s="2">
        <v>6.28</v>
      </c>
      <c r="I1379" s="2">
        <v>5.36</v>
      </c>
      <c r="J1379" s="2">
        <v>2464</v>
      </c>
      <c r="K1379" s="7" t="str">
        <f>IF(COUNTIF(Table1[Customer ID],Table1[[#This Row],[Customer ID]])&gt;1,"Repeat Customer","One-Time Customer")</f>
        <v>Repeat Customer</v>
      </c>
      <c r="L1379" s="2" t="s">
        <v>2315</v>
      </c>
      <c r="M1379" s="2" t="s">
        <v>49</v>
      </c>
      <c r="N1379" s="2" t="s">
        <v>114</v>
      </c>
      <c r="O1379" s="2" t="s">
        <v>29</v>
      </c>
      <c r="P1379" s="2" t="s">
        <v>109</v>
      </c>
      <c r="Q1379" s="2" t="s">
        <v>59</v>
      </c>
      <c r="R1379" s="2" t="s">
        <v>2318</v>
      </c>
      <c r="S1379" s="2">
        <v>0.4</v>
      </c>
      <c r="T1379" s="7">
        <f>Table1[[#This Row],[Profit]]/Table1[[#This Row],[Sales]]</f>
        <v>3.3596214511041014E-2</v>
      </c>
      <c r="U1379" s="2" t="s">
        <v>33</v>
      </c>
      <c r="V1379" s="2" t="s">
        <v>136</v>
      </c>
      <c r="W1379" s="2" t="s">
        <v>171</v>
      </c>
      <c r="X1379" s="2" t="s">
        <v>2316</v>
      </c>
      <c r="Y1379" s="2">
        <v>71111</v>
      </c>
      <c r="Z1379" s="10">
        <v>42024</v>
      </c>
      <c r="AA1379" s="14" t="str">
        <f>TEXT(Table1[[#This Row],[Order Date]],"mmmm")</f>
        <v>January</v>
      </c>
      <c r="AB1379" s="8" t="str">
        <f>TEXT(Table1[[#This Row],[Order Date]],"yyyy")</f>
        <v>2015</v>
      </c>
      <c r="AC1379" s="10">
        <v>42027</v>
      </c>
      <c r="AD1379" s="2">
        <v>1.278</v>
      </c>
      <c r="AE1379" s="2">
        <v>6</v>
      </c>
      <c r="AF1379" s="2">
        <v>38.04</v>
      </c>
      <c r="AG1379" s="2">
        <v>88714</v>
      </c>
      <c r="AH1379" s="7" t="str">
        <f>IF(COUNTIF(Returns!$A$2:$A$1635,Orders!AG1379)&gt;0,"Returned","Not Returned")</f>
        <v>Not Returned</v>
      </c>
    </row>
    <row r="1380" spans="5:34" ht="12.75" customHeight="1" thickTop="1" thickBot="1" x14ac:dyDescent="0.3">
      <c r="E1380" s="11">
        <v>25808</v>
      </c>
      <c r="F1380" s="12" t="s">
        <v>37</v>
      </c>
      <c r="G1380" s="12">
        <v>0.04</v>
      </c>
      <c r="H1380" s="12">
        <v>3.08</v>
      </c>
      <c r="I1380" s="12">
        <v>0.99</v>
      </c>
      <c r="J1380" s="12">
        <v>2464</v>
      </c>
      <c r="K1380" s="7" t="str">
        <f>IF(COUNTIF(Table1[Customer ID],Table1[[#This Row],[Customer ID]])&gt;1,"Repeat Customer","One-Time Customer")</f>
        <v>Repeat Customer</v>
      </c>
      <c r="L1380" s="12" t="s">
        <v>2315</v>
      </c>
      <c r="M1380" s="12" t="s">
        <v>49</v>
      </c>
      <c r="N1380" s="12" t="s">
        <v>114</v>
      </c>
      <c r="O1380" s="12" t="s">
        <v>29</v>
      </c>
      <c r="P1380" s="12" t="s">
        <v>134</v>
      </c>
      <c r="Q1380" s="12" t="s">
        <v>59</v>
      </c>
      <c r="R1380" s="12" t="s">
        <v>1994</v>
      </c>
      <c r="S1380" s="12">
        <v>0.37</v>
      </c>
      <c r="T1380" s="7">
        <f>Table1[[#This Row],[Profit]]/Table1[[#This Row],[Sales]]</f>
        <v>9.9762520573712656</v>
      </c>
      <c r="U1380" s="12" t="s">
        <v>33</v>
      </c>
      <c r="V1380" s="12" t="s">
        <v>136</v>
      </c>
      <c r="W1380" s="12" t="s">
        <v>171</v>
      </c>
      <c r="X1380" s="12" t="s">
        <v>2316</v>
      </c>
      <c r="Y1380" s="12">
        <v>71111</v>
      </c>
      <c r="Z1380" s="13">
        <v>42024</v>
      </c>
      <c r="AA1380" s="14" t="str">
        <f>TEXT(Table1[[#This Row],[Order Date]],"mmmm")</f>
        <v>January</v>
      </c>
      <c r="AB1380" s="8" t="str">
        <f>TEXT(Table1[[#This Row],[Order Date]],"yyyy")</f>
        <v>2015</v>
      </c>
      <c r="AC1380" s="13">
        <v>42025</v>
      </c>
      <c r="AD1380" s="12">
        <v>424.28999999999996</v>
      </c>
      <c r="AE1380" s="12">
        <v>14</v>
      </c>
      <c r="AF1380" s="12">
        <v>42.53</v>
      </c>
      <c r="AG1380" s="12">
        <v>88714</v>
      </c>
      <c r="AH1380" s="7" t="str">
        <f>IF(COUNTIF(Returns!$A$2:$A$1635,Orders!AG1380)&gt;0,"Returned","Not Returned")</f>
        <v>Not Returned</v>
      </c>
    </row>
    <row r="1381" spans="5:34" ht="12.75" customHeight="1" thickTop="1" thickBot="1" x14ac:dyDescent="0.3">
      <c r="E1381" s="9">
        <v>22580</v>
      </c>
      <c r="F1381" s="2" t="s">
        <v>56</v>
      </c>
      <c r="G1381" s="2">
        <v>0.04</v>
      </c>
      <c r="H1381" s="2">
        <v>2.08</v>
      </c>
      <c r="I1381" s="2">
        <v>1.49</v>
      </c>
      <c r="J1381" s="2">
        <v>2466</v>
      </c>
      <c r="K1381" s="7" t="str">
        <f>IF(COUNTIF(Table1[Customer ID],Table1[[#This Row],[Customer ID]])&gt;1,"Repeat Customer","One-Time Customer")</f>
        <v>Repeat Customer</v>
      </c>
      <c r="L1381" s="2" t="s">
        <v>2319</v>
      </c>
      <c r="M1381" s="2" t="s">
        <v>49</v>
      </c>
      <c r="N1381" s="2" t="s">
        <v>28</v>
      </c>
      <c r="O1381" s="2" t="s">
        <v>29</v>
      </c>
      <c r="P1381" s="2" t="s">
        <v>109</v>
      </c>
      <c r="Q1381" s="2" t="s">
        <v>59</v>
      </c>
      <c r="R1381" s="2" t="s">
        <v>1350</v>
      </c>
      <c r="S1381" s="2">
        <v>0.36</v>
      </c>
      <c r="T1381" s="7">
        <f>Table1[[#This Row],[Profit]]/Table1[[#This Row],[Sales]]</f>
        <v>-0.25183209207853757</v>
      </c>
      <c r="U1381" s="2" t="s">
        <v>33</v>
      </c>
      <c r="V1381" s="2" t="s">
        <v>61</v>
      </c>
      <c r="W1381" s="2" t="s">
        <v>300</v>
      </c>
      <c r="X1381" s="2" t="s">
        <v>2320</v>
      </c>
      <c r="Y1381" s="2">
        <v>49783</v>
      </c>
      <c r="Z1381" s="10">
        <v>42062</v>
      </c>
      <c r="AA1381" s="14" t="str">
        <f>TEXT(Table1[[#This Row],[Order Date]],"mmmm")</f>
        <v>February</v>
      </c>
      <c r="AB1381" s="8" t="str">
        <f>TEXT(Table1[[#This Row],[Order Date]],"yyyy")</f>
        <v>2015</v>
      </c>
      <c r="AC1381" s="10">
        <v>42063</v>
      </c>
      <c r="AD1381" s="2">
        <v>-3.71956</v>
      </c>
      <c r="AE1381" s="2">
        <v>7</v>
      </c>
      <c r="AF1381" s="2">
        <v>14.77</v>
      </c>
      <c r="AG1381" s="2">
        <v>88136</v>
      </c>
      <c r="AH1381" s="7" t="str">
        <f>IF(COUNTIF(Returns!$A$2:$A$1635,Orders!AG1381)&gt;0,"Returned","Not Returned")</f>
        <v>Not Returned</v>
      </c>
    </row>
    <row r="1382" spans="5:34" ht="12.75" customHeight="1" thickTop="1" thickBot="1" x14ac:dyDescent="0.3">
      <c r="E1382" s="11">
        <v>22582</v>
      </c>
      <c r="F1382" s="12" t="s">
        <v>56</v>
      </c>
      <c r="G1382" s="12">
        <v>0.02</v>
      </c>
      <c r="H1382" s="12">
        <v>53.98</v>
      </c>
      <c r="I1382" s="12">
        <v>5.5</v>
      </c>
      <c r="J1382" s="12">
        <v>2466</v>
      </c>
      <c r="K1382" s="7" t="str">
        <f>IF(COUNTIF(Table1[Customer ID],Table1[[#This Row],[Customer ID]])&gt;1,"Repeat Customer","One-Time Customer")</f>
        <v>Repeat Customer</v>
      </c>
      <c r="L1382" s="12" t="s">
        <v>2319</v>
      </c>
      <c r="M1382" s="12" t="s">
        <v>27</v>
      </c>
      <c r="N1382" s="12" t="s">
        <v>28</v>
      </c>
      <c r="O1382" s="12" t="s">
        <v>77</v>
      </c>
      <c r="P1382" s="12" t="s">
        <v>180</v>
      </c>
      <c r="Q1382" s="12" t="s">
        <v>59</v>
      </c>
      <c r="R1382" s="12" t="s">
        <v>2321</v>
      </c>
      <c r="S1382" s="12">
        <v>0.62</v>
      </c>
      <c r="T1382" s="7">
        <f>Table1[[#This Row],[Profit]]/Table1[[#This Row],[Sales]]</f>
        <v>0.23263751055141108</v>
      </c>
      <c r="U1382" s="12" t="s">
        <v>33</v>
      </c>
      <c r="V1382" s="12" t="s">
        <v>61</v>
      </c>
      <c r="W1382" s="12" t="s">
        <v>300</v>
      </c>
      <c r="X1382" s="12" t="s">
        <v>2320</v>
      </c>
      <c r="Y1382" s="12">
        <v>49783</v>
      </c>
      <c r="Z1382" s="13">
        <v>42062</v>
      </c>
      <c r="AA1382" s="14" t="str">
        <f>TEXT(Table1[[#This Row],[Order Date]],"mmmm")</f>
        <v>February</v>
      </c>
      <c r="AB1382" s="8" t="str">
        <f>TEXT(Table1[[#This Row],[Order Date]],"yyyy")</f>
        <v>2015</v>
      </c>
      <c r="AC1382" s="13">
        <v>42063</v>
      </c>
      <c r="AD1382" s="12">
        <v>101.97200000000001</v>
      </c>
      <c r="AE1382" s="12">
        <v>8</v>
      </c>
      <c r="AF1382" s="12">
        <v>438.33</v>
      </c>
      <c r="AG1382" s="12">
        <v>88136</v>
      </c>
      <c r="AH1382" s="7" t="str">
        <f>IF(COUNTIF(Returns!$A$2:$A$1635,Orders!AG1382)&gt;0,"Returned","Not Returned")</f>
        <v>Not Returned</v>
      </c>
    </row>
    <row r="1383" spans="5:34" ht="12.75" customHeight="1" thickTop="1" thickBot="1" x14ac:dyDescent="0.3">
      <c r="E1383" s="9">
        <v>22583</v>
      </c>
      <c r="F1383" s="2" t="s">
        <v>56</v>
      </c>
      <c r="G1383" s="2">
        <v>0.05</v>
      </c>
      <c r="H1383" s="2">
        <v>4.9800000000000004</v>
      </c>
      <c r="I1383" s="2">
        <v>5.0199999999999996</v>
      </c>
      <c r="J1383" s="2">
        <v>2466</v>
      </c>
      <c r="K1383" s="7" t="str">
        <f>IF(COUNTIF(Table1[Customer ID],Table1[[#This Row],[Customer ID]])&gt;1,"Repeat Customer","One-Time Customer")</f>
        <v>Repeat Customer</v>
      </c>
      <c r="L1383" s="2" t="s">
        <v>2319</v>
      </c>
      <c r="M1383" s="2" t="s">
        <v>49</v>
      </c>
      <c r="N1383" s="2" t="s">
        <v>28</v>
      </c>
      <c r="O1383" s="2" t="s">
        <v>29</v>
      </c>
      <c r="P1383" s="2" t="s">
        <v>93</v>
      </c>
      <c r="Q1383" s="2" t="s">
        <v>59</v>
      </c>
      <c r="R1383" s="2" t="s">
        <v>2322</v>
      </c>
      <c r="S1383" s="2">
        <v>0.38</v>
      </c>
      <c r="T1383" s="7">
        <f>Table1[[#This Row],[Profit]]/Table1[[#This Row],[Sales]]</f>
        <v>-0.43649435843610596</v>
      </c>
      <c r="U1383" s="2" t="s">
        <v>33</v>
      </c>
      <c r="V1383" s="2" t="s">
        <v>61</v>
      </c>
      <c r="W1383" s="2" t="s">
        <v>300</v>
      </c>
      <c r="X1383" s="2" t="s">
        <v>2320</v>
      </c>
      <c r="Y1383" s="2">
        <v>49783</v>
      </c>
      <c r="Z1383" s="10">
        <v>42062</v>
      </c>
      <c r="AA1383" s="14" t="str">
        <f>TEXT(Table1[[#This Row],[Order Date]],"mmmm")</f>
        <v>February</v>
      </c>
      <c r="AB1383" s="8" t="str">
        <f>TEXT(Table1[[#This Row],[Order Date]],"yyyy")</f>
        <v>2015</v>
      </c>
      <c r="AC1383" s="10">
        <v>42062</v>
      </c>
      <c r="AD1383" s="2">
        <v>-16.634799999999998</v>
      </c>
      <c r="AE1383" s="2">
        <v>7</v>
      </c>
      <c r="AF1383" s="2">
        <v>38.11</v>
      </c>
      <c r="AG1383" s="2">
        <v>88136</v>
      </c>
      <c r="AH1383" s="7" t="str">
        <f>IF(COUNTIF(Returns!$A$2:$A$1635,Orders!AG1383)&gt;0,"Returned","Not Returned")</f>
        <v>Not Returned</v>
      </c>
    </row>
    <row r="1384" spans="5:34" ht="12.75" customHeight="1" thickTop="1" thickBot="1" x14ac:dyDescent="0.3">
      <c r="E1384" s="11">
        <v>19766</v>
      </c>
      <c r="F1384" s="12" t="s">
        <v>47</v>
      </c>
      <c r="G1384" s="12">
        <v>0.09</v>
      </c>
      <c r="H1384" s="12">
        <v>58.1</v>
      </c>
      <c r="I1384" s="12">
        <v>1.49</v>
      </c>
      <c r="J1384" s="12">
        <v>2468</v>
      </c>
      <c r="K1384" s="7" t="str">
        <f>IF(COUNTIF(Table1[Customer ID],Table1[[#This Row],[Customer ID]])&gt;1,"Repeat Customer","One-Time Customer")</f>
        <v>Repeat Customer</v>
      </c>
      <c r="L1384" s="12" t="s">
        <v>2323</v>
      </c>
      <c r="M1384" s="12" t="s">
        <v>27</v>
      </c>
      <c r="N1384" s="12" t="s">
        <v>40</v>
      </c>
      <c r="O1384" s="12" t="s">
        <v>29</v>
      </c>
      <c r="P1384" s="12" t="s">
        <v>109</v>
      </c>
      <c r="Q1384" s="12" t="s">
        <v>59</v>
      </c>
      <c r="R1384" s="12" t="s">
        <v>283</v>
      </c>
      <c r="S1384" s="12">
        <v>0.38</v>
      </c>
      <c r="T1384" s="7">
        <f>Table1[[#This Row],[Profit]]/Table1[[#This Row],[Sales]]</f>
        <v>4.5187654903812104</v>
      </c>
      <c r="U1384" s="12" t="s">
        <v>33</v>
      </c>
      <c r="V1384" s="12" t="s">
        <v>136</v>
      </c>
      <c r="W1384" s="12" t="s">
        <v>322</v>
      </c>
      <c r="X1384" s="12" t="s">
        <v>2324</v>
      </c>
      <c r="Y1384" s="12">
        <v>28144</v>
      </c>
      <c r="Z1384" s="13">
        <v>42121</v>
      </c>
      <c r="AA1384" s="14" t="str">
        <f>TEXT(Table1[[#This Row],[Order Date]],"mmmm")</f>
        <v>April</v>
      </c>
      <c r="AB1384" s="8" t="str">
        <f>TEXT(Table1[[#This Row],[Order Date]],"yyyy")</f>
        <v>2015</v>
      </c>
      <c r="AC1384" s="13">
        <v>42123</v>
      </c>
      <c r="AD1384" s="12">
        <v>765.75</v>
      </c>
      <c r="AE1384" s="12">
        <v>3</v>
      </c>
      <c r="AF1384" s="12">
        <v>169.46</v>
      </c>
      <c r="AG1384" s="12">
        <v>88135</v>
      </c>
      <c r="AH1384" s="7" t="str">
        <f>IF(COUNTIF(Returns!$A$2:$A$1635,Orders!AG1384)&gt;0,"Returned","Not Returned")</f>
        <v>Not Returned</v>
      </c>
    </row>
    <row r="1385" spans="5:34" ht="12.75" customHeight="1" thickTop="1" thickBot="1" x14ac:dyDescent="0.3">
      <c r="E1385" s="9">
        <v>18684</v>
      </c>
      <c r="F1385" s="2" t="s">
        <v>47</v>
      </c>
      <c r="G1385" s="2">
        <v>0.04</v>
      </c>
      <c r="H1385" s="2">
        <v>65.989999999999995</v>
      </c>
      <c r="I1385" s="2">
        <v>8.99</v>
      </c>
      <c r="J1385" s="2">
        <v>2468</v>
      </c>
      <c r="K1385" s="7" t="str">
        <f>IF(COUNTIF(Table1[Customer ID],Table1[[#This Row],[Customer ID]])&gt;1,"Repeat Customer","One-Time Customer")</f>
        <v>Repeat Customer</v>
      </c>
      <c r="L1385" s="2" t="s">
        <v>2323</v>
      </c>
      <c r="M1385" s="2" t="s">
        <v>49</v>
      </c>
      <c r="N1385" s="2" t="s">
        <v>28</v>
      </c>
      <c r="O1385" s="2" t="s">
        <v>77</v>
      </c>
      <c r="P1385" s="2" t="s">
        <v>78</v>
      </c>
      <c r="Q1385" s="2" t="s">
        <v>59</v>
      </c>
      <c r="R1385" s="2" t="s">
        <v>1665</v>
      </c>
      <c r="S1385" s="2">
        <v>0.55000000000000004</v>
      </c>
      <c r="T1385" s="7">
        <f>Table1[[#This Row],[Profit]]/Table1[[#This Row],[Sales]]</f>
        <v>-0.4623997681383441</v>
      </c>
      <c r="U1385" s="2" t="s">
        <v>33</v>
      </c>
      <c r="V1385" s="2" t="s">
        <v>136</v>
      </c>
      <c r="W1385" s="2" t="s">
        <v>322</v>
      </c>
      <c r="X1385" s="2" t="s">
        <v>2324</v>
      </c>
      <c r="Y1385" s="2">
        <v>28144</v>
      </c>
      <c r="Z1385" s="10">
        <v>42076</v>
      </c>
      <c r="AA1385" s="14" t="str">
        <f>TEXT(Table1[[#This Row],[Order Date]],"mmmm")</f>
        <v>March</v>
      </c>
      <c r="AB1385" s="8" t="str">
        <f>TEXT(Table1[[#This Row],[Order Date]],"yyyy")</f>
        <v>2015</v>
      </c>
      <c r="AC1385" s="10">
        <v>42077</v>
      </c>
      <c r="AD1385" s="2">
        <v>-335.041</v>
      </c>
      <c r="AE1385" s="2">
        <v>13</v>
      </c>
      <c r="AF1385" s="2">
        <v>724.57</v>
      </c>
      <c r="AG1385" s="2">
        <v>88137</v>
      </c>
      <c r="AH1385" s="7" t="str">
        <f>IF(COUNTIF(Returns!$A$2:$A$1635,Orders!AG1385)&gt;0,"Returned","Not Returned")</f>
        <v>Not Returned</v>
      </c>
    </row>
    <row r="1386" spans="5:34" ht="12.75" customHeight="1" thickTop="1" thickBot="1" x14ac:dyDescent="0.3">
      <c r="E1386" s="11">
        <v>26057</v>
      </c>
      <c r="F1386" s="12" t="s">
        <v>106</v>
      </c>
      <c r="G1386" s="12">
        <v>0.1</v>
      </c>
      <c r="H1386" s="12">
        <v>4.91</v>
      </c>
      <c r="I1386" s="12">
        <v>0.5</v>
      </c>
      <c r="J1386" s="12">
        <v>2472</v>
      </c>
      <c r="K1386" s="7" t="str">
        <f>IF(COUNTIF(Table1[Customer ID],Table1[[#This Row],[Customer ID]])&gt;1,"Repeat Customer","One-Time Customer")</f>
        <v>One-Time Customer</v>
      </c>
      <c r="L1386" s="12" t="s">
        <v>2325</v>
      </c>
      <c r="M1386" s="12" t="s">
        <v>27</v>
      </c>
      <c r="N1386" s="12" t="s">
        <v>40</v>
      </c>
      <c r="O1386" s="12" t="s">
        <v>29</v>
      </c>
      <c r="P1386" s="12" t="s">
        <v>134</v>
      </c>
      <c r="Q1386" s="12" t="s">
        <v>59</v>
      </c>
      <c r="R1386" s="12" t="s">
        <v>163</v>
      </c>
      <c r="S1386" s="12">
        <v>0.36</v>
      </c>
      <c r="T1386" s="7">
        <f>Table1[[#This Row],[Profit]]/Table1[[#This Row],[Sales]]</f>
        <v>0.69</v>
      </c>
      <c r="U1386" s="12" t="s">
        <v>33</v>
      </c>
      <c r="V1386" s="12" t="s">
        <v>61</v>
      </c>
      <c r="W1386" s="12" t="s">
        <v>178</v>
      </c>
      <c r="X1386" s="12" t="s">
        <v>2326</v>
      </c>
      <c r="Y1386" s="12">
        <v>60432</v>
      </c>
      <c r="Z1386" s="13">
        <v>42056</v>
      </c>
      <c r="AA1386" s="14" t="str">
        <f>TEXT(Table1[[#This Row],[Order Date]],"mmmm")</f>
        <v>February</v>
      </c>
      <c r="AB1386" s="8" t="str">
        <f>TEXT(Table1[[#This Row],[Order Date]],"yyyy")</f>
        <v>2015</v>
      </c>
      <c r="AC1386" s="13">
        <v>42056</v>
      </c>
      <c r="AD1386" s="12">
        <v>35.279699999999998</v>
      </c>
      <c r="AE1386" s="12">
        <v>10</v>
      </c>
      <c r="AF1386" s="12">
        <v>51.13</v>
      </c>
      <c r="AG1386" s="12">
        <v>86514</v>
      </c>
      <c r="AH1386" s="7" t="str">
        <f>IF(COUNTIF(Returns!$A$2:$A$1635,Orders!AG1386)&gt;0,"Returned","Not Returned")</f>
        <v>Not Returned</v>
      </c>
    </row>
    <row r="1387" spans="5:34" ht="12.75" customHeight="1" thickTop="1" thickBot="1" x14ac:dyDescent="0.3">
      <c r="E1387" s="9">
        <v>24584</v>
      </c>
      <c r="F1387" s="2" t="s">
        <v>47</v>
      </c>
      <c r="G1387" s="2">
        <v>7.0000000000000007E-2</v>
      </c>
      <c r="H1387" s="2">
        <v>5.18</v>
      </c>
      <c r="I1387" s="2">
        <v>5.74</v>
      </c>
      <c r="J1387" s="2">
        <v>2481</v>
      </c>
      <c r="K1387" s="7" t="str">
        <f>IF(COUNTIF(Table1[Customer ID],Table1[[#This Row],[Customer ID]])&gt;1,"Repeat Customer","One-Time Customer")</f>
        <v>One-Time Customer</v>
      </c>
      <c r="L1387" s="2" t="s">
        <v>2327</v>
      </c>
      <c r="M1387" s="2" t="s">
        <v>27</v>
      </c>
      <c r="N1387" s="2" t="s">
        <v>28</v>
      </c>
      <c r="O1387" s="2" t="s">
        <v>29</v>
      </c>
      <c r="P1387" s="2" t="s">
        <v>109</v>
      </c>
      <c r="Q1387" s="2" t="s">
        <v>59</v>
      </c>
      <c r="R1387" s="2" t="s">
        <v>875</v>
      </c>
      <c r="S1387" s="2">
        <v>0.36</v>
      </c>
      <c r="T1387" s="7">
        <f>Table1[[#This Row],[Profit]]/Table1[[#This Row],[Sales]]</f>
        <v>-2.3619394548423562</v>
      </c>
      <c r="U1387" s="2" t="s">
        <v>33</v>
      </c>
      <c r="V1387" s="2" t="s">
        <v>136</v>
      </c>
      <c r="W1387" s="2" t="s">
        <v>171</v>
      </c>
      <c r="X1387" s="2" t="s">
        <v>1479</v>
      </c>
      <c r="Y1387" s="2">
        <v>70506</v>
      </c>
      <c r="Z1387" s="10">
        <v>42100</v>
      </c>
      <c r="AA1387" s="14" t="str">
        <f>TEXT(Table1[[#This Row],[Order Date]],"mmmm")</f>
        <v>April</v>
      </c>
      <c r="AB1387" s="8" t="str">
        <f>TEXT(Table1[[#This Row],[Order Date]],"yyyy")</f>
        <v>2015</v>
      </c>
      <c r="AC1387" s="10">
        <v>42102</v>
      </c>
      <c r="AD1387" s="2">
        <v>-188.03399999999999</v>
      </c>
      <c r="AE1387" s="2">
        <v>14</v>
      </c>
      <c r="AF1387" s="2">
        <v>79.61</v>
      </c>
      <c r="AG1387" s="2">
        <v>91000</v>
      </c>
      <c r="AH1387" s="7" t="str">
        <f>IF(COUNTIF(Returns!$A$2:$A$1635,Orders!AG1387)&gt;0,"Returned","Not Returned")</f>
        <v>Not Returned</v>
      </c>
    </row>
    <row r="1388" spans="5:34" ht="12.75" customHeight="1" thickTop="1" thickBot="1" x14ac:dyDescent="0.3">
      <c r="E1388" s="11">
        <v>24568</v>
      </c>
      <c r="F1388" s="12" t="s">
        <v>56</v>
      </c>
      <c r="G1388" s="12">
        <v>0.05</v>
      </c>
      <c r="H1388" s="12">
        <v>6.48</v>
      </c>
      <c r="I1388" s="12">
        <v>7.91</v>
      </c>
      <c r="J1388" s="12">
        <v>2484</v>
      </c>
      <c r="K1388" s="7" t="str">
        <f>IF(COUNTIF(Table1[Customer ID],Table1[[#This Row],[Customer ID]])&gt;1,"Repeat Customer","One-Time Customer")</f>
        <v>Repeat Customer</v>
      </c>
      <c r="L1388" s="12" t="s">
        <v>2328</v>
      </c>
      <c r="M1388" s="12" t="s">
        <v>49</v>
      </c>
      <c r="N1388" s="12" t="s">
        <v>28</v>
      </c>
      <c r="O1388" s="12" t="s">
        <v>29</v>
      </c>
      <c r="P1388" s="12" t="s">
        <v>93</v>
      </c>
      <c r="Q1388" s="12" t="s">
        <v>59</v>
      </c>
      <c r="R1388" s="12" t="s">
        <v>2254</v>
      </c>
      <c r="S1388" s="12">
        <v>0.37</v>
      </c>
      <c r="T1388" s="7">
        <f>Table1[[#This Row],[Profit]]/Table1[[#This Row],[Sales]]</f>
        <v>2.9286480589144466</v>
      </c>
      <c r="U1388" s="12" t="s">
        <v>33</v>
      </c>
      <c r="V1388" s="12" t="s">
        <v>136</v>
      </c>
      <c r="W1388" s="12" t="s">
        <v>362</v>
      </c>
      <c r="X1388" s="12" t="s">
        <v>2329</v>
      </c>
      <c r="Y1388" s="12">
        <v>33881</v>
      </c>
      <c r="Z1388" s="13">
        <v>42076</v>
      </c>
      <c r="AA1388" s="14" t="str">
        <f>TEXT(Table1[[#This Row],[Order Date]],"mmmm")</f>
        <v>March</v>
      </c>
      <c r="AB1388" s="8" t="str">
        <f>TEXT(Table1[[#This Row],[Order Date]],"yyyy")</f>
        <v>2015</v>
      </c>
      <c r="AC1388" s="13">
        <v>42077</v>
      </c>
      <c r="AD1388" s="12">
        <v>322.12199999999996</v>
      </c>
      <c r="AE1388" s="12">
        <v>16</v>
      </c>
      <c r="AF1388" s="12">
        <v>109.99</v>
      </c>
      <c r="AG1388" s="12">
        <v>88998</v>
      </c>
      <c r="AH1388" s="7" t="str">
        <f>IF(COUNTIF(Returns!$A$2:$A$1635,Orders!AG1388)&gt;0,"Returned","Not Returned")</f>
        <v>Not Returned</v>
      </c>
    </row>
    <row r="1389" spans="5:34" ht="12.75" customHeight="1" thickTop="1" thickBot="1" x14ac:dyDescent="0.3">
      <c r="E1389" s="9">
        <v>24569</v>
      </c>
      <c r="F1389" s="2" t="s">
        <v>56</v>
      </c>
      <c r="G1389" s="2">
        <v>0.03</v>
      </c>
      <c r="H1389" s="2">
        <v>111.03</v>
      </c>
      <c r="I1389" s="2">
        <v>8.64</v>
      </c>
      <c r="J1389" s="2">
        <v>2484</v>
      </c>
      <c r="K1389" s="7" t="str">
        <f>IF(COUNTIF(Table1[Customer ID],Table1[[#This Row],[Customer ID]])&gt;1,"Repeat Customer","One-Time Customer")</f>
        <v>Repeat Customer</v>
      </c>
      <c r="L1389" s="2" t="s">
        <v>2328</v>
      </c>
      <c r="M1389" s="2" t="s">
        <v>49</v>
      </c>
      <c r="N1389" s="2" t="s">
        <v>28</v>
      </c>
      <c r="O1389" s="2" t="s">
        <v>29</v>
      </c>
      <c r="P1389" s="2" t="s">
        <v>141</v>
      </c>
      <c r="Q1389" s="2" t="s">
        <v>59</v>
      </c>
      <c r="R1389" s="2" t="s">
        <v>2330</v>
      </c>
      <c r="S1389" s="2">
        <v>0.78</v>
      </c>
      <c r="T1389" s="7">
        <f>Table1[[#This Row],[Profit]]/Table1[[#This Row],[Sales]]</f>
        <v>0.40721237168377544</v>
      </c>
      <c r="U1389" s="2" t="s">
        <v>33</v>
      </c>
      <c r="V1389" s="2" t="s">
        <v>136</v>
      </c>
      <c r="W1389" s="2" t="s">
        <v>362</v>
      </c>
      <c r="X1389" s="2" t="s">
        <v>2329</v>
      </c>
      <c r="Y1389" s="2">
        <v>33881</v>
      </c>
      <c r="Z1389" s="10">
        <v>42076</v>
      </c>
      <c r="AA1389" s="14" t="str">
        <f>TEXT(Table1[[#This Row],[Order Date]],"mmmm")</f>
        <v>March</v>
      </c>
      <c r="AB1389" s="8" t="str">
        <f>TEXT(Table1[[#This Row],[Order Date]],"yyyy")</f>
        <v>2015</v>
      </c>
      <c r="AC1389" s="10">
        <v>42077</v>
      </c>
      <c r="AD1389" s="2">
        <v>366.53999999999996</v>
      </c>
      <c r="AE1389" s="2">
        <v>8</v>
      </c>
      <c r="AF1389" s="2">
        <v>900.12</v>
      </c>
      <c r="AG1389" s="2">
        <v>88998</v>
      </c>
      <c r="AH1389" s="7" t="str">
        <f>IF(COUNTIF(Returns!$A$2:$A$1635,Orders!AG1389)&gt;0,"Returned","Not Returned")</f>
        <v>Not Returned</v>
      </c>
    </row>
    <row r="1390" spans="5:34" ht="12.75" customHeight="1" thickTop="1" thickBot="1" x14ac:dyDescent="0.3">
      <c r="E1390" s="11">
        <v>22028</v>
      </c>
      <c r="F1390" s="12" t="s">
        <v>25</v>
      </c>
      <c r="G1390" s="12">
        <v>0.02</v>
      </c>
      <c r="H1390" s="12">
        <v>71.37</v>
      </c>
      <c r="I1390" s="12">
        <v>69</v>
      </c>
      <c r="J1390" s="12">
        <v>2486</v>
      </c>
      <c r="K1390" s="7" t="str">
        <f>IF(COUNTIF(Table1[Customer ID],Table1[[#This Row],[Customer ID]])&gt;1,"Repeat Customer","One-Time Customer")</f>
        <v>Repeat Customer</v>
      </c>
      <c r="L1390" s="12" t="s">
        <v>2331</v>
      </c>
      <c r="M1390" s="12" t="s">
        <v>49</v>
      </c>
      <c r="N1390" s="12" t="s">
        <v>58</v>
      </c>
      <c r="O1390" s="12" t="s">
        <v>41</v>
      </c>
      <c r="P1390" s="12" t="s">
        <v>152</v>
      </c>
      <c r="Q1390" s="12" t="s">
        <v>236</v>
      </c>
      <c r="R1390" s="12" t="s">
        <v>2221</v>
      </c>
      <c r="S1390" s="12">
        <v>0.68</v>
      </c>
      <c r="T1390" s="7">
        <f>Table1[[#This Row],[Profit]]/Table1[[#This Row],[Sales]]</f>
        <v>-1.8513088123895296</v>
      </c>
      <c r="U1390" s="12" t="s">
        <v>33</v>
      </c>
      <c r="V1390" s="12" t="s">
        <v>136</v>
      </c>
      <c r="W1390" s="12" t="s">
        <v>387</v>
      </c>
      <c r="X1390" s="12" t="s">
        <v>2332</v>
      </c>
      <c r="Y1390" s="12">
        <v>30458</v>
      </c>
      <c r="Z1390" s="13">
        <v>42041</v>
      </c>
      <c r="AA1390" s="14" t="str">
        <f>TEXT(Table1[[#This Row],[Order Date]],"mmmm")</f>
        <v>February</v>
      </c>
      <c r="AB1390" s="8" t="str">
        <f>TEXT(Table1[[#This Row],[Order Date]],"yyyy")</f>
        <v>2015</v>
      </c>
      <c r="AC1390" s="13">
        <v>42042</v>
      </c>
      <c r="AD1390" s="12">
        <v>-439.90800000000002</v>
      </c>
      <c r="AE1390" s="12">
        <v>4</v>
      </c>
      <c r="AF1390" s="12">
        <v>237.62</v>
      </c>
      <c r="AG1390" s="12">
        <v>91414</v>
      </c>
      <c r="AH1390" s="7" t="str">
        <f>IF(COUNTIF(Returns!$A$2:$A$1635,Orders!AG1390)&gt;0,"Returned","Not Returned")</f>
        <v>Not Returned</v>
      </c>
    </row>
    <row r="1391" spans="5:34" ht="12.75" customHeight="1" thickTop="1" thickBot="1" x14ac:dyDescent="0.3">
      <c r="E1391" s="9">
        <v>22029</v>
      </c>
      <c r="F1391" s="2" t="s">
        <v>25</v>
      </c>
      <c r="G1391" s="2">
        <v>0.03</v>
      </c>
      <c r="H1391" s="2">
        <v>205.99</v>
      </c>
      <c r="I1391" s="2">
        <v>8.99</v>
      </c>
      <c r="J1391" s="2">
        <v>2486</v>
      </c>
      <c r="K1391" s="7" t="str">
        <f>IF(COUNTIF(Table1[Customer ID],Table1[[#This Row],[Customer ID]])&gt;1,"Repeat Customer","One-Time Customer")</f>
        <v>Repeat Customer</v>
      </c>
      <c r="L1391" s="2" t="s">
        <v>2331</v>
      </c>
      <c r="M1391" s="2" t="s">
        <v>27</v>
      </c>
      <c r="N1391" s="2" t="s">
        <v>58</v>
      </c>
      <c r="O1391" s="2" t="s">
        <v>77</v>
      </c>
      <c r="P1391" s="2" t="s">
        <v>78</v>
      </c>
      <c r="Q1391" s="2" t="s">
        <v>59</v>
      </c>
      <c r="R1391" s="2" t="s">
        <v>1542</v>
      </c>
      <c r="S1391" s="2">
        <v>0.6</v>
      </c>
      <c r="T1391" s="7">
        <f>Table1[[#This Row],[Profit]]/Table1[[#This Row],[Sales]]</f>
        <v>6.1654914408797188</v>
      </c>
      <c r="U1391" s="2" t="s">
        <v>33</v>
      </c>
      <c r="V1391" s="2" t="s">
        <v>136</v>
      </c>
      <c r="W1391" s="2" t="s">
        <v>387</v>
      </c>
      <c r="X1391" s="2" t="s">
        <v>2332</v>
      </c>
      <c r="Y1391" s="2">
        <v>30458</v>
      </c>
      <c r="Z1391" s="10">
        <v>42041</v>
      </c>
      <c r="AA1391" s="14" t="str">
        <f>TEXT(Table1[[#This Row],[Order Date]],"mmmm")</f>
        <v>February</v>
      </c>
      <c r="AB1391" s="8" t="str">
        <f>TEXT(Table1[[#This Row],[Order Date]],"yyyy")</f>
        <v>2015</v>
      </c>
      <c r="AC1391" s="10">
        <v>42043</v>
      </c>
      <c r="AD1391" s="2">
        <v>1087.7159999999999</v>
      </c>
      <c r="AE1391" s="2">
        <v>1</v>
      </c>
      <c r="AF1391" s="2">
        <v>176.42</v>
      </c>
      <c r="AG1391" s="2">
        <v>91414</v>
      </c>
      <c r="AH1391" s="7" t="str">
        <f>IF(COUNTIF(Returns!$A$2:$A$1635,Orders!AG1391)&gt;0,"Returned","Not Returned")</f>
        <v>Not Returned</v>
      </c>
    </row>
    <row r="1392" spans="5:34" ht="12.75" customHeight="1" thickTop="1" thickBot="1" x14ac:dyDescent="0.3">
      <c r="E1392" s="11">
        <v>23495</v>
      </c>
      <c r="F1392" s="12" t="s">
        <v>106</v>
      </c>
      <c r="G1392" s="12">
        <v>0</v>
      </c>
      <c r="H1392" s="12">
        <v>180.98</v>
      </c>
      <c r="I1392" s="12">
        <v>30</v>
      </c>
      <c r="J1392" s="12">
        <v>2486</v>
      </c>
      <c r="K1392" s="7" t="str">
        <f>IF(COUNTIF(Table1[Customer ID],Table1[[#This Row],[Customer ID]])&gt;1,"Repeat Customer","One-Time Customer")</f>
        <v>Repeat Customer</v>
      </c>
      <c r="L1392" s="12" t="s">
        <v>2331</v>
      </c>
      <c r="M1392" s="12" t="s">
        <v>39</v>
      </c>
      <c r="N1392" s="12" t="s">
        <v>58</v>
      </c>
      <c r="O1392" s="12" t="s">
        <v>41</v>
      </c>
      <c r="P1392" s="12" t="s">
        <v>42</v>
      </c>
      <c r="Q1392" s="12" t="s">
        <v>43</v>
      </c>
      <c r="R1392" s="12" t="s">
        <v>1886</v>
      </c>
      <c r="S1392" s="12">
        <v>0.69</v>
      </c>
      <c r="T1392" s="7">
        <f>Table1[[#This Row],[Profit]]/Table1[[#This Row],[Sales]]</f>
        <v>4.4161676646706591E-3</v>
      </c>
      <c r="U1392" s="12" t="s">
        <v>33</v>
      </c>
      <c r="V1392" s="12" t="s">
        <v>136</v>
      </c>
      <c r="W1392" s="12" t="s">
        <v>387</v>
      </c>
      <c r="X1392" s="12" t="s">
        <v>2332</v>
      </c>
      <c r="Y1392" s="12">
        <v>30458</v>
      </c>
      <c r="Z1392" s="13">
        <v>42038</v>
      </c>
      <c r="AA1392" s="14" t="str">
        <f>TEXT(Table1[[#This Row],[Order Date]],"mmmm")</f>
        <v>February</v>
      </c>
      <c r="AB1392" s="8" t="str">
        <f>TEXT(Table1[[#This Row],[Order Date]],"yyyy")</f>
        <v>2015</v>
      </c>
      <c r="AC1392" s="13">
        <v>42040</v>
      </c>
      <c r="AD1392" s="12">
        <v>9.2040000000000006</v>
      </c>
      <c r="AE1392" s="12">
        <v>11</v>
      </c>
      <c r="AF1392" s="12">
        <v>2084.16</v>
      </c>
      <c r="AG1392" s="12">
        <v>91416</v>
      </c>
      <c r="AH1392" s="7" t="str">
        <f>IF(COUNTIF(Returns!$A$2:$A$1635,Orders!AG1392)&gt;0,"Returned","Not Returned")</f>
        <v>Not Returned</v>
      </c>
    </row>
    <row r="1393" spans="5:34" ht="12.75" customHeight="1" thickTop="1" thickBot="1" x14ac:dyDescent="0.3">
      <c r="E1393" s="9">
        <v>23983</v>
      </c>
      <c r="F1393" s="2" t="s">
        <v>37</v>
      </c>
      <c r="G1393" s="2">
        <v>0.04</v>
      </c>
      <c r="H1393" s="2">
        <v>3.08</v>
      </c>
      <c r="I1393" s="2">
        <v>0.99</v>
      </c>
      <c r="J1393" s="2">
        <v>2487</v>
      </c>
      <c r="K1393" s="7" t="str">
        <f>IF(COUNTIF(Table1[Customer ID],Table1[[#This Row],[Customer ID]])&gt;1,"Repeat Customer","One-Time Customer")</f>
        <v>Repeat Customer</v>
      </c>
      <c r="L1393" s="2" t="s">
        <v>2333</v>
      </c>
      <c r="M1393" s="2" t="s">
        <v>49</v>
      </c>
      <c r="N1393" s="2" t="s">
        <v>58</v>
      </c>
      <c r="O1393" s="2" t="s">
        <v>29</v>
      </c>
      <c r="P1393" s="2" t="s">
        <v>134</v>
      </c>
      <c r="Q1393" s="2" t="s">
        <v>59</v>
      </c>
      <c r="R1393" s="2" t="s">
        <v>1994</v>
      </c>
      <c r="S1393" s="2">
        <v>0.37</v>
      </c>
      <c r="T1393" s="7">
        <f>Table1[[#This Row],[Profit]]/Table1[[#This Row],[Sales]]</f>
        <v>5.9222114720110577</v>
      </c>
      <c r="U1393" s="2" t="s">
        <v>33</v>
      </c>
      <c r="V1393" s="2" t="s">
        <v>136</v>
      </c>
      <c r="W1393" s="2" t="s">
        <v>387</v>
      </c>
      <c r="X1393" s="2" t="s">
        <v>2334</v>
      </c>
      <c r="Y1393" s="2">
        <v>30084</v>
      </c>
      <c r="Z1393" s="10">
        <v>42175</v>
      </c>
      <c r="AA1393" s="14" t="str">
        <f>TEXT(Table1[[#This Row],[Order Date]],"mmmm")</f>
        <v>June</v>
      </c>
      <c r="AB1393" s="8" t="str">
        <f>TEXT(Table1[[#This Row],[Order Date]],"yyyy")</f>
        <v>2015</v>
      </c>
      <c r="AC1393" s="10">
        <v>42176</v>
      </c>
      <c r="AD1393" s="2">
        <v>257.08319999999998</v>
      </c>
      <c r="AE1393" s="2">
        <v>14</v>
      </c>
      <c r="AF1393" s="2">
        <v>43.41</v>
      </c>
      <c r="AG1393" s="2">
        <v>91415</v>
      </c>
      <c r="AH1393" s="7" t="str">
        <f>IF(COUNTIF(Returns!$A$2:$A$1635,Orders!AG1393)&gt;0,"Returned","Not Returned")</f>
        <v>Not Returned</v>
      </c>
    </row>
    <row r="1394" spans="5:34" ht="12.75" customHeight="1" thickTop="1" thickBot="1" x14ac:dyDescent="0.3">
      <c r="E1394" s="11">
        <v>23984</v>
      </c>
      <c r="F1394" s="12" t="s">
        <v>37</v>
      </c>
      <c r="G1394" s="12">
        <v>0.1</v>
      </c>
      <c r="H1394" s="12">
        <v>2.78</v>
      </c>
      <c r="I1394" s="12">
        <v>1.25</v>
      </c>
      <c r="J1394" s="12">
        <v>2487</v>
      </c>
      <c r="K1394" s="7" t="str">
        <f>IF(COUNTIF(Table1[Customer ID],Table1[[#This Row],[Customer ID]])&gt;1,"Repeat Customer","One-Time Customer")</f>
        <v>Repeat Customer</v>
      </c>
      <c r="L1394" s="12" t="s">
        <v>2333</v>
      </c>
      <c r="M1394" s="12" t="s">
        <v>49</v>
      </c>
      <c r="N1394" s="12" t="s">
        <v>58</v>
      </c>
      <c r="O1394" s="12" t="s">
        <v>29</v>
      </c>
      <c r="P1394" s="12" t="s">
        <v>30</v>
      </c>
      <c r="Q1394" s="12" t="s">
        <v>31</v>
      </c>
      <c r="R1394" s="12" t="s">
        <v>2206</v>
      </c>
      <c r="S1394" s="12">
        <v>0.59</v>
      </c>
      <c r="T1394" s="7">
        <f>Table1[[#This Row],[Profit]]/Table1[[#This Row],[Sales]]</f>
        <v>1.6919431279620853E-2</v>
      </c>
      <c r="U1394" s="12" t="s">
        <v>33</v>
      </c>
      <c r="V1394" s="12" t="s">
        <v>136</v>
      </c>
      <c r="W1394" s="12" t="s">
        <v>387</v>
      </c>
      <c r="X1394" s="12" t="s">
        <v>2334</v>
      </c>
      <c r="Y1394" s="12">
        <v>30084</v>
      </c>
      <c r="Z1394" s="13">
        <v>42175</v>
      </c>
      <c r="AA1394" s="14" t="str">
        <f>TEXT(Table1[[#This Row],[Order Date]],"mmmm")</f>
        <v>June</v>
      </c>
      <c r="AB1394" s="8" t="str">
        <f>TEXT(Table1[[#This Row],[Order Date]],"yyyy")</f>
        <v>2015</v>
      </c>
      <c r="AC1394" s="13">
        <v>42176</v>
      </c>
      <c r="AD1394" s="12">
        <v>0.7854000000000001</v>
      </c>
      <c r="AE1394" s="12">
        <v>18</v>
      </c>
      <c r="AF1394" s="12">
        <v>46.42</v>
      </c>
      <c r="AG1394" s="12">
        <v>91415</v>
      </c>
      <c r="AH1394" s="7" t="str">
        <f>IF(COUNTIF(Returns!$A$2:$A$1635,Orders!AG1394)&gt;0,"Returned","Not Returned")</f>
        <v>Not Returned</v>
      </c>
    </row>
    <row r="1395" spans="5:34" ht="12.75" customHeight="1" thickTop="1" thickBot="1" x14ac:dyDescent="0.3">
      <c r="E1395" s="9">
        <v>24476</v>
      </c>
      <c r="F1395" s="2" t="s">
        <v>37</v>
      </c>
      <c r="G1395" s="2">
        <v>0.02</v>
      </c>
      <c r="H1395" s="2">
        <v>136.97999999999999</v>
      </c>
      <c r="I1395" s="2">
        <v>24.49</v>
      </c>
      <c r="J1395" s="2">
        <v>2487</v>
      </c>
      <c r="K1395" s="7" t="str">
        <f>IF(COUNTIF(Table1[Customer ID],Table1[[#This Row],[Customer ID]])&gt;1,"Repeat Customer","One-Time Customer")</f>
        <v>Repeat Customer</v>
      </c>
      <c r="L1395" s="2" t="s">
        <v>2333</v>
      </c>
      <c r="M1395" s="2" t="s">
        <v>27</v>
      </c>
      <c r="N1395" s="2" t="s">
        <v>58</v>
      </c>
      <c r="O1395" s="2" t="s">
        <v>41</v>
      </c>
      <c r="P1395" s="2" t="s">
        <v>50</v>
      </c>
      <c r="Q1395" s="2" t="s">
        <v>236</v>
      </c>
      <c r="R1395" s="2" t="s">
        <v>1648</v>
      </c>
      <c r="S1395" s="2">
        <v>0.59</v>
      </c>
      <c r="T1395" s="7">
        <f>Table1[[#This Row],[Profit]]/Table1[[#This Row],[Sales]]</f>
        <v>7.7619527586660242E-2</v>
      </c>
      <c r="U1395" s="2" t="s">
        <v>33</v>
      </c>
      <c r="V1395" s="2" t="s">
        <v>136</v>
      </c>
      <c r="W1395" s="2" t="s">
        <v>387</v>
      </c>
      <c r="X1395" s="2" t="s">
        <v>2334</v>
      </c>
      <c r="Y1395" s="2">
        <v>30084</v>
      </c>
      <c r="Z1395" s="10">
        <v>42157</v>
      </c>
      <c r="AA1395" s="14" t="str">
        <f>TEXT(Table1[[#This Row],[Order Date]],"mmmm")</f>
        <v>June</v>
      </c>
      <c r="AB1395" s="8" t="str">
        <f>TEXT(Table1[[#This Row],[Order Date]],"yyyy")</f>
        <v>2015</v>
      </c>
      <c r="AC1395" s="10">
        <v>42158</v>
      </c>
      <c r="AD1395" s="2">
        <v>88.56</v>
      </c>
      <c r="AE1395" s="2">
        <v>8</v>
      </c>
      <c r="AF1395" s="2">
        <v>1140.95</v>
      </c>
      <c r="AG1395" s="2">
        <v>91417</v>
      </c>
      <c r="AH1395" s="7" t="str">
        <f>IF(COUNTIF(Returns!$A$2:$A$1635,Orders!AG1395)&gt;0,"Returned","Not Returned")</f>
        <v>Not Returned</v>
      </c>
    </row>
    <row r="1396" spans="5:34" ht="12.75" customHeight="1" thickTop="1" thickBot="1" x14ac:dyDescent="0.3">
      <c r="E1396" s="11">
        <v>20065</v>
      </c>
      <c r="F1396" s="12" t="s">
        <v>25</v>
      </c>
      <c r="G1396" s="12">
        <v>0.08</v>
      </c>
      <c r="H1396" s="12">
        <v>4.91</v>
      </c>
      <c r="I1396" s="12">
        <v>0.5</v>
      </c>
      <c r="J1396" s="12">
        <v>2488</v>
      </c>
      <c r="K1396" s="7" t="str">
        <f>IF(COUNTIF(Table1[Customer ID],Table1[[#This Row],[Customer ID]])&gt;1,"Repeat Customer","One-Time Customer")</f>
        <v>Repeat Customer</v>
      </c>
      <c r="L1396" s="12" t="s">
        <v>2335</v>
      </c>
      <c r="M1396" s="12" t="s">
        <v>49</v>
      </c>
      <c r="N1396" s="12" t="s">
        <v>114</v>
      </c>
      <c r="O1396" s="12" t="s">
        <v>29</v>
      </c>
      <c r="P1396" s="12" t="s">
        <v>134</v>
      </c>
      <c r="Q1396" s="12" t="s">
        <v>59</v>
      </c>
      <c r="R1396" s="12" t="s">
        <v>163</v>
      </c>
      <c r="S1396" s="12">
        <v>0.36</v>
      </c>
      <c r="T1396" s="7">
        <f>Table1[[#This Row],[Profit]]/Table1[[#This Row],[Sales]]</f>
        <v>0.29810260014054818</v>
      </c>
      <c r="U1396" s="12" t="s">
        <v>33</v>
      </c>
      <c r="V1396" s="12" t="s">
        <v>136</v>
      </c>
      <c r="W1396" s="12" t="s">
        <v>958</v>
      </c>
      <c r="X1396" s="12" t="s">
        <v>2336</v>
      </c>
      <c r="Y1396" s="12">
        <v>72023</v>
      </c>
      <c r="Z1396" s="13">
        <v>42103</v>
      </c>
      <c r="AA1396" s="14" t="str">
        <f>TEXT(Table1[[#This Row],[Order Date]],"mmmm")</f>
        <v>April</v>
      </c>
      <c r="AB1396" s="8" t="str">
        <f>TEXT(Table1[[#This Row],[Order Date]],"yyyy")</f>
        <v>2015</v>
      </c>
      <c r="AC1396" s="13">
        <v>42103</v>
      </c>
      <c r="AD1396" s="12">
        <v>12.726000000000001</v>
      </c>
      <c r="AE1396" s="12">
        <v>9</v>
      </c>
      <c r="AF1396" s="12">
        <v>42.69</v>
      </c>
      <c r="AG1396" s="12">
        <v>86887</v>
      </c>
      <c r="AH1396" s="7" t="str">
        <f>IF(COUNTIF(Returns!$A$2:$A$1635,Orders!AG1396)&gt;0,"Returned","Not Returned")</f>
        <v>Not Returned</v>
      </c>
    </row>
    <row r="1397" spans="5:34" ht="12.75" customHeight="1" thickTop="1" thickBot="1" x14ac:dyDescent="0.3">
      <c r="E1397" s="9">
        <v>20066</v>
      </c>
      <c r="F1397" s="2" t="s">
        <v>25</v>
      </c>
      <c r="G1397" s="2">
        <v>0.02</v>
      </c>
      <c r="H1397" s="2">
        <v>28.15</v>
      </c>
      <c r="I1397" s="2">
        <v>6.17</v>
      </c>
      <c r="J1397" s="2">
        <v>2488</v>
      </c>
      <c r="K1397" s="7" t="str">
        <f>IF(COUNTIF(Table1[Customer ID],Table1[[#This Row],[Customer ID]])&gt;1,"Repeat Customer","One-Time Customer")</f>
        <v>Repeat Customer</v>
      </c>
      <c r="L1397" s="2" t="s">
        <v>2335</v>
      </c>
      <c r="M1397" s="2" t="s">
        <v>49</v>
      </c>
      <c r="N1397" s="2" t="s">
        <v>114</v>
      </c>
      <c r="O1397" s="2" t="s">
        <v>29</v>
      </c>
      <c r="P1397" s="2" t="s">
        <v>30</v>
      </c>
      <c r="Q1397" s="2" t="s">
        <v>51</v>
      </c>
      <c r="R1397" s="2" t="s">
        <v>2337</v>
      </c>
      <c r="S1397" s="2">
        <v>0.55000000000000004</v>
      </c>
      <c r="T1397" s="7">
        <f>Table1[[#This Row],[Profit]]/Table1[[#This Row],[Sales]]</f>
        <v>0.49114749091353344</v>
      </c>
      <c r="U1397" s="2" t="s">
        <v>33</v>
      </c>
      <c r="V1397" s="2" t="s">
        <v>136</v>
      </c>
      <c r="W1397" s="2" t="s">
        <v>958</v>
      </c>
      <c r="X1397" s="2" t="s">
        <v>2336</v>
      </c>
      <c r="Y1397" s="2">
        <v>72023</v>
      </c>
      <c r="Z1397" s="10">
        <v>42103</v>
      </c>
      <c r="AA1397" s="14" t="str">
        <f>TEXT(Table1[[#This Row],[Order Date]],"mmmm")</f>
        <v>April</v>
      </c>
      <c r="AB1397" s="8" t="str">
        <f>TEXT(Table1[[#This Row],[Order Date]],"yyyy")</f>
        <v>2015</v>
      </c>
      <c r="AC1397" s="10">
        <v>42104</v>
      </c>
      <c r="AD1397" s="2">
        <v>160.8066</v>
      </c>
      <c r="AE1397" s="2">
        <v>11</v>
      </c>
      <c r="AF1397" s="2">
        <v>327.41000000000003</v>
      </c>
      <c r="AG1397" s="2">
        <v>86887</v>
      </c>
      <c r="AH1397" s="7" t="str">
        <f>IF(COUNTIF(Returns!$A$2:$A$1635,Orders!AG1397)&gt;0,"Returned","Not Returned")</f>
        <v>Not Returned</v>
      </c>
    </row>
    <row r="1398" spans="5:34" ht="12.75" customHeight="1" thickTop="1" thickBot="1" x14ac:dyDescent="0.3">
      <c r="E1398" s="11">
        <v>20602</v>
      </c>
      <c r="F1398" s="12" t="s">
        <v>25</v>
      </c>
      <c r="G1398" s="12">
        <v>0.01</v>
      </c>
      <c r="H1398" s="12">
        <v>2036.48</v>
      </c>
      <c r="I1398" s="12">
        <v>14.7</v>
      </c>
      <c r="J1398" s="12">
        <v>2489</v>
      </c>
      <c r="K1398" s="7" t="str">
        <f>IF(COUNTIF(Table1[Customer ID],Table1[[#This Row],[Customer ID]])&gt;1,"Repeat Customer","One-Time Customer")</f>
        <v>Repeat Customer</v>
      </c>
      <c r="L1398" s="12" t="s">
        <v>2338</v>
      </c>
      <c r="M1398" s="12" t="s">
        <v>39</v>
      </c>
      <c r="N1398" s="12" t="s">
        <v>114</v>
      </c>
      <c r="O1398" s="12" t="s">
        <v>77</v>
      </c>
      <c r="P1398" s="12" t="s">
        <v>85</v>
      </c>
      <c r="Q1398" s="12" t="s">
        <v>43</v>
      </c>
      <c r="R1398" s="12" t="s">
        <v>633</v>
      </c>
      <c r="S1398" s="12">
        <v>0.55000000000000004</v>
      </c>
      <c r="T1398" s="7">
        <f>Table1[[#This Row],[Profit]]/Table1[[#This Row],[Sales]]</f>
        <v>-0.42165652628576855</v>
      </c>
      <c r="U1398" s="12" t="s">
        <v>33</v>
      </c>
      <c r="V1398" s="12" t="s">
        <v>34</v>
      </c>
      <c r="W1398" s="12" t="s">
        <v>45</v>
      </c>
      <c r="X1398" s="12" t="s">
        <v>695</v>
      </c>
      <c r="Y1398" s="12">
        <v>94521</v>
      </c>
      <c r="Z1398" s="13">
        <v>42046</v>
      </c>
      <c r="AA1398" s="14" t="str">
        <f>TEXT(Table1[[#This Row],[Order Date]],"mmmm")</f>
        <v>February</v>
      </c>
      <c r="AB1398" s="8" t="str">
        <f>TEXT(Table1[[#This Row],[Order Date]],"yyyy")</f>
        <v>2015</v>
      </c>
      <c r="AC1398" s="13">
        <v>42048</v>
      </c>
      <c r="AD1398" s="12">
        <v>-1596.7457999999999</v>
      </c>
      <c r="AE1398" s="12">
        <v>2</v>
      </c>
      <c r="AF1398" s="12">
        <v>3786.84</v>
      </c>
      <c r="AG1398" s="12">
        <v>86883</v>
      </c>
      <c r="AH1398" s="7" t="str">
        <f>IF(COUNTIF(Returns!$A$2:$A$1635,Orders!AG1398)&gt;0,"Returned","Not Returned")</f>
        <v>Not Returned</v>
      </c>
    </row>
    <row r="1399" spans="5:34" ht="12.75" customHeight="1" thickTop="1" thickBot="1" x14ac:dyDescent="0.3">
      <c r="E1399" s="9">
        <v>21212</v>
      </c>
      <c r="F1399" s="2" t="s">
        <v>56</v>
      </c>
      <c r="G1399" s="2">
        <v>0.04</v>
      </c>
      <c r="H1399" s="2">
        <v>419.19</v>
      </c>
      <c r="I1399" s="2">
        <v>19.989999999999998</v>
      </c>
      <c r="J1399" s="2">
        <v>2489</v>
      </c>
      <c r="K1399" s="7" t="str">
        <f>IF(COUNTIF(Table1[Customer ID],Table1[[#This Row],[Customer ID]])&gt;1,"Repeat Customer","One-Time Customer")</f>
        <v>Repeat Customer</v>
      </c>
      <c r="L1399" s="2" t="s">
        <v>2338</v>
      </c>
      <c r="M1399" s="2" t="s">
        <v>49</v>
      </c>
      <c r="N1399" s="2" t="s">
        <v>40</v>
      </c>
      <c r="O1399" s="2" t="s">
        <v>29</v>
      </c>
      <c r="P1399" s="2" t="s">
        <v>141</v>
      </c>
      <c r="Q1399" s="2" t="s">
        <v>59</v>
      </c>
      <c r="R1399" s="2" t="s">
        <v>741</v>
      </c>
      <c r="S1399" s="2">
        <v>0.57999999999999996</v>
      </c>
      <c r="T1399" s="7">
        <f>Table1[[#This Row],[Profit]]/Table1[[#This Row],[Sales]]</f>
        <v>0.69</v>
      </c>
      <c r="U1399" s="2" t="s">
        <v>33</v>
      </c>
      <c r="V1399" s="2" t="s">
        <v>34</v>
      </c>
      <c r="W1399" s="2" t="s">
        <v>45</v>
      </c>
      <c r="X1399" s="2" t="s">
        <v>695</v>
      </c>
      <c r="Y1399" s="2">
        <v>94521</v>
      </c>
      <c r="Z1399" s="10">
        <v>42120</v>
      </c>
      <c r="AA1399" s="14" t="str">
        <f>TEXT(Table1[[#This Row],[Order Date]],"mmmm")</f>
        <v>April</v>
      </c>
      <c r="AB1399" s="8" t="str">
        <f>TEXT(Table1[[#This Row],[Order Date]],"yyyy")</f>
        <v>2015</v>
      </c>
      <c r="AC1399" s="10">
        <v>42121</v>
      </c>
      <c r="AD1399" s="2">
        <v>1388.3558999999998</v>
      </c>
      <c r="AE1399" s="2">
        <v>5</v>
      </c>
      <c r="AF1399" s="2">
        <v>2012.11</v>
      </c>
      <c r="AG1399" s="2">
        <v>86885</v>
      </c>
      <c r="AH1399" s="7" t="str">
        <f>IF(COUNTIF(Returns!$A$2:$A$1635,Orders!AG1399)&gt;0,"Returned","Not Returned")</f>
        <v>Not Returned</v>
      </c>
    </row>
    <row r="1400" spans="5:34" ht="12.75" customHeight="1" thickTop="1" thickBot="1" x14ac:dyDescent="0.3">
      <c r="E1400" s="11">
        <v>21338</v>
      </c>
      <c r="F1400" s="12" t="s">
        <v>37</v>
      </c>
      <c r="G1400" s="12">
        <v>7.0000000000000007E-2</v>
      </c>
      <c r="H1400" s="12">
        <v>65.989999999999995</v>
      </c>
      <c r="I1400" s="12">
        <v>8.8000000000000007</v>
      </c>
      <c r="J1400" s="12">
        <v>2489</v>
      </c>
      <c r="K1400" s="7" t="str">
        <f>IF(COUNTIF(Table1[Customer ID],Table1[[#This Row],[Customer ID]])&gt;1,"Repeat Customer","One-Time Customer")</f>
        <v>Repeat Customer</v>
      </c>
      <c r="L1400" s="12" t="s">
        <v>2338</v>
      </c>
      <c r="M1400" s="12" t="s">
        <v>49</v>
      </c>
      <c r="N1400" s="12" t="s">
        <v>40</v>
      </c>
      <c r="O1400" s="12" t="s">
        <v>77</v>
      </c>
      <c r="P1400" s="12" t="s">
        <v>78</v>
      </c>
      <c r="Q1400" s="12" t="s">
        <v>59</v>
      </c>
      <c r="R1400" s="12" t="s">
        <v>751</v>
      </c>
      <c r="S1400" s="12">
        <v>0.57999999999999996</v>
      </c>
      <c r="T1400" s="7">
        <f>Table1[[#This Row],[Profit]]/Table1[[#This Row],[Sales]]</f>
        <v>0.23287113598778783</v>
      </c>
      <c r="U1400" s="12" t="s">
        <v>33</v>
      </c>
      <c r="V1400" s="12" t="s">
        <v>34</v>
      </c>
      <c r="W1400" s="12" t="s">
        <v>45</v>
      </c>
      <c r="X1400" s="12" t="s">
        <v>695</v>
      </c>
      <c r="Y1400" s="12">
        <v>94521</v>
      </c>
      <c r="Z1400" s="13">
        <v>42016</v>
      </c>
      <c r="AA1400" s="14" t="str">
        <f>TEXT(Table1[[#This Row],[Order Date]],"mmmm")</f>
        <v>January</v>
      </c>
      <c r="AB1400" s="8" t="str">
        <f>TEXT(Table1[[#This Row],[Order Date]],"yyyy")</f>
        <v>2015</v>
      </c>
      <c r="AC1400" s="13">
        <v>42016</v>
      </c>
      <c r="AD1400" s="12">
        <v>109.83600000000001</v>
      </c>
      <c r="AE1400" s="12">
        <v>9</v>
      </c>
      <c r="AF1400" s="12">
        <v>471.66</v>
      </c>
      <c r="AG1400" s="12">
        <v>86886</v>
      </c>
      <c r="AH1400" s="7" t="str">
        <f>IF(COUNTIF(Returns!$A$2:$A$1635,Orders!AG1400)&gt;0,"Returned","Not Returned")</f>
        <v>Not Returned</v>
      </c>
    </row>
    <row r="1401" spans="5:34" ht="12.75" customHeight="1" thickTop="1" thickBot="1" x14ac:dyDescent="0.3">
      <c r="E1401" s="9">
        <v>24856</v>
      </c>
      <c r="F1401" s="2" t="s">
        <v>47</v>
      </c>
      <c r="G1401" s="2">
        <v>0.09</v>
      </c>
      <c r="H1401" s="2">
        <v>348.21</v>
      </c>
      <c r="I1401" s="2">
        <v>40.19</v>
      </c>
      <c r="J1401" s="2">
        <v>2490</v>
      </c>
      <c r="K1401" s="7" t="str">
        <f>IF(COUNTIF(Table1[Customer ID],Table1[[#This Row],[Customer ID]])&gt;1,"Repeat Customer","One-Time Customer")</f>
        <v>Repeat Customer</v>
      </c>
      <c r="L1401" s="2" t="s">
        <v>2339</v>
      </c>
      <c r="M1401" s="2" t="s">
        <v>39</v>
      </c>
      <c r="N1401" s="2" t="s">
        <v>40</v>
      </c>
      <c r="O1401" s="2" t="s">
        <v>41</v>
      </c>
      <c r="P1401" s="2" t="s">
        <v>152</v>
      </c>
      <c r="Q1401" s="2" t="s">
        <v>121</v>
      </c>
      <c r="R1401" s="2" t="s">
        <v>1572</v>
      </c>
      <c r="S1401" s="2">
        <v>0.62</v>
      </c>
      <c r="T1401" s="7">
        <f>Table1[[#This Row],[Profit]]/Table1[[#This Row],[Sales]]</f>
        <v>-0.14159625829812902</v>
      </c>
      <c r="U1401" s="2" t="s">
        <v>33</v>
      </c>
      <c r="V1401" s="2" t="s">
        <v>34</v>
      </c>
      <c r="W1401" s="2" t="s">
        <v>45</v>
      </c>
      <c r="X1401" s="2" t="s">
        <v>2340</v>
      </c>
      <c r="Y1401" s="2">
        <v>92627</v>
      </c>
      <c r="Z1401" s="10">
        <v>42049</v>
      </c>
      <c r="AA1401" s="14" t="str">
        <f>TEXT(Table1[[#This Row],[Order Date]],"mmmm")</f>
        <v>February</v>
      </c>
      <c r="AB1401" s="8" t="str">
        <f>TEXT(Table1[[#This Row],[Order Date]],"yyyy")</f>
        <v>2015</v>
      </c>
      <c r="AC1401" s="10">
        <v>42051</v>
      </c>
      <c r="AD1401" s="2">
        <v>-93.849999999999909</v>
      </c>
      <c r="AE1401" s="2">
        <v>2</v>
      </c>
      <c r="AF1401" s="2">
        <v>662.8</v>
      </c>
      <c r="AG1401" s="2">
        <v>86884</v>
      </c>
      <c r="AH1401" s="7" t="str">
        <f>IF(COUNTIF(Returns!$A$2:$A$1635,Orders!AG1401)&gt;0,"Returned","Not Returned")</f>
        <v>Not Returned</v>
      </c>
    </row>
    <row r="1402" spans="5:34" ht="12.75" customHeight="1" thickTop="1" thickBot="1" x14ac:dyDescent="0.3">
      <c r="E1402" s="11">
        <v>21339</v>
      </c>
      <c r="F1402" s="12" t="s">
        <v>37</v>
      </c>
      <c r="G1402" s="12">
        <v>0</v>
      </c>
      <c r="H1402" s="12">
        <v>10.01</v>
      </c>
      <c r="I1402" s="12">
        <v>1.99</v>
      </c>
      <c r="J1402" s="12">
        <v>2490</v>
      </c>
      <c r="K1402" s="7" t="str">
        <f>IF(COUNTIF(Table1[Customer ID],Table1[[#This Row],[Customer ID]])&gt;1,"Repeat Customer","One-Time Customer")</f>
        <v>Repeat Customer</v>
      </c>
      <c r="L1402" s="12" t="s">
        <v>2339</v>
      </c>
      <c r="M1402" s="12" t="s">
        <v>27</v>
      </c>
      <c r="N1402" s="12" t="s">
        <v>40</v>
      </c>
      <c r="O1402" s="12" t="s">
        <v>77</v>
      </c>
      <c r="P1402" s="12" t="s">
        <v>180</v>
      </c>
      <c r="Q1402" s="12" t="s">
        <v>51</v>
      </c>
      <c r="R1402" s="12" t="s">
        <v>2341</v>
      </c>
      <c r="S1402" s="12">
        <v>0.41</v>
      </c>
      <c r="T1402" s="7">
        <f>Table1[[#This Row],[Profit]]/Table1[[#This Row],[Sales]]</f>
        <v>0.69</v>
      </c>
      <c r="U1402" s="12" t="s">
        <v>33</v>
      </c>
      <c r="V1402" s="12" t="s">
        <v>34</v>
      </c>
      <c r="W1402" s="12" t="s">
        <v>45</v>
      </c>
      <c r="X1402" s="12" t="s">
        <v>2340</v>
      </c>
      <c r="Y1402" s="12">
        <v>92627</v>
      </c>
      <c r="Z1402" s="13">
        <v>42016</v>
      </c>
      <c r="AA1402" s="14" t="str">
        <f>TEXT(Table1[[#This Row],[Order Date]],"mmmm")</f>
        <v>January</v>
      </c>
      <c r="AB1402" s="8" t="str">
        <f>TEXT(Table1[[#This Row],[Order Date]],"yyyy")</f>
        <v>2015</v>
      </c>
      <c r="AC1402" s="13">
        <v>42018</v>
      </c>
      <c r="AD1402" s="12">
        <v>82.703399999999988</v>
      </c>
      <c r="AE1402" s="12">
        <v>11</v>
      </c>
      <c r="AF1402" s="12">
        <v>119.86</v>
      </c>
      <c r="AG1402" s="12">
        <v>86886</v>
      </c>
      <c r="AH1402" s="7" t="str">
        <f>IF(COUNTIF(Returns!$A$2:$A$1635,Orders!AG1402)&gt;0,"Returned","Not Returned")</f>
        <v>Not Returned</v>
      </c>
    </row>
    <row r="1403" spans="5:34" ht="12.75" customHeight="1" thickTop="1" thickBot="1" x14ac:dyDescent="0.3">
      <c r="E1403" s="9">
        <v>6856</v>
      </c>
      <c r="F1403" s="2" t="s">
        <v>47</v>
      </c>
      <c r="G1403" s="2">
        <v>0.09</v>
      </c>
      <c r="H1403" s="2">
        <v>348.21</v>
      </c>
      <c r="I1403" s="2">
        <v>40.19</v>
      </c>
      <c r="J1403" s="2">
        <v>2491</v>
      </c>
      <c r="K1403" s="7" t="str">
        <f>IF(COUNTIF(Table1[Customer ID],Table1[[#This Row],[Customer ID]])&gt;1,"Repeat Customer","One-Time Customer")</f>
        <v>Repeat Customer</v>
      </c>
      <c r="L1403" s="2" t="s">
        <v>2342</v>
      </c>
      <c r="M1403" s="2" t="s">
        <v>39</v>
      </c>
      <c r="N1403" s="2" t="s">
        <v>40</v>
      </c>
      <c r="O1403" s="2" t="s">
        <v>41</v>
      </c>
      <c r="P1403" s="2" t="s">
        <v>152</v>
      </c>
      <c r="Q1403" s="2" t="s">
        <v>121</v>
      </c>
      <c r="R1403" s="2" t="s">
        <v>1572</v>
      </c>
      <c r="S1403" s="2">
        <v>0.62</v>
      </c>
      <c r="T1403" s="7">
        <f>Table1[[#This Row],[Profit]]/Table1[[#This Row],[Sales]]</f>
        <v>-3.5398931054122423E-2</v>
      </c>
      <c r="U1403" s="2" t="s">
        <v>33</v>
      </c>
      <c r="V1403" s="2" t="s">
        <v>34</v>
      </c>
      <c r="W1403" s="2" t="s">
        <v>45</v>
      </c>
      <c r="X1403" s="2" t="s">
        <v>663</v>
      </c>
      <c r="Y1403" s="2">
        <v>90045</v>
      </c>
      <c r="Z1403" s="10">
        <v>42049</v>
      </c>
      <c r="AA1403" s="14" t="str">
        <f>TEXT(Table1[[#This Row],[Order Date]],"mmmm")</f>
        <v>February</v>
      </c>
      <c r="AB1403" s="8" t="str">
        <f>TEXT(Table1[[#This Row],[Order Date]],"yyyy")</f>
        <v>2015</v>
      </c>
      <c r="AC1403" s="10">
        <v>42051</v>
      </c>
      <c r="AD1403" s="2">
        <v>-93.849999999999909</v>
      </c>
      <c r="AE1403" s="2">
        <v>8</v>
      </c>
      <c r="AF1403" s="2">
        <v>2651.21</v>
      </c>
      <c r="AG1403" s="2">
        <v>48836</v>
      </c>
      <c r="AH1403" s="7" t="str">
        <f>IF(COUNTIF(Returns!$A$2:$A$1635,Orders!AG1403)&gt;0,"Returned","Not Returned")</f>
        <v>Not Returned</v>
      </c>
    </row>
    <row r="1404" spans="5:34" ht="12.75" customHeight="1" thickTop="1" thickBot="1" x14ac:dyDescent="0.3">
      <c r="E1404" s="11">
        <v>1617</v>
      </c>
      <c r="F1404" s="12" t="s">
        <v>106</v>
      </c>
      <c r="G1404" s="12">
        <v>0.06</v>
      </c>
      <c r="H1404" s="12">
        <v>4.28</v>
      </c>
      <c r="I1404" s="12">
        <v>0.94</v>
      </c>
      <c r="J1404" s="12">
        <v>2491</v>
      </c>
      <c r="K1404" s="7" t="str">
        <f>IF(COUNTIF(Table1[Customer ID],Table1[[#This Row],[Customer ID]])&gt;1,"Repeat Customer","One-Time Customer")</f>
        <v>Repeat Customer</v>
      </c>
      <c r="L1404" s="12" t="s">
        <v>2342</v>
      </c>
      <c r="M1404" s="12" t="s">
        <v>49</v>
      </c>
      <c r="N1404" s="12" t="s">
        <v>114</v>
      </c>
      <c r="O1404" s="12" t="s">
        <v>29</v>
      </c>
      <c r="P1404" s="12" t="s">
        <v>30</v>
      </c>
      <c r="Q1404" s="12" t="s">
        <v>31</v>
      </c>
      <c r="R1404" s="12" t="s">
        <v>1647</v>
      </c>
      <c r="S1404" s="12">
        <v>0.56000000000000005</v>
      </c>
      <c r="T1404" s="7">
        <f>Table1[[#This Row],[Profit]]/Table1[[#This Row],[Sales]]</f>
        <v>9.4969199178644558E-3</v>
      </c>
      <c r="U1404" s="12" t="s">
        <v>33</v>
      </c>
      <c r="V1404" s="12" t="s">
        <v>34</v>
      </c>
      <c r="W1404" s="12" t="s">
        <v>45</v>
      </c>
      <c r="X1404" s="12" t="s">
        <v>663</v>
      </c>
      <c r="Y1404" s="12">
        <v>90045</v>
      </c>
      <c r="Z1404" s="13">
        <v>42120</v>
      </c>
      <c r="AA1404" s="14" t="str">
        <f>TEXT(Table1[[#This Row],[Order Date]],"mmmm")</f>
        <v>April</v>
      </c>
      <c r="AB1404" s="8" t="str">
        <f>TEXT(Table1[[#This Row],[Order Date]],"yyyy")</f>
        <v>2015</v>
      </c>
      <c r="AC1404" s="13">
        <v>42122</v>
      </c>
      <c r="AD1404" s="12">
        <v>0.36999999999999922</v>
      </c>
      <c r="AE1404" s="12">
        <v>9</v>
      </c>
      <c r="AF1404" s="12">
        <v>38.96</v>
      </c>
      <c r="AG1404" s="12">
        <v>11712</v>
      </c>
      <c r="AH1404" s="7" t="str">
        <f>IF(COUNTIF(Returns!$A$2:$A$1635,Orders!AG1404)&gt;0,"Returned","Not Returned")</f>
        <v>Not Returned</v>
      </c>
    </row>
    <row r="1405" spans="5:34" ht="12.75" customHeight="1" thickTop="1" thickBot="1" x14ac:dyDescent="0.3">
      <c r="E1405" s="9">
        <v>3212</v>
      </c>
      <c r="F1405" s="2" t="s">
        <v>56</v>
      </c>
      <c r="G1405" s="2">
        <v>0.04</v>
      </c>
      <c r="H1405" s="2">
        <v>419.19</v>
      </c>
      <c r="I1405" s="2">
        <v>19.989999999999998</v>
      </c>
      <c r="J1405" s="2">
        <v>2491</v>
      </c>
      <c r="K1405" s="7" t="str">
        <f>IF(COUNTIF(Table1[Customer ID],Table1[[#This Row],[Customer ID]])&gt;1,"Repeat Customer","One-Time Customer")</f>
        <v>Repeat Customer</v>
      </c>
      <c r="L1405" s="2" t="s">
        <v>2342</v>
      </c>
      <c r="M1405" s="2" t="s">
        <v>49</v>
      </c>
      <c r="N1405" s="2" t="s">
        <v>40</v>
      </c>
      <c r="O1405" s="2" t="s">
        <v>29</v>
      </c>
      <c r="P1405" s="2" t="s">
        <v>141</v>
      </c>
      <c r="Q1405" s="2" t="s">
        <v>59</v>
      </c>
      <c r="R1405" s="2" t="s">
        <v>741</v>
      </c>
      <c r="S1405" s="2">
        <v>0.57999999999999996</v>
      </c>
      <c r="T1405" s="7">
        <f>Table1[[#This Row],[Profit]]/Table1[[#This Row],[Sales]]</f>
        <v>0.24199317881082694</v>
      </c>
      <c r="U1405" s="2" t="s">
        <v>33</v>
      </c>
      <c r="V1405" s="2" t="s">
        <v>34</v>
      </c>
      <c r="W1405" s="2" t="s">
        <v>45</v>
      </c>
      <c r="X1405" s="2" t="s">
        <v>663</v>
      </c>
      <c r="Y1405" s="2">
        <v>90045</v>
      </c>
      <c r="Z1405" s="10">
        <v>42120</v>
      </c>
      <c r="AA1405" s="14" t="str">
        <f>TEXT(Table1[[#This Row],[Order Date]],"mmmm")</f>
        <v>April</v>
      </c>
      <c r="AB1405" s="8" t="str">
        <f>TEXT(Table1[[#This Row],[Order Date]],"yyyy")</f>
        <v>2015</v>
      </c>
      <c r="AC1405" s="10">
        <v>42121</v>
      </c>
      <c r="AD1405" s="2">
        <v>1947.67</v>
      </c>
      <c r="AE1405" s="2">
        <v>20</v>
      </c>
      <c r="AF1405" s="2">
        <v>8048.45</v>
      </c>
      <c r="AG1405" s="2">
        <v>23042</v>
      </c>
      <c r="AH1405" s="7" t="str">
        <f>IF(COUNTIF(Returns!$A$2:$A$1635,Orders!AG1405)&gt;0,"Returned","Not Returned")</f>
        <v>Not Returned</v>
      </c>
    </row>
    <row r="1406" spans="5:34" ht="12.75" customHeight="1" thickTop="1" thickBot="1" x14ac:dyDescent="0.3">
      <c r="E1406" s="11">
        <v>3338</v>
      </c>
      <c r="F1406" s="12" t="s">
        <v>37</v>
      </c>
      <c r="G1406" s="12">
        <v>7.0000000000000007E-2</v>
      </c>
      <c r="H1406" s="12">
        <v>65.989999999999995</v>
      </c>
      <c r="I1406" s="12">
        <v>8.8000000000000007</v>
      </c>
      <c r="J1406" s="12">
        <v>2491</v>
      </c>
      <c r="K1406" s="7" t="str">
        <f>IF(COUNTIF(Table1[Customer ID],Table1[[#This Row],[Customer ID]])&gt;1,"Repeat Customer","One-Time Customer")</f>
        <v>Repeat Customer</v>
      </c>
      <c r="L1406" s="12" t="s">
        <v>2342</v>
      </c>
      <c r="M1406" s="12" t="s">
        <v>49</v>
      </c>
      <c r="N1406" s="12" t="s">
        <v>40</v>
      </c>
      <c r="O1406" s="12" t="s">
        <v>77</v>
      </c>
      <c r="P1406" s="12" t="s">
        <v>78</v>
      </c>
      <c r="Q1406" s="12" t="s">
        <v>59</v>
      </c>
      <c r="R1406" s="12" t="s">
        <v>751</v>
      </c>
      <c r="S1406" s="12">
        <v>0.57999999999999996</v>
      </c>
      <c r="T1406" s="7">
        <f>Table1[[#This Row],[Profit]]/Table1[[#This Row],[Sales]]</f>
        <v>5.6644817253987824E-2</v>
      </c>
      <c r="U1406" s="12" t="s">
        <v>33</v>
      </c>
      <c r="V1406" s="12" t="s">
        <v>34</v>
      </c>
      <c r="W1406" s="12" t="s">
        <v>45</v>
      </c>
      <c r="X1406" s="12" t="s">
        <v>663</v>
      </c>
      <c r="Y1406" s="12">
        <v>90045</v>
      </c>
      <c r="Z1406" s="13">
        <v>42016</v>
      </c>
      <c r="AA1406" s="14" t="str">
        <f>TEXT(Table1[[#This Row],[Order Date]],"mmmm")</f>
        <v>January</v>
      </c>
      <c r="AB1406" s="8" t="str">
        <f>TEXT(Table1[[#This Row],[Order Date]],"yyyy")</f>
        <v>2015</v>
      </c>
      <c r="AC1406" s="13">
        <v>42016</v>
      </c>
      <c r="AD1406" s="12">
        <v>109.83600000000001</v>
      </c>
      <c r="AE1406" s="12">
        <v>37</v>
      </c>
      <c r="AF1406" s="12">
        <v>1939.03</v>
      </c>
      <c r="AG1406" s="12">
        <v>23877</v>
      </c>
      <c r="AH1406" s="7" t="str">
        <f>IF(COUNTIF(Returns!$A$2:$A$1635,Orders!AG1406)&gt;0,"Returned","Not Returned")</f>
        <v>Not Returned</v>
      </c>
    </row>
    <row r="1407" spans="5:34" ht="12.75" customHeight="1" thickTop="1" thickBot="1" x14ac:dyDescent="0.3">
      <c r="E1407" s="9">
        <v>3339</v>
      </c>
      <c r="F1407" s="2" t="s">
        <v>37</v>
      </c>
      <c r="G1407" s="2">
        <v>0</v>
      </c>
      <c r="H1407" s="2">
        <v>10.01</v>
      </c>
      <c r="I1407" s="2">
        <v>1.99</v>
      </c>
      <c r="J1407" s="2">
        <v>2491</v>
      </c>
      <c r="K1407" s="7" t="str">
        <f>IF(COUNTIF(Table1[Customer ID],Table1[[#This Row],[Customer ID]])&gt;1,"Repeat Customer","One-Time Customer")</f>
        <v>Repeat Customer</v>
      </c>
      <c r="L1407" s="2" t="s">
        <v>2342</v>
      </c>
      <c r="M1407" s="2" t="s">
        <v>27</v>
      </c>
      <c r="N1407" s="2" t="s">
        <v>40</v>
      </c>
      <c r="O1407" s="2" t="s">
        <v>77</v>
      </c>
      <c r="P1407" s="2" t="s">
        <v>180</v>
      </c>
      <c r="Q1407" s="2" t="s">
        <v>51</v>
      </c>
      <c r="R1407" s="2" t="s">
        <v>2341</v>
      </c>
      <c r="S1407" s="2">
        <v>0.41</v>
      </c>
      <c r="T1407" s="7">
        <f>Table1[[#This Row],[Profit]]/Table1[[#This Row],[Sales]]</f>
        <v>0.27976749776019927</v>
      </c>
      <c r="U1407" s="2" t="s">
        <v>33</v>
      </c>
      <c r="V1407" s="2" t="s">
        <v>34</v>
      </c>
      <c r="W1407" s="2" t="s">
        <v>45</v>
      </c>
      <c r="X1407" s="2" t="s">
        <v>663</v>
      </c>
      <c r="Y1407" s="2">
        <v>90045</v>
      </c>
      <c r="Z1407" s="10">
        <v>42016</v>
      </c>
      <c r="AA1407" s="14" t="str">
        <f>TEXT(Table1[[#This Row],[Order Date]],"mmmm")</f>
        <v>January</v>
      </c>
      <c r="AB1407" s="8" t="str">
        <f>TEXT(Table1[[#This Row],[Order Date]],"yyyy")</f>
        <v>2015</v>
      </c>
      <c r="AC1407" s="10">
        <v>42018</v>
      </c>
      <c r="AD1407" s="2">
        <v>128.03</v>
      </c>
      <c r="AE1407" s="2">
        <v>42</v>
      </c>
      <c r="AF1407" s="2">
        <v>457.63</v>
      </c>
      <c r="AG1407" s="2">
        <v>23877</v>
      </c>
      <c r="AH1407" s="7" t="str">
        <f>IF(COUNTIF(Returns!$A$2:$A$1635,Orders!AG1407)&gt;0,"Returned","Not Returned")</f>
        <v>Not Returned</v>
      </c>
    </row>
    <row r="1408" spans="5:34" ht="12.75" customHeight="1" thickTop="1" thickBot="1" x14ac:dyDescent="0.3">
      <c r="E1408" s="11">
        <v>2065</v>
      </c>
      <c r="F1408" s="12" t="s">
        <v>25</v>
      </c>
      <c r="G1408" s="12">
        <v>0.08</v>
      </c>
      <c r="H1408" s="12">
        <v>4.91</v>
      </c>
      <c r="I1408" s="12">
        <v>0.5</v>
      </c>
      <c r="J1408" s="12">
        <v>2491</v>
      </c>
      <c r="K1408" s="7" t="str">
        <f>IF(COUNTIF(Table1[Customer ID],Table1[[#This Row],[Customer ID]])&gt;1,"Repeat Customer","One-Time Customer")</f>
        <v>Repeat Customer</v>
      </c>
      <c r="L1408" s="12" t="s">
        <v>2342</v>
      </c>
      <c r="M1408" s="12" t="s">
        <v>49</v>
      </c>
      <c r="N1408" s="12" t="s">
        <v>114</v>
      </c>
      <c r="O1408" s="12" t="s">
        <v>29</v>
      </c>
      <c r="P1408" s="12" t="s">
        <v>134</v>
      </c>
      <c r="Q1408" s="12" t="s">
        <v>59</v>
      </c>
      <c r="R1408" s="12" t="s">
        <v>163</v>
      </c>
      <c r="S1408" s="12">
        <v>0.36</v>
      </c>
      <c r="T1408" s="7">
        <f>Table1[[#This Row],[Profit]]/Table1[[#This Row],[Sales]]</f>
        <v>0.18595607613469986</v>
      </c>
      <c r="U1408" s="12" t="s">
        <v>33</v>
      </c>
      <c r="V1408" s="12" t="s">
        <v>34</v>
      </c>
      <c r="W1408" s="12" t="s">
        <v>45</v>
      </c>
      <c r="X1408" s="12" t="s">
        <v>663</v>
      </c>
      <c r="Y1408" s="12">
        <v>90045</v>
      </c>
      <c r="Z1408" s="13">
        <v>42103</v>
      </c>
      <c r="AA1408" s="14" t="str">
        <f>TEXT(Table1[[#This Row],[Order Date]],"mmmm")</f>
        <v>April</v>
      </c>
      <c r="AB1408" s="8" t="str">
        <f>TEXT(Table1[[#This Row],[Order Date]],"yyyy")</f>
        <v>2015</v>
      </c>
      <c r="AC1408" s="13">
        <v>42103</v>
      </c>
      <c r="AD1408" s="12">
        <v>31.751999999999999</v>
      </c>
      <c r="AE1408" s="12">
        <v>36</v>
      </c>
      <c r="AF1408" s="12">
        <v>170.75</v>
      </c>
      <c r="AG1408" s="12">
        <v>14785</v>
      </c>
      <c r="AH1408" s="7" t="str">
        <f>IF(COUNTIF(Returns!$A$2:$A$1635,Orders!AG1408)&gt;0,"Returned","Not Returned")</f>
        <v>Not Returned</v>
      </c>
    </row>
    <row r="1409" spans="5:34" ht="12.75" customHeight="1" thickTop="1" thickBot="1" x14ac:dyDescent="0.3">
      <c r="E1409" s="9">
        <v>2066</v>
      </c>
      <c r="F1409" s="2" t="s">
        <v>25</v>
      </c>
      <c r="G1409" s="2">
        <v>0.02</v>
      </c>
      <c r="H1409" s="2">
        <v>28.15</v>
      </c>
      <c r="I1409" s="2">
        <v>6.17</v>
      </c>
      <c r="J1409" s="2">
        <v>2491</v>
      </c>
      <c r="K1409" s="7" t="str">
        <f>IF(COUNTIF(Table1[Customer ID],Table1[[#This Row],[Customer ID]])&gt;1,"Repeat Customer","One-Time Customer")</f>
        <v>Repeat Customer</v>
      </c>
      <c r="L1409" s="2" t="s">
        <v>2342</v>
      </c>
      <c r="M1409" s="2" t="s">
        <v>49</v>
      </c>
      <c r="N1409" s="2" t="s">
        <v>114</v>
      </c>
      <c r="O1409" s="2" t="s">
        <v>29</v>
      </c>
      <c r="P1409" s="2" t="s">
        <v>30</v>
      </c>
      <c r="Q1409" s="2" t="s">
        <v>51</v>
      </c>
      <c r="R1409" s="2" t="s">
        <v>2337</v>
      </c>
      <c r="S1409" s="2">
        <v>0.55000000000000004</v>
      </c>
      <c r="T1409" s="7">
        <f>Table1[[#This Row],[Profit]]/Table1[[#This Row],[Sales]]</f>
        <v>8.7506532678323451E-2</v>
      </c>
      <c r="U1409" s="2" t="s">
        <v>33</v>
      </c>
      <c r="V1409" s="2" t="s">
        <v>34</v>
      </c>
      <c r="W1409" s="2" t="s">
        <v>45</v>
      </c>
      <c r="X1409" s="2" t="s">
        <v>663</v>
      </c>
      <c r="Y1409" s="2">
        <v>90045</v>
      </c>
      <c r="Z1409" s="10">
        <v>42103</v>
      </c>
      <c r="AA1409" s="14" t="str">
        <f>TEXT(Table1[[#This Row],[Order Date]],"mmmm")</f>
        <v>April</v>
      </c>
      <c r="AB1409" s="8" t="str">
        <f>TEXT(Table1[[#This Row],[Order Date]],"yyyy")</f>
        <v>2015</v>
      </c>
      <c r="AC1409" s="10">
        <v>42104</v>
      </c>
      <c r="AD1409" s="2">
        <v>117.208</v>
      </c>
      <c r="AE1409" s="2">
        <v>45</v>
      </c>
      <c r="AF1409" s="2">
        <v>1339.42</v>
      </c>
      <c r="AG1409" s="2">
        <v>14785</v>
      </c>
      <c r="AH1409" s="7" t="str">
        <f>IF(COUNTIF(Returns!$A$2:$A$1635,Orders!AG1409)&gt;0,"Returned","Not Returned")</f>
        <v>Not Returned</v>
      </c>
    </row>
    <row r="1410" spans="5:34" ht="12.75" customHeight="1" thickTop="1" thickBot="1" x14ac:dyDescent="0.3">
      <c r="E1410" s="11">
        <v>19617</v>
      </c>
      <c r="F1410" s="12" t="s">
        <v>106</v>
      </c>
      <c r="G1410" s="12">
        <v>0.06</v>
      </c>
      <c r="H1410" s="12">
        <v>4.28</v>
      </c>
      <c r="I1410" s="12">
        <v>0.94</v>
      </c>
      <c r="J1410" s="12">
        <v>2495</v>
      </c>
      <c r="K1410" s="7" t="str">
        <f>IF(COUNTIF(Table1[Customer ID],Table1[[#This Row],[Customer ID]])&gt;1,"Repeat Customer","One-Time Customer")</f>
        <v>One-Time Customer</v>
      </c>
      <c r="L1410" s="12" t="s">
        <v>2343</v>
      </c>
      <c r="M1410" s="12" t="s">
        <v>49</v>
      </c>
      <c r="N1410" s="12" t="s">
        <v>114</v>
      </c>
      <c r="O1410" s="12" t="s">
        <v>29</v>
      </c>
      <c r="P1410" s="12" t="s">
        <v>30</v>
      </c>
      <c r="Q1410" s="12" t="s">
        <v>31</v>
      </c>
      <c r="R1410" s="12" t="s">
        <v>1647</v>
      </c>
      <c r="S1410" s="12">
        <v>0.56000000000000005</v>
      </c>
      <c r="T1410" s="7">
        <f>Table1[[#This Row],[Profit]]/Table1[[#This Row],[Sales]]</f>
        <v>4.2725173210161574E-2</v>
      </c>
      <c r="U1410" s="12" t="s">
        <v>33</v>
      </c>
      <c r="V1410" s="12" t="s">
        <v>34</v>
      </c>
      <c r="W1410" s="12" t="s">
        <v>2226</v>
      </c>
      <c r="X1410" s="12" t="s">
        <v>2227</v>
      </c>
      <c r="Y1410" s="12">
        <v>82901</v>
      </c>
      <c r="Z1410" s="13">
        <v>42120</v>
      </c>
      <c r="AA1410" s="14" t="str">
        <f>TEXT(Table1[[#This Row],[Order Date]],"mmmm")</f>
        <v>April</v>
      </c>
      <c r="AB1410" s="8" t="str">
        <f>TEXT(Table1[[#This Row],[Order Date]],"yyyy")</f>
        <v>2015</v>
      </c>
      <c r="AC1410" s="13">
        <v>42122</v>
      </c>
      <c r="AD1410" s="12">
        <v>0.36999999999999922</v>
      </c>
      <c r="AE1410" s="12">
        <v>2</v>
      </c>
      <c r="AF1410" s="12">
        <v>8.66</v>
      </c>
      <c r="AG1410" s="12">
        <v>86885</v>
      </c>
      <c r="AH1410" s="7" t="str">
        <f>IF(COUNTIF(Returns!$A$2:$A$1635,Orders!AG1410)&gt;0,"Returned","Not Returned")</f>
        <v>Not Returned</v>
      </c>
    </row>
    <row r="1411" spans="5:34" ht="12.75" customHeight="1" thickTop="1" thickBot="1" x14ac:dyDescent="0.3">
      <c r="E1411" s="9">
        <v>2296</v>
      </c>
      <c r="F1411" s="2" t="s">
        <v>37</v>
      </c>
      <c r="G1411" s="2">
        <v>0.09</v>
      </c>
      <c r="H1411" s="2">
        <v>355.98</v>
      </c>
      <c r="I1411" s="2">
        <v>58.92</v>
      </c>
      <c r="J1411" s="2">
        <v>2498</v>
      </c>
      <c r="K1411" s="7" t="str">
        <f>IF(COUNTIF(Table1[Customer ID],Table1[[#This Row],[Customer ID]])&gt;1,"Repeat Customer","One-Time Customer")</f>
        <v>Repeat Customer</v>
      </c>
      <c r="L1411" s="2" t="s">
        <v>2344</v>
      </c>
      <c r="M1411" s="2" t="s">
        <v>39</v>
      </c>
      <c r="N1411" s="2" t="s">
        <v>28</v>
      </c>
      <c r="O1411" s="2" t="s">
        <v>41</v>
      </c>
      <c r="P1411" s="2" t="s">
        <v>42</v>
      </c>
      <c r="Q1411" s="2" t="s">
        <v>43</v>
      </c>
      <c r="R1411" s="2" t="s">
        <v>1294</v>
      </c>
      <c r="S1411" s="2">
        <v>0.64</v>
      </c>
      <c r="T1411" s="7">
        <f>Table1[[#This Row],[Profit]]/Table1[[#This Row],[Sales]]</f>
        <v>0.11750767198850173</v>
      </c>
      <c r="U1411" s="2" t="s">
        <v>33</v>
      </c>
      <c r="V1411" s="2" t="s">
        <v>34</v>
      </c>
      <c r="W1411" s="2" t="s">
        <v>45</v>
      </c>
      <c r="X1411" s="2" t="s">
        <v>1732</v>
      </c>
      <c r="Y1411" s="2">
        <v>92024</v>
      </c>
      <c r="Z1411" s="10">
        <v>42053</v>
      </c>
      <c r="AA1411" s="14" t="str">
        <f>TEXT(Table1[[#This Row],[Order Date]],"mmmm")</f>
        <v>February</v>
      </c>
      <c r="AB1411" s="8" t="str">
        <f>TEXT(Table1[[#This Row],[Order Date]],"yyyy")</f>
        <v>2015</v>
      </c>
      <c r="AC1411" s="10">
        <v>42055</v>
      </c>
      <c r="AD1411" s="2">
        <v>1240.25</v>
      </c>
      <c r="AE1411" s="2">
        <v>30</v>
      </c>
      <c r="AF1411" s="2">
        <v>10554.63</v>
      </c>
      <c r="AG1411" s="2">
        <v>16547</v>
      </c>
      <c r="AH1411" s="7" t="str">
        <f>IF(COUNTIF(Returns!$A$2:$A$1635,Orders!AG1411)&gt;0,"Returned","Not Returned")</f>
        <v>Not Returned</v>
      </c>
    </row>
    <row r="1412" spans="5:34" ht="12.75" customHeight="1" thickTop="1" thickBot="1" x14ac:dyDescent="0.3">
      <c r="E1412" s="11">
        <v>2297</v>
      </c>
      <c r="F1412" s="12" t="s">
        <v>37</v>
      </c>
      <c r="G1412" s="12">
        <v>0.04</v>
      </c>
      <c r="H1412" s="12">
        <v>218.75</v>
      </c>
      <c r="I1412" s="12">
        <v>69.64</v>
      </c>
      <c r="J1412" s="12">
        <v>2498</v>
      </c>
      <c r="K1412" s="7" t="str">
        <f>IF(COUNTIF(Table1[Customer ID],Table1[[#This Row],[Customer ID]])&gt;1,"Repeat Customer","One-Time Customer")</f>
        <v>Repeat Customer</v>
      </c>
      <c r="L1412" s="12" t="s">
        <v>2344</v>
      </c>
      <c r="M1412" s="12" t="s">
        <v>39</v>
      </c>
      <c r="N1412" s="12" t="s">
        <v>28</v>
      </c>
      <c r="O1412" s="12" t="s">
        <v>41</v>
      </c>
      <c r="P1412" s="12" t="s">
        <v>152</v>
      </c>
      <c r="Q1412" s="12" t="s">
        <v>121</v>
      </c>
      <c r="R1412" s="12" t="s">
        <v>655</v>
      </c>
      <c r="S1412" s="12">
        <v>0.77</v>
      </c>
      <c r="T1412" s="7">
        <f>Table1[[#This Row],[Profit]]/Table1[[#This Row],[Sales]]</f>
        <v>-0.30476669486294328</v>
      </c>
      <c r="U1412" s="12" t="s">
        <v>33</v>
      </c>
      <c r="V1412" s="12" t="s">
        <v>34</v>
      </c>
      <c r="W1412" s="12" t="s">
        <v>45</v>
      </c>
      <c r="X1412" s="12" t="s">
        <v>1732</v>
      </c>
      <c r="Y1412" s="12">
        <v>92024</v>
      </c>
      <c r="Z1412" s="13">
        <v>42053</v>
      </c>
      <c r="AA1412" s="14" t="str">
        <f>TEXT(Table1[[#This Row],[Order Date]],"mmmm")</f>
        <v>February</v>
      </c>
      <c r="AB1412" s="8" t="str">
        <f>TEXT(Table1[[#This Row],[Order Date]],"yyyy")</f>
        <v>2015</v>
      </c>
      <c r="AC1412" s="13">
        <v>42053</v>
      </c>
      <c r="AD1412" s="12">
        <v>-533.23200000000008</v>
      </c>
      <c r="AE1412" s="12">
        <v>8</v>
      </c>
      <c r="AF1412" s="12">
        <v>1749.64</v>
      </c>
      <c r="AG1412" s="12">
        <v>16547</v>
      </c>
      <c r="AH1412" s="7" t="str">
        <f>IF(COUNTIF(Returns!$A$2:$A$1635,Orders!AG1412)&gt;0,"Returned","Not Returned")</f>
        <v>Not Returned</v>
      </c>
    </row>
    <row r="1413" spans="5:34" ht="12.75" customHeight="1" thickTop="1" thickBot="1" x14ac:dyDescent="0.3">
      <c r="E1413" s="9">
        <v>7628</v>
      </c>
      <c r="F1413" s="2" t="s">
        <v>56</v>
      </c>
      <c r="G1413" s="2">
        <v>0.09</v>
      </c>
      <c r="H1413" s="2">
        <v>6.28</v>
      </c>
      <c r="I1413" s="2">
        <v>5.41</v>
      </c>
      <c r="J1413" s="2">
        <v>2498</v>
      </c>
      <c r="K1413" s="7" t="str">
        <f>IF(COUNTIF(Table1[Customer ID],Table1[[#This Row],[Customer ID]])&gt;1,"Repeat Customer","One-Time Customer")</f>
        <v>Repeat Customer</v>
      </c>
      <c r="L1413" s="2" t="s">
        <v>2344</v>
      </c>
      <c r="M1413" s="2" t="s">
        <v>49</v>
      </c>
      <c r="N1413" s="2" t="s">
        <v>58</v>
      </c>
      <c r="O1413" s="2" t="s">
        <v>41</v>
      </c>
      <c r="P1413" s="2" t="s">
        <v>50</v>
      </c>
      <c r="Q1413" s="2" t="s">
        <v>59</v>
      </c>
      <c r="R1413" s="2" t="s">
        <v>1685</v>
      </c>
      <c r="S1413" s="2">
        <v>0.53</v>
      </c>
      <c r="T1413" s="7">
        <f>Table1[[#This Row],[Profit]]/Table1[[#This Row],[Sales]]</f>
        <v>-0.17329769274057402</v>
      </c>
      <c r="U1413" s="2" t="s">
        <v>33</v>
      </c>
      <c r="V1413" s="2" t="s">
        <v>34</v>
      </c>
      <c r="W1413" s="2" t="s">
        <v>45</v>
      </c>
      <c r="X1413" s="2" t="s">
        <v>1732</v>
      </c>
      <c r="Y1413" s="2">
        <v>92024</v>
      </c>
      <c r="Z1413" s="10">
        <v>42037</v>
      </c>
      <c r="AA1413" s="14" t="str">
        <f>TEXT(Table1[[#This Row],[Order Date]],"mmmm")</f>
        <v>February</v>
      </c>
      <c r="AB1413" s="8" t="str">
        <f>TEXT(Table1[[#This Row],[Order Date]],"yyyy")</f>
        <v>2015</v>
      </c>
      <c r="AC1413" s="10">
        <v>42039</v>
      </c>
      <c r="AD1413" s="2">
        <v>-61.59</v>
      </c>
      <c r="AE1413" s="2">
        <v>56</v>
      </c>
      <c r="AF1413" s="2">
        <v>355.4</v>
      </c>
      <c r="AG1413" s="2">
        <v>54567</v>
      </c>
      <c r="AH1413" s="7" t="str">
        <f>IF(COUNTIF(Returns!$A$2:$A$1635,Orders!AG1413)&gt;0,"Returned","Not Returned")</f>
        <v>Not Returned</v>
      </c>
    </row>
    <row r="1414" spans="5:34" ht="12.75" customHeight="1" thickTop="1" thickBot="1" x14ac:dyDescent="0.3">
      <c r="E1414" s="11">
        <v>2768</v>
      </c>
      <c r="F1414" s="12" t="s">
        <v>37</v>
      </c>
      <c r="G1414" s="12">
        <v>0.08</v>
      </c>
      <c r="H1414" s="12">
        <v>1.68</v>
      </c>
      <c r="I1414" s="12">
        <v>1.57</v>
      </c>
      <c r="J1414" s="12">
        <v>2498</v>
      </c>
      <c r="K1414" s="7" t="str">
        <f>IF(COUNTIF(Table1[Customer ID],Table1[[#This Row],[Customer ID]])&gt;1,"Repeat Customer","One-Time Customer")</f>
        <v>Repeat Customer</v>
      </c>
      <c r="L1414" s="12" t="s">
        <v>2344</v>
      </c>
      <c r="M1414" s="12" t="s">
        <v>49</v>
      </c>
      <c r="N1414" s="12" t="s">
        <v>58</v>
      </c>
      <c r="O1414" s="12" t="s">
        <v>29</v>
      </c>
      <c r="P1414" s="12" t="s">
        <v>30</v>
      </c>
      <c r="Q1414" s="12" t="s">
        <v>31</v>
      </c>
      <c r="R1414" s="12" t="s">
        <v>96</v>
      </c>
      <c r="S1414" s="12">
        <v>0.59</v>
      </c>
      <c r="T1414" s="7">
        <f>Table1[[#This Row],[Profit]]/Table1[[#This Row],[Sales]]</f>
        <v>-0.31174170935562145</v>
      </c>
      <c r="U1414" s="12" t="s">
        <v>33</v>
      </c>
      <c r="V1414" s="12" t="s">
        <v>34</v>
      </c>
      <c r="W1414" s="12" t="s">
        <v>45</v>
      </c>
      <c r="X1414" s="12" t="s">
        <v>1732</v>
      </c>
      <c r="Y1414" s="12">
        <v>92024</v>
      </c>
      <c r="Z1414" s="13">
        <v>42040</v>
      </c>
      <c r="AA1414" s="14" t="str">
        <f>TEXT(Table1[[#This Row],[Order Date]],"mmmm")</f>
        <v>February</v>
      </c>
      <c r="AB1414" s="8" t="str">
        <f>TEXT(Table1[[#This Row],[Order Date]],"yyyy")</f>
        <v>2015</v>
      </c>
      <c r="AC1414" s="13">
        <v>42041</v>
      </c>
      <c r="AD1414" s="12">
        <v>-46.25</v>
      </c>
      <c r="AE1414" s="12">
        <v>88</v>
      </c>
      <c r="AF1414" s="12">
        <v>148.36000000000001</v>
      </c>
      <c r="AG1414" s="12">
        <v>20007</v>
      </c>
      <c r="AH1414" s="7" t="str">
        <f>IF(COUNTIF(Returns!$A$2:$A$1635,Orders!AG1414)&gt;0,"Returned","Not Returned")</f>
        <v>Not Returned</v>
      </c>
    </row>
    <row r="1415" spans="5:34" ht="12.75" customHeight="1" thickTop="1" thickBot="1" x14ac:dyDescent="0.3">
      <c r="E1415" s="9">
        <v>20296</v>
      </c>
      <c r="F1415" s="2" t="s">
        <v>37</v>
      </c>
      <c r="G1415" s="2">
        <v>0.09</v>
      </c>
      <c r="H1415" s="2">
        <v>355.98</v>
      </c>
      <c r="I1415" s="2">
        <v>58.92</v>
      </c>
      <c r="J1415" s="2">
        <v>2499</v>
      </c>
      <c r="K1415" s="7" t="str">
        <f>IF(COUNTIF(Table1[Customer ID],Table1[[#This Row],[Customer ID]])&gt;1,"Repeat Customer","One-Time Customer")</f>
        <v>One-Time Customer</v>
      </c>
      <c r="L1415" s="2" t="s">
        <v>2345</v>
      </c>
      <c r="M1415" s="2" t="s">
        <v>39</v>
      </c>
      <c r="N1415" s="2" t="s">
        <v>28</v>
      </c>
      <c r="O1415" s="2" t="s">
        <v>41</v>
      </c>
      <c r="P1415" s="2" t="s">
        <v>42</v>
      </c>
      <c r="Q1415" s="2" t="s">
        <v>43</v>
      </c>
      <c r="R1415" s="2" t="s">
        <v>1294</v>
      </c>
      <c r="S1415" s="2">
        <v>0.64</v>
      </c>
      <c r="T1415" s="7">
        <f>Table1[[#This Row],[Profit]]/Table1[[#This Row],[Sales]]</f>
        <v>0.44065345683354828</v>
      </c>
      <c r="U1415" s="2" t="s">
        <v>33</v>
      </c>
      <c r="V1415" s="2" t="s">
        <v>61</v>
      </c>
      <c r="W1415" s="2" t="s">
        <v>178</v>
      </c>
      <c r="X1415" s="2" t="s">
        <v>2346</v>
      </c>
      <c r="Y1415" s="2">
        <v>60901</v>
      </c>
      <c r="Z1415" s="10">
        <v>42053</v>
      </c>
      <c r="AA1415" s="14" t="str">
        <f>TEXT(Table1[[#This Row],[Order Date]],"mmmm")</f>
        <v>February</v>
      </c>
      <c r="AB1415" s="8" t="str">
        <f>TEXT(Table1[[#This Row],[Order Date]],"yyyy")</f>
        <v>2015</v>
      </c>
      <c r="AC1415" s="10">
        <v>42055</v>
      </c>
      <c r="AD1415" s="2">
        <v>1240.25</v>
      </c>
      <c r="AE1415" s="2">
        <v>8</v>
      </c>
      <c r="AF1415" s="2">
        <v>2814.57</v>
      </c>
      <c r="AG1415" s="2">
        <v>88319</v>
      </c>
      <c r="AH1415" s="7" t="str">
        <f>IF(COUNTIF(Returns!$A$2:$A$1635,Orders!AG1415)&gt;0,"Returned","Not Returned")</f>
        <v>Not Returned</v>
      </c>
    </row>
    <row r="1416" spans="5:34" ht="12.75" customHeight="1" thickTop="1" thickBot="1" x14ac:dyDescent="0.3">
      <c r="E1416" s="11">
        <v>25628</v>
      </c>
      <c r="F1416" s="12" t="s">
        <v>56</v>
      </c>
      <c r="G1416" s="12">
        <v>0.09</v>
      </c>
      <c r="H1416" s="12">
        <v>6.28</v>
      </c>
      <c r="I1416" s="12">
        <v>5.41</v>
      </c>
      <c r="J1416" s="12">
        <v>2500</v>
      </c>
      <c r="K1416" s="7" t="str">
        <f>IF(COUNTIF(Table1[Customer ID],Table1[[#This Row],[Customer ID]])&gt;1,"Repeat Customer","One-Time Customer")</f>
        <v>One-Time Customer</v>
      </c>
      <c r="L1416" s="12" t="s">
        <v>2347</v>
      </c>
      <c r="M1416" s="12" t="s">
        <v>49</v>
      </c>
      <c r="N1416" s="12" t="s">
        <v>58</v>
      </c>
      <c r="O1416" s="12" t="s">
        <v>41</v>
      </c>
      <c r="P1416" s="12" t="s">
        <v>50</v>
      </c>
      <c r="Q1416" s="12" t="s">
        <v>59</v>
      </c>
      <c r="R1416" s="12" t="s">
        <v>1685</v>
      </c>
      <c r="S1416" s="12">
        <v>0.53</v>
      </c>
      <c r="T1416" s="7">
        <f>Table1[[#This Row],[Profit]]/Table1[[#This Row],[Sales]]</f>
        <v>-0.36045920090039396</v>
      </c>
      <c r="U1416" s="12" t="s">
        <v>33</v>
      </c>
      <c r="V1416" s="12" t="s">
        <v>61</v>
      </c>
      <c r="W1416" s="12" t="s">
        <v>178</v>
      </c>
      <c r="X1416" s="12" t="s">
        <v>2348</v>
      </c>
      <c r="Y1416" s="12">
        <v>60102</v>
      </c>
      <c r="Z1416" s="13">
        <v>42037</v>
      </c>
      <c r="AA1416" s="14" t="str">
        <f>TEXT(Table1[[#This Row],[Order Date]],"mmmm")</f>
        <v>February</v>
      </c>
      <c r="AB1416" s="8" t="str">
        <f>TEXT(Table1[[#This Row],[Order Date]],"yyyy")</f>
        <v>2015</v>
      </c>
      <c r="AC1416" s="13">
        <v>42039</v>
      </c>
      <c r="AD1416" s="12">
        <v>-32.026800000000001</v>
      </c>
      <c r="AE1416" s="12">
        <v>14</v>
      </c>
      <c r="AF1416" s="12">
        <v>88.85</v>
      </c>
      <c r="AG1416" s="12">
        <v>88320</v>
      </c>
      <c r="AH1416" s="7" t="str">
        <f>IF(COUNTIF(Returns!$A$2:$A$1635,Orders!AG1416)&gt;0,"Returned","Not Returned")</f>
        <v>Not Returned</v>
      </c>
    </row>
    <row r="1417" spans="5:34" ht="12.75" customHeight="1" thickTop="1" thickBot="1" x14ac:dyDescent="0.3">
      <c r="E1417" s="9">
        <v>24899</v>
      </c>
      <c r="F1417" s="2" t="s">
        <v>25</v>
      </c>
      <c r="G1417" s="2">
        <v>0.1</v>
      </c>
      <c r="H1417" s="2">
        <v>24.92</v>
      </c>
      <c r="I1417" s="2">
        <v>12.98</v>
      </c>
      <c r="J1417" s="2">
        <v>2502</v>
      </c>
      <c r="K1417" s="7" t="str">
        <f>IF(COUNTIF(Table1[Customer ID],Table1[[#This Row],[Customer ID]])&gt;1,"Repeat Customer","One-Time Customer")</f>
        <v>Repeat Customer</v>
      </c>
      <c r="L1417" s="2" t="s">
        <v>2349</v>
      </c>
      <c r="M1417" s="2" t="s">
        <v>49</v>
      </c>
      <c r="N1417" s="2" t="s">
        <v>40</v>
      </c>
      <c r="O1417" s="2" t="s">
        <v>29</v>
      </c>
      <c r="P1417" s="2" t="s">
        <v>109</v>
      </c>
      <c r="Q1417" s="2" t="s">
        <v>59</v>
      </c>
      <c r="R1417" s="2" t="s">
        <v>1940</v>
      </c>
      <c r="S1417" s="2">
        <v>0.39</v>
      </c>
      <c r="T1417" s="7">
        <f>Table1[[#This Row],[Profit]]/Table1[[#This Row],[Sales]]</f>
        <v>-0.64693589381530647</v>
      </c>
      <c r="U1417" s="2" t="s">
        <v>33</v>
      </c>
      <c r="V1417" s="2" t="s">
        <v>61</v>
      </c>
      <c r="W1417" s="2" t="s">
        <v>703</v>
      </c>
      <c r="X1417" s="2" t="s">
        <v>2350</v>
      </c>
      <c r="Y1417" s="2">
        <v>46321</v>
      </c>
      <c r="Z1417" s="10">
        <v>42082</v>
      </c>
      <c r="AA1417" s="14" t="str">
        <f>TEXT(Table1[[#This Row],[Order Date]],"mmmm")</f>
        <v>March</v>
      </c>
      <c r="AB1417" s="8" t="str">
        <f>TEXT(Table1[[#This Row],[Order Date]],"yyyy")</f>
        <v>2015</v>
      </c>
      <c r="AC1417" s="10">
        <v>42082</v>
      </c>
      <c r="AD1417" s="2">
        <v>-45.816000000000003</v>
      </c>
      <c r="AE1417" s="2">
        <v>3</v>
      </c>
      <c r="AF1417" s="2">
        <v>70.819999999999993</v>
      </c>
      <c r="AG1417" s="2">
        <v>91310</v>
      </c>
      <c r="AH1417" s="7" t="str">
        <f>IF(COUNTIF(Returns!$A$2:$A$1635,Orders!AG1417)&gt;0,"Returned","Not Returned")</f>
        <v>Not Returned</v>
      </c>
    </row>
    <row r="1418" spans="5:34" ht="12.75" customHeight="1" thickTop="1" thickBot="1" x14ac:dyDescent="0.3">
      <c r="E1418" s="11">
        <v>24901</v>
      </c>
      <c r="F1418" s="12" t="s">
        <v>25</v>
      </c>
      <c r="G1418" s="12">
        <v>0</v>
      </c>
      <c r="H1418" s="12">
        <v>12.28</v>
      </c>
      <c r="I1418" s="12">
        <v>6.35</v>
      </c>
      <c r="J1418" s="12">
        <v>2502</v>
      </c>
      <c r="K1418" s="7" t="str">
        <f>IF(COUNTIF(Table1[Customer ID],Table1[[#This Row],[Customer ID]])&gt;1,"Repeat Customer","One-Time Customer")</f>
        <v>Repeat Customer</v>
      </c>
      <c r="L1418" s="12" t="s">
        <v>2349</v>
      </c>
      <c r="M1418" s="12" t="s">
        <v>27</v>
      </c>
      <c r="N1418" s="12" t="s">
        <v>40</v>
      </c>
      <c r="O1418" s="12" t="s">
        <v>29</v>
      </c>
      <c r="P1418" s="12" t="s">
        <v>93</v>
      </c>
      <c r="Q1418" s="12" t="s">
        <v>59</v>
      </c>
      <c r="R1418" s="12" t="s">
        <v>1575</v>
      </c>
      <c r="S1418" s="12">
        <v>0.38</v>
      </c>
      <c r="T1418" s="7">
        <f>Table1[[#This Row],[Profit]]/Table1[[#This Row],[Sales]]</f>
        <v>0.33867757629367534</v>
      </c>
      <c r="U1418" s="12" t="s">
        <v>33</v>
      </c>
      <c r="V1418" s="12" t="s">
        <v>61</v>
      </c>
      <c r="W1418" s="12" t="s">
        <v>703</v>
      </c>
      <c r="X1418" s="12" t="s">
        <v>2350</v>
      </c>
      <c r="Y1418" s="12">
        <v>46321</v>
      </c>
      <c r="Z1418" s="13">
        <v>42082</v>
      </c>
      <c r="AA1418" s="14" t="str">
        <f>TEXT(Table1[[#This Row],[Order Date]],"mmmm")</f>
        <v>March</v>
      </c>
      <c r="AB1418" s="8" t="str">
        <f>TEXT(Table1[[#This Row],[Order Date]],"yyyy")</f>
        <v>2015</v>
      </c>
      <c r="AC1418" s="13">
        <v>42083</v>
      </c>
      <c r="AD1418" s="12">
        <v>30.63</v>
      </c>
      <c r="AE1418" s="12">
        <v>7</v>
      </c>
      <c r="AF1418" s="12">
        <v>90.44</v>
      </c>
      <c r="AG1418" s="12">
        <v>91310</v>
      </c>
      <c r="AH1418" s="7" t="str">
        <f>IF(COUNTIF(Returns!$A$2:$A$1635,Orders!AG1418)&gt;0,"Returned","Not Returned")</f>
        <v>Not Returned</v>
      </c>
    </row>
    <row r="1419" spans="5:34" ht="12.75" customHeight="1" thickTop="1" thickBot="1" x14ac:dyDescent="0.3">
      <c r="E1419" s="9">
        <v>18219</v>
      </c>
      <c r="F1419" s="2" t="s">
        <v>56</v>
      </c>
      <c r="G1419" s="2">
        <v>0.02</v>
      </c>
      <c r="H1419" s="2">
        <v>6.48</v>
      </c>
      <c r="I1419" s="2">
        <v>8.74</v>
      </c>
      <c r="J1419" s="2">
        <v>2506</v>
      </c>
      <c r="K1419" s="7" t="str">
        <f>IF(COUNTIF(Table1[Customer ID],Table1[[#This Row],[Customer ID]])&gt;1,"Repeat Customer","One-Time Customer")</f>
        <v>One-Time Customer</v>
      </c>
      <c r="L1419" s="2" t="s">
        <v>2351</v>
      </c>
      <c r="M1419" s="2" t="s">
        <v>49</v>
      </c>
      <c r="N1419" s="2" t="s">
        <v>40</v>
      </c>
      <c r="O1419" s="2" t="s">
        <v>29</v>
      </c>
      <c r="P1419" s="2" t="s">
        <v>93</v>
      </c>
      <c r="Q1419" s="2" t="s">
        <v>59</v>
      </c>
      <c r="R1419" s="2" t="s">
        <v>2352</v>
      </c>
      <c r="S1419" s="2">
        <v>0.36</v>
      </c>
      <c r="T1419" s="7">
        <f>Table1[[#This Row],[Profit]]/Table1[[#This Row],[Sales]]</f>
        <v>-0.63759328358208955</v>
      </c>
      <c r="U1419" s="2" t="s">
        <v>33</v>
      </c>
      <c r="V1419" s="2" t="s">
        <v>53</v>
      </c>
      <c r="W1419" s="2" t="s">
        <v>228</v>
      </c>
      <c r="X1419" s="2" t="s">
        <v>2353</v>
      </c>
      <c r="Y1419" s="2">
        <v>6408</v>
      </c>
      <c r="Z1419" s="10">
        <v>42160</v>
      </c>
      <c r="AA1419" s="14" t="str">
        <f>TEXT(Table1[[#This Row],[Order Date]],"mmmm")</f>
        <v>June</v>
      </c>
      <c r="AB1419" s="8" t="str">
        <f>TEXT(Table1[[#This Row],[Order Date]],"yyyy")</f>
        <v>2015</v>
      </c>
      <c r="AC1419" s="10">
        <v>42162</v>
      </c>
      <c r="AD1419" s="2">
        <v>-6.835</v>
      </c>
      <c r="AE1419" s="2">
        <v>1</v>
      </c>
      <c r="AF1419" s="2">
        <v>10.72</v>
      </c>
      <c r="AG1419" s="2">
        <v>87033</v>
      </c>
      <c r="AH1419" s="7" t="str">
        <f>IF(COUNTIF(Returns!$A$2:$A$1635,Orders!AG1419)&gt;0,"Returned","Not Returned")</f>
        <v>Not Returned</v>
      </c>
    </row>
    <row r="1420" spans="5:34" ht="12.75" customHeight="1" thickTop="1" thickBot="1" x14ac:dyDescent="0.3">
      <c r="E1420" s="11">
        <v>18217</v>
      </c>
      <c r="F1420" s="12" t="s">
        <v>56</v>
      </c>
      <c r="G1420" s="12">
        <v>0.06</v>
      </c>
      <c r="H1420" s="12">
        <v>699.99</v>
      </c>
      <c r="I1420" s="12">
        <v>24.49</v>
      </c>
      <c r="J1420" s="12">
        <v>2507</v>
      </c>
      <c r="K1420" s="7" t="str">
        <f>IF(COUNTIF(Table1[Customer ID],Table1[[#This Row],[Customer ID]])&gt;1,"Repeat Customer","One-Time Customer")</f>
        <v>One-Time Customer</v>
      </c>
      <c r="L1420" s="12" t="s">
        <v>2354</v>
      </c>
      <c r="M1420" s="12" t="s">
        <v>27</v>
      </c>
      <c r="N1420" s="12" t="s">
        <v>40</v>
      </c>
      <c r="O1420" s="12" t="s">
        <v>77</v>
      </c>
      <c r="P1420" s="12" t="s">
        <v>587</v>
      </c>
      <c r="Q1420" s="12" t="s">
        <v>236</v>
      </c>
      <c r="R1420" s="12" t="s">
        <v>588</v>
      </c>
      <c r="S1420" s="12">
        <v>0.41</v>
      </c>
      <c r="T1420" s="7">
        <f>Table1[[#This Row],[Profit]]/Table1[[#This Row],[Sales]]</f>
        <v>0.69</v>
      </c>
      <c r="U1420" s="12" t="s">
        <v>33</v>
      </c>
      <c r="V1420" s="12" t="s">
        <v>53</v>
      </c>
      <c r="W1420" s="12" t="s">
        <v>188</v>
      </c>
      <c r="X1420" s="12" t="s">
        <v>450</v>
      </c>
      <c r="Y1420" s="12">
        <v>4401</v>
      </c>
      <c r="Z1420" s="13">
        <v>42160</v>
      </c>
      <c r="AA1420" s="14" t="str">
        <f>TEXT(Table1[[#This Row],[Order Date]],"mmmm")</f>
        <v>June</v>
      </c>
      <c r="AB1420" s="8" t="str">
        <f>TEXT(Table1[[#This Row],[Order Date]],"yyyy")</f>
        <v>2015</v>
      </c>
      <c r="AC1420" s="13">
        <v>42162</v>
      </c>
      <c r="AD1420" s="12">
        <v>7024.2068999999992</v>
      </c>
      <c r="AE1420" s="12">
        <v>15</v>
      </c>
      <c r="AF1420" s="12">
        <v>10180.01</v>
      </c>
      <c r="AG1420" s="12">
        <v>87033</v>
      </c>
      <c r="AH1420" s="7" t="str">
        <f>IF(COUNTIF(Returns!$A$2:$A$1635,Orders!AG1420)&gt;0,"Returned","Not Returned")</f>
        <v>Not Returned</v>
      </c>
    </row>
    <row r="1421" spans="5:34" ht="12.75" customHeight="1" thickTop="1" thickBot="1" x14ac:dyDescent="0.3">
      <c r="E1421" s="9">
        <v>23265</v>
      </c>
      <c r="F1421" s="2" t="s">
        <v>106</v>
      </c>
      <c r="G1421" s="2">
        <v>0.02</v>
      </c>
      <c r="H1421" s="2">
        <v>5.81</v>
      </c>
      <c r="I1421" s="2">
        <v>8.49</v>
      </c>
      <c r="J1421" s="2">
        <v>2508</v>
      </c>
      <c r="K1421" s="7" t="str">
        <f>IF(COUNTIF(Table1[Customer ID],Table1[[#This Row],[Customer ID]])&gt;1,"Repeat Customer","One-Time Customer")</f>
        <v>One-Time Customer</v>
      </c>
      <c r="L1421" s="2" t="s">
        <v>2355</v>
      </c>
      <c r="M1421" s="2" t="s">
        <v>49</v>
      </c>
      <c r="N1421" s="2" t="s">
        <v>40</v>
      </c>
      <c r="O1421" s="2" t="s">
        <v>29</v>
      </c>
      <c r="P1421" s="2" t="s">
        <v>109</v>
      </c>
      <c r="Q1421" s="2" t="s">
        <v>59</v>
      </c>
      <c r="R1421" s="2" t="s">
        <v>325</v>
      </c>
      <c r="S1421" s="2">
        <v>0.39</v>
      </c>
      <c r="T1421" s="7">
        <f>Table1[[#This Row],[Profit]]/Table1[[#This Row],[Sales]]</f>
        <v>-3.2397266729500473</v>
      </c>
      <c r="U1421" s="2" t="s">
        <v>33</v>
      </c>
      <c r="V1421" s="2" t="s">
        <v>53</v>
      </c>
      <c r="W1421" s="2" t="s">
        <v>188</v>
      </c>
      <c r="X1421" s="2" t="s">
        <v>433</v>
      </c>
      <c r="Y1421" s="2">
        <v>4073</v>
      </c>
      <c r="Z1421" s="10">
        <v>42012</v>
      </c>
      <c r="AA1421" s="14" t="str">
        <f>TEXT(Table1[[#This Row],[Order Date]],"mmmm")</f>
        <v>January</v>
      </c>
      <c r="AB1421" s="8" t="str">
        <f>TEXT(Table1[[#This Row],[Order Date]],"yyyy")</f>
        <v>2015</v>
      </c>
      <c r="AC1421" s="10">
        <v>42016</v>
      </c>
      <c r="AD1421" s="2">
        <v>-137.494</v>
      </c>
      <c r="AE1421" s="2">
        <v>7</v>
      </c>
      <c r="AF1421" s="2">
        <v>42.44</v>
      </c>
      <c r="AG1421" s="2">
        <v>87031</v>
      </c>
      <c r="AH1421" s="7" t="str">
        <f>IF(COUNTIF(Returns!$A$2:$A$1635,Orders!AG1421)&gt;0,"Returned","Not Returned")</f>
        <v>Not Returned</v>
      </c>
    </row>
    <row r="1422" spans="5:34" ht="12.75" customHeight="1" thickTop="1" thickBot="1" x14ac:dyDescent="0.3">
      <c r="E1422" s="11">
        <v>21918</v>
      </c>
      <c r="F1422" s="12" t="s">
        <v>56</v>
      </c>
      <c r="G1422" s="12">
        <v>0.05</v>
      </c>
      <c r="H1422" s="12">
        <v>30.98</v>
      </c>
      <c r="I1422" s="12">
        <v>9.18</v>
      </c>
      <c r="J1422" s="12">
        <v>2509</v>
      </c>
      <c r="K1422" s="7" t="str">
        <f>IF(COUNTIF(Table1[Customer ID],Table1[[#This Row],[Customer ID]])&gt;1,"Repeat Customer","One-Time Customer")</f>
        <v>One-Time Customer</v>
      </c>
      <c r="L1422" s="12" t="s">
        <v>2356</v>
      </c>
      <c r="M1422" s="12" t="s">
        <v>49</v>
      </c>
      <c r="N1422" s="12" t="s">
        <v>40</v>
      </c>
      <c r="O1422" s="12" t="s">
        <v>29</v>
      </c>
      <c r="P1422" s="12" t="s">
        <v>93</v>
      </c>
      <c r="Q1422" s="12" t="s">
        <v>59</v>
      </c>
      <c r="R1422" s="12" t="s">
        <v>2357</v>
      </c>
      <c r="S1422" s="12">
        <v>0.4</v>
      </c>
      <c r="T1422" s="7">
        <f>Table1[[#This Row],[Profit]]/Table1[[#This Row],[Sales]]</f>
        <v>0.66729359880666717</v>
      </c>
      <c r="U1422" s="12" t="s">
        <v>33</v>
      </c>
      <c r="V1422" s="12" t="s">
        <v>53</v>
      </c>
      <c r="W1422" s="12" t="s">
        <v>188</v>
      </c>
      <c r="X1422" s="12" t="s">
        <v>594</v>
      </c>
      <c r="Y1422" s="12">
        <v>4106</v>
      </c>
      <c r="Z1422" s="13">
        <v>42129</v>
      </c>
      <c r="AA1422" s="14" t="str">
        <f>TEXT(Table1[[#This Row],[Order Date]],"mmmm")</f>
        <v>May</v>
      </c>
      <c r="AB1422" s="8" t="str">
        <f>TEXT(Table1[[#This Row],[Order Date]],"yyyy")</f>
        <v>2015</v>
      </c>
      <c r="AC1422" s="13">
        <v>42129</v>
      </c>
      <c r="AD1422" s="12">
        <v>308.67</v>
      </c>
      <c r="AE1422" s="12">
        <v>15</v>
      </c>
      <c r="AF1422" s="12">
        <v>462.57</v>
      </c>
      <c r="AG1422" s="12">
        <v>87029</v>
      </c>
      <c r="AH1422" s="7" t="str">
        <f>IF(COUNTIF(Returns!$A$2:$A$1635,Orders!AG1422)&gt;0,"Returned","Not Returned")</f>
        <v>Not Returned</v>
      </c>
    </row>
    <row r="1423" spans="5:34" ht="12.75" customHeight="1" thickTop="1" thickBot="1" x14ac:dyDescent="0.3">
      <c r="E1423" s="9">
        <v>21102</v>
      </c>
      <c r="F1423" s="2" t="s">
        <v>37</v>
      </c>
      <c r="G1423" s="2">
        <v>0.04</v>
      </c>
      <c r="H1423" s="2">
        <v>6.48</v>
      </c>
      <c r="I1423" s="2">
        <v>9.5399999999999991</v>
      </c>
      <c r="J1423" s="2">
        <v>2512</v>
      </c>
      <c r="K1423" s="7" t="str">
        <f>IF(COUNTIF(Table1[Customer ID],Table1[[#This Row],[Customer ID]])&gt;1,"Repeat Customer","One-Time Customer")</f>
        <v>One-Time Customer</v>
      </c>
      <c r="L1423" s="2" t="s">
        <v>2358</v>
      </c>
      <c r="M1423" s="2" t="s">
        <v>49</v>
      </c>
      <c r="N1423" s="2" t="s">
        <v>40</v>
      </c>
      <c r="O1423" s="2" t="s">
        <v>29</v>
      </c>
      <c r="P1423" s="2" t="s">
        <v>93</v>
      </c>
      <c r="Q1423" s="2" t="s">
        <v>59</v>
      </c>
      <c r="R1423" s="2" t="s">
        <v>2359</v>
      </c>
      <c r="S1423" s="2">
        <v>0.37</v>
      </c>
      <c r="T1423" s="7">
        <f>Table1[[#This Row],[Profit]]/Table1[[#This Row],[Sales]]</f>
        <v>-1.7862646566164155</v>
      </c>
      <c r="U1423" s="2" t="s">
        <v>33</v>
      </c>
      <c r="V1423" s="2" t="s">
        <v>53</v>
      </c>
      <c r="W1423" s="2" t="s">
        <v>193</v>
      </c>
      <c r="X1423" s="2" t="s">
        <v>2360</v>
      </c>
      <c r="Y1423" s="2">
        <v>2138</v>
      </c>
      <c r="Z1423" s="10">
        <v>42170</v>
      </c>
      <c r="AA1423" s="14" t="str">
        <f>TEXT(Table1[[#This Row],[Order Date]],"mmmm")</f>
        <v>June</v>
      </c>
      <c r="AB1423" s="8" t="str">
        <f>TEXT(Table1[[#This Row],[Order Date]],"yyyy")</f>
        <v>2015</v>
      </c>
      <c r="AC1423" s="10">
        <v>42172</v>
      </c>
      <c r="AD1423" s="2">
        <v>-223.94400000000002</v>
      </c>
      <c r="AE1423" s="2">
        <v>19</v>
      </c>
      <c r="AF1423" s="2">
        <v>125.37</v>
      </c>
      <c r="AG1423" s="2">
        <v>87030</v>
      </c>
      <c r="AH1423" s="7" t="str">
        <f>IF(COUNTIF(Returns!$A$2:$A$1635,Orders!AG1423)&gt;0,"Returned","Not Returned")</f>
        <v>Not Returned</v>
      </c>
    </row>
    <row r="1424" spans="5:34" ht="12.75" customHeight="1" thickTop="1" thickBot="1" x14ac:dyDescent="0.3">
      <c r="E1424" s="11">
        <v>18220</v>
      </c>
      <c r="F1424" s="12" t="s">
        <v>56</v>
      </c>
      <c r="G1424" s="12">
        <v>0.02</v>
      </c>
      <c r="H1424" s="12">
        <v>17.149999999999999</v>
      </c>
      <c r="I1424" s="12">
        <v>4.96</v>
      </c>
      <c r="J1424" s="12">
        <v>2516</v>
      </c>
      <c r="K1424" s="7" t="str">
        <f>IF(COUNTIF(Table1[Customer ID],Table1[[#This Row],[Customer ID]])&gt;1,"Repeat Customer","One-Time Customer")</f>
        <v>One-Time Customer</v>
      </c>
      <c r="L1424" s="12" t="s">
        <v>2361</v>
      </c>
      <c r="M1424" s="12" t="s">
        <v>49</v>
      </c>
      <c r="N1424" s="12" t="s">
        <v>40</v>
      </c>
      <c r="O1424" s="12" t="s">
        <v>29</v>
      </c>
      <c r="P1424" s="12" t="s">
        <v>141</v>
      </c>
      <c r="Q1424" s="12" t="s">
        <v>59</v>
      </c>
      <c r="R1424" s="12" t="s">
        <v>605</v>
      </c>
      <c r="S1424" s="12">
        <v>0.57999999999999996</v>
      </c>
      <c r="T1424" s="7">
        <f>Table1[[#This Row],[Profit]]/Table1[[#This Row],[Sales]]</f>
        <v>0.19122347393240766</v>
      </c>
      <c r="U1424" s="12" t="s">
        <v>33</v>
      </c>
      <c r="V1424" s="12" t="s">
        <v>53</v>
      </c>
      <c r="W1424" s="12" t="s">
        <v>54</v>
      </c>
      <c r="X1424" s="12" t="s">
        <v>1481</v>
      </c>
      <c r="Y1424" s="12">
        <v>7631</v>
      </c>
      <c r="Z1424" s="13">
        <v>42160</v>
      </c>
      <c r="AA1424" s="14" t="str">
        <f>TEXT(Table1[[#This Row],[Order Date]],"mmmm")</f>
        <v>June</v>
      </c>
      <c r="AB1424" s="8" t="str">
        <f>TEXT(Table1[[#This Row],[Order Date]],"yyyy")</f>
        <v>2015</v>
      </c>
      <c r="AC1424" s="13">
        <v>42162</v>
      </c>
      <c r="AD1424" s="12">
        <v>36.494999999999997</v>
      </c>
      <c r="AE1424" s="12">
        <v>11</v>
      </c>
      <c r="AF1424" s="12">
        <v>190.85</v>
      </c>
      <c r="AG1424" s="12">
        <v>87033</v>
      </c>
      <c r="AH1424" s="7" t="str">
        <f>IF(COUNTIF(Returns!$A$2:$A$1635,Orders!AG1424)&gt;0,"Returned","Not Returned")</f>
        <v>Not Returned</v>
      </c>
    </row>
    <row r="1425" spans="5:34" ht="12.75" customHeight="1" thickTop="1" thickBot="1" x14ac:dyDescent="0.3">
      <c r="E1425" s="9">
        <v>18221</v>
      </c>
      <c r="F1425" s="2" t="s">
        <v>56</v>
      </c>
      <c r="G1425" s="2">
        <v>7.0000000000000007E-2</v>
      </c>
      <c r="H1425" s="2">
        <v>30.98</v>
      </c>
      <c r="I1425" s="2">
        <v>8.74</v>
      </c>
      <c r="J1425" s="2">
        <v>2520</v>
      </c>
      <c r="K1425" s="7" t="str">
        <f>IF(COUNTIF(Table1[Customer ID],Table1[[#This Row],[Customer ID]])&gt;1,"Repeat Customer","One-Time Customer")</f>
        <v>One-Time Customer</v>
      </c>
      <c r="L1425" s="2" t="s">
        <v>2362</v>
      </c>
      <c r="M1425" s="2" t="s">
        <v>49</v>
      </c>
      <c r="N1425" s="2" t="s">
        <v>40</v>
      </c>
      <c r="O1425" s="2" t="s">
        <v>29</v>
      </c>
      <c r="P1425" s="2" t="s">
        <v>93</v>
      </c>
      <c r="Q1425" s="2" t="s">
        <v>59</v>
      </c>
      <c r="R1425" s="2" t="s">
        <v>2066</v>
      </c>
      <c r="S1425" s="2">
        <v>0.4</v>
      </c>
      <c r="T1425" s="7">
        <f>Table1[[#This Row],[Profit]]/Table1[[#This Row],[Sales]]</f>
        <v>0.69</v>
      </c>
      <c r="U1425" s="2" t="s">
        <v>33</v>
      </c>
      <c r="V1425" s="2" t="s">
        <v>53</v>
      </c>
      <c r="W1425" s="2" t="s">
        <v>469</v>
      </c>
      <c r="X1425" s="2" t="s">
        <v>2363</v>
      </c>
      <c r="Y1425" s="2">
        <v>2908</v>
      </c>
      <c r="Z1425" s="10">
        <v>42160</v>
      </c>
      <c r="AA1425" s="14" t="str">
        <f>TEXT(Table1[[#This Row],[Order Date]],"mmmm")</f>
        <v>June</v>
      </c>
      <c r="AB1425" s="8" t="str">
        <f>TEXT(Table1[[#This Row],[Order Date]],"yyyy")</f>
        <v>2015</v>
      </c>
      <c r="AC1425" s="10">
        <v>42161</v>
      </c>
      <c r="AD1425" s="2">
        <v>255.76919999999998</v>
      </c>
      <c r="AE1425" s="2">
        <v>12</v>
      </c>
      <c r="AF1425" s="2">
        <v>370.68</v>
      </c>
      <c r="AG1425" s="2">
        <v>87033</v>
      </c>
      <c r="AH1425" s="7" t="str">
        <f>IF(COUNTIF(Returns!$A$2:$A$1635,Orders!AG1425)&gt;0,"Returned","Not Returned")</f>
        <v>Not Returned</v>
      </c>
    </row>
    <row r="1426" spans="5:34" ht="12.75" customHeight="1" thickTop="1" thickBot="1" x14ac:dyDescent="0.3">
      <c r="E1426" s="11">
        <v>25463</v>
      </c>
      <c r="F1426" s="12" t="s">
        <v>56</v>
      </c>
      <c r="G1426" s="12">
        <v>0</v>
      </c>
      <c r="H1426" s="12">
        <v>175.99</v>
      </c>
      <c r="I1426" s="12">
        <v>4.99</v>
      </c>
      <c r="J1426" s="12">
        <v>2521</v>
      </c>
      <c r="K1426" s="7" t="str">
        <f>IF(COUNTIF(Table1[Customer ID],Table1[[#This Row],[Customer ID]])&gt;1,"Repeat Customer","One-Time Customer")</f>
        <v>One-Time Customer</v>
      </c>
      <c r="L1426" s="12" t="s">
        <v>2364</v>
      </c>
      <c r="M1426" s="12" t="s">
        <v>49</v>
      </c>
      <c r="N1426" s="12" t="s">
        <v>40</v>
      </c>
      <c r="O1426" s="12" t="s">
        <v>77</v>
      </c>
      <c r="P1426" s="12" t="s">
        <v>78</v>
      </c>
      <c r="Q1426" s="12" t="s">
        <v>59</v>
      </c>
      <c r="R1426" s="12" t="s">
        <v>139</v>
      </c>
      <c r="S1426" s="12">
        <v>0.59</v>
      </c>
      <c r="T1426" s="7">
        <f>Table1[[#This Row],[Profit]]/Table1[[#This Row],[Sales]]</f>
        <v>0.69</v>
      </c>
      <c r="U1426" s="12" t="s">
        <v>33</v>
      </c>
      <c r="V1426" s="12" t="s">
        <v>61</v>
      </c>
      <c r="W1426" s="12" t="s">
        <v>130</v>
      </c>
      <c r="X1426" s="12" t="s">
        <v>2365</v>
      </c>
      <c r="Y1426" s="12">
        <v>75109</v>
      </c>
      <c r="Z1426" s="13">
        <v>42053</v>
      </c>
      <c r="AA1426" s="14" t="str">
        <f>TEXT(Table1[[#This Row],[Order Date]],"mmmm")</f>
        <v>February</v>
      </c>
      <c r="AB1426" s="8" t="str">
        <f>TEXT(Table1[[#This Row],[Order Date]],"yyyy")</f>
        <v>2015</v>
      </c>
      <c r="AC1426" s="13">
        <v>42056</v>
      </c>
      <c r="AD1426" s="12">
        <v>1656.6554999999998</v>
      </c>
      <c r="AE1426" s="12">
        <v>15</v>
      </c>
      <c r="AF1426" s="12">
        <v>2400.9499999999998</v>
      </c>
      <c r="AG1426" s="12">
        <v>87032</v>
      </c>
      <c r="AH1426" s="7" t="str">
        <f>IF(COUNTIF(Returns!$A$2:$A$1635,Orders!AG1426)&gt;0,"Returned","Not Returned")</f>
        <v>Not Returned</v>
      </c>
    </row>
    <row r="1427" spans="5:34" ht="12.75" customHeight="1" thickTop="1" thickBot="1" x14ac:dyDescent="0.3">
      <c r="E1427" s="9">
        <v>18218</v>
      </c>
      <c r="F1427" s="2" t="s">
        <v>56</v>
      </c>
      <c r="G1427" s="2">
        <v>0.04</v>
      </c>
      <c r="H1427" s="2">
        <v>1360.14</v>
      </c>
      <c r="I1427" s="2">
        <v>14.7</v>
      </c>
      <c r="J1427" s="2">
        <v>2522</v>
      </c>
      <c r="K1427" s="7" t="str">
        <f>IF(COUNTIF(Table1[Customer ID],Table1[[#This Row],[Customer ID]])&gt;1,"Repeat Customer","One-Time Customer")</f>
        <v>One-Time Customer</v>
      </c>
      <c r="L1427" s="2" t="s">
        <v>2366</v>
      </c>
      <c r="M1427" s="2" t="s">
        <v>39</v>
      </c>
      <c r="N1427" s="2" t="s">
        <v>40</v>
      </c>
      <c r="O1427" s="2" t="s">
        <v>77</v>
      </c>
      <c r="P1427" s="2" t="s">
        <v>85</v>
      </c>
      <c r="Q1427" s="2" t="s">
        <v>43</v>
      </c>
      <c r="R1427" s="2" t="s">
        <v>600</v>
      </c>
      <c r="S1427" s="2">
        <v>0.59</v>
      </c>
      <c r="T1427" s="7">
        <f>Table1[[#This Row],[Profit]]/Table1[[#This Row],[Sales]]</f>
        <v>0.36135724115266904</v>
      </c>
      <c r="U1427" s="2" t="s">
        <v>33</v>
      </c>
      <c r="V1427" s="2" t="s">
        <v>53</v>
      </c>
      <c r="W1427" s="2" t="s">
        <v>149</v>
      </c>
      <c r="X1427" s="2" t="s">
        <v>150</v>
      </c>
      <c r="Y1427" s="2">
        <v>5401</v>
      </c>
      <c r="Z1427" s="10">
        <v>42160</v>
      </c>
      <c r="AA1427" s="14" t="str">
        <f>TEXT(Table1[[#This Row],[Order Date]],"mmmm")</f>
        <v>June</v>
      </c>
      <c r="AB1427" s="8" t="str">
        <f>TEXT(Table1[[#This Row],[Order Date]],"yyyy")</f>
        <v>2015</v>
      </c>
      <c r="AC1427" s="10">
        <v>42163</v>
      </c>
      <c r="AD1427" s="2">
        <v>2639.0099999999998</v>
      </c>
      <c r="AE1427" s="2">
        <v>6</v>
      </c>
      <c r="AF1427" s="2">
        <v>7303.05</v>
      </c>
      <c r="AG1427" s="2">
        <v>87033</v>
      </c>
      <c r="AH1427" s="7" t="str">
        <f>IF(COUNTIF(Returns!$A$2:$A$1635,Orders!AG1427)&gt;0,"Returned","Not Returned")</f>
        <v>Not Returned</v>
      </c>
    </row>
    <row r="1428" spans="5:34" ht="12.75" customHeight="1" thickTop="1" thickBot="1" x14ac:dyDescent="0.3">
      <c r="E1428" s="11">
        <v>18866</v>
      </c>
      <c r="F1428" s="12" t="s">
        <v>47</v>
      </c>
      <c r="G1428" s="12">
        <v>0.01</v>
      </c>
      <c r="H1428" s="12">
        <v>2.16</v>
      </c>
      <c r="I1428" s="12">
        <v>6.05</v>
      </c>
      <c r="J1428" s="12">
        <v>2526</v>
      </c>
      <c r="K1428" s="7" t="str">
        <f>IF(COUNTIF(Table1[Customer ID],Table1[[#This Row],[Customer ID]])&gt;1,"Repeat Customer","One-Time Customer")</f>
        <v>One-Time Customer</v>
      </c>
      <c r="L1428" s="12" t="s">
        <v>2367</v>
      </c>
      <c r="M1428" s="12" t="s">
        <v>49</v>
      </c>
      <c r="N1428" s="12" t="s">
        <v>28</v>
      </c>
      <c r="O1428" s="12" t="s">
        <v>29</v>
      </c>
      <c r="P1428" s="12" t="s">
        <v>109</v>
      </c>
      <c r="Q1428" s="12" t="s">
        <v>59</v>
      </c>
      <c r="R1428" s="12" t="s">
        <v>1536</v>
      </c>
      <c r="S1428" s="12">
        <v>0.37</v>
      </c>
      <c r="T1428" s="7">
        <f>Table1[[#This Row],[Profit]]/Table1[[#This Row],[Sales]]</f>
        <v>6.8175710594315246</v>
      </c>
      <c r="U1428" s="12" t="s">
        <v>33</v>
      </c>
      <c r="V1428" s="12" t="s">
        <v>136</v>
      </c>
      <c r="W1428" s="12" t="s">
        <v>171</v>
      </c>
      <c r="X1428" s="12" t="s">
        <v>1479</v>
      </c>
      <c r="Y1428" s="12">
        <v>70506</v>
      </c>
      <c r="Z1428" s="13">
        <v>42147</v>
      </c>
      <c r="AA1428" s="14" t="str">
        <f>TEXT(Table1[[#This Row],[Order Date]],"mmmm")</f>
        <v>May</v>
      </c>
      <c r="AB1428" s="8" t="str">
        <f>TEXT(Table1[[#This Row],[Order Date]],"yyyy")</f>
        <v>2015</v>
      </c>
      <c r="AC1428" s="13">
        <v>42149</v>
      </c>
      <c r="AD1428" s="12">
        <v>395.76</v>
      </c>
      <c r="AE1428" s="12">
        <v>24</v>
      </c>
      <c r="AF1428" s="12">
        <v>58.05</v>
      </c>
      <c r="AG1428" s="12">
        <v>87208</v>
      </c>
      <c r="AH1428" s="7" t="str">
        <f>IF(COUNTIF(Returns!$A$2:$A$1635,Orders!AG1428)&gt;0,"Returned","Not Returned")</f>
        <v>Not Returned</v>
      </c>
    </row>
    <row r="1429" spans="5:34" ht="12.75" customHeight="1" thickTop="1" thickBot="1" x14ac:dyDescent="0.3">
      <c r="E1429" s="9">
        <v>18867</v>
      </c>
      <c r="F1429" s="2" t="s">
        <v>47</v>
      </c>
      <c r="G1429" s="2">
        <v>7.0000000000000007E-2</v>
      </c>
      <c r="H1429" s="2">
        <v>21.38</v>
      </c>
      <c r="I1429" s="2">
        <v>8.99</v>
      </c>
      <c r="J1429" s="2">
        <v>2527</v>
      </c>
      <c r="K1429" s="7" t="str">
        <f>IF(COUNTIF(Table1[Customer ID],Table1[[#This Row],[Customer ID]])&gt;1,"Repeat Customer","One-Time Customer")</f>
        <v>One-Time Customer</v>
      </c>
      <c r="L1429" s="2" t="s">
        <v>2368</v>
      </c>
      <c r="M1429" s="2" t="s">
        <v>49</v>
      </c>
      <c r="N1429" s="2" t="s">
        <v>28</v>
      </c>
      <c r="O1429" s="2" t="s">
        <v>29</v>
      </c>
      <c r="P1429" s="2" t="s">
        <v>30</v>
      </c>
      <c r="Q1429" s="2" t="s">
        <v>51</v>
      </c>
      <c r="R1429" s="2" t="s">
        <v>2199</v>
      </c>
      <c r="S1429" s="2">
        <v>0.59</v>
      </c>
      <c r="T1429" s="7">
        <f>Table1[[#This Row],[Profit]]/Table1[[#This Row],[Sales]]</f>
        <v>-0.57395104895104898</v>
      </c>
      <c r="U1429" s="2" t="s">
        <v>33</v>
      </c>
      <c r="V1429" s="2" t="s">
        <v>136</v>
      </c>
      <c r="W1429" s="2" t="s">
        <v>171</v>
      </c>
      <c r="X1429" s="2" t="s">
        <v>2369</v>
      </c>
      <c r="Y1429" s="2">
        <v>70601</v>
      </c>
      <c r="Z1429" s="10">
        <v>42147</v>
      </c>
      <c r="AA1429" s="14" t="str">
        <f>TEXT(Table1[[#This Row],[Order Date]],"mmmm")</f>
        <v>May</v>
      </c>
      <c r="AB1429" s="8" t="str">
        <f>TEXT(Table1[[#This Row],[Order Date]],"yyyy")</f>
        <v>2015</v>
      </c>
      <c r="AC1429" s="10">
        <v>42149</v>
      </c>
      <c r="AD1429" s="2">
        <v>-39.396000000000001</v>
      </c>
      <c r="AE1429" s="2">
        <v>3</v>
      </c>
      <c r="AF1429" s="2">
        <v>68.64</v>
      </c>
      <c r="AG1429" s="2">
        <v>87208</v>
      </c>
      <c r="AH1429" s="7" t="str">
        <f>IF(COUNTIF(Returns!$A$2:$A$1635,Orders!AG1429)&gt;0,"Returned","Not Returned")</f>
        <v>Not Returned</v>
      </c>
    </row>
    <row r="1430" spans="5:34" ht="12.75" customHeight="1" thickTop="1" thickBot="1" x14ac:dyDescent="0.3">
      <c r="E1430" s="11">
        <v>20254</v>
      </c>
      <c r="F1430" s="12" t="s">
        <v>25</v>
      </c>
      <c r="G1430" s="12">
        <v>0.04</v>
      </c>
      <c r="H1430" s="12">
        <v>40.98</v>
      </c>
      <c r="I1430" s="12">
        <v>6.5</v>
      </c>
      <c r="J1430" s="12">
        <v>2530</v>
      </c>
      <c r="K1430" s="7" t="str">
        <f>IF(COUNTIF(Table1[Customer ID],Table1[[#This Row],[Customer ID]])&gt;1,"Repeat Customer","One-Time Customer")</f>
        <v>One-Time Customer</v>
      </c>
      <c r="L1430" s="12" t="s">
        <v>2370</v>
      </c>
      <c r="M1430" s="12" t="s">
        <v>49</v>
      </c>
      <c r="N1430" s="12" t="s">
        <v>58</v>
      </c>
      <c r="O1430" s="12" t="s">
        <v>77</v>
      </c>
      <c r="P1430" s="12" t="s">
        <v>180</v>
      </c>
      <c r="Q1430" s="12" t="s">
        <v>59</v>
      </c>
      <c r="R1430" s="12" t="s">
        <v>1270</v>
      </c>
      <c r="S1430" s="12">
        <v>0.74</v>
      </c>
      <c r="T1430" s="7">
        <f>Table1[[#This Row],[Profit]]/Table1[[#This Row],[Sales]]</f>
        <v>-0.32302306276392251</v>
      </c>
      <c r="U1430" s="12" t="s">
        <v>33</v>
      </c>
      <c r="V1430" s="12" t="s">
        <v>34</v>
      </c>
      <c r="W1430" s="12" t="s">
        <v>45</v>
      </c>
      <c r="X1430" s="12" t="s">
        <v>2371</v>
      </c>
      <c r="Y1430" s="12">
        <v>92307</v>
      </c>
      <c r="Z1430" s="13">
        <v>42092</v>
      </c>
      <c r="AA1430" s="14" t="str">
        <f>TEXT(Table1[[#This Row],[Order Date]],"mmmm")</f>
        <v>March</v>
      </c>
      <c r="AB1430" s="8" t="str">
        <f>TEXT(Table1[[#This Row],[Order Date]],"yyyy")</f>
        <v>2015</v>
      </c>
      <c r="AC1430" s="13">
        <v>42093</v>
      </c>
      <c r="AD1430" s="12">
        <v>-89.5</v>
      </c>
      <c r="AE1430" s="12">
        <v>7</v>
      </c>
      <c r="AF1430" s="12">
        <v>277.07</v>
      </c>
      <c r="AG1430" s="12">
        <v>87451</v>
      </c>
      <c r="AH1430" s="7" t="str">
        <f>IF(COUNTIF(Returns!$A$2:$A$1635,Orders!AG1430)&gt;0,"Returned","Not Returned")</f>
        <v>Not Returned</v>
      </c>
    </row>
    <row r="1431" spans="5:34" ht="12.75" customHeight="1" thickTop="1" thickBot="1" x14ac:dyDescent="0.3">
      <c r="E1431" s="9">
        <v>23782</v>
      </c>
      <c r="F1431" s="2" t="s">
        <v>56</v>
      </c>
      <c r="G1431" s="2">
        <v>0.08</v>
      </c>
      <c r="H1431" s="2">
        <v>4</v>
      </c>
      <c r="I1431" s="2">
        <v>1.3</v>
      </c>
      <c r="J1431" s="2">
        <v>2531</v>
      </c>
      <c r="K1431" s="7" t="str">
        <f>IF(COUNTIF(Table1[Customer ID],Table1[[#This Row],[Customer ID]])&gt;1,"Repeat Customer","One-Time Customer")</f>
        <v>One-Time Customer</v>
      </c>
      <c r="L1431" s="2" t="s">
        <v>2372</v>
      </c>
      <c r="M1431" s="2" t="s">
        <v>49</v>
      </c>
      <c r="N1431" s="2" t="s">
        <v>58</v>
      </c>
      <c r="O1431" s="2" t="s">
        <v>29</v>
      </c>
      <c r="P1431" s="2" t="s">
        <v>93</v>
      </c>
      <c r="Q1431" s="2" t="s">
        <v>31</v>
      </c>
      <c r="R1431" s="2" t="s">
        <v>204</v>
      </c>
      <c r="S1431" s="2">
        <v>0.37</v>
      </c>
      <c r="T1431" s="7">
        <f>Table1[[#This Row],[Profit]]/Table1[[#This Row],[Sales]]</f>
        <v>0.54625889594152721</v>
      </c>
      <c r="U1431" s="2" t="s">
        <v>33</v>
      </c>
      <c r="V1431" s="2" t="s">
        <v>34</v>
      </c>
      <c r="W1431" s="2" t="s">
        <v>45</v>
      </c>
      <c r="X1431" s="2" t="s">
        <v>2373</v>
      </c>
      <c r="Y1431" s="2">
        <v>93422</v>
      </c>
      <c r="Z1431" s="10">
        <v>42126</v>
      </c>
      <c r="AA1431" s="14" t="str">
        <f>TEXT(Table1[[#This Row],[Order Date]],"mmmm")</f>
        <v>May</v>
      </c>
      <c r="AB1431" s="8" t="str">
        <f>TEXT(Table1[[#This Row],[Order Date]],"yyyy")</f>
        <v>2015</v>
      </c>
      <c r="AC1431" s="10">
        <v>42128</v>
      </c>
      <c r="AD1431" s="2">
        <v>28.4</v>
      </c>
      <c r="AE1431" s="2">
        <v>14</v>
      </c>
      <c r="AF1431" s="2">
        <v>51.99</v>
      </c>
      <c r="AG1431" s="2">
        <v>87452</v>
      </c>
      <c r="AH1431" s="7" t="str">
        <f>IF(COUNTIF(Returns!$A$2:$A$1635,Orders!AG1431)&gt;0,"Returned","Not Returned")</f>
        <v>Not Returned</v>
      </c>
    </row>
    <row r="1432" spans="5:34" ht="12.75" customHeight="1" thickTop="1" thickBot="1" x14ac:dyDescent="0.3">
      <c r="E1432" s="11">
        <v>20255</v>
      </c>
      <c r="F1432" s="12" t="s">
        <v>25</v>
      </c>
      <c r="G1432" s="12">
        <v>0.05</v>
      </c>
      <c r="H1432" s="12">
        <v>35.99</v>
      </c>
      <c r="I1432" s="12">
        <v>3.3</v>
      </c>
      <c r="J1432" s="12">
        <v>2534</v>
      </c>
      <c r="K1432" s="7" t="str">
        <f>IF(COUNTIF(Table1[Customer ID],Table1[[#This Row],[Customer ID]])&gt;1,"Repeat Customer","One-Time Customer")</f>
        <v>One-Time Customer</v>
      </c>
      <c r="L1432" s="12" t="s">
        <v>2374</v>
      </c>
      <c r="M1432" s="12" t="s">
        <v>49</v>
      </c>
      <c r="N1432" s="12" t="s">
        <v>58</v>
      </c>
      <c r="O1432" s="12" t="s">
        <v>77</v>
      </c>
      <c r="P1432" s="12" t="s">
        <v>78</v>
      </c>
      <c r="Q1432" s="12" t="s">
        <v>51</v>
      </c>
      <c r="R1432" s="12" t="s">
        <v>1274</v>
      </c>
      <c r="S1432" s="12">
        <v>0.39</v>
      </c>
      <c r="T1432" s="7">
        <f>Table1[[#This Row],[Profit]]/Table1[[#This Row],[Sales]]</f>
        <v>0.69</v>
      </c>
      <c r="U1432" s="12" t="s">
        <v>33</v>
      </c>
      <c r="V1432" s="12" t="s">
        <v>53</v>
      </c>
      <c r="W1432" s="12" t="s">
        <v>188</v>
      </c>
      <c r="X1432" s="12" t="s">
        <v>450</v>
      </c>
      <c r="Y1432" s="12">
        <v>4401</v>
      </c>
      <c r="Z1432" s="13">
        <v>42092</v>
      </c>
      <c r="AA1432" s="14" t="str">
        <f>TEXT(Table1[[#This Row],[Order Date]],"mmmm")</f>
        <v>March</v>
      </c>
      <c r="AB1432" s="8" t="str">
        <f>TEXT(Table1[[#This Row],[Order Date]],"yyyy")</f>
        <v>2015</v>
      </c>
      <c r="AC1432" s="13">
        <v>42094</v>
      </c>
      <c r="AD1432" s="12">
        <v>103.27229999999999</v>
      </c>
      <c r="AE1432" s="12">
        <v>5</v>
      </c>
      <c r="AF1432" s="12">
        <v>149.66999999999999</v>
      </c>
      <c r="AG1432" s="12">
        <v>87451</v>
      </c>
      <c r="AH1432" s="7" t="str">
        <f>IF(COUNTIF(Returns!$A$2:$A$1635,Orders!AG1432)&gt;0,"Returned","Not Returned")</f>
        <v>Not Returned</v>
      </c>
    </row>
    <row r="1433" spans="5:34" ht="12.75" customHeight="1" thickTop="1" thickBot="1" x14ac:dyDescent="0.3">
      <c r="E1433" s="9">
        <v>22839</v>
      </c>
      <c r="F1433" s="2" t="s">
        <v>37</v>
      </c>
      <c r="G1433" s="2">
        <v>0.08</v>
      </c>
      <c r="H1433" s="2">
        <v>12.53</v>
      </c>
      <c r="I1433" s="2">
        <v>0.5</v>
      </c>
      <c r="J1433" s="2">
        <v>2539</v>
      </c>
      <c r="K1433" s="7" t="str">
        <f>IF(COUNTIF(Table1[Customer ID],Table1[[#This Row],[Customer ID]])&gt;1,"Repeat Customer","One-Time Customer")</f>
        <v>One-Time Customer</v>
      </c>
      <c r="L1433" s="2" t="s">
        <v>2375</v>
      </c>
      <c r="M1433" s="2" t="s">
        <v>49</v>
      </c>
      <c r="N1433" s="2" t="s">
        <v>40</v>
      </c>
      <c r="O1433" s="2" t="s">
        <v>29</v>
      </c>
      <c r="P1433" s="2" t="s">
        <v>134</v>
      </c>
      <c r="Q1433" s="2" t="s">
        <v>59</v>
      </c>
      <c r="R1433" s="2" t="s">
        <v>1664</v>
      </c>
      <c r="S1433" s="2">
        <v>0.38</v>
      </c>
      <c r="T1433" s="7">
        <f>Table1[[#This Row],[Profit]]/Table1[[#This Row],[Sales]]</f>
        <v>3.5305728314238949</v>
      </c>
      <c r="U1433" s="2" t="s">
        <v>33</v>
      </c>
      <c r="V1433" s="2" t="s">
        <v>136</v>
      </c>
      <c r="W1433" s="2" t="s">
        <v>362</v>
      </c>
      <c r="X1433" s="2" t="s">
        <v>2376</v>
      </c>
      <c r="Y1433" s="2">
        <v>32789</v>
      </c>
      <c r="Z1433" s="10">
        <v>42101</v>
      </c>
      <c r="AA1433" s="14" t="str">
        <f>TEXT(Table1[[#This Row],[Order Date]],"mmmm")</f>
        <v>April</v>
      </c>
      <c r="AB1433" s="8" t="str">
        <f>TEXT(Table1[[#This Row],[Order Date]],"yyyy")</f>
        <v>2015</v>
      </c>
      <c r="AC1433" s="10">
        <v>42102</v>
      </c>
      <c r="AD1433" s="2">
        <v>215.71799999999999</v>
      </c>
      <c r="AE1433" s="2">
        <v>5</v>
      </c>
      <c r="AF1433" s="2">
        <v>61.1</v>
      </c>
      <c r="AG1433" s="2">
        <v>91017</v>
      </c>
      <c r="AH1433" s="7" t="str">
        <f>IF(COUNTIF(Returns!$A$2:$A$1635,Orders!AG1433)&gt;0,"Returned","Not Returned")</f>
        <v>Not Returned</v>
      </c>
    </row>
    <row r="1434" spans="5:34" ht="12.75" customHeight="1" thickTop="1" thickBot="1" x14ac:dyDescent="0.3">
      <c r="E1434" s="11">
        <v>22840</v>
      </c>
      <c r="F1434" s="12" t="s">
        <v>37</v>
      </c>
      <c r="G1434" s="12">
        <v>0.02</v>
      </c>
      <c r="H1434" s="12">
        <v>178.47</v>
      </c>
      <c r="I1434" s="12">
        <v>19.989999999999998</v>
      </c>
      <c r="J1434" s="12">
        <v>2540</v>
      </c>
      <c r="K1434" s="7" t="str">
        <f>IF(COUNTIF(Table1[Customer ID],Table1[[#This Row],[Customer ID]])&gt;1,"Repeat Customer","One-Time Customer")</f>
        <v>One-Time Customer</v>
      </c>
      <c r="L1434" s="12" t="s">
        <v>2377</v>
      </c>
      <c r="M1434" s="12" t="s">
        <v>49</v>
      </c>
      <c r="N1434" s="12" t="s">
        <v>40</v>
      </c>
      <c r="O1434" s="12" t="s">
        <v>29</v>
      </c>
      <c r="P1434" s="12" t="s">
        <v>141</v>
      </c>
      <c r="Q1434" s="12" t="s">
        <v>59</v>
      </c>
      <c r="R1434" s="12" t="s">
        <v>528</v>
      </c>
      <c r="S1434" s="12">
        <v>0.55000000000000004</v>
      </c>
      <c r="T1434" s="7">
        <f>Table1[[#This Row],[Profit]]/Table1[[#This Row],[Sales]]</f>
        <v>0.55200866828337025</v>
      </c>
      <c r="U1434" s="12" t="s">
        <v>33</v>
      </c>
      <c r="V1434" s="12" t="s">
        <v>136</v>
      </c>
      <c r="W1434" s="12" t="s">
        <v>362</v>
      </c>
      <c r="X1434" s="12" t="s">
        <v>2378</v>
      </c>
      <c r="Y1434" s="12">
        <v>32708</v>
      </c>
      <c r="Z1434" s="13">
        <v>42101</v>
      </c>
      <c r="AA1434" s="14" t="str">
        <f>TEXT(Table1[[#This Row],[Order Date]],"mmmm")</f>
        <v>April</v>
      </c>
      <c r="AB1434" s="8" t="str">
        <f>TEXT(Table1[[#This Row],[Order Date]],"yyyy")</f>
        <v>2015</v>
      </c>
      <c r="AC1434" s="13">
        <v>42102</v>
      </c>
      <c r="AD1434" s="12">
        <v>106.98479999999999</v>
      </c>
      <c r="AE1434" s="12">
        <v>1</v>
      </c>
      <c r="AF1434" s="12">
        <v>193.81</v>
      </c>
      <c r="AG1434" s="12">
        <v>91017</v>
      </c>
      <c r="AH1434" s="7" t="str">
        <f>IF(COUNTIF(Returns!$A$2:$A$1635,Orders!AG1434)&gt;0,"Returned","Not Returned")</f>
        <v>Not Returned</v>
      </c>
    </row>
    <row r="1435" spans="5:34" ht="12.75" customHeight="1" thickTop="1" thickBot="1" x14ac:dyDescent="0.3">
      <c r="E1435" s="9">
        <v>19031</v>
      </c>
      <c r="F1435" s="2" t="s">
        <v>56</v>
      </c>
      <c r="G1435" s="2">
        <v>0.05</v>
      </c>
      <c r="H1435" s="2">
        <v>15.68</v>
      </c>
      <c r="I1435" s="2">
        <v>3.73</v>
      </c>
      <c r="J1435" s="2">
        <v>2543</v>
      </c>
      <c r="K1435" s="7" t="str">
        <f>IF(COUNTIF(Table1[Customer ID],Table1[[#This Row],[Customer ID]])&gt;1,"Repeat Customer","One-Time Customer")</f>
        <v>Repeat Customer</v>
      </c>
      <c r="L1435" s="2" t="s">
        <v>2379</v>
      </c>
      <c r="M1435" s="2" t="s">
        <v>49</v>
      </c>
      <c r="N1435" s="2" t="s">
        <v>58</v>
      </c>
      <c r="O1435" s="2" t="s">
        <v>41</v>
      </c>
      <c r="P1435" s="2" t="s">
        <v>50</v>
      </c>
      <c r="Q1435" s="2" t="s">
        <v>51</v>
      </c>
      <c r="R1435" s="2" t="s">
        <v>2380</v>
      </c>
      <c r="S1435" s="2">
        <v>0.46</v>
      </c>
      <c r="T1435" s="7">
        <f>Table1[[#This Row],[Profit]]/Table1[[#This Row],[Sales]]</f>
        <v>1.3748640671120086E-2</v>
      </c>
      <c r="U1435" s="2" t="s">
        <v>33</v>
      </c>
      <c r="V1435" s="2" t="s">
        <v>136</v>
      </c>
      <c r="W1435" s="2" t="s">
        <v>137</v>
      </c>
      <c r="X1435" s="2" t="s">
        <v>1567</v>
      </c>
      <c r="Y1435" s="2">
        <v>23223</v>
      </c>
      <c r="Z1435" s="10">
        <v>42166</v>
      </c>
      <c r="AA1435" s="14" t="str">
        <f>TEXT(Table1[[#This Row],[Order Date]],"mmmm")</f>
        <v>June</v>
      </c>
      <c r="AB1435" s="8" t="str">
        <f>TEXT(Table1[[#This Row],[Order Date]],"yyyy")</f>
        <v>2015</v>
      </c>
      <c r="AC1435" s="10">
        <v>42167</v>
      </c>
      <c r="AD1435" s="2">
        <v>3.54</v>
      </c>
      <c r="AE1435" s="2">
        <v>17</v>
      </c>
      <c r="AF1435" s="2">
        <v>257.48</v>
      </c>
      <c r="AG1435" s="2">
        <v>87917</v>
      </c>
      <c r="AH1435" s="7" t="str">
        <f>IF(COUNTIF(Returns!$A$2:$A$1635,Orders!AG1435)&gt;0,"Returned","Not Returned")</f>
        <v>Not Returned</v>
      </c>
    </row>
    <row r="1436" spans="5:34" ht="12.75" customHeight="1" thickTop="1" thickBot="1" x14ac:dyDescent="0.3">
      <c r="E1436" s="11">
        <v>19032</v>
      </c>
      <c r="F1436" s="12" t="s">
        <v>56</v>
      </c>
      <c r="G1436" s="12">
        <v>0.02</v>
      </c>
      <c r="H1436" s="12">
        <v>195.99</v>
      </c>
      <c r="I1436" s="12">
        <v>4.2</v>
      </c>
      <c r="J1436" s="12">
        <v>2543</v>
      </c>
      <c r="K1436" s="7" t="str">
        <f>IF(COUNTIF(Table1[Customer ID],Table1[[#This Row],[Customer ID]])&gt;1,"Repeat Customer","One-Time Customer")</f>
        <v>Repeat Customer</v>
      </c>
      <c r="L1436" s="12" t="s">
        <v>2379</v>
      </c>
      <c r="M1436" s="12" t="s">
        <v>49</v>
      </c>
      <c r="N1436" s="12" t="s">
        <v>58</v>
      </c>
      <c r="O1436" s="12" t="s">
        <v>77</v>
      </c>
      <c r="P1436" s="12" t="s">
        <v>78</v>
      </c>
      <c r="Q1436" s="12" t="s">
        <v>59</v>
      </c>
      <c r="R1436" s="12" t="s">
        <v>2220</v>
      </c>
      <c r="S1436" s="12">
        <v>0.56000000000000005</v>
      </c>
      <c r="T1436" s="7">
        <f>Table1[[#This Row],[Profit]]/Table1[[#This Row],[Sales]]</f>
        <v>1.2608490167418366E-2</v>
      </c>
      <c r="U1436" s="12" t="s">
        <v>33</v>
      </c>
      <c r="V1436" s="12" t="s">
        <v>136</v>
      </c>
      <c r="W1436" s="12" t="s">
        <v>137</v>
      </c>
      <c r="X1436" s="12" t="s">
        <v>1567</v>
      </c>
      <c r="Y1436" s="12">
        <v>23223</v>
      </c>
      <c r="Z1436" s="13">
        <v>42166</v>
      </c>
      <c r="AA1436" s="14" t="str">
        <f>TEXT(Table1[[#This Row],[Order Date]],"mmmm")</f>
        <v>June</v>
      </c>
      <c r="AB1436" s="8" t="str">
        <f>TEXT(Table1[[#This Row],[Order Date]],"yyyy")</f>
        <v>2015</v>
      </c>
      <c r="AC1436" s="13">
        <v>42167</v>
      </c>
      <c r="AD1436" s="12">
        <v>40.283999999999999</v>
      </c>
      <c r="AE1436" s="12">
        <v>19</v>
      </c>
      <c r="AF1436" s="12">
        <v>3194.99</v>
      </c>
      <c r="AG1436" s="12">
        <v>87917</v>
      </c>
      <c r="AH1436" s="7" t="str">
        <f>IF(COUNTIF(Returns!$A$2:$A$1635,Orders!AG1436)&gt;0,"Returned","Not Returned")</f>
        <v>Not Returned</v>
      </c>
    </row>
    <row r="1437" spans="5:34" ht="12.75" customHeight="1" thickTop="1" thickBot="1" x14ac:dyDescent="0.3">
      <c r="E1437" s="9">
        <v>19902</v>
      </c>
      <c r="F1437" s="2" t="s">
        <v>56</v>
      </c>
      <c r="G1437" s="2">
        <v>0.01</v>
      </c>
      <c r="H1437" s="2">
        <v>99.99</v>
      </c>
      <c r="I1437" s="2">
        <v>19.989999999999998</v>
      </c>
      <c r="J1437" s="2">
        <v>2545</v>
      </c>
      <c r="K1437" s="7" t="str">
        <f>IF(COUNTIF(Table1[Customer ID],Table1[[#This Row],[Customer ID]])&gt;1,"Repeat Customer","One-Time Customer")</f>
        <v>One-Time Customer</v>
      </c>
      <c r="L1437" s="2" t="s">
        <v>2381</v>
      </c>
      <c r="M1437" s="2" t="s">
        <v>27</v>
      </c>
      <c r="N1437" s="2" t="s">
        <v>40</v>
      </c>
      <c r="O1437" s="2" t="s">
        <v>77</v>
      </c>
      <c r="P1437" s="2" t="s">
        <v>85</v>
      </c>
      <c r="Q1437" s="2" t="s">
        <v>59</v>
      </c>
      <c r="R1437" s="2" t="s">
        <v>115</v>
      </c>
      <c r="S1437" s="2">
        <v>0.52</v>
      </c>
      <c r="T1437" s="7">
        <f>Table1[[#This Row],[Profit]]/Table1[[#This Row],[Sales]]</f>
        <v>0.44351167602719482</v>
      </c>
      <c r="U1437" s="2" t="s">
        <v>33</v>
      </c>
      <c r="V1437" s="2" t="s">
        <v>136</v>
      </c>
      <c r="W1437" s="2" t="s">
        <v>137</v>
      </c>
      <c r="X1437" s="2" t="s">
        <v>1193</v>
      </c>
      <c r="Y1437" s="2">
        <v>22153</v>
      </c>
      <c r="Z1437" s="10">
        <v>42073</v>
      </c>
      <c r="AA1437" s="14" t="str">
        <f>TEXT(Table1[[#This Row],[Order Date]],"mmmm")</f>
        <v>March</v>
      </c>
      <c r="AB1437" s="8" t="str">
        <f>TEXT(Table1[[#This Row],[Order Date]],"yyyy")</f>
        <v>2015</v>
      </c>
      <c r="AC1437" s="10">
        <v>42075</v>
      </c>
      <c r="AD1437" s="2">
        <v>90.024000000000001</v>
      </c>
      <c r="AE1437" s="2">
        <v>2</v>
      </c>
      <c r="AF1437" s="2">
        <v>202.98</v>
      </c>
      <c r="AG1437" s="2">
        <v>87915</v>
      </c>
      <c r="AH1437" s="7" t="str">
        <f>IF(COUNTIF(Returns!$A$2:$A$1635,Orders!AG1437)&gt;0,"Returned","Not Returned")</f>
        <v>Not Returned</v>
      </c>
    </row>
    <row r="1438" spans="5:34" ht="12.75" customHeight="1" thickTop="1" thickBot="1" x14ac:dyDescent="0.3">
      <c r="E1438" s="11">
        <v>25460</v>
      </c>
      <c r="F1438" s="12" t="s">
        <v>106</v>
      </c>
      <c r="G1438" s="12">
        <v>7.0000000000000007E-2</v>
      </c>
      <c r="H1438" s="12">
        <v>6.48</v>
      </c>
      <c r="I1438" s="12">
        <v>9.5399999999999991</v>
      </c>
      <c r="J1438" s="12">
        <v>2547</v>
      </c>
      <c r="K1438" s="7" t="str">
        <f>IF(COUNTIF(Table1[Customer ID],Table1[[#This Row],[Customer ID]])&gt;1,"Repeat Customer","One-Time Customer")</f>
        <v>One-Time Customer</v>
      </c>
      <c r="L1438" s="12" t="s">
        <v>2382</v>
      </c>
      <c r="M1438" s="12" t="s">
        <v>49</v>
      </c>
      <c r="N1438" s="12" t="s">
        <v>58</v>
      </c>
      <c r="O1438" s="12" t="s">
        <v>29</v>
      </c>
      <c r="P1438" s="12" t="s">
        <v>93</v>
      </c>
      <c r="Q1438" s="12" t="s">
        <v>59</v>
      </c>
      <c r="R1438" s="12" t="s">
        <v>2359</v>
      </c>
      <c r="S1438" s="12">
        <v>0.37</v>
      </c>
      <c r="T1438" s="7">
        <f>Table1[[#This Row],[Profit]]/Table1[[#This Row],[Sales]]</f>
        <v>0.20552486187845306</v>
      </c>
      <c r="U1438" s="12" t="s">
        <v>33</v>
      </c>
      <c r="V1438" s="12" t="s">
        <v>136</v>
      </c>
      <c r="W1438" s="12" t="s">
        <v>137</v>
      </c>
      <c r="X1438" s="12" t="s">
        <v>2383</v>
      </c>
      <c r="Y1438" s="12">
        <v>23464</v>
      </c>
      <c r="Z1438" s="13">
        <v>42113</v>
      </c>
      <c r="AA1438" s="14" t="str">
        <f>TEXT(Table1[[#This Row],[Order Date]],"mmmm")</f>
        <v>April</v>
      </c>
      <c r="AB1438" s="8" t="str">
        <f>TEXT(Table1[[#This Row],[Order Date]],"yyyy")</f>
        <v>2015</v>
      </c>
      <c r="AC1438" s="13">
        <v>42113</v>
      </c>
      <c r="AD1438" s="12">
        <v>2.2320000000000002</v>
      </c>
      <c r="AE1438" s="12">
        <v>1</v>
      </c>
      <c r="AF1438" s="12">
        <v>10.86</v>
      </c>
      <c r="AG1438" s="12">
        <v>87916</v>
      </c>
      <c r="AH1438" s="7" t="str">
        <f>IF(COUNTIF(Returns!$A$2:$A$1635,Orders!AG1438)&gt;0,"Returned","Not Returned")</f>
        <v>Not Returned</v>
      </c>
    </row>
    <row r="1439" spans="5:34" ht="12.75" customHeight="1" thickTop="1" thickBot="1" x14ac:dyDescent="0.3">
      <c r="E1439" s="9">
        <v>6525</v>
      </c>
      <c r="F1439" s="2" t="s">
        <v>106</v>
      </c>
      <c r="G1439" s="2">
        <v>0</v>
      </c>
      <c r="H1439" s="2">
        <v>35.99</v>
      </c>
      <c r="I1439" s="2">
        <v>0.99</v>
      </c>
      <c r="J1439" s="2">
        <v>2548</v>
      </c>
      <c r="K1439" s="7" t="str">
        <f>IF(COUNTIF(Table1[Customer ID],Table1[[#This Row],[Customer ID]])&gt;1,"Repeat Customer","One-Time Customer")</f>
        <v>Repeat Customer</v>
      </c>
      <c r="L1439" s="2" t="s">
        <v>2384</v>
      </c>
      <c r="M1439" s="2" t="s">
        <v>49</v>
      </c>
      <c r="N1439" s="2" t="s">
        <v>58</v>
      </c>
      <c r="O1439" s="2" t="s">
        <v>77</v>
      </c>
      <c r="P1439" s="2" t="s">
        <v>78</v>
      </c>
      <c r="Q1439" s="2" t="s">
        <v>51</v>
      </c>
      <c r="R1439" s="2" t="s">
        <v>2385</v>
      </c>
      <c r="S1439" s="2">
        <v>0.35</v>
      </c>
      <c r="T1439" s="7">
        <f>Table1[[#This Row],[Profit]]/Table1[[#This Row],[Sales]]</f>
        <v>0.56853550085613536</v>
      </c>
      <c r="U1439" s="2" t="s">
        <v>33</v>
      </c>
      <c r="V1439" s="2" t="s">
        <v>34</v>
      </c>
      <c r="W1439" s="2" t="s">
        <v>45</v>
      </c>
      <c r="X1439" s="2" t="s">
        <v>663</v>
      </c>
      <c r="Y1439" s="2">
        <v>90068</v>
      </c>
      <c r="Z1439" s="10">
        <v>42098</v>
      </c>
      <c r="AA1439" s="14" t="str">
        <f>TEXT(Table1[[#This Row],[Order Date]],"mmmm")</f>
        <v>April</v>
      </c>
      <c r="AB1439" s="8" t="str">
        <f>TEXT(Table1[[#This Row],[Order Date]],"yyyy")</f>
        <v>2015</v>
      </c>
      <c r="AC1439" s="10">
        <v>42105</v>
      </c>
      <c r="AD1439" s="2">
        <v>840.05099999999993</v>
      </c>
      <c r="AE1439" s="2">
        <v>46</v>
      </c>
      <c r="AF1439" s="2">
        <v>1477.57</v>
      </c>
      <c r="AG1439" s="2">
        <v>46436</v>
      </c>
      <c r="AH1439" s="7" t="str">
        <f>IF(COUNTIF(Returns!$A$2:$A$1635,Orders!AG1439)&gt;0,"Returned","Not Returned")</f>
        <v>Not Returned</v>
      </c>
    </row>
    <row r="1440" spans="5:34" ht="12.75" customHeight="1" thickTop="1" thickBot="1" x14ac:dyDescent="0.3">
      <c r="E1440" s="11">
        <v>5777</v>
      </c>
      <c r="F1440" s="12" t="s">
        <v>106</v>
      </c>
      <c r="G1440" s="12">
        <v>0.05</v>
      </c>
      <c r="H1440" s="12">
        <v>30.98</v>
      </c>
      <c r="I1440" s="12">
        <v>9.18</v>
      </c>
      <c r="J1440" s="12">
        <v>2548</v>
      </c>
      <c r="K1440" s="7" t="str">
        <f>IF(COUNTIF(Table1[Customer ID],Table1[[#This Row],[Customer ID]])&gt;1,"Repeat Customer","One-Time Customer")</f>
        <v>Repeat Customer</v>
      </c>
      <c r="L1440" s="12" t="s">
        <v>2384</v>
      </c>
      <c r="M1440" s="12" t="s">
        <v>27</v>
      </c>
      <c r="N1440" s="12" t="s">
        <v>58</v>
      </c>
      <c r="O1440" s="12" t="s">
        <v>29</v>
      </c>
      <c r="P1440" s="12" t="s">
        <v>93</v>
      </c>
      <c r="Q1440" s="12" t="s">
        <v>59</v>
      </c>
      <c r="R1440" s="12" t="s">
        <v>2357</v>
      </c>
      <c r="S1440" s="12">
        <v>0.4</v>
      </c>
      <c r="T1440" s="7">
        <f>Table1[[#This Row],[Profit]]/Table1[[#This Row],[Sales]]</f>
        <v>0.1607941615004316</v>
      </c>
      <c r="U1440" s="12" t="s">
        <v>33</v>
      </c>
      <c r="V1440" s="12" t="s">
        <v>34</v>
      </c>
      <c r="W1440" s="12" t="s">
        <v>45</v>
      </c>
      <c r="X1440" s="12" t="s">
        <v>663</v>
      </c>
      <c r="Y1440" s="12">
        <v>90068</v>
      </c>
      <c r="Z1440" s="13">
        <v>42115</v>
      </c>
      <c r="AA1440" s="14" t="str">
        <f>TEXT(Table1[[#This Row],[Order Date]],"mmmm")</f>
        <v>April</v>
      </c>
      <c r="AB1440" s="8" t="str">
        <f>TEXT(Table1[[#This Row],[Order Date]],"yyyy")</f>
        <v>2015</v>
      </c>
      <c r="AC1440" s="13">
        <v>42115</v>
      </c>
      <c r="AD1440" s="12">
        <v>61.47</v>
      </c>
      <c r="AE1440" s="12">
        <v>12</v>
      </c>
      <c r="AF1440" s="12">
        <v>382.29</v>
      </c>
      <c r="AG1440" s="12">
        <v>40997</v>
      </c>
      <c r="AH1440" s="7" t="str">
        <f>IF(COUNTIF(Returns!$A$2:$A$1635,Orders!AG1440)&gt;0,"Returned","Not Returned")</f>
        <v>Not Returned</v>
      </c>
    </row>
    <row r="1441" spans="5:34" ht="12.75" customHeight="1" thickTop="1" thickBot="1" x14ac:dyDescent="0.3">
      <c r="E1441" s="9">
        <v>5778</v>
      </c>
      <c r="F1441" s="2" t="s">
        <v>106</v>
      </c>
      <c r="G1441" s="2">
        <v>0.05</v>
      </c>
      <c r="H1441" s="2">
        <v>22.99</v>
      </c>
      <c r="I1441" s="2">
        <v>8.99</v>
      </c>
      <c r="J1441" s="2">
        <v>2548</v>
      </c>
      <c r="K1441" s="7" t="str">
        <f>IF(COUNTIF(Table1[Customer ID],Table1[[#This Row],[Customer ID]])&gt;1,"Repeat Customer","One-Time Customer")</f>
        <v>Repeat Customer</v>
      </c>
      <c r="L1441" s="2" t="s">
        <v>2384</v>
      </c>
      <c r="M1441" s="2" t="s">
        <v>49</v>
      </c>
      <c r="N1441" s="2" t="s">
        <v>58</v>
      </c>
      <c r="O1441" s="2" t="s">
        <v>29</v>
      </c>
      <c r="P1441" s="2" t="s">
        <v>30</v>
      </c>
      <c r="Q1441" s="2" t="s">
        <v>51</v>
      </c>
      <c r="R1441" s="2" t="s">
        <v>2386</v>
      </c>
      <c r="S1441" s="2">
        <v>0.56999999999999995</v>
      </c>
      <c r="T1441" s="7">
        <f>Table1[[#This Row],[Profit]]/Table1[[#This Row],[Sales]]</f>
        <v>2.072039376687005E-2</v>
      </c>
      <c r="U1441" s="2" t="s">
        <v>33</v>
      </c>
      <c r="V1441" s="2" t="s">
        <v>34</v>
      </c>
      <c r="W1441" s="2" t="s">
        <v>45</v>
      </c>
      <c r="X1441" s="2" t="s">
        <v>663</v>
      </c>
      <c r="Y1441" s="2">
        <v>90068</v>
      </c>
      <c r="Z1441" s="10">
        <v>42115</v>
      </c>
      <c r="AA1441" s="14" t="str">
        <f>TEXT(Table1[[#This Row],[Order Date]],"mmmm")</f>
        <v>April</v>
      </c>
      <c r="AB1441" s="8" t="str">
        <f>TEXT(Table1[[#This Row],[Order Date]],"yyyy")</f>
        <v>2015</v>
      </c>
      <c r="AC1441" s="10">
        <v>42122</v>
      </c>
      <c r="AD1441" s="2">
        <v>18.27</v>
      </c>
      <c r="AE1441" s="2">
        <v>37</v>
      </c>
      <c r="AF1441" s="2">
        <v>881.74</v>
      </c>
      <c r="AG1441" s="2">
        <v>40997</v>
      </c>
      <c r="AH1441" s="7" t="str">
        <f>IF(COUNTIF(Returns!$A$2:$A$1635,Orders!AG1441)&gt;0,"Returned","Not Returned")</f>
        <v>Not Returned</v>
      </c>
    </row>
    <row r="1442" spans="5:34" ht="12.75" customHeight="1" thickTop="1" thickBot="1" x14ac:dyDescent="0.3">
      <c r="E1442" s="11">
        <v>5780</v>
      </c>
      <c r="F1442" s="12" t="s">
        <v>106</v>
      </c>
      <c r="G1442" s="12">
        <v>0.04</v>
      </c>
      <c r="H1442" s="12">
        <v>212.6</v>
      </c>
      <c r="I1442" s="12">
        <v>110.2</v>
      </c>
      <c r="J1442" s="12">
        <v>2548</v>
      </c>
      <c r="K1442" s="7" t="str">
        <f>IF(COUNTIF(Table1[Customer ID],Table1[[#This Row],[Customer ID]])&gt;1,"Repeat Customer","One-Time Customer")</f>
        <v>Repeat Customer</v>
      </c>
      <c r="L1442" s="12" t="s">
        <v>2384</v>
      </c>
      <c r="M1442" s="12" t="s">
        <v>39</v>
      </c>
      <c r="N1442" s="12" t="s">
        <v>58</v>
      </c>
      <c r="O1442" s="12" t="s">
        <v>41</v>
      </c>
      <c r="P1442" s="12" t="s">
        <v>152</v>
      </c>
      <c r="Q1442" s="12" t="s">
        <v>121</v>
      </c>
      <c r="R1442" s="12" t="s">
        <v>1348</v>
      </c>
      <c r="S1442" s="12">
        <v>0.73</v>
      </c>
      <c r="T1442" s="7">
        <f>Table1[[#This Row],[Profit]]/Table1[[#This Row],[Sales]]</f>
        <v>-6.9579888355917649E-2</v>
      </c>
      <c r="U1442" s="12" t="s">
        <v>33</v>
      </c>
      <c r="V1442" s="12" t="s">
        <v>34</v>
      </c>
      <c r="W1442" s="12" t="s">
        <v>45</v>
      </c>
      <c r="X1442" s="12" t="s">
        <v>663</v>
      </c>
      <c r="Y1442" s="12">
        <v>90068</v>
      </c>
      <c r="Z1442" s="13">
        <v>42115</v>
      </c>
      <c r="AA1442" s="14" t="str">
        <f>TEXT(Table1[[#This Row],[Order Date]],"mmmm")</f>
        <v>April</v>
      </c>
      <c r="AB1442" s="8" t="str">
        <f>TEXT(Table1[[#This Row],[Order Date]],"yyyy")</f>
        <v>2015</v>
      </c>
      <c r="AC1442" s="13">
        <v>42119</v>
      </c>
      <c r="AD1442" s="12">
        <v>-513.79042000000004</v>
      </c>
      <c r="AE1442" s="12">
        <v>33</v>
      </c>
      <c r="AF1442" s="12">
        <v>7384.18</v>
      </c>
      <c r="AG1442" s="12">
        <v>40997</v>
      </c>
      <c r="AH1442" s="7" t="str">
        <f>IF(COUNTIF(Returns!$A$2:$A$1635,Orders!AG1442)&gt;0,"Returned","Not Returned")</f>
        <v>Not Returned</v>
      </c>
    </row>
    <row r="1443" spans="5:34" ht="12.75" customHeight="1" thickTop="1" thickBot="1" x14ac:dyDescent="0.3">
      <c r="E1443" s="9">
        <v>4204</v>
      </c>
      <c r="F1443" s="2" t="s">
        <v>37</v>
      </c>
      <c r="G1443" s="2">
        <v>0.09</v>
      </c>
      <c r="H1443" s="2">
        <v>5.98</v>
      </c>
      <c r="I1443" s="2">
        <v>1.67</v>
      </c>
      <c r="J1443" s="2">
        <v>2548</v>
      </c>
      <c r="K1443" s="7" t="str">
        <f>IF(COUNTIF(Table1[Customer ID],Table1[[#This Row],[Customer ID]])&gt;1,"Repeat Customer","One-Time Customer")</f>
        <v>Repeat Customer</v>
      </c>
      <c r="L1443" s="2" t="s">
        <v>2384</v>
      </c>
      <c r="M1443" s="2" t="s">
        <v>49</v>
      </c>
      <c r="N1443" s="2" t="s">
        <v>58</v>
      </c>
      <c r="O1443" s="2" t="s">
        <v>29</v>
      </c>
      <c r="P1443" s="2" t="s">
        <v>30</v>
      </c>
      <c r="Q1443" s="2" t="s">
        <v>31</v>
      </c>
      <c r="R1443" s="2" t="s">
        <v>2387</v>
      </c>
      <c r="S1443" s="2">
        <v>0.51</v>
      </c>
      <c r="T1443" s="7">
        <f>Table1[[#This Row],[Profit]]/Table1[[#This Row],[Sales]]</f>
        <v>5.3250345781466119E-2</v>
      </c>
      <c r="U1443" s="2" t="s">
        <v>33</v>
      </c>
      <c r="V1443" s="2" t="s">
        <v>34</v>
      </c>
      <c r="W1443" s="2" t="s">
        <v>45</v>
      </c>
      <c r="X1443" s="2" t="s">
        <v>663</v>
      </c>
      <c r="Y1443" s="2">
        <v>90068</v>
      </c>
      <c r="Z1443" s="10">
        <v>42159</v>
      </c>
      <c r="AA1443" s="14" t="str">
        <f>TEXT(Table1[[#This Row],[Order Date]],"mmmm")</f>
        <v>June</v>
      </c>
      <c r="AB1443" s="8" t="str">
        <f>TEXT(Table1[[#This Row],[Order Date]],"yyyy")</f>
        <v>2015</v>
      </c>
      <c r="AC1443" s="10">
        <v>42162</v>
      </c>
      <c r="AD1443" s="2">
        <v>23.87</v>
      </c>
      <c r="AE1443" s="2">
        <v>81</v>
      </c>
      <c r="AF1443" s="2">
        <v>448.26</v>
      </c>
      <c r="AG1443" s="2">
        <v>29889</v>
      </c>
      <c r="AH1443" s="7" t="str">
        <f>IF(COUNTIF(Returns!$A$2:$A$1635,Orders!AG1443)&gt;0,"Returned","Not Returned")</f>
        <v>Not Returned</v>
      </c>
    </row>
    <row r="1444" spans="5:34" ht="12.75" customHeight="1" thickTop="1" thickBot="1" x14ac:dyDescent="0.3">
      <c r="E1444" s="11">
        <v>23777</v>
      </c>
      <c r="F1444" s="12" t="s">
        <v>106</v>
      </c>
      <c r="G1444" s="12">
        <v>0.05</v>
      </c>
      <c r="H1444" s="12">
        <v>30.98</v>
      </c>
      <c r="I1444" s="12">
        <v>9.18</v>
      </c>
      <c r="J1444" s="12">
        <v>2549</v>
      </c>
      <c r="K1444" s="7" t="str">
        <f>IF(COUNTIF(Table1[Customer ID],Table1[[#This Row],[Customer ID]])&gt;1,"Repeat Customer","One-Time Customer")</f>
        <v>Repeat Customer</v>
      </c>
      <c r="L1444" s="12" t="s">
        <v>2388</v>
      </c>
      <c r="M1444" s="12" t="s">
        <v>27</v>
      </c>
      <c r="N1444" s="12" t="s">
        <v>58</v>
      </c>
      <c r="O1444" s="12" t="s">
        <v>29</v>
      </c>
      <c r="P1444" s="12" t="s">
        <v>93</v>
      </c>
      <c r="Q1444" s="12" t="s">
        <v>59</v>
      </c>
      <c r="R1444" s="12" t="s">
        <v>2357</v>
      </c>
      <c r="S1444" s="12">
        <v>0.4</v>
      </c>
      <c r="T1444" s="7">
        <f>Table1[[#This Row],[Profit]]/Table1[[#This Row],[Sales]]</f>
        <v>0.6431934707544209</v>
      </c>
      <c r="U1444" s="12" t="s">
        <v>33</v>
      </c>
      <c r="V1444" s="12" t="s">
        <v>53</v>
      </c>
      <c r="W1444" s="12" t="s">
        <v>154</v>
      </c>
      <c r="X1444" s="12" t="s">
        <v>2389</v>
      </c>
      <c r="Y1444" s="12">
        <v>43213</v>
      </c>
      <c r="Z1444" s="13">
        <v>42115</v>
      </c>
      <c r="AA1444" s="14" t="str">
        <f>TEXT(Table1[[#This Row],[Order Date]],"mmmm")</f>
        <v>April</v>
      </c>
      <c r="AB1444" s="8" t="str">
        <f>TEXT(Table1[[#This Row],[Order Date]],"yyyy")</f>
        <v>2015</v>
      </c>
      <c r="AC1444" s="13">
        <v>42115</v>
      </c>
      <c r="AD1444" s="12">
        <v>61.47</v>
      </c>
      <c r="AE1444" s="12">
        <v>3</v>
      </c>
      <c r="AF1444" s="12">
        <v>95.57</v>
      </c>
      <c r="AG1444" s="12">
        <v>88657</v>
      </c>
      <c r="AH1444" s="7" t="str">
        <f>IF(COUNTIF(Returns!$A$2:$A$1635,Orders!AG1444)&gt;0,"Returned","Not Returned")</f>
        <v>Not Returned</v>
      </c>
    </row>
    <row r="1445" spans="5:34" ht="12.75" customHeight="1" thickTop="1" thickBot="1" x14ac:dyDescent="0.3">
      <c r="E1445" s="9">
        <v>23778</v>
      </c>
      <c r="F1445" s="2" t="s">
        <v>106</v>
      </c>
      <c r="G1445" s="2">
        <v>0.05</v>
      </c>
      <c r="H1445" s="2">
        <v>22.99</v>
      </c>
      <c r="I1445" s="2">
        <v>8.99</v>
      </c>
      <c r="J1445" s="2">
        <v>2549</v>
      </c>
      <c r="K1445" s="7" t="str">
        <f>IF(COUNTIF(Table1[Customer ID],Table1[[#This Row],[Customer ID]])&gt;1,"Repeat Customer","One-Time Customer")</f>
        <v>Repeat Customer</v>
      </c>
      <c r="L1445" s="2" t="s">
        <v>2388</v>
      </c>
      <c r="M1445" s="2" t="s">
        <v>49</v>
      </c>
      <c r="N1445" s="2" t="s">
        <v>58</v>
      </c>
      <c r="O1445" s="2" t="s">
        <v>29</v>
      </c>
      <c r="P1445" s="2" t="s">
        <v>30</v>
      </c>
      <c r="Q1445" s="2" t="s">
        <v>51</v>
      </c>
      <c r="R1445" s="2" t="s">
        <v>2386</v>
      </c>
      <c r="S1445" s="2">
        <v>0.56999999999999995</v>
      </c>
      <c r="T1445" s="7">
        <f>Table1[[#This Row],[Profit]]/Table1[[#This Row],[Sales]]</f>
        <v>8.5182767624020883E-2</v>
      </c>
      <c r="U1445" s="2" t="s">
        <v>33</v>
      </c>
      <c r="V1445" s="2" t="s">
        <v>53</v>
      </c>
      <c r="W1445" s="2" t="s">
        <v>154</v>
      </c>
      <c r="X1445" s="2" t="s">
        <v>2389</v>
      </c>
      <c r="Y1445" s="2">
        <v>43213</v>
      </c>
      <c r="Z1445" s="10">
        <v>42115</v>
      </c>
      <c r="AA1445" s="14" t="str">
        <f>TEXT(Table1[[#This Row],[Order Date]],"mmmm")</f>
        <v>April</v>
      </c>
      <c r="AB1445" s="8" t="str">
        <f>TEXT(Table1[[#This Row],[Order Date]],"yyyy")</f>
        <v>2015</v>
      </c>
      <c r="AC1445" s="10">
        <v>42122</v>
      </c>
      <c r="AD1445" s="2">
        <v>18.27</v>
      </c>
      <c r="AE1445" s="2">
        <v>9</v>
      </c>
      <c r="AF1445" s="2">
        <v>214.48</v>
      </c>
      <c r="AG1445" s="2">
        <v>88657</v>
      </c>
      <c r="AH1445" s="7" t="str">
        <f>IF(COUNTIF(Returns!$A$2:$A$1635,Orders!AG1445)&gt;0,"Returned","Not Returned")</f>
        <v>Not Returned</v>
      </c>
    </row>
    <row r="1446" spans="5:34" ht="12.75" customHeight="1" thickTop="1" thickBot="1" x14ac:dyDescent="0.3">
      <c r="E1446" s="11">
        <v>23780</v>
      </c>
      <c r="F1446" s="12" t="s">
        <v>106</v>
      </c>
      <c r="G1446" s="12">
        <v>0.04</v>
      </c>
      <c r="H1446" s="12">
        <v>212.6</v>
      </c>
      <c r="I1446" s="12">
        <v>110.2</v>
      </c>
      <c r="J1446" s="12">
        <v>2549</v>
      </c>
      <c r="K1446" s="7" t="str">
        <f>IF(COUNTIF(Table1[Customer ID],Table1[[#This Row],[Customer ID]])&gt;1,"Repeat Customer","One-Time Customer")</f>
        <v>Repeat Customer</v>
      </c>
      <c r="L1446" s="12" t="s">
        <v>2388</v>
      </c>
      <c r="M1446" s="12" t="s">
        <v>39</v>
      </c>
      <c r="N1446" s="12" t="s">
        <v>58</v>
      </c>
      <c r="O1446" s="12" t="s">
        <v>41</v>
      </c>
      <c r="P1446" s="12" t="s">
        <v>152</v>
      </c>
      <c r="Q1446" s="12" t="s">
        <v>121</v>
      </c>
      <c r="R1446" s="12" t="s">
        <v>1348</v>
      </c>
      <c r="S1446" s="12">
        <v>0.73</v>
      </c>
      <c r="T1446" s="7">
        <f>Table1[[#This Row],[Profit]]/Table1[[#This Row],[Sales]]</f>
        <v>-0.2870177196804648</v>
      </c>
      <c r="U1446" s="12" t="s">
        <v>33</v>
      </c>
      <c r="V1446" s="12" t="s">
        <v>53</v>
      </c>
      <c r="W1446" s="12" t="s">
        <v>154</v>
      </c>
      <c r="X1446" s="12" t="s">
        <v>2389</v>
      </c>
      <c r="Y1446" s="12">
        <v>43213</v>
      </c>
      <c r="Z1446" s="13">
        <v>42115</v>
      </c>
      <c r="AA1446" s="14" t="str">
        <f>TEXT(Table1[[#This Row],[Order Date]],"mmmm")</f>
        <v>April</v>
      </c>
      <c r="AB1446" s="8" t="str">
        <f>TEXT(Table1[[#This Row],[Order Date]],"yyyy")</f>
        <v>2015</v>
      </c>
      <c r="AC1446" s="13">
        <v>42119</v>
      </c>
      <c r="AD1446" s="12">
        <v>-513.79042000000004</v>
      </c>
      <c r="AE1446" s="12">
        <v>8</v>
      </c>
      <c r="AF1446" s="12">
        <v>1790.1</v>
      </c>
      <c r="AG1446" s="12">
        <v>88657</v>
      </c>
      <c r="AH1446" s="7" t="str">
        <f>IF(COUNTIF(Returns!$A$2:$A$1635,Orders!AG1446)&gt;0,"Returned","Not Returned")</f>
        <v>Not Returned</v>
      </c>
    </row>
    <row r="1447" spans="5:34" ht="12.75" customHeight="1" thickTop="1" thickBot="1" x14ac:dyDescent="0.3">
      <c r="E1447" s="9">
        <v>22204</v>
      </c>
      <c r="F1447" s="2" t="s">
        <v>37</v>
      </c>
      <c r="G1447" s="2">
        <v>0.09</v>
      </c>
      <c r="H1447" s="2">
        <v>5.98</v>
      </c>
      <c r="I1447" s="2">
        <v>1.67</v>
      </c>
      <c r="J1447" s="2">
        <v>2549</v>
      </c>
      <c r="K1447" s="7" t="str">
        <f>IF(COUNTIF(Table1[Customer ID],Table1[[#This Row],[Customer ID]])&gt;1,"Repeat Customer","One-Time Customer")</f>
        <v>Repeat Customer</v>
      </c>
      <c r="L1447" s="2" t="s">
        <v>2388</v>
      </c>
      <c r="M1447" s="2" t="s">
        <v>49</v>
      </c>
      <c r="N1447" s="2" t="s">
        <v>58</v>
      </c>
      <c r="O1447" s="2" t="s">
        <v>29</v>
      </c>
      <c r="P1447" s="2" t="s">
        <v>30</v>
      </c>
      <c r="Q1447" s="2" t="s">
        <v>31</v>
      </c>
      <c r="R1447" s="2" t="s">
        <v>2387</v>
      </c>
      <c r="S1447" s="2">
        <v>0.51</v>
      </c>
      <c r="T1447" s="7">
        <f>Table1[[#This Row],[Profit]]/Table1[[#This Row],[Sales]]</f>
        <v>0.3235001807011203</v>
      </c>
      <c r="U1447" s="2" t="s">
        <v>33</v>
      </c>
      <c r="V1447" s="2" t="s">
        <v>53</v>
      </c>
      <c r="W1447" s="2" t="s">
        <v>154</v>
      </c>
      <c r="X1447" s="2" t="s">
        <v>2389</v>
      </c>
      <c r="Y1447" s="2">
        <v>43213</v>
      </c>
      <c r="Z1447" s="10">
        <v>42159</v>
      </c>
      <c r="AA1447" s="14" t="str">
        <f>TEXT(Table1[[#This Row],[Order Date]],"mmmm")</f>
        <v>June</v>
      </c>
      <c r="AB1447" s="8" t="str">
        <f>TEXT(Table1[[#This Row],[Order Date]],"yyyy")</f>
        <v>2015</v>
      </c>
      <c r="AC1447" s="10">
        <v>42162</v>
      </c>
      <c r="AD1447" s="2">
        <v>35.805</v>
      </c>
      <c r="AE1447" s="2">
        <v>20</v>
      </c>
      <c r="AF1447" s="2">
        <v>110.68</v>
      </c>
      <c r="AG1447" s="2">
        <v>88658</v>
      </c>
      <c r="AH1447" s="7" t="str">
        <f>IF(COUNTIF(Returns!$A$2:$A$1635,Orders!AG1447)&gt;0,"Returned","Not Returned")</f>
        <v>Not Returned</v>
      </c>
    </row>
    <row r="1448" spans="5:34" ht="12.75" customHeight="1" thickTop="1" thickBot="1" x14ac:dyDescent="0.3">
      <c r="E1448" s="11">
        <v>24525</v>
      </c>
      <c r="F1448" s="12" t="s">
        <v>106</v>
      </c>
      <c r="G1448" s="12">
        <v>0</v>
      </c>
      <c r="H1448" s="12">
        <v>35.99</v>
      </c>
      <c r="I1448" s="12">
        <v>0.99</v>
      </c>
      <c r="J1448" s="12">
        <v>2551</v>
      </c>
      <c r="K1448" s="7" t="str">
        <f>IF(COUNTIF(Table1[Customer ID],Table1[[#This Row],[Customer ID]])&gt;1,"Repeat Customer","One-Time Customer")</f>
        <v>One-Time Customer</v>
      </c>
      <c r="L1448" s="12" t="s">
        <v>2390</v>
      </c>
      <c r="M1448" s="12" t="s">
        <v>49</v>
      </c>
      <c r="N1448" s="12" t="s">
        <v>58</v>
      </c>
      <c r="O1448" s="12" t="s">
        <v>77</v>
      </c>
      <c r="P1448" s="12" t="s">
        <v>78</v>
      </c>
      <c r="Q1448" s="12" t="s">
        <v>51</v>
      </c>
      <c r="R1448" s="12" t="s">
        <v>2385</v>
      </c>
      <c r="S1448" s="12">
        <v>0.35</v>
      </c>
      <c r="T1448" s="7">
        <f>Table1[[#This Row],[Profit]]/Table1[[#This Row],[Sales]]</f>
        <v>0.69</v>
      </c>
      <c r="U1448" s="12" t="s">
        <v>33</v>
      </c>
      <c r="V1448" s="12" t="s">
        <v>53</v>
      </c>
      <c r="W1448" s="12" t="s">
        <v>234</v>
      </c>
      <c r="X1448" s="12" t="s">
        <v>2391</v>
      </c>
      <c r="Y1448" s="12">
        <v>17403</v>
      </c>
      <c r="Z1448" s="13">
        <v>42098</v>
      </c>
      <c r="AA1448" s="14" t="str">
        <f>TEXT(Table1[[#This Row],[Order Date]],"mmmm")</f>
        <v>April</v>
      </c>
      <c r="AB1448" s="8" t="str">
        <f>TEXT(Table1[[#This Row],[Order Date]],"yyyy")</f>
        <v>2015</v>
      </c>
      <c r="AC1448" s="13">
        <v>42105</v>
      </c>
      <c r="AD1448" s="12">
        <v>265.96049999999997</v>
      </c>
      <c r="AE1448" s="12">
        <v>12</v>
      </c>
      <c r="AF1448" s="12">
        <v>385.45</v>
      </c>
      <c r="AG1448" s="12">
        <v>88656</v>
      </c>
      <c r="AH1448" s="7" t="str">
        <f>IF(COUNTIF(Returns!$A$2:$A$1635,Orders!AG1448)&gt;0,"Returned","Not Returned")</f>
        <v>Not Returned</v>
      </c>
    </row>
    <row r="1449" spans="5:34" ht="12.75" customHeight="1" thickTop="1" thickBot="1" x14ac:dyDescent="0.3">
      <c r="E1449" s="9">
        <v>18130</v>
      </c>
      <c r="F1449" s="2" t="s">
        <v>56</v>
      </c>
      <c r="G1449" s="2">
        <v>0.03</v>
      </c>
      <c r="H1449" s="2">
        <v>12.53</v>
      </c>
      <c r="I1449" s="2">
        <v>7.17</v>
      </c>
      <c r="J1449" s="2">
        <v>2553</v>
      </c>
      <c r="K1449" s="7" t="str">
        <f>IF(COUNTIF(Table1[Customer ID],Table1[[#This Row],[Customer ID]])&gt;1,"Repeat Customer","One-Time Customer")</f>
        <v>One-Time Customer</v>
      </c>
      <c r="L1449" s="2" t="s">
        <v>2392</v>
      </c>
      <c r="M1449" s="2" t="s">
        <v>49</v>
      </c>
      <c r="N1449" s="2" t="s">
        <v>40</v>
      </c>
      <c r="O1449" s="2" t="s">
        <v>29</v>
      </c>
      <c r="P1449" s="2" t="s">
        <v>109</v>
      </c>
      <c r="Q1449" s="2" t="s">
        <v>59</v>
      </c>
      <c r="R1449" s="2" t="s">
        <v>2393</v>
      </c>
      <c r="S1449" s="2">
        <v>0.38</v>
      </c>
      <c r="T1449" s="7">
        <f>Table1[[#This Row],[Profit]]/Table1[[#This Row],[Sales]]</f>
        <v>-1.0517857142857143</v>
      </c>
      <c r="U1449" s="2" t="s">
        <v>33</v>
      </c>
      <c r="V1449" s="2" t="s">
        <v>61</v>
      </c>
      <c r="W1449" s="2" t="s">
        <v>1858</v>
      </c>
      <c r="X1449" s="2" t="s">
        <v>2394</v>
      </c>
      <c r="Y1449" s="2">
        <v>53142</v>
      </c>
      <c r="Z1449" s="10">
        <v>42047</v>
      </c>
      <c r="AA1449" s="14" t="str">
        <f>TEXT(Table1[[#This Row],[Order Date]],"mmmm")</f>
        <v>February</v>
      </c>
      <c r="AB1449" s="8" t="str">
        <f>TEXT(Table1[[#This Row],[Order Date]],"yyyy")</f>
        <v>2015</v>
      </c>
      <c r="AC1449" s="10">
        <v>42048</v>
      </c>
      <c r="AD1449" s="2">
        <v>-20.320500000000003</v>
      </c>
      <c r="AE1449" s="2">
        <v>1</v>
      </c>
      <c r="AF1449" s="2">
        <v>19.32</v>
      </c>
      <c r="AG1449" s="2">
        <v>86528</v>
      </c>
      <c r="AH1449" s="7" t="str">
        <f>IF(COUNTIF(Returns!$A$2:$A$1635,Orders!AG1449)&gt;0,"Returned","Not Returned")</f>
        <v>Not Returned</v>
      </c>
    </row>
    <row r="1450" spans="5:34" ht="12.75" customHeight="1" thickTop="1" thickBot="1" x14ac:dyDescent="0.3">
      <c r="E1450" s="11">
        <v>23666</v>
      </c>
      <c r="F1450" s="12" t="s">
        <v>106</v>
      </c>
      <c r="G1450" s="12">
        <v>0.1</v>
      </c>
      <c r="H1450" s="12">
        <v>2.6</v>
      </c>
      <c r="I1450" s="12">
        <v>2.4</v>
      </c>
      <c r="J1450" s="12">
        <v>2555</v>
      </c>
      <c r="K1450" s="7" t="str">
        <f>IF(COUNTIF(Table1[Customer ID],Table1[[#This Row],[Customer ID]])&gt;1,"Repeat Customer","One-Time Customer")</f>
        <v>Repeat Customer</v>
      </c>
      <c r="L1450" s="12" t="s">
        <v>2395</v>
      </c>
      <c r="M1450" s="12" t="s">
        <v>49</v>
      </c>
      <c r="N1450" s="12" t="s">
        <v>40</v>
      </c>
      <c r="O1450" s="12" t="s">
        <v>29</v>
      </c>
      <c r="P1450" s="12" t="s">
        <v>30</v>
      </c>
      <c r="Q1450" s="12" t="s">
        <v>31</v>
      </c>
      <c r="R1450" s="12" t="s">
        <v>1023</v>
      </c>
      <c r="S1450" s="12">
        <v>0.57999999999999996</v>
      </c>
      <c r="T1450" s="7">
        <f>Table1[[#This Row],[Profit]]/Table1[[#This Row],[Sales]]</f>
        <v>-2.9249169435215943</v>
      </c>
      <c r="U1450" s="12" t="s">
        <v>33</v>
      </c>
      <c r="V1450" s="12" t="s">
        <v>61</v>
      </c>
      <c r="W1450" s="12" t="s">
        <v>1858</v>
      </c>
      <c r="X1450" s="12" t="s">
        <v>1279</v>
      </c>
      <c r="Y1450" s="12">
        <v>53711</v>
      </c>
      <c r="Z1450" s="13">
        <v>42013</v>
      </c>
      <c r="AA1450" s="14" t="str">
        <f>TEXT(Table1[[#This Row],[Order Date]],"mmmm")</f>
        <v>January</v>
      </c>
      <c r="AB1450" s="8" t="str">
        <f>TEXT(Table1[[#This Row],[Order Date]],"yyyy")</f>
        <v>2015</v>
      </c>
      <c r="AC1450" s="13">
        <v>42018</v>
      </c>
      <c r="AD1450" s="12">
        <v>-88.039999999999992</v>
      </c>
      <c r="AE1450" s="12">
        <v>12</v>
      </c>
      <c r="AF1450" s="12">
        <v>30.1</v>
      </c>
      <c r="AG1450" s="12">
        <v>86527</v>
      </c>
      <c r="AH1450" s="7" t="str">
        <f>IF(COUNTIF(Returns!$A$2:$A$1635,Orders!AG1450)&gt;0,"Returned","Not Returned")</f>
        <v>Not Returned</v>
      </c>
    </row>
    <row r="1451" spans="5:34" ht="12.75" customHeight="1" thickTop="1" thickBot="1" x14ac:dyDescent="0.3">
      <c r="E1451" s="9">
        <v>23583</v>
      </c>
      <c r="F1451" s="2" t="s">
        <v>47</v>
      </c>
      <c r="G1451" s="2">
        <v>0</v>
      </c>
      <c r="H1451" s="2">
        <v>12.97</v>
      </c>
      <c r="I1451" s="2">
        <v>1.49</v>
      </c>
      <c r="J1451" s="2">
        <v>2555</v>
      </c>
      <c r="K1451" s="7" t="str">
        <f>IF(COUNTIF(Table1[Customer ID],Table1[[#This Row],[Customer ID]])&gt;1,"Repeat Customer","One-Time Customer")</f>
        <v>Repeat Customer</v>
      </c>
      <c r="L1451" s="2" t="s">
        <v>2395</v>
      </c>
      <c r="M1451" s="2" t="s">
        <v>49</v>
      </c>
      <c r="N1451" s="2" t="s">
        <v>40</v>
      </c>
      <c r="O1451" s="2" t="s">
        <v>29</v>
      </c>
      <c r="P1451" s="2" t="s">
        <v>109</v>
      </c>
      <c r="Q1451" s="2" t="s">
        <v>59</v>
      </c>
      <c r="R1451" s="2" t="s">
        <v>1433</v>
      </c>
      <c r="S1451" s="2">
        <v>0.35</v>
      </c>
      <c r="T1451" s="7">
        <f>Table1[[#This Row],[Profit]]/Table1[[#This Row],[Sales]]</f>
        <v>0.69</v>
      </c>
      <c r="U1451" s="2" t="s">
        <v>33</v>
      </c>
      <c r="V1451" s="2" t="s">
        <v>61</v>
      </c>
      <c r="W1451" s="2" t="s">
        <v>1858</v>
      </c>
      <c r="X1451" s="2" t="s">
        <v>1279</v>
      </c>
      <c r="Y1451" s="2">
        <v>53711</v>
      </c>
      <c r="Z1451" s="10">
        <v>42037</v>
      </c>
      <c r="AA1451" s="14" t="str">
        <f>TEXT(Table1[[#This Row],[Order Date]],"mmmm")</f>
        <v>February</v>
      </c>
      <c r="AB1451" s="8" t="str">
        <f>TEXT(Table1[[#This Row],[Order Date]],"yyyy")</f>
        <v>2015</v>
      </c>
      <c r="AC1451" s="10">
        <v>42038</v>
      </c>
      <c r="AD1451" s="2">
        <v>180.23489999999998</v>
      </c>
      <c r="AE1451" s="2">
        <v>19</v>
      </c>
      <c r="AF1451" s="2">
        <v>261.20999999999998</v>
      </c>
      <c r="AG1451" s="2">
        <v>86529</v>
      </c>
      <c r="AH1451" s="7" t="str">
        <f>IF(COUNTIF(Returns!$A$2:$A$1635,Orders!AG1451)&gt;0,"Returned","Not Returned")</f>
        <v>Not Returned</v>
      </c>
    </row>
    <row r="1452" spans="5:34" ht="12.75" customHeight="1" thickTop="1" thickBot="1" x14ac:dyDescent="0.3">
      <c r="E1452" s="11">
        <v>23584</v>
      </c>
      <c r="F1452" s="12" t="s">
        <v>47</v>
      </c>
      <c r="G1452" s="12">
        <v>0.06</v>
      </c>
      <c r="H1452" s="12">
        <v>4.91</v>
      </c>
      <c r="I1452" s="12">
        <v>0.5</v>
      </c>
      <c r="J1452" s="12">
        <v>2555</v>
      </c>
      <c r="K1452" s="7" t="str">
        <f>IF(COUNTIF(Table1[Customer ID],Table1[[#This Row],[Customer ID]])&gt;1,"Repeat Customer","One-Time Customer")</f>
        <v>Repeat Customer</v>
      </c>
      <c r="L1452" s="12" t="s">
        <v>2395</v>
      </c>
      <c r="M1452" s="12" t="s">
        <v>49</v>
      </c>
      <c r="N1452" s="12" t="s">
        <v>40</v>
      </c>
      <c r="O1452" s="12" t="s">
        <v>29</v>
      </c>
      <c r="P1452" s="12" t="s">
        <v>134</v>
      </c>
      <c r="Q1452" s="12" t="s">
        <v>59</v>
      </c>
      <c r="R1452" s="12" t="s">
        <v>1561</v>
      </c>
      <c r="S1452" s="12">
        <v>0.36</v>
      </c>
      <c r="T1452" s="7">
        <f>Table1[[#This Row],[Profit]]/Table1[[#This Row],[Sales]]</f>
        <v>0.69</v>
      </c>
      <c r="U1452" s="12" t="s">
        <v>33</v>
      </c>
      <c r="V1452" s="12" t="s">
        <v>61</v>
      </c>
      <c r="W1452" s="12" t="s">
        <v>1858</v>
      </c>
      <c r="X1452" s="12" t="s">
        <v>1279</v>
      </c>
      <c r="Y1452" s="12">
        <v>53711</v>
      </c>
      <c r="Z1452" s="13">
        <v>42037</v>
      </c>
      <c r="AA1452" s="14" t="str">
        <f>TEXT(Table1[[#This Row],[Order Date]],"mmmm")</f>
        <v>February</v>
      </c>
      <c r="AB1452" s="8" t="str">
        <f>TEXT(Table1[[#This Row],[Order Date]],"yyyy")</f>
        <v>2015</v>
      </c>
      <c r="AC1452" s="13">
        <v>42037</v>
      </c>
      <c r="AD1452" s="12">
        <v>29.525099999999998</v>
      </c>
      <c r="AE1452" s="12">
        <v>9</v>
      </c>
      <c r="AF1452" s="12">
        <v>42.79</v>
      </c>
      <c r="AG1452" s="12">
        <v>86529</v>
      </c>
      <c r="AH1452" s="7" t="str">
        <f>IF(COUNTIF(Returns!$A$2:$A$1635,Orders!AG1452)&gt;0,"Returned","Not Returned")</f>
        <v>Not Returned</v>
      </c>
    </row>
    <row r="1453" spans="5:34" ht="12.75" customHeight="1" thickTop="1" thickBot="1" x14ac:dyDescent="0.3">
      <c r="E1453" s="9">
        <v>19840</v>
      </c>
      <c r="F1453" s="2" t="s">
        <v>37</v>
      </c>
      <c r="G1453" s="2">
        <v>0.03</v>
      </c>
      <c r="H1453" s="2">
        <v>160.97999999999999</v>
      </c>
      <c r="I1453" s="2">
        <v>30</v>
      </c>
      <c r="J1453" s="2">
        <v>2561</v>
      </c>
      <c r="K1453" s="7" t="str">
        <f>IF(COUNTIF(Table1[Customer ID],Table1[[#This Row],[Customer ID]])&gt;1,"Repeat Customer","One-Time Customer")</f>
        <v>Repeat Customer</v>
      </c>
      <c r="L1453" s="2" t="s">
        <v>2396</v>
      </c>
      <c r="M1453" s="2" t="s">
        <v>39</v>
      </c>
      <c r="N1453" s="2" t="s">
        <v>114</v>
      </c>
      <c r="O1453" s="2" t="s">
        <v>41</v>
      </c>
      <c r="P1453" s="2" t="s">
        <v>42</v>
      </c>
      <c r="Q1453" s="2" t="s">
        <v>43</v>
      </c>
      <c r="R1453" s="2" t="s">
        <v>177</v>
      </c>
      <c r="S1453" s="2">
        <v>0.62</v>
      </c>
      <c r="T1453" s="7">
        <f>Table1[[#This Row],[Profit]]/Table1[[#This Row],[Sales]]</f>
        <v>0.69000000000000006</v>
      </c>
      <c r="U1453" s="2" t="s">
        <v>33</v>
      </c>
      <c r="V1453" s="2" t="s">
        <v>53</v>
      </c>
      <c r="W1453" s="2" t="s">
        <v>71</v>
      </c>
      <c r="X1453" s="2" t="s">
        <v>2397</v>
      </c>
      <c r="Y1453" s="2">
        <v>10562</v>
      </c>
      <c r="Z1453" s="10">
        <v>42085</v>
      </c>
      <c r="AA1453" s="14" t="str">
        <f>TEXT(Table1[[#This Row],[Order Date]],"mmmm")</f>
        <v>March</v>
      </c>
      <c r="AB1453" s="8" t="str">
        <f>TEXT(Table1[[#This Row],[Order Date]],"yyyy")</f>
        <v>2015</v>
      </c>
      <c r="AC1453" s="10">
        <v>42088</v>
      </c>
      <c r="AD1453" s="2">
        <v>1261.4718</v>
      </c>
      <c r="AE1453" s="2">
        <v>11</v>
      </c>
      <c r="AF1453" s="2">
        <v>1828.22</v>
      </c>
      <c r="AG1453" s="2">
        <v>86465</v>
      </c>
      <c r="AH1453" s="7" t="str">
        <f>IF(COUNTIF(Returns!$A$2:$A$1635,Orders!AG1453)&gt;0,"Returned","Not Returned")</f>
        <v>Not Returned</v>
      </c>
    </row>
    <row r="1454" spans="5:34" ht="12.75" customHeight="1" thickTop="1" thickBot="1" x14ac:dyDescent="0.3">
      <c r="E1454" s="11">
        <v>23161</v>
      </c>
      <c r="F1454" s="12" t="s">
        <v>37</v>
      </c>
      <c r="G1454" s="12">
        <v>7.0000000000000007E-2</v>
      </c>
      <c r="H1454" s="12">
        <v>3.98</v>
      </c>
      <c r="I1454" s="12">
        <v>5.26</v>
      </c>
      <c r="J1454" s="12">
        <v>2561</v>
      </c>
      <c r="K1454" s="7" t="str">
        <f>IF(COUNTIF(Table1[Customer ID],Table1[[#This Row],[Customer ID]])&gt;1,"Repeat Customer","One-Time Customer")</f>
        <v>Repeat Customer</v>
      </c>
      <c r="L1454" s="12" t="s">
        <v>2396</v>
      </c>
      <c r="M1454" s="12" t="s">
        <v>49</v>
      </c>
      <c r="N1454" s="12" t="s">
        <v>114</v>
      </c>
      <c r="O1454" s="12" t="s">
        <v>29</v>
      </c>
      <c r="P1454" s="12" t="s">
        <v>109</v>
      </c>
      <c r="Q1454" s="12" t="s">
        <v>59</v>
      </c>
      <c r="R1454" s="12" t="s">
        <v>1705</v>
      </c>
      <c r="S1454" s="12">
        <v>0.38</v>
      </c>
      <c r="T1454" s="7">
        <f>Table1[[#This Row],[Profit]]/Table1[[#This Row],[Sales]]</f>
        <v>-2.0142344642257308</v>
      </c>
      <c r="U1454" s="12" t="s">
        <v>33</v>
      </c>
      <c r="V1454" s="12" t="s">
        <v>53</v>
      </c>
      <c r="W1454" s="12" t="s">
        <v>71</v>
      </c>
      <c r="X1454" s="12" t="s">
        <v>2397</v>
      </c>
      <c r="Y1454" s="12">
        <v>10562</v>
      </c>
      <c r="Z1454" s="13">
        <v>42102</v>
      </c>
      <c r="AA1454" s="14" t="str">
        <f>TEXT(Table1[[#This Row],[Order Date]],"mmmm")</f>
        <v>April</v>
      </c>
      <c r="AB1454" s="8" t="str">
        <f>TEXT(Table1[[#This Row],[Order Date]],"yyyy")</f>
        <v>2015</v>
      </c>
      <c r="AC1454" s="13">
        <v>42104</v>
      </c>
      <c r="AD1454" s="12">
        <v>-59.963760000000001</v>
      </c>
      <c r="AE1454" s="12">
        <v>7</v>
      </c>
      <c r="AF1454" s="12">
        <v>29.77</v>
      </c>
      <c r="AG1454" s="12">
        <v>86466</v>
      </c>
      <c r="AH1454" s="7" t="str">
        <f>IF(COUNTIF(Returns!$A$2:$A$1635,Orders!AG1454)&gt;0,"Returned","Not Returned")</f>
        <v>Not Returned</v>
      </c>
    </row>
    <row r="1455" spans="5:34" ht="12.75" customHeight="1" thickTop="1" thickBot="1" x14ac:dyDescent="0.3">
      <c r="E1455" s="9">
        <v>23162</v>
      </c>
      <c r="F1455" s="2" t="s">
        <v>37</v>
      </c>
      <c r="G1455" s="2">
        <v>7.0000000000000007E-2</v>
      </c>
      <c r="H1455" s="2">
        <v>12.22</v>
      </c>
      <c r="I1455" s="2">
        <v>2.85</v>
      </c>
      <c r="J1455" s="2">
        <v>2561</v>
      </c>
      <c r="K1455" s="7" t="str">
        <f>IF(COUNTIF(Table1[Customer ID],Table1[[#This Row],[Customer ID]])&gt;1,"Repeat Customer","One-Time Customer")</f>
        <v>Repeat Customer</v>
      </c>
      <c r="L1455" s="2" t="s">
        <v>2396</v>
      </c>
      <c r="M1455" s="2" t="s">
        <v>49</v>
      </c>
      <c r="N1455" s="2" t="s">
        <v>114</v>
      </c>
      <c r="O1455" s="2" t="s">
        <v>41</v>
      </c>
      <c r="P1455" s="2" t="s">
        <v>50</v>
      </c>
      <c r="Q1455" s="2" t="s">
        <v>51</v>
      </c>
      <c r="R1455" s="2" t="s">
        <v>2398</v>
      </c>
      <c r="S1455" s="2">
        <v>0.55000000000000004</v>
      </c>
      <c r="T1455" s="7">
        <f>Table1[[#This Row],[Profit]]/Table1[[#This Row],[Sales]]</f>
        <v>0.60747876893810726</v>
      </c>
      <c r="U1455" s="2" t="s">
        <v>33</v>
      </c>
      <c r="V1455" s="2" t="s">
        <v>53</v>
      </c>
      <c r="W1455" s="2" t="s">
        <v>71</v>
      </c>
      <c r="X1455" s="2" t="s">
        <v>2397</v>
      </c>
      <c r="Y1455" s="2">
        <v>10562</v>
      </c>
      <c r="Z1455" s="10">
        <v>42102</v>
      </c>
      <c r="AA1455" s="14" t="str">
        <f>TEXT(Table1[[#This Row],[Order Date]],"mmmm")</f>
        <v>April</v>
      </c>
      <c r="AB1455" s="8" t="str">
        <f>TEXT(Table1[[#This Row],[Order Date]],"yyyy")</f>
        <v>2015</v>
      </c>
      <c r="AC1455" s="10">
        <v>42102</v>
      </c>
      <c r="AD1455" s="2">
        <v>89.4148</v>
      </c>
      <c r="AE1455" s="2">
        <v>12</v>
      </c>
      <c r="AF1455" s="2">
        <v>147.19</v>
      </c>
      <c r="AG1455" s="2">
        <v>86466</v>
      </c>
      <c r="AH1455" s="7" t="str">
        <f>IF(COUNTIF(Returns!$A$2:$A$1635,Orders!AG1455)&gt;0,"Returned","Not Returned")</f>
        <v>Not Returned</v>
      </c>
    </row>
    <row r="1456" spans="5:34" ht="12.75" customHeight="1" thickTop="1" thickBot="1" x14ac:dyDescent="0.3">
      <c r="E1456" s="11">
        <v>22374</v>
      </c>
      <c r="F1456" s="12" t="s">
        <v>37</v>
      </c>
      <c r="G1456" s="12">
        <v>0.08</v>
      </c>
      <c r="H1456" s="12">
        <v>4.55</v>
      </c>
      <c r="I1456" s="12">
        <v>1.49</v>
      </c>
      <c r="J1456" s="12">
        <v>2563</v>
      </c>
      <c r="K1456" s="7" t="str">
        <f>IF(COUNTIF(Table1[Customer ID],Table1[[#This Row],[Customer ID]])&gt;1,"Repeat Customer","One-Time Customer")</f>
        <v>One-Time Customer</v>
      </c>
      <c r="L1456" s="12" t="s">
        <v>2399</v>
      </c>
      <c r="M1456" s="12" t="s">
        <v>49</v>
      </c>
      <c r="N1456" s="12" t="s">
        <v>40</v>
      </c>
      <c r="O1456" s="12" t="s">
        <v>29</v>
      </c>
      <c r="P1456" s="12" t="s">
        <v>109</v>
      </c>
      <c r="Q1456" s="12" t="s">
        <v>59</v>
      </c>
      <c r="R1456" s="12" t="s">
        <v>1441</v>
      </c>
      <c r="S1456" s="12">
        <v>0.35</v>
      </c>
      <c r="T1456" s="7">
        <f>Table1[[#This Row],[Profit]]/Table1[[#This Row],[Sales]]</f>
        <v>0.69</v>
      </c>
      <c r="U1456" s="12" t="s">
        <v>33</v>
      </c>
      <c r="V1456" s="12" t="s">
        <v>61</v>
      </c>
      <c r="W1456" s="12" t="s">
        <v>62</v>
      </c>
      <c r="X1456" s="12" t="s">
        <v>2400</v>
      </c>
      <c r="Y1456" s="12">
        <v>55432</v>
      </c>
      <c r="Z1456" s="13">
        <v>42102</v>
      </c>
      <c r="AA1456" s="14" t="str">
        <f>TEXT(Table1[[#This Row],[Order Date]],"mmmm")</f>
        <v>April</v>
      </c>
      <c r="AB1456" s="8" t="str">
        <f>TEXT(Table1[[#This Row],[Order Date]],"yyyy")</f>
        <v>2015</v>
      </c>
      <c r="AC1456" s="13">
        <v>42103</v>
      </c>
      <c r="AD1456" s="12">
        <v>27.0273</v>
      </c>
      <c r="AE1456" s="12">
        <v>9</v>
      </c>
      <c r="AF1456" s="12">
        <v>39.17</v>
      </c>
      <c r="AG1456" s="12">
        <v>91447</v>
      </c>
      <c r="AH1456" s="7" t="str">
        <f>IF(COUNTIF(Returns!$A$2:$A$1635,Orders!AG1456)&gt;0,"Returned","Not Returned")</f>
        <v>Not Returned</v>
      </c>
    </row>
    <row r="1457" spans="5:34" ht="12.75" customHeight="1" thickTop="1" thickBot="1" x14ac:dyDescent="0.3">
      <c r="E1457" s="9">
        <v>25095</v>
      </c>
      <c r="F1457" s="2" t="s">
        <v>47</v>
      </c>
      <c r="G1457" s="2">
        <v>0</v>
      </c>
      <c r="H1457" s="2">
        <v>4.37</v>
      </c>
      <c r="I1457" s="2">
        <v>5.15</v>
      </c>
      <c r="J1457" s="2">
        <v>2570</v>
      </c>
      <c r="K1457" s="7" t="str">
        <f>IF(COUNTIF(Table1[Customer ID],Table1[[#This Row],[Customer ID]])&gt;1,"Repeat Customer","One-Time Customer")</f>
        <v>Repeat Customer</v>
      </c>
      <c r="L1457" s="2" t="s">
        <v>2401</v>
      </c>
      <c r="M1457" s="2" t="s">
        <v>49</v>
      </c>
      <c r="N1457" s="2" t="s">
        <v>114</v>
      </c>
      <c r="O1457" s="2" t="s">
        <v>29</v>
      </c>
      <c r="P1457" s="2" t="s">
        <v>257</v>
      </c>
      <c r="Q1457" s="2" t="s">
        <v>59</v>
      </c>
      <c r="R1457" s="2" t="s">
        <v>994</v>
      </c>
      <c r="S1457" s="2">
        <v>0.59</v>
      </c>
      <c r="T1457" s="7">
        <f>Table1[[#This Row],[Profit]]/Table1[[#This Row],[Sales]]</f>
        <v>-1.710420034149118</v>
      </c>
      <c r="U1457" s="2" t="s">
        <v>33</v>
      </c>
      <c r="V1457" s="2" t="s">
        <v>34</v>
      </c>
      <c r="W1457" s="2" t="s">
        <v>45</v>
      </c>
      <c r="X1457" s="2" t="s">
        <v>2402</v>
      </c>
      <c r="Y1457" s="2">
        <v>95616</v>
      </c>
      <c r="Z1457" s="10">
        <v>42119</v>
      </c>
      <c r="AA1457" s="14" t="str">
        <f>TEXT(Table1[[#This Row],[Order Date]],"mmmm")</f>
        <v>April</v>
      </c>
      <c r="AB1457" s="8" t="str">
        <f>TEXT(Table1[[#This Row],[Order Date]],"yyyy")</f>
        <v>2015</v>
      </c>
      <c r="AC1457" s="10">
        <v>42121</v>
      </c>
      <c r="AD1457" s="2">
        <v>-150.2604</v>
      </c>
      <c r="AE1457" s="2">
        <v>19</v>
      </c>
      <c r="AF1457" s="2">
        <v>87.85</v>
      </c>
      <c r="AG1457" s="2">
        <v>90327</v>
      </c>
      <c r="AH1457" s="7" t="str">
        <f>IF(COUNTIF(Returns!$A$2:$A$1635,Orders!AG1457)&gt;0,"Returned","Not Returned")</f>
        <v>Not Returned</v>
      </c>
    </row>
    <row r="1458" spans="5:34" ht="12.75" customHeight="1" thickTop="1" thickBot="1" x14ac:dyDescent="0.3">
      <c r="E1458" s="11">
        <v>25096</v>
      </c>
      <c r="F1458" s="12" t="s">
        <v>47</v>
      </c>
      <c r="G1458" s="12">
        <v>0.01</v>
      </c>
      <c r="H1458" s="12">
        <v>500.98</v>
      </c>
      <c r="I1458" s="12">
        <v>56</v>
      </c>
      <c r="J1458" s="12">
        <v>2570</v>
      </c>
      <c r="K1458" s="7" t="str">
        <f>IF(COUNTIF(Table1[Customer ID],Table1[[#This Row],[Customer ID]])&gt;1,"Repeat Customer","One-Time Customer")</f>
        <v>Repeat Customer</v>
      </c>
      <c r="L1458" s="12" t="s">
        <v>2401</v>
      </c>
      <c r="M1458" s="12" t="s">
        <v>39</v>
      </c>
      <c r="N1458" s="12" t="s">
        <v>114</v>
      </c>
      <c r="O1458" s="12" t="s">
        <v>41</v>
      </c>
      <c r="P1458" s="12" t="s">
        <v>42</v>
      </c>
      <c r="Q1458" s="12" t="s">
        <v>43</v>
      </c>
      <c r="R1458" s="12" t="s">
        <v>44</v>
      </c>
      <c r="S1458" s="12">
        <v>0.6</v>
      </c>
      <c r="T1458" s="7">
        <f>Table1[[#This Row],[Profit]]/Table1[[#This Row],[Sales]]</f>
        <v>0.65940414260198699</v>
      </c>
      <c r="U1458" s="12" t="s">
        <v>33</v>
      </c>
      <c r="V1458" s="12" t="s">
        <v>34</v>
      </c>
      <c r="W1458" s="12" t="s">
        <v>45</v>
      </c>
      <c r="X1458" s="12" t="s">
        <v>2402</v>
      </c>
      <c r="Y1458" s="12">
        <v>95616</v>
      </c>
      <c r="Z1458" s="13">
        <v>42119</v>
      </c>
      <c r="AA1458" s="14" t="str">
        <f>TEXT(Table1[[#This Row],[Order Date]],"mmmm")</f>
        <v>April</v>
      </c>
      <c r="AB1458" s="8" t="str">
        <f>TEXT(Table1[[#This Row],[Order Date]],"yyyy")</f>
        <v>2015</v>
      </c>
      <c r="AC1458" s="13">
        <v>42120</v>
      </c>
      <c r="AD1458" s="12">
        <v>4899.1288000000004</v>
      </c>
      <c r="AE1458" s="12">
        <v>14</v>
      </c>
      <c r="AF1458" s="12">
        <v>7429.63</v>
      </c>
      <c r="AG1458" s="12">
        <v>90327</v>
      </c>
      <c r="AH1458" s="7" t="str">
        <f>IF(COUNTIF(Returns!$A$2:$A$1635,Orders!AG1458)&gt;0,"Returned","Not Returned")</f>
        <v>Not Returned</v>
      </c>
    </row>
    <row r="1459" spans="5:34" ht="12.75" customHeight="1" thickTop="1" thickBot="1" x14ac:dyDescent="0.3">
      <c r="E1459" s="9">
        <v>25097</v>
      </c>
      <c r="F1459" s="2" t="s">
        <v>47</v>
      </c>
      <c r="G1459" s="2">
        <v>0.02</v>
      </c>
      <c r="H1459" s="2">
        <v>12.58</v>
      </c>
      <c r="I1459" s="2">
        <v>5.16</v>
      </c>
      <c r="J1459" s="2">
        <v>2570</v>
      </c>
      <c r="K1459" s="7" t="str">
        <f>IF(COUNTIF(Table1[Customer ID],Table1[[#This Row],[Customer ID]])&gt;1,"Repeat Customer","One-Time Customer")</f>
        <v>Repeat Customer</v>
      </c>
      <c r="L1459" s="2" t="s">
        <v>2401</v>
      </c>
      <c r="M1459" s="2" t="s">
        <v>49</v>
      </c>
      <c r="N1459" s="2" t="s">
        <v>114</v>
      </c>
      <c r="O1459" s="2" t="s">
        <v>41</v>
      </c>
      <c r="P1459" s="2" t="s">
        <v>50</v>
      </c>
      <c r="Q1459" s="2" t="s">
        <v>59</v>
      </c>
      <c r="R1459" s="2" t="s">
        <v>2403</v>
      </c>
      <c r="S1459" s="2">
        <v>0.43</v>
      </c>
      <c r="T1459" s="7">
        <f>Table1[[#This Row],[Profit]]/Table1[[#This Row],[Sales]]</f>
        <v>0.1993490570243881</v>
      </c>
      <c r="U1459" s="2" t="s">
        <v>33</v>
      </c>
      <c r="V1459" s="2" t="s">
        <v>34</v>
      </c>
      <c r="W1459" s="2" t="s">
        <v>45</v>
      </c>
      <c r="X1459" s="2" t="s">
        <v>2402</v>
      </c>
      <c r="Y1459" s="2">
        <v>95616</v>
      </c>
      <c r="Z1459" s="10">
        <v>42119</v>
      </c>
      <c r="AA1459" s="14" t="str">
        <f>TEXT(Table1[[#This Row],[Order Date]],"mmmm")</f>
        <v>April</v>
      </c>
      <c r="AB1459" s="8" t="str">
        <f>TEXT(Table1[[#This Row],[Order Date]],"yyyy")</f>
        <v>2015</v>
      </c>
      <c r="AC1459" s="10">
        <v>42119</v>
      </c>
      <c r="AD1459" s="2">
        <v>44.712000000000003</v>
      </c>
      <c r="AE1459" s="2">
        <v>18</v>
      </c>
      <c r="AF1459" s="2">
        <v>224.29</v>
      </c>
      <c r="AG1459" s="2">
        <v>90327</v>
      </c>
      <c r="AH1459" s="7" t="str">
        <f>IF(COUNTIF(Returns!$A$2:$A$1635,Orders!AG1459)&gt;0,"Returned","Not Returned")</f>
        <v>Not Returned</v>
      </c>
    </row>
    <row r="1460" spans="5:34" ht="12.75" customHeight="1" thickTop="1" thickBot="1" x14ac:dyDescent="0.3">
      <c r="E1460" s="11">
        <v>25098</v>
      </c>
      <c r="F1460" s="12" t="s">
        <v>47</v>
      </c>
      <c r="G1460" s="12">
        <v>0.1</v>
      </c>
      <c r="H1460" s="12">
        <v>7.7</v>
      </c>
      <c r="I1460" s="12">
        <v>3.68</v>
      </c>
      <c r="J1460" s="12">
        <v>2570</v>
      </c>
      <c r="K1460" s="7" t="str">
        <f>IF(COUNTIF(Table1[Customer ID],Table1[[#This Row],[Customer ID]])&gt;1,"Repeat Customer","One-Time Customer")</f>
        <v>Repeat Customer</v>
      </c>
      <c r="L1460" s="12" t="s">
        <v>2401</v>
      </c>
      <c r="M1460" s="12" t="s">
        <v>49</v>
      </c>
      <c r="N1460" s="12" t="s">
        <v>114</v>
      </c>
      <c r="O1460" s="12" t="s">
        <v>41</v>
      </c>
      <c r="P1460" s="12" t="s">
        <v>50</v>
      </c>
      <c r="Q1460" s="12" t="s">
        <v>31</v>
      </c>
      <c r="R1460" s="12" t="s">
        <v>2404</v>
      </c>
      <c r="S1460" s="12">
        <v>0.52</v>
      </c>
      <c r="T1460" s="7">
        <f>Table1[[#This Row],[Profit]]/Table1[[#This Row],[Sales]]</f>
        <v>-0.44191406249999998</v>
      </c>
      <c r="U1460" s="12" t="s">
        <v>33</v>
      </c>
      <c r="V1460" s="12" t="s">
        <v>34</v>
      </c>
      <c r="W1460" s="12" t="s">
        <v>45</v>
      </c>
      <c r="X1460" s="12" t="s">
        <v>2402</v>
      </c>
      <c r="Y1460" s="12">
        <v>95616</v>
      </c>
      <c r="Z1460" s="13">
        <v>42119</v>
      </c>
      <c r="AA1460" s="14" t="str">
        <f>TEXT(Table1[[#This Row],[Order Date]],"mmmm")</f>
        <v>April</v>
      </c>
      <c r="AB1460" s="8" t="str">
        <f>TEXT(Table1[[#This Row],[Order Date]],"yyyy")</f>
        <v>2015</v>
      </c>
      <c r="AC1460" s="13">
        <v>42120</v>
      </c>
      <c r="AD1460" s="12">
        <v>-22.626000000000001</v>
      </c>
      <c r="AE1460" s="12">
        <v>7</v>
      </c>
      <c r="AF1460" s="12">
        <v>51.2</v>
      </c>
      <c r="AG1460" s="12">
        <v>90327</v>
      </c>
      <c r="AH1460" s="7" t="str">
        <f>IF(COUNTIF(Returns!$A$2:$A$1635,Orders!AG1460)&gt;0,"Returned","Not Returned")</f>
        <v>Not Returned</v>
      </c>
    </row>
    <row r="1461" spans="5:34" ht="12.75" customHeight="1" thickTop="1" thickBot="1" x14ac:dyDescent="0.3">
      <c r="E1461" s="9">
        <v>7096</v>
      </c>
      <c r="F1461" s="2" t="s">
        <v>47</v>
      </c>
      <c r="G1461" s="2">
        <v>0.01</v>
      </c>
      <c r="H1461" s="2">
        <v>500.98</v>
      </c>
      <c r="I1461" s="2">
        <v>56</v>
      </c>
      <c r="J1461" s="2">
        <v>2571</v>
      </c>
      <c r="K1461" s="7" t="str">
        <f>IF(COUNTIF(Table1[Customer ID],Table1[[#This Row],[Customer ID]])&gt;1,"Repeat Customer","One-Time Customer")</f>
        <v>Repeat Customer</v>
      </c>
      <c r="L1461" s="2" t="s">
        <v>2405</v>
      </c>
      <c r="M1461" s="2" t="s">
        <v>39</v>
      </c>
      <c r="N1461" s="2" t="s">
        <v>114</v>
      </c>
      <c r="O1461" s="2" t="s">
        <v>41</v>
      </c>
      <c r="P1461" s="2" t="s">
        <v>42</v>
      </c>
      <c r="Q1461" s="2" t="s">
        <v>43</v>
      </c>
      <c r="R1461" s="2" t="s">
        <v>44</v>
      </c>
      <c r="S1461" s="2">
        <v>0.6</v>
      </c>
      <c r="T1461" s="7">
        <f>Table1[[#This Row],[Profit]]/Table1[[#This Row],[Sales]]</f>
        <v>0.14334867841713572</v>
      </c>
      <c r="U1461" s="2" t="s">
        <v>33</v>
      </c>
      <c r="V1461" s="2" t="s">
        <v>53</v>
      </c>
      <c r="W1461" s="2" t="s">
        <v>71</v>
      </c>
      <c r="X1461" s="2" t="s">
        <v>90</v>
      </c>
      <c r="Y1461" s="2">
        <v>10165</v>
      </c>
      <c r="Z1461" s="10">
        <v>42119</v>
      </c>
      <c r="AA1461" s="14" t="str">
        <f>TEXT(Table1[[#This Row],[Order Date]],"mmmm")</f>
        <v>April</v>
      </c>
      <c r="AB1461" s="8" t="str">
        <f>TEXT(Table1[[#This Row],[Order Date]],"yyyy")</f>
        <v>2015</v>
      </c>
      <c r="AC1461" s="10">
        <v>42120</v>
      </c>
      <c r="AD1461" s="2">
        <v>4260.1120000000001</v>
      </c>
      <c r="AE1461" s="2">
        <v>56</v>
      </c>
      <c r="AF1461" s="2">
        <v>29718.53</v>
      </c>
      <c r="AG1461" s="2">
        <v>50656</v>
      </c>
      <c r="AH1461" s="7" t="str">
        <f>IF(COUNTIF(Returns!$A$2:$A$1635,Orders!AG1461)&gt;0,"Returned","Not Returned")</f>
        <v>Not Returned</v>
      </c>
    </row>
    <row r="1462" spans="5:34" ht="12.75" customHeight="1" thickTop="1" thickBot="1" x14ac:dyDescent="0.3">
      <c r="E1462" s="11">
        <v>7098</v>
      </c>
      <c r="F1462" s="12" t="s">
        <v>47</v>
      </c>
      <c r="G1462" s="12">
        <v>0.1</v>
      </c>
      <c r="H1462" s="12">
        <v>7.7</v>
      </c>
      <c r="I1462" s="12">
        <v>3.68</v>
      </c>
      <c r="J1462" s="12">
        <v>2571</v>
      </c>
      <c r="K1462" s="7" t="str">
        <f>IF(COUNTIF(Table1[Customer ID],Table1[[#This Row],[Customer ID]])&gt;1,"Repeat Customer","One-Time Customer")</f>
        <v>Repeat Customer</v>
      </c>
      <c r="L1462" s="12" t="s">
        <v>2405</v>
      </c>
      <c r="M1462" s="12" t="s">
        <v>49</v>
      </c>
      <c r="N1462" s="12" t="s">
        <v>114</v>
      </c>
      <c r="O1462" s="12" t="s">
        <v>41</v>
      </c>
      <c r="P1462" s="12" t="s">
        <v>50</v>
      </c>
      <c r="Q1462" s="12" t="s">
        <v>31</v>
      </c>
      <c r="R1462" s="12" t="s">
        <v>2404</v>
      </c>
      <c r="S1462" s="12">
        <v>0.52</v>
      </c>
      <c r="T1462" s="7">
        <f>Table1[[#This Row],[Profit]]/Table1[[#This Row],[Sales]]</f>
        <v>-0.1273040307879279</v>
      </c>
      <c r="U1462" s="12" t="s">
        <v>33</v>
      </c>
      <c r="V1462" s="12" t="s">
        <v>53</v>
      </c>
      <c r="W1462" s="12" t="s">
        <v>71</v>
      </c>
      <c r="X1462" s="12" t="s">
        <v>90</v>
      </c>
      <c r="Y1462" s="12">
        <v>10165</v>
      </c>
      <c r="Z1462" s="13">
        <v>42119</v>
      </c>
      <c r="AA1462" s="14" t="str">
        <f>TEXT(Table1[[#This Row],[Order Date]],"mmmm")</f>
        <v>April</v>
      </c>
      <c r="AB1462" s="8" t="str">
        <f>TEXT(Table1[[#This Row],[Order Date]],"yyyy")</f>
        <v>2015</v>
      </c>
      <c r="AC1462" s="13">
        <v>42120</v>
      </c>
      <c r="AD1462" s="12">
        <v>-25.14</v>
      </c>
      <c r="AE1462" s="12">
        <v>27</v>
      </c>
      <c r="AF1462" s="12">
        <v>197.48</v>
      </c>
      <c r="AG1462" s="12">
        <v>50656</v>
      </c>
      <c r="AH1462" s="7" t="str">
        <f>IF(COUNTIF(Returns!$A$2:$A$1635,Orders!AG1462)&gt;0,"Returned","Not Returned")</f>
        <v>Not Returned</v>
      </c>
    </row>
    <row r="1463" spans="5:34" ht="12.75" customHeight="1" thickTop="1" thickBot="1" x14ac:dyDescent="0.3">
      <c r="E1463" s="9">
        <v>20938</v>
      </c>
      <c r="F1463" s="2" t="s">
        <v>106</v>
      </c>
      <c r="G1463" s="2">
        <v>0.04</v>
      </c>
      <c r="H1463" s="2">
        <v>8.6</v>
      </c>
      <c r="I1463" s="2">
        <v>6.19</v>
      </c>
      <c r="J1463" s="2">
        <v>2578</v>
      </c>
      <c r="K1463" s="7" t="str">
        <f>IF(COUNTIF(Table1[Customer ID],Table1[[#This Row],[Customer ID]])&gt;1,"Repeat Customer","One-Time Customer")</f>
        <v>Repeat Customer</v>
      </c>
      <c r="L1463" s="2" t="s">
        <v>2406</v>
      </c>
      <c r="M1463" s="2" t="s">
        <v>49</v>
      </c>
      <c r="N1463" s="2" t="s">
        <v>40</v>
      </c>
      <c r="O1463" s="2" t="s">
        <v>29</v>
      </c>
      <c r="P1463" s="2" t="s">
        <v>109</v>
      </c>
      <c r="Q1463" s="2" t="s">
        <v>59</v>
      </c>
      <c r="R1463" s="2" t="s">
        <v>924</v>
      </c>
      <c r="S1463" s="2">
        <v>0.38</v>
      </c>
      <c r="T1463" s="7">
        <f>Table1[[#This Row],[Profit]]/Table1[[#This Row],[Sales]]</f>
        <v>6.6107065101387397</v>
      </c>
      <c r="U1463" s="2" t="s">
        <v>33</v>
      </c>
      <c r="V1463" s="2" t="s">
        <v>136</v>
      </c>
      <c r="W1463" s="2" t="s">
        <v>1278</v>
      </c>
      <c r="X1463" s="2" t="s">
        <v>2407</v>
      </c>
      <c r="Y1463" s="2">
        <v>36801</v>
      </c>
      <c r="Z1463" s="10">
        <v>42126</v>
      </c>
      <c r="AA1463" s="14" t="str">
        <f>TEXT(Table1[[#This Row],[Order Date]],"mmmm")</f>
        <v>May</v>
      </c>
      <c r="AB1463" s="8" t="str">
        <f>TEXT(Table1[[#This Row],[Order Date]],"yyyy")</f>
        <v>2015</v>
      </c>
      <c r="AC1463" s="10">
        <v>42128</v>
      </c>
      <c r="AD1463" s="2">
        <v>309.71159999999998</v>
      </c>
      <c r="AE1463" s="2">
        <v>5</v>
      </c>
      <c r="AF1463" s="2">
        <v>46.85</v>
      </c>
      <c r="AG1463" s="2">
        <v>88298</v>
      </c>
      <c r="AH1463" s="7" t="str">
        <f>IF(COUNTIF(Returns!$A$2:$A$1635,Orders!AG1463)&gt;0,"Returned","Not Returned")</f>
        <v>Not Returned</v>
      </c>
    </row>
    <row r="1464" spans="5:34" ht="12.75" customHeight="1" thickTop="1" thickBot="1" x14ac:dyDescent="0.3">
      <c r="E1464" s="11">
        <v>20939</v>
      </c>
      <c r="F1464" s="12" t="s">
        <v>106</v>
      </c>
      <c r="G1464" s="12">
        <v>0.01</v>
      </c>
      <c r="H1464" s="12">
        <v>3.58</v>
      </c>
      <c r="I1464" s="12">
        <v>1.63</v>
      </c>
      <c r="J1464" s="12">
        <v>2578</v>
      </c>
      <c r="K1464" s="7" t="str">
        <f>IF(COUNTIF(Table1[Customer ID],Table1[[#This Row],[Customer ID]])&gt;1,"Repeat Customer","One-Time Customer")</f>
        <v>Repeat Customer</v>
      </c>
      <c r="L1464" s="12" t="s">
        <v>2406</v>
      </c>
      <c r="M1464" s="12" t="s">
        <v>49</v>
      </c>
      <c r="N1464" s="12" t="s">
        <v>40</v>
      </c>
      <c r="O1464" s="12" t="s">
        <v>29</v>
      </c>
      <c r="P1464" s="12" t="s">
        <v>66</v>
      </c>
      <c r="Q1464" s="12" t="s">
        <v>31</v>
      </c>
      <c r="R1464" s="12" t="s">
        <v>67</v>
      </c>
      <c r="S1464" s="12">
        <v>0.36</v>
      </c>
      <c r="T1464" s="7">
        <f>Table1[[#This Row],[Profit]]/Table1[[#This Row],[Sales]]</f>
        <v>-1.3771080474511062</v>
      </c>
      <c r="U1464" s="12" t="s">
        <v>33</v>
      </c>
      <c r="V1464" s="12" t="s">
        <v>136</v>
      </c>
      <c r="W1464" s="12" t="s">
        <v>1278</v>
      </c>
      <c r="X1464" s="12" t="s">
        <v>2407</v>
      </c>
      <c r="Y1464" s="12">
        <v>36801</v>
      </c>
      <c r="Z1464" s="13">
        <v>42126</v>
      </c>
      <c r="AA1464" s="14" t="str">
        <f>TEXT(Table1[[#This Row],[Order Date]],"mmmm")</f>
        <v>May</v>
      </c>
      <c r="AB1464" s="8" t="str">
        <f>TEXT(Table1[[#This Row],[Order Date]],"yyyy")</f>
        <v>2015</v>
      </c>
      <c r="AC1464" s="13">
        <v>42130</v>
      </c>
      <c r="AD1464" s="12">
        <v>-128.85599999999999</v>
      </c>
      <c r="AE1464" s="12">
        <v>26</v>
      </c>
      <c r="AF1464" s="12">
        <v>93.57</v>
      </c>
      <c r="AG1464" s="12">
        <v>88298</v>
      </c>
      <c r="AH1464" s="7" t="str">
        <f>IF(COUNTIF(Returns!$A$2:$A$1635,Orders!AG1464)&gt;0,"Returned","Not Returned")</f>
        <v>Not Returned</v>
      </c>
    </row>
    <row r="1465" spans="5:34" ht="12.75" customHeight="1" thickTop="1" thickBot="1" x14ac:dyDescent="0.3">
      <c r="E1465" s="9">
        <v>20940</v>
      </c>
      <c r="F1465" s="2" t="s">
        <v>106</v>
      </c>
      <c r="G1465" s="2">
        <v>0.08</v>
      </c>
      <c r="H1465" s="2">
        <v>105.49</v>
      </c>
      <c r="I1465" s="2">
        <v>41.64</v>
      </c>
      <c r="J1465" s="2">
        <v>2578</v>
      </c>
      <c r="K1465" s="7" t="str">
        <f>IF(COUNTIF(Table1[Customer ID],Table1[[#This Row],[Customer ID]])&gt;1,"Repeat Customer","One-Time Customer")</f>
        <v>Repeat Customer</v>
      </c>
      <c r="L1465" s="2" t="s">
        <v>2406</v>
      </c>
      <c r="M1465" s="2" t="s">
        <v>39</v>
      </c>
      <c r="N1465" s="2" t="s">
        <v>40</v>
      </c>
      <c r="O1465" s="2" t="s">
        <v>41</v>
      </c>
      <c r="P1465" s="2" t="s">
        <v>152</v>
      </c>
      <c r="Q1465" s="2" t="s">
        <v>121</v>
      </c>
      <c r="R1465" s="2" t="s">
        <v>2408</v>
      </c>
      <c r="S1465" s="2">
        <v>0.75</v>
      </c>
      <c r="T1465" s="7">
        <f>Table1[[#This Row],[Profit]]/Table1[[#This Row],[Sales]]</f>
        <v>-1.3711685699334569E-2</v>
      </c>
      <c r="U1465" s="2" t="s">
        <v>33</v>
      </c>
      <c r="V1465" s="2" t="s">
        <v>136</v>
      </c>
      <c r="W1465" s="2" t="s">
        <v>1278</v>
      </c>
      <c r="X1465" s="2" t="s">
        <v>2407</v>
      </c>
      <c r="Y1465" s="2">
        <v>36801</v>
      </c>
      <c r="Z1465" s="10">
        <v>42126</v>
      </c>
      <c r="AA1465" s="14" t="str">
        <f>TEXT(Table1[[#This Row],[Order Date]],"mmmm")</f>
        <v>May</v>
      </c>
      <c r="AB1465" s="8" t="str">
        <f>TEXT(Table1[[#This Row],[Order Date]],"yyyy")</f>
        <v>2015</v>
      </c>
      <c r="AC1465" s="10">
        <v>42133</v>
      </c>
      <c r="AD1465" s="2">
        <v>-36.945999999999998</v>
      </c>
      <c r="AE1465" s="2">
        <v>34</v>
      </c>
      <c r="AF1465" s="2">
        <v>2694.49</v>
      </c>
      <c r="AG1465" s="2">
        <v>88298</v>
      </c>
      <c r="AH1465" s="7" t="str">
        <f>IF(COUNTIF(Returns!$A$2:$A$1635,Orders!AG1465)&gt;0,"Returned","Not Returned")</f>
        <v>Not Returned</v>
      </c>
    </row>
    <row r="1466" spans="5:34" ht="12.75" customHeight="1" thickTop="1" thickBot="1" x14ac:dyDescent="0.3">
      <c r="E1466" s="11">
        <v>23705</v>
      </c>
      <c r="F1466" s="12" t="s">
        <v>25</v>
      </c>
      <c r="G1466" s="12">
        <v>0.09</v>
      </c>
      <c r="H1466" s="12">
        <v>212.6</v>
      </c>
      <c r="I1466" s="12">
        <v>52.2</v>
      </c>
      <c r="J1466" s="12">
        <v>2579</v>
      </c>
      <c r="K1466" s="7" t="str">
        <f>IF(COUNTIF(Table1[Customer ID],Table1[[#This Row],[Customer ID]])&gt;1,"Repeat Customer","One-Time Customer")</f>
        <v>Repeat Customer</v>
      </c>
      <c r="L1466" s="12" t="s">
        <v>2409</v>
      </c>
      <c r="M1466" s="12" t="s">
        <v>39</v>
      </c>
      <c r="N1466" s="12" t="s">
        <v>40</v>
      </c>
      <c r="O1466" s="12" t="s">
        <v>41</v>
      </c>
      <c r="P1466" s="12" t="s">
        <v>152</v>
      </c>
      <c r="Q1466" s="12" t="s">
        <v>121</v>
      </c>
      <c r="R1466" s="12" t="s">
        <v>1348</v>
      </c>
      <c r="S1466" s="12">
        <v>0.64</v>
      </c>
      <c r="T1466" s="7">
        <f>Table1[[#This Row],[Profit]]/Table1[[#This Row],[Sales]]</f>
        <v>-1.573054441260745</v>
      </c>
      <c r="U1466" s="12" t="s">
        <v>33</v>
      </c>
      <c r="V1466" s="12" t="s">
        <v>136</v>
      </c>
      <c r="W1466" s="12" t="s">
        <v>1278</v>
      </c>
      <c r="X1466" s="12" t="s">
        <v>2410</v>
      </c>
      <c r="Y1466" s="12">
        <v>36869</v>
      </c>
      <c r="Z1466" s="13">
        <v>42007</v>
      </c>
      <c r="AA1466" s="14" t="str">
        <f>TEXT(Table1[[#This Row],[Order Date]],"mmmm")</f>
        <v>January</v>
      </c>
      <c r="AB1466" s="8" t="str">
        <f>TEXT(Table1[[#This Row],[Order Date]],"yyyy")</f>
        <v>2015</v>
      </c>
      <c r="AC1466" s="13">
        <v>42008</v>
      </c>
      <c r="AD1466" s="12">
        <v>-274.49799999999999</v>
      </c>
      <c r="AE1466" s="12">
        <v>1</v>
      </c>
      <c r="AF1466" s="12">
        <v>174.5</v>
      </c>
      <c r="AG1466" s="12">
        <v>88296</v>
      </c>
      <c r="AH1466" s="7" t="str">
        <f>IF(COUNTIF(Returns!$A$2:$A$1635,Orders!AG1466)&gt;0,"Returned","Not Returned")</f>
        <v>Not Returned</v>
      </c>
    </row>
    <row r="1467" spans="5:34" ht="12.75" customHeight="1" thickTop="1" thickBot="1" x14ac:dyDescent="0.3">
      <c r="E1467" s="9">
        <v>22508</v>
      </c>
      <c r="F1467" s="2" t="s">
        <v>56</v>
      </c>
      <c r="G1467" s="2">
        <v>7.0000000000000007E-2</v>
      </c>
      <c r="H1467" s="2">
        <v>1.76</v>
      </c>
      <c r="I1467" s="2">
        <v>4.8600000000000003</v>
      </c>
      <c r="J1467" s="2">
        <v>2579</v>
      </c>
      <c r="K1467" s="7" t="str">
        <f>IF(COUNTIF(Table1[Customer ID],Table1[[#This Row],[Customer ID]])&gt;1,"Repeat Customer","One-Time Customer")</f>
        <v>Repeat Customer</v>
      </c>
      <c r="L1467" s="2" t="s">
        <v>2409</v>
      </c>
      <c r="M1467" s="2" t="s">
        <v>49</v>
      </c>
      <c r="N1467" s="2" t="s">
        <v>40</v>
      </c>
      <c r="O1467" s="2" t="s">
        <v>41</v>
      </c>
      <c r="P1467" s="2" t="s">
        <v>50</v>
      </c>
      <c r="Q1467" s="2" t="s">
        <v>59</v>
      </c>
      <c r="R1467" s="2" t="s">
        <v>1775</v>
      </c>
      <c r="S1467" s="2">
        <v>0.41</v>
      </c>
      <c r="T1467" s="7">
        <f>Table1[[#This Row],[Profit]]/Table1[[#This Row],[Sales]]</f>
        <v>2.2606689734717838E-2</v>
      </c>
      <c r="U1467" s="2" t="s">
        <v>33</v>
      </c>
      <c r="V1467" s="2" t="s">
        <v>136</v>
      </c>
      <c r="W1467" s="2" t="s">
        <v>1278</v>
      </c>
      <c r="X1467" s="2" t="s">
        <v>2410</v>
      </c>
      <c r="Y1467" s="2">
        <v>36869</v>
      </c>
      <c r="Z1467" s="10">
        <v>42021</v>
      </c>
      <c r="AA1467" s="14" t="str">
        <f>TEXT(Table1[[#This Row],[Order Date]],"mmmm")</f>
        <v>January</v>
      </c>
      <c r="AB1467" s="8" t="str">
        <f>TEXT(Table1[[#This Row],[Order Date]],"yyyy")</f>
        <v>2015</v>
      </c>
      <c r="AC1467" s="10">
        <v>42021</v>
      </c>
      <c r="AD1467" s="2">
        <v>0.58800000000001096</v>
      </c>
      <c r="AE1467" s="2">
        <v>15</v>
      </c>
      <c r="AF1467" s="2">
        <v>26.01</v>
      </c>
      <c r="AG1467" s="2">
        <v>88297</v>
      </c>
      <c r="AH1467" s="7" t="str">
        <f>IF(COUNTIF(Returns!$A$2:$A$1635,Orders!AG1467)&gt;0,"Returned","Not Returned")</f>
        <v>Not Returned</v>
      </c>
    </row>
    <row r="1468" spans="5:34" ht="12.75" customHeight="1" thickTop="1" thickBot="1" x14ac:dyDescent="0.3">
      <c r="E1468" s="11">
        <v>19123</v>
      </c>
      <c r="F1468" s="12" t="s">
        <v>56</v>
      </c>
      <c r="G1468" s="12">
        <v>0.04</v>
      </c>
      <c r="H1468" s="12">
        <v>510.14</v>
      </c>
      <c r="I1468" s="12">
        <v>14.7</v>
      </c>
      <c r="J1468" s="12">
        <v>2583</v>
      </c>
      <c r="K1468" s="7" t="str">
        <f>IF(COUNTIF(Table1[Customer ID],Table1[[#This Row],[Customer ID]])&gt;1,"Repeat Customer","One-Time Customer")</f>
        <v>Repeat Customer</v>
      </c>
      <c r="L1468" s="12" t="s">
        <v>2411</v>
      </c>
      <c r="M1468" s="12" t="s">
        <v>39</v>
      </c>
      <c r="N1468" s="12" t="s">
        <v>40</v>
      </c>
      <c r="O1468" s="12" t="s">
        <v>77</v>
      </c>
      <c r="P1468" s="12" t="s">
        <v>85</v>
      </c>
      <c r="Q1468" s="12" t="s">
        <v>43</v>
      </c>
      <c r="R1468" s="12" t="s">
        <v>2412</v>
      </c>
      <c r="S1468" s="12">
        <v>0.56000000000000005</v>
      </c>
      <c r="T1468" s="7">
        <f>Table1[[#This Row],[Profit]]/Table1[[#This Row],[Sales]]</f>
        <v>-0.16453457855847956</v>
      </c>
      <c r="U1468" s="12" t="s">
        <v>33</v>
      </c>
      <c r="V1468" s="12" t="s">
        <v>61</v>
      </c>
      <c r="W1468" s="12" t="s">
        <v>300</v>
      </c>
      <c r="X1468" s="12" t="s">
        <v>2413</v>
      </c>
      <c r="Y1468" s="12">
        <v>49423</v>
      </c>
      <c r="Z1468" s="13">
        <v>42162</v>
      </c>
      <c r="AA1468" s="14" t="str">
        <f>TEXT(Table1[[#This Row],[Order Date]],"mmmm")</f>
        <v>June</v>
      </c>
      <c r="AB1468" s="8" t="str">
        <f>TEXT(Table1[[#This Row],[Order Date]],"yyyy")</f>
        <v>2015</v>
      </c>
      <c r="AC1468" s="13">
        <v>42164</v>
      </c>
      <c r="AD1468" s="12">
        <v>-251.40390000000002</v>
      </c>
      <c r="AE1468" s="12">
        <v>3</v>
      </c>
      <c r="AF1468" s="12">
        <v>1527.97</v>
      </c>
      <c r="AG1468" s="12">
        <v>89657</v>
      </c>
      <c r="AH1468" s="7" t="str">
        <f>IF(COUNTIF(Returns!$A$2:$A$1635,Orders!AG1468)&gt;0,"Returned","Not Returned")</f>
        <v>Not Returned</v>
      </c>
    </row>
    <row r="1469" spans="5:34" ht="12.75" customHeight="1" thickTop="1" thickBot="1" x14ac:dyDescent="0.3">
      <c r="E1469" s="9">
        <v>19124</v>
      </c>
      <c r="F1469" s="2" t="s">
        <v>56</v>
      </c>
      <c r="G1469" s="2">
        <v>0</v>
      </c>
      <c r="H1469" s="2">
        <v>4.76</v>
      </c>
      <c r="I1469" s="2">
        <v>3.01</v>
      </c>
      <c r="J1469" s="2">
        <v>2583</v>
      </c>
      <c r="K1469" s="7" t="str">
        <f>IF(COUNTIF(Table1[Customer ID],Table1[[#This Row],[Customer ID]])&gt;1,"Repeat Customer","One-Time Customer")</f>
        <v>Repeat Customer</v>
      </c>
      <c r="L1469" s="2" t="s">
        <v>2411</v>
      </c>
      <c r="M1469" s="2" t="s">
        <v>49</v>
      </c>
      <c r="N1469" s="2" t="s">
        <v>40</v>
      </c>
      <c r="O1469" s="2" t="s">
        <v>29</v>
      </c>
      <c r="P1469" s="2" t="s">
        <v>93</v>
      </c>
      <c r="Q1469" s="2" t="s">
        <v>31</v>
      </c>
      <c r="R1469" s="2" t="s">
        <v>2414</v>
      </c>
      <c r="S1469" s="2">
        <v>0.36</v>
      </c>
      <c r="T1469" s="7">
        <f>Table1[[#This Row],[Profit]]/Table1[[#This Row],[Sales]]</f>
        <v>-2.1152805340068557E-2</v>
      </c>
      <c r="U1469" s="2" t="s">
        <v>33</v>
      </c>
      <c r="V1469" s="2" t="s">
        <v>61</v>
      </c>
      <c r="W1469" s="2" t="s">
        <v>300</v>
      </c>
      <c r="X1469" s="2" t="s">
        <v>2413</v>
      </c>
      <c r="Y1469" s="2">
        <v>49423</v>
      </c>
      <c r="Z1469" s="10">
        <v>42162</v>
      </c>
      <c r="AA1469" s="14" t="str">
        <f>TEXT(Table1[[#This Row],[Order Date]],"mmmm")</f>
        <v>June</v>
      </c>
      <c r="AB1469" s="8" t="str">
        <f>TEXT(Table1[[#This Row],[Order Date]],"yyyy")</f>
        <v>2015</v>
      </c>
      <c r="AC1469" s="10">
        <v>42164</v>
      </c>
      <c r="AD1469" s="2">
        <v>-2.3450000000000002</v>
      </c>
      <c r="AE1469" s="2">
        <v>23</v>
      </c>
      <c r="AF1469" s="2">
        <v>110.86</v>
      </c>
      <c r="AG1469" s="2">
        <v>89657</v>
      </c>
      <c r="AH1469" s="7" t="str">
        <f>IF(COUNTIF(Returns!$A$2:$A$1635,Orders!AG1469)&gt;0,"Returned","Not Returned")</f>
        <v>Not Returned</v>
      </c>
    </row>
    <row r="1470" spans="5:34" ht="12.75" customHeight="1" thickTop="1" thickBot="1" x14ac:dyDescent="0.3">
      <c r="E1470" s="11">
        <v>19134</v>
      </c>
      <c r="F1470" s="12" t="s">
        <v>47</v>
      </c>
      <c r="G1470" s="12">
        <v>0.04</v>
      </c>
      <c r="H1470" s="12">
        <v>6.3</v>
      </c>
      <c r="I1470" s="12">
        <v>0.5</v>
      </c>
      <c r="J1470" s="12">
        <v>2584</v>
      </c>
      <c r="K1470" s="7" t="str">
        <f>IF(COUNTIF(Table1[Customer ID],Table1[[#This Row],[Customer ID]])&gt;1,"Repeat Customer","One-Time Customer")</f>
        <v>One-Time Customer</v>
      </c>
      <c r="L1470" s="12" t="s">
        <v>2415</v>
      </c>
      <c r="M1470" s="12" t="s">
        <v>49</v>
      </c>
      <c r="N1470" s="12" t="s">
        <v>40</v>
      </c>
      <c r="O1470" s="12" t="s">
        <v>29</v>
      </c>
      <c r="P1470" s="12" t="s">
        <v>134</v>
      </c>
      <c r="Q1470" s="12" t="s">
        <v>59</v>
      </c>
      <c r="R1470" s="12" t="s">
        <v>1158</v>
      </c>
      <c r="S1470" s="12">
        <v>0.39</v>
      </c>
      <c r="T1470" s="7">
        <f>Table1[[#This Row],[Profit]]/Table1[[#This Row],[Sales]]</f>
        <v>0.69</v>
      </c>
      <c r="U1470" s="12" t="s">
        <v>33</v>
      </c>
      <c r="V1470" s="12" t="s">
        <v>61</v>
      </c>
      <c r="W1470" s="12" t="s">
        <v>300</v>
      </c>
      <c r="X1470" s="12" t="s">
        <v>2416</v>
      </c>
      <c r="Y1470" s="12">
        <v>48141</v>
      </c>
      <c r="Z1470" s="13">
        <v>42164</v>
      </c>
      <c r="AA1470" s="14" t="str">
        <f>TEXT(Table1[[#This Row],[Order Date]],"mmmm")</f>
        <v>June</v>
      </c>
      <c r="AB1470" s="8" t="str">
        <f>TEXT(Table1[[#This Row],[Order Date]],"yyyy")</f>
        <v>2015</v>
      </c>
      <c r="AC1470" s="13">
        <v>42166</v>
      </c>
      <c r="AD1470" s="12">
        <v>67.606200000000001</v>
      </c>
      <c r="AE1470" s="12">
        <v>15</v>
      </c>
      <c r="AF1470" s="12">
        <v>97.98</v>
      </c>
      <c r="AG1470" s="12">
        <v>89658</v>
      </c>
      <c r="AH1470" s="7" t="str">
        <f>IF(COUNTIF(Returns!$A$2:$A$1635,Orders!AG1470)&gt;0,"Returned","Not Returned")</f>
        <v>Not Returned</v>
      </c>
    </row>
    <row r="1471" spans="5:34" ht="12.75" customHeight="1" thickTop="1" thickBot="1" x14ac:dyDescent="0.3">
      <c r="E1471" s="9">
        <v>20976</v>
      </c>
      <c r="F1471" s="2" t="s">
        <v>56</v>
      </c>
      <c r="G1471" s="2">
        <v>0.01</v>
      </c>
      <c r="H1471" s="2">
        <v>6.48</v>
      </c>
      <c r="I1471" s="2">
        <v>6.57</v>
      </c>
      <c r="J1471" s="2">
        <v>2587</v>
      </c>
      <c r="K1471" s="7" t="str">
        <f>IF(COUNTIF(Table1[Customer ID],Table1[[#This Row],[Customer ID]])&gt;1,"Repeat Customer","One-Time Customer")</f>
        <v>Repeat Customer</v>
      </c>
      <c r="L1471" s="2" t="s">
        <v>2417</v>
      </c>
      <c r="M1471" s="2" t="s">
        <v>27</v>
      </c>
      <c r="N1471" s="2" t="s">
        <v>40</v>
      </c>
      <c r="O1471" s="2" t="s">
        <v>29</v>
      </c>
      <c r="P1471" s="2" t="s">
        <v>93</v>
      </c>
      <c r="Q1471" s="2" t="s">
        <v>59</v>
      </c>
      <c r="R1471" s="2" t="s">
        <v>2418</v>
      </c>
      <c r="S1471" s="2">
        <v>0.37</v>
      </c>
      <c r="T1471" s="7">
        <f>Table1[[#This Row],[Profit]]/Table1[[#This Row],[Sales]]</f>
        <v>-0.36395525307048426</v>
      </c>
      <c r="U1471" s="2" t="s">
        <v>33</v>
      </c>
      <c r="V1471" s="2" t="s">
        <v>61</v>
      </c>
      <c r="W1471" s="2" t="s">
        <v>1858</v>
      </c>
      <c r="X1471" s="2" t="s">
        <v>2419</v>
      </c>
      <c r="Y1471" s="2">
        <v>54220</v>
      </c>
      <c r="Z1471" s="10">
        <v>42063</v>
      </c>
      <c r="AA1471" s="14" t="str">
        <f>TEXT(Table1[[#This Row],[Order Date]],"mmmm")</f>
        <v>February</v>
      </c>
      <c r="AB1471" s="8" t="str">
        <f>TEXT(Table1[[#This Row],[Order Date]],"yyyy")</f>
        <v>2015</v>
      </c>
      <c r="AC1471" s="10">
        <v>42063</v>
      </c>
      <c r="AD1471" s="2">
        <v>-46.5244</v>
      </c>
      <c r="AE1471" s="2">
        <v>18</v>
      </c>
      <c r="AF1471" s="2">
        <v>127.83</v>
      </c>
      <c r="AG1471" s="2">
        <v>91166</v>
      </c>
      <c r="AH1471" s="7" t="str">
        <f>IF(COUNTIF(Returns!$A$2:$A$1635,Orders!AG1471)&gt;0,"Returned","Not Returned")</f>
        <v>Not Returned</v>
      </c>
    </row>
    <row r="1472" spans="5:34" ht="12.75" customHeight="1" thickTop="1" thickBot="1" x14ac:dyDescent="0.3">
      <c r="E1472" s="11">
        <v>20810</v>
      </c>
      <c r="F1472" s="12" t="s">
        <v>37</v>
      </c>
      <c r="G1472" s="12">
        <v>0.02</v>
      </c>
      <c r="H1472" s="12">
        <v>22.72</v>
      </c>
      <c r="I1472" s="12">
        <v>8.99</v>
      </c>
      <c r="J1472" s="12">
        <v>2587</v>
      </c>
      <c r="K1472" s="7" t="str">
        <f>IF(COUNTIF(Table1[Customer ID],Table1[[#This Row],[Customer ID]])&gt;1,"Repeat Customer","One-Time Customer")</f>
        <v>Repeat Customer</v>
      </c>
      <c r="L1472" s="12" t="s">
        <v>2417</v>
      </c>
      <c r="M1472" s="12" t="s">
        <v>49</v>
      </c>
      <c r="N1472" s="12" t="s">
        <v>40</v>
      </c>
      <c r="O1472" s="12" t="s">
        <v>41</v>
      </c>
      <c r="P1472" s="12" t="s">
        <v>50</v>
      </c>
      <c r="Q1472" s="12" t="s">
        <v>51</v>
      </c>
      <c r="R1472" s="12" t="s">
        <v>782</v>
      </c>
      <c r="S1472" s="12">
        <v>0.44</v>
      </c>
      <c r="T1472" s="7">
        <f>Table1[[#This Row],[Profit]]/Table1[[#This Row],[Sales]]</f>
        <v>0.69</v>
      </c>
      <c r="U1472" s="12" t="s">
        <v>33</v>
      </c>
      <c r="V1472" s="12" t="s">
        <v>61</v>
      </c>
      <c r="W1472" s="12" t="s">
        <v>1858</v>
      </c>
      <c r="X1472" s="12" t="s">
        <v>2419</v>
      </c>
      <c r="Y1472" s="12">
        <v>54220</v>
      </c>
      <c r="Z1472" s="13">
        <v>42181</v>
      </c>
      <c r="AA1472" s="14" t="str">
        <f>TEXT(Table1[[#This Row],[Order Date]],"mmmm")</f>
        <v>June</v>
      </c>
      <c r="AB1472" s="8" t="str">
        <f>TEXT(Table1[[#This Row],[Order Date]],"yyyy")</f>
        <v>2015</v>
      </c>
      <c r="AC1472" s="13">
        <v>42181</v>
      </c>
      <c r="AD1472" s="12">
        <v>200.01719999999997</v>
      </c>
      <c r="AE1472" s="12">
        <v>12</v>
      </c>
      <c r="AF1472" s="12">
        <v>289.88</v>
      </c>
      <c r="AG1472" s="12">
        <v>91167</v>
      </c>
      <c r="AH1472" s="7" t="str">
        <f>IF(COUNTIF(Returns!$A$2:$A$1635,Orders!AG1472)&gt;0,"Returned","Not Returned")</f>
        <v>Not Returned</v>
      </c>
    </row>
    <row r="1473" spans="5:34" ht="12.75" customHeight="1" thickTop="1" thickBot="1" x14ac:dyDescent="0.3">
      <c r="E1473" s="9">
        <v>22275</v>
      </c>
      <c r="F1473" s="2" t="s">
        <v>106</v>
      </c>
      <c r="G1473" s="2">
        <v>0.02</v>
      </c>
      <c r="H1473" s="2">
        <v>419.19</v>
      </c>
      <c r="I1473" s="2">
        <v>19.989999999999998</v>
      </c>
      <c r="J1473" s="2">
        <v>2593</v>
      </c>
      <c r="K1473" s="7" t="str">
        <f>IF(COUNTIF(Table1[Customer ID],Table1[[#This Row],[Customer ID]])&gt;1,"Repeat Customer","One-Time Customer")</f>
        <v>Repeat Customer</v>
      </c>
      <c r="L1473" s="2" t="s">
        <v>2420</v>
      </c>
      <c r="M1473" s="2" t="s">
        <v>49</v>
      </c>
      <c r="N1473" s="2" t="s">
        <v>28</v>
      </c>
      <c r="O1473" s="2" t="s">
        <v>29</v>
      </c>
      <c r="P1473" s="2" t="s">
        <v>141</v>
      </c>
      <c r="Q1473" s="2" t="s">
        <v>59</v>
      </c>
      <c r="R1473" s="2" t="s">
        <v>741</v>
      </c>
      <c r="S1473" s="2">
        <v>0.57999999999999996</v>
      </c>
      <c r="T1473" s="7">
        <f>Table1[[#This Row],[Profit]]/Table1[[#This Row],[Sales]]</f>
        <v>-9.0953140967493778E-3</v>
      </c>
      <c r="U1473" s="2" t="s">
        <v>33</v>
      </c>
      <c r="V1473" s="2" t="s">
        <v>136</v>
      </c>
      <c r="W1473" s="2" t="s">
        <v>387</v>
      </c>
      <c r="X1473" s="2" t="s">
        <v>2421</v>
      </c>
      <c r="Y1473" s="2">
        <v>30605</v>
      </c>
      <c r="Z1473" s="10">
        <v>42111</v>
      </c>
      <c r="AA1473" s="14" t="str">
        <f>TEXT(Table1[[#This Row],[Order Date]],"mmmm")</f>
        <v>April</v>
      </c>
      <c r="AB1473" s="8" t="str">
        <f>TEXT(Table1[[#This Row],[Order Date]],"yyyy")</f>
        <v>2015</v>
      </c>
      <c r="AC1473" s="10">
        <v>42111</v>
      </c>
      <c r="AD1473" s="2">
        <v>-39.606000000000002</v>
      </c>
      <c r="AE1473" s="2">
        <v>10</v>
      </c>
      <c r="AF1473" s="2">
        <v>4354.55</v>
      </c>
      <c r="AG1473" s="2">
        <v>87772</v>
      </c>
      <c r="AH1473" s="7" t="str">
        <f>IF(COUNTIF(Returns!$A$2:$A$1635,Orders!AG1473)&gt;0,"Returned","Not Returned")</f>
        <v>Not Returned</v>
      </c>
    </row>
    <row r="1474" spans="5:34" ht="12.75" customHeight="1" thickTop="1" thickBot="1" x14ac:dyDescent="0.3">
      <c r="E1474" s="11">
        <v>23765</v>
      </c>
      <c r="F1474" s="12" t="s">
        <v>106</v>
      </c>
      <c r="G1474" s="12">
        <v>0.01</v>
      </c>
      <c r="H1474" s="12">
        <v>85.99</v>
      </c>
      <c r="I1474" s="12">
        <v>0.99</v>
      </c>
      <c r="J1474" s="12">
        <v>2593</v>
      </c>
      <c r="K1474" s="7" t="str">
        <f>IF(COUNTIF(Table1[Customer ID],Table1[[#This Row],[Customer ID]])&gt;1,"Repeat Customer","One-Time Customer")</f>
        <v>Repeat Customer</v>
      </c>
      <c r="L1474" s="12" t="s">
        <v>2420</v>
      </c>
      <c r="M1474" s="12" t="s">
        <v>49</v>
      </c>
      <c r="N1474" s="12" t="s">
        <v>28</v>
      </c>
      <c r="O1474" s="12" t="s">
        <v>77</v>
      </c>
      <c r="P1474" s="12" t="s">
        <v>78</v>
      </c>
      <c r="Q1474" s="12" t="s">
        <v>31</v>
      </c>
      <c r="R1474" s="12" t="s">
        <v>482</v>
      </c>
      <c r="S1474" s="12">
        <v>0.85</v>
      </c>
      <c r="T1474" s="7">
        <f>Table1[[#This Row],[Profit]]/Table1[[#This Row],[Sales]]</f>
        <v>2.1326537593213382</v>
      </c>
      <c r="U1474" s="12" t="s">
        <v>33</v>
      </c>
      <c r="V1474" s="12" t="s">
        <v>136</v>
      </c>
      <c r="W1474" s="12" t="s">
        <v>387</v>
      </c>
      <c r="X1474" s="12" t="s">
        <v>2421</v>
      </c>
      <c r="Y1474" s="12">
        <v>30605</v>
      </c>
      <c r="Z1474" s="13">
        <v>42075</v>
      </c>
      <c r="AA1474" s="14" t="str">
        <f>TEXT(Table1[[#This Row],[Order Date]],"mmmm")</f>
        <v>March</v>
      </c>
      <c r="AB1474" s="8" t="str">
        <f>TEXT(Table1[[#This Row],[Order Date]],"yyyy")</f>
        <v>2015</v>
      </c>
      <c r="AC1474" s="13">
        <v>42080</v>
      </c>
      <c r="AD1474" s="12">
        <v>311.72999999999996</v>
      </c>
      <c r="AE1474" s="12">
        <v>2</v>
      </c>
      <c r="AF1474" s="12">
        <v>146.16999999999999</v>
      </c>
      <c r="AG1474" s="12">
        <v>87773</v>
      </c>
      <c r="AH1474" s="7" t="str">
        <f>IF(COUNTIF(Returns!$A$2:$A$1635,Orders!AG1474)&gt;0,"Returned","Not Returned")</f>
        <v>Not Returned</v>
      </c>
    </row>
    <row r="1475" spans="5:34" ht="12.75" customHeight="1" thickTop="1" thickBot="1" x14ac:dyDescent="0.3">
      <c r="E1475" s="9">
        <v>19859</v>
      </c>
      <c r="F1475" s="2" t="s">
        <v>106</v>
      </c>
      <c r="G1475" s="2">
        <v>0.05</v>
      </c>
      <c r="H1475" s="2">
        <v>5.74</v>
      </c>
      <c r="I1475" s="2">
        <v>5.3</v>
      </c>
      <c r="J1475" s="2">
        <v>2601</v>
      </c>
      <c r="K1475" s="7" t="str">
        <f>IF(COUNTIF(Table1[Customer ID],Table1[[#This Row],[Customer ID]])&gt;1,"Repeat Customer","One-Time Customer")</f>
        <v>One-Time Customer</v>
      </c>
      <c r="L1475" s="2" t="s">
        <v>2422</v>
      </c>
      <c r="M1475" s="2" t="s">
        <v>49</v>
      </c>
      <c r="N1475" s="2" t="s">
        <v>28</v>
      </c>
      <c r="O1475" s="2" t="s">
        <v>29</v>
      </c>
      <c r="P1475" s="2" t="s">
        <v>174</v>
      </c>
      <c r="Q1475" s="2" t="s">
        <v>51</v>
      </c>
      <c r="R1475" s="2" t="s">
        <v>2423</v>
      </c>
      <c r="S1475" s="2">
        <v>0.55000000000000004</v>
      </c>
      <c r="T1475" s="7">
        <f>Table1[[#This Row],[Profit]]/Table1[[#This Row],[Sales]]</f>
        <v>-1.2077582103760114</v>
      </c>
      <c r="U1475" s="2" t="s">
        <v>33</v>
      </c>
      <c r="V1475" s="2" t="s">
        <v>53</v>
      </c>
      <c r="W1475" s="2" t="s">
        <v>197</v>
      </c>
      <c r="X1475" s="2" t="s">
        <v>2424</v>
      </c>
      <c r="Y1475" s="2">
        <v>3054</v>
      </c>
      <c r="Z1475" s="10">
        <v>42084</v>
      </c>
      <c r="AA1475" s="14" t="str">
        <f>TEXT(Table1[[#This Row],[Order Date]],"mmmm")</f>
        <v>March</v>
      </c>
      <c r="AB1475" s="8" t="str">
        <f>TEXT(Table1[[#This Row],[Order Date]],"yyyy")</f>
        <v>2015</v>
      </c>
      <c r="AC1475" s="10">
        <v>42089</v>
      </c>
      <c r="AD1475" s="2">
        <v>-50.75</v>
      </c>
      <c r="AE1475" s="2">
        <v>7</v>
      </c>
      <c r="AF1475" s="2">
        <v>42.02</v>
      </c>
      <c r="AG1475" s="2">
        <v>87382</v>
      </c>
      <c r="AH1475" s="7" t="str">
        <f>IF(COUNTIF(Returns!$A$2:$A$1635,Orders!AG1475)&gt;0,"Returned","Not Returned")</f>
        <v>Not Returned</v>
      </c>
    </row>
    <row r="1476" spans="5:34" ht="12.75" customHeight="1" thickTop="1" thickBot="1" x14ac:dyDescent="0.3">
      <c r="E1476" s="11">
        <v>20849</v>
      </c>
      <c r="F1476" s="12" t="s">
        <v>47</v>
      </c>
      <c r="G1476" s="12">
        <v>7.0000000000000007E-2</v>
      </c>
      <c r="H1476" s="12">
        <v>200.99</v>
      </c>
      <c r="I1476" s="12">
        <v>4.2</v>
      </c>
      <c r="J1476" s="12">
        <v>2603</v>
      </c>
      <c r="K1476" s="7" t="str">
        <f>IF(COUNTIF(Table1[Customer ID],Table1[[#This Row],[Customer ID]])&gt;1,"Repeat Customer","One-Time Customer")</f>
        <v>One-Time Customer</v>
      </c>
      <c r="L1476" s="12" t="s">
        <v>2425</v>
      </c>
      <c r="M1476" s="12" t="s">
        <v>49</v>
      </c>
      <c r="N1476" s="12" t="s">
        <v>28</v>
      </c>
      <c r="O1476" s="12" t="s">
        <v>77</v>
      </c>
      <c r="P1476" s="12" t="s">
        <v>78</v>
      </c>
      <c r="Q1476" s="12" t="s">
        <v>59</v>
      </c>
      <c r="R1476" s="12" t="s">
        <v>548</v>
      </c>
      <c r="S1476" s="12">
        <v>0.59</v>
      </c>
      <c r="T1476" s="7">
        <f>Table1[[#This Row],[Profit]]/Table1[[#This Row],[Sales]]</f>
        <v>0.60053766389394203</v>
      </c>
      <c r="U1476" s="12" t="s">
        <v>33</v>
      </c>
      <c r="V1476" s="12" t="s">
        <v>53</v>
      </c>
      <c r="W1476" s="12" t="s">
        <v>54</v>
      </c>
      <c r="X1476" s="12" t="s">
        <v>2426</v>
      </c>
      <c r="Y1476" s="12">
        <v>7601</v>
      </c>
      <c r="Z1476" s="13">
        <v>42099</v>
      </c>
      <c r="AA1476" s="14" t="str">
        <f>TEXT(Table1[[#This Row],[Order Date]],"mmmm")</f>
        <v>April</v>
      </c>
      <c r="AB1476" s="8" t="str">
        <f>TEXT(Table1[[#This Row],[Order Date]],"yyyy")</f>
        <v>2015</v>
      </c>
      <c r="AC1476" s="13">
        <v>42100</v>
      </c>
      <c r="AD1476" s="12">
        <v>2225.0761200000002</v>
      </c>
      <c r="AE1476" s="12">
        <v>22</v>
      </c>
      <c r="AF1476" s="12">
        <v>3705.14</v>
      </c>
      <c r="AG1476" s="12">
        <v>87383</v>
      </c>
      <c r="AH1476" s="7" t="str">
        <f>IF(COUNTIF(Returns!$A$2:$A$1635,Orders!AG1476)&gt;0,"Returned","Not Returned")</f>
        <v>Not Returned</v>
      </c>
    </row>
    <row r="1477" spans="5:34" ht="12.75" customHeight="1" thickTop="1" thickBot="1" x14ac:dyDescent="0.3">
      <c r="E1477" s="9">
        <v>20850</v>
      </c>
      <c r="F1477" s="2" t="s">
        <v>47</v>
      </c>
      <c r="G1477" s="2">
        <v>0.01</v>
      </c>
      <c r="H1477" s="2">
        <v>297.48</v>
      </c>
      <c r="I1477" s="2">
        <v>18.059999999999999</v>
      </c>
      <c r="J1477" s="2">
        <v>2604</v>
      </c>
      <c r="K1477" s="7" t="str">
        <f>IF(COUNTIF(Table1[Customer ID],Table1[[#This Row],[Customer ID]])&gt;1,"Repeat Customer","One-Time Customer")</f>
        <v>One-Time Customer</v>
      </c>
      <c r="L1477" s="2" t="s">
        <v>2427</v>
      </c>
      <c r="M1477" s="2" t="s">
        <v>39</v>
      </c>
      <c r="N1477" s="2" t="s">
        <v>28</v>
      </c>
      <c r="O1477" s="2" t="s">
        <v>77</v>
      </c>
      <c r="P1477" s="2" t="s">
        <v>85</v>
      </c>
      <c r="Q1477" s="2" t="s">
        <v>43</v>
      </c>
      <c r="R1477" s="2" t="s">
        <v>565</v>
      </c>
      <c r="S1477" s="2">
        <v>0.6</v>
      </c>
      <c r="T1477" s="7">
        <f>Table1[[#This Row],[Profit]]/Table1[[#This Row],[Sales]]</f>
        <v>-0.35772703731911654</v>
      </c>
      <c r="U1477" s="2" t="s">
        <v>33</v>
      </c>
      <c r="V1477" s="2" t="s">
        <v>53</v>
      </c>
      <c r="W1477" s="2" t="s">
        <v>54</v>
      </c>
      <c r="X1477" s="2" t="s">
        <v>2428</v>
      </c>
      <c r="Y1477" s="2">
        <v>8830</v>
      </c>
      <c r="Z1477" s="10">
        <v>42099</v>
      </c>
      <c r="AA1477" s="14" t="str">
        <f>TEXT(Table1[[#This Row],[Order Date]],"mmmm")</f>
        <v>April</v>
      </c>
      <c r="AB1477" s="8" t="str">
        <f>TEXT(Table1[[#This Row],[Order Date]],"yyyy")</f>
        <v>2015</v>
      </c>
      <c r="AC1477" s="10">
        <v>42100</v>
      </c>
      <c r="AD1477" s="2">
        <v>-338.18083200000001</v>
      </c>
      <c r="AE1477" s="2">
        <v>3</v>
      </c>
      <c r="AF1477" s="2">
        <v>945.36</v>
      </c>
      <c r="AG1477" s="2">
        <v>87383</v>
      </c>
      <c r="AH1477" s="7" t="str">
        <f>IF(COUNTIF(Returns!$A$2:$A$1635,Orders!AG1477)&gt;0,"Returned","Not Returned")</f>
        <v>Not Returned</v>
      </c>
    </row>
    <row r="1478" spans="5:34" ht="12.75" customHeight="1" thickTop="1" thickBot="1" x14ac:dyDescent="0.3">
      <c r="E1478" s="11">
        <v>18046</v>
      </c>
      <c r="F1478" s="12" t="s">
        <v>25</v>
      </c>
      <c r="G1478" s="12">
        <v>0.09</v>
      </c>
      <c r="H1478" s="12">
        <v>5.4</v>
      </c>
      <c r="I1478" s="12">
        <v>7.78</v>
      </c>
      <c r="J1478" s="12">
        <v>2610</v>
      </c>
      <c r="K1478" s="7" t="str">
        <f>IF(COUNTIF(Table1[Customer ID],Table1[[#This Row],[Customer ID]])&gt;1,"Repeat Customer","One-Time Customer")</f>
        <v>One-Time Customer</v>
      </c>
      <c r="L1478" s="12" t="s">
        <v>2429</v>
      </c>
      <c r="M1478" s="12" t="s">
        <v>49</v>
      </c>
      <c r="N1478" s="12" t="s">
        <v>28</v>
      </c>
      <c r="O1478" s="12" t="s">
        <v>29</v>
      </c>
      <c r="P1478" s="12" t="s">
        <v>109</v>
      </c>
      <c r="Q1478" s="12" t="s">
        <v>59</v>
      </c>
      <c r="R1478" s="12" t="s">
        <v>310</v>
      </c>
      <c r="S1478" s="12">
        <v>0.37</v>
      </c>
      <c r="T1478" s="7">
        <f>Table1[[#This Row],[Profit]]/Table1[[#This Row],[Sales]]</f>
        <v>-2.7670999187652314</v>
      </c>
      <c r="U1478" s="12" t="s">
        <v>33</v>
      </c>
      <c r="V1478" s="12" t="s">
        <v>34</v>
      </c>
      <c r="W1478" s="12" t="s">
        <v>45</v>
      </c>
      <c r="X1478" s="12" t="s">
        <v>2402</v>
      </c>
      <c r="Y1478" s="12">
        <v>95616</v>
      </c>
      <c r="Z1478" s="13">
        <v>42140</v>
      </c>
      <c r="AA1478" s="14" t="str">
        <f>TEXT(Table1[[#This Row],[Order Date]],"mmmm")</f>
        <v>May</v>
      </c>
      <c r="AB1478" s="8" t="str">
        <f>TEXT(Table1[[#This Row],[Order Date]],"yyyy")</f>
        <v>2015</v>
      </c>
      <c r="AC1478" s="13">
        <v>42141</v>
      </c>
      <c r="AD1478" s="12">
        <v>-136.25200000000001</v>
      </c>
      <c r="AE1478" s="12">
        <v>9</v>
      </c>
      <c r="AF1478" s="12">
        <v>49.24</v>
      </c>
      <c r="AG1478" s="12">
        <v>86118</v>
      </c>
      <c r="AH1478" s="7" t="str">
        <f>IF(COUNTIF(Returns!$A$2:$A$1635,Orders!AG1478)&gt;0,"Returned","Not Returned")</f>
        <v>Not Returned</v>
      </c>
    </row>
    <row r="1479" spans="5:34" ht="12.75" customHeight="1" thickTop="1" thickBot="1" x14ac:dyDescent="0.3">
      <c r="E1479" s="9">
        <v>19971</v>
      </c>
      <c r="F1479" s="2" t="s">
        <v>106</v>
      </c>
      <c r="G1479" s="2">
        <v>0.02</v>
      </c>
      <c r="H1479" s="2">
        <v>50.98</v>
      </c>
      <c r="I1479" s="2">
        <v>13.66</v>
      </c>
      <c r="J1479" s="2">
        <v>2613</v>
      </c>
      <c r="K1479" s="7" t="str">
        <f>IF(COUNTIF(Table1[Customer ID],Table1[[#This Row],[Customer ID]])&gt;1,"Repeat Customer","One-Time Customer")</f>
        <v>One-Time Customer</v>
      </c>
      <c r="L1479" s="2" t="s">
        <v>2430</v>
      </c>
      <c r="M1479" s="2" t="s">
        <v>27</v>
      </c>
      <c r="N1479" s="2" t="s">
        <v>28</v>
      </c>
      <c r="O1479" s="2" t="s">
        <v>29</v>
      </c>
      <c r="P1479" s="2" t="s">
        <v>257</v>
      </c>
      <c r="Q1479" s="2" t="s">
        <v>59</v>
      </c>
      <c r="R1479" s="2" t="s">
        <v>2431</v>
      </c>
      <c r="S1479" s="2">
        <v>0.57999999999999996</v>
      </c>
      <c r="T1479" s="7">
        <f>Table1[[#This Row],[Profit]]/Table1[[#This Row],[Sales]]</f>
        <v>-0.37633308984660335</v>
      </c>
      <c r="U1479" s="2" t="s">
        <v>33</v>
      </c>
      <c r="V1479" s="2" t="s">
        <v>53</v>
      </c>
      <c r="W1479" s="2" t="s">
        <v>54</v>
      </c>
      <c r="X1479" s="2" t="s">
        <v>2432</v>
      </c>
      <c r="Y1479" s="2">
        <v>8863</v>
      </c>
      <c r="Z1479" s="10">
        <v>42028</v>
      </c>
      <c r="AA1479" s="14" t="str">
        <f>TEXT(Table1[[#This Row],[Order Date]],"mmmm")</f>
        <v>January</v>
      </c>
      <c r="AB1479" s="8" t="str">
        <f>TEXT(Table1[[#This Row],[Order Date]],"yyyy")</f>
        <v>2015</v>
      </c>
      <c r="AC1479" s="10">
        <v>42028</v>
      </c>
      <c r="AD1479" s="2">
        <v>-25.76</v>
      </c>
      <c r="AE1479" s="2">
        <v>1</v>
      </c>
      <c r="AF1479" s="2">
        <v>68.45</v>
      </c>
      <c r="AG1479" s="2">
        <v>86119</v>
      </c>
      <c r="AH1479" s="7" t="str">
        <f>IF(COUNTIF(Returns!$A$2:$A$1635,Orders!AG1479)&gt;0,"Returned","Not Returned")</f>
        <v>Not Returned</v>
      </c>
    </row>
    <row r="1480" spans="5:34" ht="12.75" customHeight="1" thickTop="1" thickBot="1" x14ac:dyDescent="0.3">
      <c r="E1480" s="11">
        <v>25962</v>
      </c>
      <c r="F1480" s="12" t="s">
        <v>47</v>
      </c>
      <c r="G1480" s="12">
        <v>0</v>
      </c>
      <c r="H1480" s="12">
        <v>2.6</v>
      </c>
      <c r="I1480" s="12">
        <v>2.4</v>
      </c>
      <c r="J1480" s="12">
        <v>2616</v>
      </c>
      <c r="K1480" s="7" t="str">
        <f>IF(COUNTIF(Table1[Customer ID],Table1[[#This Row],[Customer ID]])&gt;1,"Repeat Customer","One-Time Customer")</f>
        <v>One-Time Customer</v>
      </c>
      <c r="L1480" s="12" t="s">
        <v>2433</v>
      </c>
      <c r="M1480" s="12" t="s">
        <v>49</v>
      </c>
      <c r="N1480" s="12" t="s">
        <v>28</v>
      </c>
      <c r="O1480" s="12" t="s">
        <v>29</v>
      </c>
      <c r="P1480" s="12" t="s">
        <v>30</v>
      </c>
      <c r="Q1480" s="12" t="s">
        <v>31</v>
      </c>
      <c r="R1480" s="12" t="s">
        <v>1023</v>
      </c>
      <c r="S1480" s="12">
        <v>0.57999999999999996</v>
      </c>
      <c r="T1480" s="7">
        <f>Table1[[#This Row],[Profit]]/Table1[[#This Row],[Sales]]</f>
        <v>-1.0102793296089385</v>
      </c>
      <c r="U1480" s="12" t="s">
        <v>33</v>
      </c>
      <c r="V1480" s="12" t="s">
        <v>61</v>
      </c>
      <c r="W1480" s="12" t="s">
        <v>300</v>
      </c>
      <c r="X1480" s="12" t="s">
        <v>2434</v>
      </c>
      <c r="Y1480" s="12">
        <v>49002</v>
      </c>
      <c r="Z1480" s="13">
        <v>42074</v>
      </c>
      <c r="AA1480" s="14" t="str">
        <f>TEXT(Table1[[#This Row],[Order Date]],"mmmm")</f>
        <v>March</v>
      </c>
      <c r="AB1480" s="8" t="str">
        <f>TEXT(Table1[[#This Row],[Order Date]],"yyyy")</f>
        <v>2015</v>
      </c>
      <c r="AC1480" s="13">
        <v>42076</v>
      </c>
      <c r="AD1480" s="12">
        <v>-45.21</v>
      </c>
      <c r="AE1480" s="12">
        <v>16</v>
      </c>
      <c r="AF1480" s="12">
        <v>44.75</v>
      </c>
      <c r="AG1480" s="12">
        <v>91495</v>
      </c>
      <c r="AH1480" s="7" t="str">
        <f>IF(COUNTIF(Returns!$A$2:$A$1635,Orders!AG1480)&gt;0,"Returned","Not Returned")</f>
        <v>Not Returned</v>
      </c>
    </row>
    <row r="1481" spans="5:34" ht="12.75" customHeight="1" thickTop="1" thickBot="1" x14ac:dyDescent="0.3">
      <c r="E1481" s="9">
        <v>25478</v>
      </c>
      <c r="F1481" s="2" t="s">
        <v>37</v>
      </c>
      <c r="G1481" s="2">
        <v>0.1</v>
      </c>
      <c r="H1481" s="2">
        <v>3.25</v>
      </c>
      <c r="I1481" s="2">
        <v>49</v>
      </c>
      <c r="J1481" s="2">
        <v>2617</v>
      </c>
      <c r="K1481" s="7" t="str">
        <f>IF(COUNTIF(Table1[Customer ID],Table1[[#This Row],[Customer ID]])&gt;1,"Repeat Customer","One-Time Customer")</f>
        <v>One-Time Customer</v>
      </c>
      <c r="L1481" s="2" t="s">
        <v>2435</v>
      </c>
      <c r="M1481" s="2" t="s">
        <v>49</v>
      </c>
      <c r="N1481" s="2" t="s">
        <v>28</v>
      </c>
      <c r="O1481" s="2" t="s">
        <v>29</v>
      </c>
      <c r="P1481" s="2" t="s">
        <v>257</v>
      </c>
      <c r="Q1481" s="2" t="s">
        <v>236</v>
      </c>
      <c r="R1481" s="2" t="s">
        <v>1890</v>
      </c>
      <c r="S1481" s="2">
        <v>0.56000000000000005</v>
      </c>
      <c r="T1481" s="7">
        <f>Table1[[#This Row],[Profit]]/Table1[[#This Row],[Sales]]</f>
        <v>-7.0347751290243306</v>
      </c>
      <c r="U1481" s="2" t="s">
        <v>33</v>
      </c>
      <c r="V1481" s="2" t="s">
        <v>61</v>
      </c>
      <c r="W1481" s="2" t="s">
        <v>2193</v>
      </c>
      <c r="X1481" s="2" t="s">
        <v>2436</v>
      </c>
      <c r="Y1481" s="2">
        <v>57401</v>
      </c>
      <c r="Z1481" s="10">
        <v>42182</v>
      </c>
      <c r="AA1481" s="14" t="str">
        <f>TEXT(Table1[[#This Row],[Order Date]],"mmmm")</f>
        <v>June</v>
      </c>
      <c r="AB1481" s="8" t="str">
        <f>TEXT(Table1[[#This Row],[Order Date]],"yyyy")</f>
        <v>2015</v>
      </c>
      <c r="AC1481" s="10">
        <v>42183</v>
      </c>
      <c r="AD1481" s="2">
        <v>-286.245</v>
      </c>
      <c r="AE1481" s="2">
        <v>6</v>
      </c>
      <c r="AF1481" s="2">
        <v>40.69</v>
      </c>
      <c r="AG1481" s="2">
        <v>91496</v>
      </c>
      <c r="AH1481" s="7" t="str">
        <f>IF(COUNTIF(Returns!$A$2:$A$1635,Orders!AG1481)&gt;0,"Returned","Not Returned")</f>
        <v>Not Returned</v>
      </c>
    </row>
    <row r="1482" spans="5:34" ht="12.75" customHeight="1" thickTop="1" thickBot="1" x14ac:dyDescent="0.3">
      <c r="E1482" s="11">
        <v>6585</v>
      </c>
      <c r="F1482" s="12" t="s">
        <v>56</v>
      </c>
      <c r="G1482" s="12">
        <v>0.1</v>
      </c>
      <c r="H1482" s="12">
        <v>7.64</v>
      </c>
      <c r="I1482" s="12">
        <v>1.39</v>
      </c>
      <c r="J1482" s="12">
        <v>2618</v>
      </c>
      <c r="K1482" s="7" t="str">
        <f>IF(COUNTIF(Table1[Customer ID],Table1[[#This Row],[Customer ID]])&gt;1,"Repeat Customer","One-Time Customer")</f>
        <v>Repeat Customer</v>
      </c>
      <c r="L1482" s="12" t="s">
        <v>2437</v>
      </c>
      <c r="M1482" s="12" t="s">
        <v>49</v>
      </c>
      <c r="N1482" s="12" t="s">
        <v>28</v>
      </c>
      <c r="O1482" s="12" t="s">
        <v>29</v>
      </c>
      <c r="P1482" s="12" t="s">
        <v>69</v>
      </c>
      <c r="Q1482" s="12" t="s">
        <v>59</v>
      </c>
      <c r="R1482" s="12" t="s">
        <v>2438</v>
      </c>
      <c r="S1482" s="12">
        <v>0.36</v>
      </c>
      <c r="T1482" s="7">
        <f>Table1[[#This Row],[Profit]]/Table1[[#This Row],[Sales]]</f>
        <v>0.12389516562908308</v>
      </c>
      <c r="U1482" s="12" t="s">
        <v>33</v>
      </c>
      <c r="V1482" s="12" t="s">
        <v>53</v>
      </c>
      <c r="W1482" s="12" t="s">
        <v>71</v>
      </c>
      <c r="X1482" s="12" t="s">
        <v>90</v>
      </c>
      <c r="Y1482" s="12">
        <v>10004</v>
      </c>
      <c r="Z1482" s="13">
        <v>42021</v>
      </c>
      <c r="AA1482" s="14" t="str">
        <f>TEXT(Table1[[#This Row],[Order Date]],"mmmm")</f>
        <v>January</v>
      </c>
      <c r="AB1482" s="8" t="str">
        <f>TEXT(Table1[[#This Row],[Order Date]],"yyyy")</f>
        <v>2015</v>
      </c>
      <c r="AC1482" s="13">
        <v>42023</v>
      </c>
      <c r="AD1482" s="12">
        <v>16.12</v>
      </c>
      <c r="AE1482" s="12">
        <v>18</v>
      </c>
      <c r="AF1482" s="12">
        <v>130.11000000000001</v>
      </c>
      <c r="AG1482" s="12">
        <v>46884</v>
      </c>
      <c r="AH1482" s="7" t="str">
        <f>IF(COUNTIF(Returns!$A$2:$A$1635,Orders!AG1482)&gt;0,"Returned","Not Returned")</f>
        <v>Not Returned</v>
      </c>
    </row>
    <row r="1483" spans="5:34" ht="12.75" customHeight="1" thickTop="1" thickBot="1" x14ac:dyDescent="0.3">
      <c r="E1483" s="9">
        <v>6586</v>
      </c>
      <c r="F1483" s="2" t="s">
        <v>56</v>
      </c>
      <c r="G1483" s="2">
        <v>0</v>
      </c>
      <c r="H1483" s="2">
        <v>125.99</v>
      </c>
      <c r="I1483" s="2">
        <v>2.5</v>
      </c>
      <c r="J1483" s="2">
        <v>2618</v>
      </c>
      <c r="K1483" s="7" t="str">
        <f>IF(COUNTIF(Table1[Customer ID],Table1[[#This Row],[Customer ID]])&gt;1,"Repeat Customer","One-Time Customer")</f>
        <v>Repeat Customer</v>
      </c>
      <c r="L1483" s="2" t="s">
        <v>2437</v>
      </c>
      <c r="M1483" s="2" t="s">
        <v>49</v>
      </c>
      <c r="N1483" s="2" t="s">
        <v>28</v>
      </c>
      <c r="O1483" s="2" t="s">
        <v>77</v>
      </c>
      <c r="P1483" s="2" t="s">
        <v>78</v>
      </c>
      <c r="Q1483" s="2" t="s">
        <v>59</v>
      </c>
      <c r="R1483" s="2" t="s">
        <v>2439</v>
      </c>
      <c r="S1483" s="2">
        <v>0.59</v>
      </c>
      <c r="T1483" s="7">
        <f>Table1[[#This Row],[Profit]]/Table1[[#This Row],[Sales]]</f>
        <v>-2.4186304618485801</v>
      </c>
      <c r="U1483" s="2" t="s">
        <v>33</v>
      </c>
      <c r="V1483" s="2" t="s">
        <v>53</v>
      </c>
      <c r="W1483" s="2" t="s">
        <v>71</v>
      </c>
      <c r="X1483" s="2" t="s">
        <v>90</v>
      </c>
      <c r="Y1483" s="2">
        <v>10004</v>
      </c>
      <c r="Z1483" s="10">
        <v>42021</v>
      </c>
      <c r="AA1483" s="14" t="str">
        <f>TEXT(Table1[[#This Row],[Order Date]],"mmmm")</f>
        <v>January</v>
      </c>
      <c r="AB1483" s="8" t="str">
        <f>TEXT(Table1[[#This Row],[Order Date]],"yyyy")</f>
        <v>2015</v>
      </c>
      <c r="AC1483" s="10">
        <v>42023</v>
      </c>
      <c r="AD1483" s="2">
        <v>-815.90079999999989</v>
      </c>
      <c r="AE1483" s="2">
        <v>3</v>
      </c>
      <c r="AF1483" s="2">
        <v>337.34</v>
      </c>
      <c r="AG1483" s="2">
        <v>46884</v>
      </c>
      <c r="AH1483" s="7" t="str">
        <f>IF(COUNTIF(Returns!$A$2:$A$1635,Orders!AG1483)&gt;0,"Returned","Not Returned")</f>
        <v>Not Returned</v>
      </c>
    </row>
    <row r="1484" spans="5:34" ht="12.75" customHeight="1" thickTop="1" thickBot="1" x14ac:dyDescent="0.3">
      <c r="E1484" s="11">
        <v>6587</v>
      </c>
      <c r="F1484" s="12" t="s">
        <v>56</v>
      </c>
      <c r="G1484" s="12">
        <v>0.1</v>
      </c>
      <c r="H1484" s="12">
        <v>11.55</v>
      </c>
      <c r="I1484" s="12">
        <v>2.36</v>
      </c>
      <c r="J1484" s="12">
        <v>2618</v>
      </c>
      <c r="K1484" s="7" t="str">
        <f>IF(COUNTIF(Table1[Customer ID],Table1[[#This Row],[Customer ID]])&gt;1,"Repeat Customer","One-Time Customer")</f>
        <v>Repeat Customer</v>
      </c>
      <c r="L1484" s="12" t="s">
        <v>2437</v>
      </c>
      <c r="M1484" s="12" t="s">
        <v>49</v>
      </c>
      <c r="N1484" s="12" t="s">
        <v>28</v>
      </c>
      <c r="O1484" s="12" t="s">
        <v>29</v>
      </c>
      <c r="P1484" s="12" t="s">
        <v>30</v>
      </c>
      <c r="Q1484" s="12" t="s">
        <v>31</v>
      </c>
      <c r="R1484" s="12" t="s">
        <v>312</v>
      </c>
      <c r="S1484" s="12">
        <v>0.55000000000000004</v>
      </c>
      <c r="T1484" s="7">
        <f>Table1[[#This Row],[Profit]]/Table1[[#This Row],[Sales]]</f>
        <v>5.6370573761723081E-2</v>
      </c>
      <c r="U1484" s="12" t="s">
        <v>33</v>
      </c>
      <c r="V1484" s="12" t="s">
        <v>53</v>
      </c>
      <c r="W1484" s="12" t="s">
        <v>71</v>
      </c>
      <c r="X1484" s="12" t="s">
        <v>90</v>
      </c>
      <c r="Y1484" s="12">
        <v>10004</v>
      </c>
      <c r="Z1484" s="13">
        <v>42021</v>
      </c>
      <c r="AA1484" s="14" t="str">
        <f>TEXT(Table1[[#This Row],[Order Date]],"mmmm")</f>
        <v>January</v>
      </c>
      <c r="AB1484" s="8" t="str">
        <f>TEXT(Table1[[#This Row],[Order Date]],"yyyy")</f>
        <v>2015</v>
      </c>
      <c r="AC1484" s="13">
        <v>42022</v>
      </c>
      <c r="AD1484" s="12">
        <v>15.808000000000003</v>
      </c>
      <c r="AE1484" s="12">
        <v>25</v>
      </c>
      <c r="AF1484" s="12">
        <v>280.43</v>
      </c>
      <c r="AG1484" s="12">
        <v>46884</v>
      </c>
      <c r="AH1484" s="7" t="str">
        <f>IF(COUNTIF(Returns!$A$2:$A$1635,Orders!AG1484)&gt;0,"Returned","Not Returned")</f>
        <v>Not Returned</v>
      </c>
    </row>
    <row r="1485" spans="5:34" ht="12.75" customHeight="1" thickTop="1" thickBot="1" x14ac:dyDescent="0.3">
      <c r="E1485" s="9">
        <v>4788</v>
      </c>
      <c r="F1485" s="2" t="s">
        <v>25</v>
      </c>
      <c r="G1485" s="2">
        <v>0.05</v>
      </c>
      <c r="H1485" s="2">
        <v>4.84</v>
      </c>
      <c r="I1485" s="2">
        <v>0.71</v>
      </c>
      <c r="J1485" s="2">
        <v>2618</v>
      </c>
      <c r="K1485" s="7" t="str">
        <f>IF(COUNTIF(Table1[Customer ID],Table1[[#This Row],[Customer ID]])&gt;1,"Repeat Customer","One-Time Customer")</f>
        <v>Repeat Customer</v>
      </c>
      <c r="L1485" s="2" t="s">
        <v>2437</v>
      </c>
      <c r="M1485" s="2" t="s">
        <v>27</v>
      </c>
      <c r="N1485" s="2" t="s">
        <v>28</v>
      </c>
      <c r="O1485" s="2" t="s">
        <v>29</v>
      </c>
      <c r="P1485" s="2" t="s">
        <v>30</v>
      </c>
      <c r="Q1485" s="2" t="s">
        <v>31</v>
      </c>
      <c r="R1485" s="2" t="s">
        <v>1476</v>
      </c>
      <c r="S1485" s="2">
        <v>0.52</v>
      </c>
      <c r="T1485" s="7">
        <f>Table1[[#This Row],[Profit]]/Table1[[#This Row],[Sales]]</f>
        <v>0.28213560305638846</v>
      </c>
      <c r="U1485" s="2" t="s">
        <v>33</v>
      </c>
      <c r="V1485" s="2" t="s">
        <v>53</v>
      </c>
      <c r="W1485" s="2" t="s">
        <v>71</v>
      </c>
      <c r="X1485" s="2" t="s">
        <v>90</v>
      </c>
      <c r="Y1485" s="2">
        <v>10004</v>
      </c>
      <c r="Z1485" s="10">
        <v>42086</v>
      </c>
      <c r="AA1485" s="14" t="str">
        <f>TEXT(Table1[[#This Row],[Order Date]],"mmmm")</f>
        <v>March</v>
      </c>
      <c r="AB1485" s="8" t="str">
        <f>TEXT(Table1[[#This Row],[Order Date]],"yyyy")</f>
        <v>2015</v>
      </c>
      <c r="AC1485" s="10">
        <v>42086</v>
      </c>
      <c r="AD1485" s="2">
        <v>29.17</v>
      </c>
      <c r="AE1485" s="2">
        <v>20</v>
      </c>
      <c r="AF1485" s="2">
        <v>103.39</v>
      </c>
      <c r="AG1485" s="2">
        <v>34017</v>
      </c>
      <c r="AH1485" s="7" t="str">
        <f>IF(COUNTIF(Returns!$A$2:$A$1635,Orders!AG1485)&gt;0,"Returned","Not Returned")</f>
        <v>Not Returned</v>
      </c>
    </row>
    <row r="1486" spans="5:34" ht="12.75" customHeight="1" thickTop="1" thickBot="1" x14ac:dyDescent="0.3">
      <c r="E1486" s="11">
        <v>4789</v>
      </c>
      <c r="F1486" s="12" t="s">
        <v>25</v>
      </c>
      <c r="G1486" s="12">
        <v>0.01</v>
      </c>
      <c r="H1486" s="12">
        <v>14.98</v>
      </c>
      <c r="I1486" s="12">
        <v>7.69</v>
      </c>
      <c r="J1486" s="12">
        <v>2618</v>
      </c>
      <c r="K1486" s="7" t="str">
        <f>IF(COUNTIF(Table1[Customer ID],Table1[[#This Row],[Customer ID]])&gt;1,"Repeat Customer","One-Time Customer")</f>
        <v>Repeat Customer</v>
      </c>
      <c r="L1486" s="12" t="s">
        <v>2437</v>
      </c>
      <c r="M1486" s="12" t="s">
        <v>49</v>
      </c>
      <c r="N1486" s="12" t="s">
        <v>28</v>
      </c>
      <c r="O1486" s="12" t="s">
        <v>29</v>
      </c>
      <c r="P1486" s="12" t="s">
        <v>141</v>
      </c>
      <c r="Q1486" s="12" t="s">
        <v>59</v>
      </c>
      <c r="R1486" s="12" t="s">
        <v>1736</v>
      </c>
      <c r="S1486" s="12">
        <v>0.56999999999999995</v>
      </c>
      <c r="T1486" s="7">
        <f>Table1[[#This Row],[Profit]]/Table1[[#This Row],[Sales]]</f>
        <v>-0.11247387399802476</v>
      </c>
      <c r="U1486" s="12" t="s">
        <v>33</v>
      </c>
      <c r="V1486" s="12" t="s">
        <v>53</v>
      </c>
      <c r="W1486" s="12" t="s">
        <v>71</v>
      </c>
      <c r="X1486" s="12" t="s">
        <v>90</v>
      </c>
      <c r="Y1486" s="12">
        <v>10004</v>
      </c>
      <c r="Z1486" s="13">
        <v>42086</v>
      </c>
      <c r="AA1486" s="14" t="str">
        <f>TEXT(Table1[[#This Row],[Order Date]],"mmmm")</f>
        <v>March</v>
      </c>
      <c r="AB1486" s="8" t="str">
        <f>TEXT(Table1[[#This Row],[Order Date]],"yyyy")</f>
        <v>2015</v>
      </c>
      <c r="AC1486" s="13">
        <v>42088</v>
      </c>
      <c r="AD1486" s="12">
        <v>-48.97</v>
      </c>
      <c r="AE1486" s="12">
        <v>28</v>
      </c>
      <c r="AF1486" s="12">
        <v>435.39</v>
      </c>
      <c r="AG1486" s="12">
        <v>34017</v>
      </c>
      <c r="AH1486" s="7" t="str">
        <f>IF(COUNTIF(Returns!$A$2:$A$1635,Orders!AG1486)&gt;0,"Returned","Not Returned")</f>
        <v>Not Returned</v>
      </c>
    </row>
    <row r="1487" spans="5:34" ht="12.75" customHeight="1" thickTop="1" thickBot="1" x14ac:dyDescent="0.3">
      <c r="E1487" s="9">
        <v>7452</v>
      </c>
      <c r="F1487" s="2" t="s">
        <v>47</v>
      </c>
      <c r="G1487" s="2">
        <v>0.1</v>
      </c>
      <c r="H1487" s="2">
        <v>20.27</v>
      </c>
      <c r="I1487" s="2">
        <v>3.99</v>
      </c>
      <c r="J1487" s="2">
        <v>2618</v>
      </c>
      <c r="K1487" s="7" t="str">
        <f>IF(COUNTIF(Table1[Customer ID],Table1[[#This Row],[Customer ID]])&gt;1,"Repeat Customer","One-Time Customer")</f>
        <v>Repeat Customer</v>
      </c>
      <c r="L1487" s="2" t="s">
        <v>2437</v>
      </c>
      <c r="M1487" s="2" t="s">
        <v>49</v>
      </c>
      <c r="N1487" s="2" t="s">
        <v>28</v>
      </c>
      <c r="O1487" s="2" t="s">
        <v>29</v>
      </c>
      <c r="P1487" s="2" t="s">
        <v>257</v>
      </c>
      <c r="Q1487" s="2" t="s">
        <v>59</v>
      </c>
      <c r="R1487" s="2" t="s">
        <v>1514</v>
      </c>
      <c r="S1487" s="2">
        <v>0.56999999999999995</v>
      </c>
      <c r="T1487" s="7">
        <f>Table1[[#This Row],[Profit]]/Table1[[#This Row],[Sales]]</f>
        <v>7.9931908094948267E-2</v>
      </c>
      <c r="U1487" s="2" t="s">
        <v>33</v>
      </c>
      <c r="V1487" s="2" t="s">
        <v>53</v>
      </c>
      <c r="W1487" s="2" t="s">
        <v>71</v>
      </c>
      <c r="X1487" s="2" t="s">
        <v>90</v>
      </c>
      <c r="Y1487" s="2">
        <v>10004</v>
      </c>
      <c r="Z1487" s="10">
        <v>42086</v>
      </c>
      <c r="AA1487" s="14" t="str">
        <f>TEXT(Table1[[#This Row],[Order Date]],"mmmm")</f>
        <v>March</v>
      </c>
      <c r="AB1487" s="8" t="str">
        <f>TEXT(Table1[[#This Row],[Order Date]],"yyyy")</f>
        <v>2015</v>
      </c>
      <c r="AC1487" s="10">
        <v>42087</v>
      </c>
      <c r="AD1487" s="2">
        <v>84.05</v>
      </c>
      <c r="AE1487" s="2">
        <v>53</v>
      </c>
      <c r="AF1487" s="2">
        <v>1051.52</v>
      </c>
      <c r="AG1487" s="2">
        <v>53153</v>
      </c>
      <c r="AH1487" s="7" t="str">
        <f>IF(COUNTIF(Returns!$A$2:$A$1635,Orders!AG1487)&gt;0,"Returned","Not Returned")</f>
        <v>Not Returned</v>
      </c>
    </row>
    <row r="1488" spans="5:34" ht="12.75" customHeight="1" thickTop="1" thickBot="1" x14ac:dyDescent="0.3">
      <c r="E1488" s="11">
        <v>22788</v>
      </c>
      <c r="F1488" s="12" t="s">
        <v>25</v>
      </c>
      <c r="G1488" s="12">
        <v>0.05</v>
      </c>
      <c r="H1488" s="12">
        <v>4.84</v>
      </c>
      <c r="I1488" s="12">
        <v>0.71</v>
      </c>
      <c r="J1488" s="12">
        <v>2619</v>
      </c>
      <c r="K1488" s="7" t="str">
        <f>IF(COUNTIF(Table1[Customer ID],Table1[[#This Row],[Customer ID]])&gt;1,"Repeat Customer","One-Time Customer")</f>
        <v>Repeat Customer</v>
      </c>
      <c r="L1488" s="12" t="s">
        <v>2440</v>
      </c>
      <c r="M1488" s="12" t="s">
        <v>27</v>
      </c>
      <c r="N1488" s="12" t="s">
        <v>28</v>
      </c>
      <c r="O1488" s="12" t="s">
        <v>29</v>
      </c>
      <c r="P1488" s="12" t="s">
        <v>30</v>
      </c>
      <c r="Q1488" s="12" t="s">
        <v>31</v>
      </c>
      <c r="R1488" s="12" t="s">
        <v>1476</v>
      </c>
      <c r="S1488" s="12">
        <v>0.52</v>
      </c>
      <c r="T1488" s="7">
        <f>Table1[[#This Row],[Profit]]/Table1[[#This Row],[Sales]]</f>
        <v>0.69</v>
      </c>
      <c r="U1488" s="12" t="s">
        <v>33</v>
      </c>
      <c r="V1488" s="12" t="s">
        <v>61</v>
      </c>
      <c r="W1488" s="12" t="s">
        <v>2193</v>
      </c>
      <c r="X1488" s="12" t="s">
        <v>2441</v>
      </c>
      <c r="Y1488" s="12">
        <v>57103</v>
      </c>
      <c r="Z1488" s="13">
        <v>42086</v>
      </c>
      <c r="AA1488" s="14" t="str">
        <f>TEXT(Table1[[#This Row],[Order Date]],"mmmm")</f>
        <v>March</v>
      </c>
      <c r="AB1488" s="8" t="str">
        <f>TEXT(Table1[[#This Row],[Order Date]],"yyyy")</f>
        <v>2015</v>
      </c>
      <c r="AC1488" s="13">
        <v>42086</v>
      </c>
      <c r="AD1488" s="12">
        <v>17.836500000000001</v>
      </c>
      <c r="AE1488" s="12">
        <v>5</v>
      </c>
      <c r="AF1488" s="12">
        <v>25.85</v>
      </c>
      <c r="AG1488" s="12">
        <v>88014</v>
      </c>
      <c r="AH1488" s="7" t="str">
        <f>IF(COUNTIF(Returns!$A$2:$A$1635,Orders!AG1488)&gt;0,"Returned","Not Returned")</f>
        <v>Not Returned</v>
      </c>
    </row>
    <row r="1489" spans="5:34" ht="12.75" customHeight="1" thickTop="1" thickBot="1" x14ac:dyDescent="0.3">
      <c r="E1489" s="9">
        <v>18461</v>
      </c>
      <c r="F1489" s="2" t="s">
        <v>37</v>
      </c>
      <c r="G1489" s="2">
        <v>0.1</v>
      </c>
      <c r="H1489" s="2">
        <v>30.98</v>
      </c>
      <c r="I1489" s="2">
        <v>8.99</v>
      </c>
      <c r="J1489" s="2">
        <v>2619</v>
      </c>
      <c r="K1489" s="7" t="str">
        <f>IF(COUNTIF(Table1[Customer ID],Table1[[#This Row],[Customer ID]])&gt;1,"Repeat Customer","One-Time Customer")</f>
        <v>Repeat Customer</v>
      </c>
      <c r="L1489" s="2" t="s">
        <v>2440</v>
      </c>
      <c r="M1489" s="2" t="s">
        <v>49</v>
      </c>
      <c r="N1489" s="2" t="s">
        <v>28</v>
      </c>
      <c r="O1489" s="2" t="s">
        <v>29</v>
      </c>
      <c r="P1489" s="2" t="s">
        <v>30</v>
      </c>
      <c r="Q1489" s="2" t="s">
        <v>51</v>
      </c>
      <c r="R1489" s="2" t="s">
        <v>1555</v>
      </c>
      <c r="S1489" s="2">
        <v>0.57999999999999996</v>
      </c>
      <c r="T1489" s="7">
        <f>Table1[[#This Row],[Profit]]/Table1[[#This Row],[Sales]]</f>
        <v>-0.16941275027226271</v>
      </c>
      <c r="U1489" s="2" t="s">
        <v>33</v>
      </c>
      <c r="V1489" s="2" t="s">
        <v>61</v>
      </c>
      <c r="W1489" s="2" t="s">
        <v>2193</v>
      </c>
      <c r="X1489" s="2" t="s">
        <v>2441</v>
      </c>
      <c r="Y1489" s="2">
        <v>57103</v>
      </c>
      <c r="Z1489" s="10">
        <v>42044</v>
      </c>
      <c r="AA1489" s="14" t="str">
        <f>TEXT(Table1[[#This Row],[Order Date]],"mmmm")</f>
        <v>February</v>
      </c>
      <c r="AB1489" s="8" t="str">
        <f>TEXT(Table1[[#This Row],[Order Date]],"yyyy")</f>
        <v>2015</v>
      </c>
      <c r="AC1489" s="10">
        <v>42046</v>
      </c>
      <c r="AD1489" s="2">
        <v>-20.222799999999999</v>
      </c>
      <c r="AE1489" s="2">
        <v>4</v>
      </c>
      <c r="AF1489" s="2">
        <v>119.37</v>
      </c>
      <c r="AG1489" s="2">
        <v>88015</v>
      </c>
      <c r="AH1489" s="7" t="str">
        <f>IF(COUNTIF(Returns!$A$2:$A$1635,Orders!AG1489)&gt;0,"Returned","Not Returned")</f>
        <v>Not Returned</v>
      </c>
    </row>
    <row r="1490" spans="5:34" ht="12.75" customHeight="1" thickTop="1" thickBot="1" x14ac:dyDescent="0.3">
      <c r="E1490" s="11">
        <v>25452</v>
      </c>
      <c r="F1490" s="12" t="s">
        <v>47</v>
      </c>
      <c r="G1490" s="12">
        <v>0.1</v>
      </c>
      <c r="H1490" s="12">
        <v>20.27</v>
      </c>
      <c r="I1490" s="12">
        <v>3.99</v>
      </c>
      <c r="J1490" s="12">
        <v>2620</v>
      </c>
      <c r="K1490" s="7" t="str">
        <f>IF(COUNTIF(Table1[Customer ID],Table1[[#This Row],[Customer ID]])&gt;1,"Repeat Customer","One-Time Customer")</f>
        <v>One-Time Customer</v>
      </c>
      <c r="L1490" s="12" t="s">
        <v>2442</v>
      </c>
      <c r="M1490" s="12" t="s">
        <v>49</v>
      </c>
      <c r="N1490" s="12" t="s">
        <v>28</v>
      </c>
      <c r="O1490" s="12" t="s">
        <v>29</v>
      </c>
      <c r="P1490" s="12" t="s">
        <v>257</v>
      </c>
      <c r="Q1490" s="12" t="s">
        <v>59</v>
      </c>
      <c r="R1490" s="12" t="s">
        <v>1514</v>
      </c>
      <c r="S1490" s="12">
        <v>0.56999999999999995</v>
      </c>
      <c r="T1490" s="7">
        <f>Table1[[#This Row],[Profit]]/Table1[[#This Row],[Sales]]</f>
        <v>1.4795983250620344</v>
      </c>
      <c r="U1490" s="12" t="s">
        <v>33</v>
      </c>
      <c r="V1490" s="12" t="s">
        <v>136</v>
      </c>
      <c r="W1490" s="12" t="s">
        <v>244</v>
      </c>
      <c r="X1490" s="12" t="s">
        <v>2443</v>
      </c>
      <c r="Y1490" s="12">
        <v>38134</v>
      </c>
      <c r="Z1490" s="13">
        <v>42086</v>
      </c>
      <c r="AA1490" s="14" t="str">
        <f>TEXT(Table1[[#This Row],[Order Date]],"mmmm")</f>
        <v>March</v>
      </c>
      <c r="AB1490" s="8" t="str">
        <f>TEXT(Table1[[#This Row],[Order Date]],"yyyy")</f>
        <v>2015</v>
      </c>
      <c r="AC1490" s="13">
        <v>42087</v>
      </c>
      <c r="AD1490" s="12">
        <v>381.61799999999994</v>
      </c>
      <c r="AE1490" s="12">
        <v>13</v>
      </c>
      <c r="AF1490" s="12">
        <v>257.92</v>
      </c>
      <c r="AG1490" s="12">
        <v>88017</v>
      </c>
      <c r="AH1490" s="7" t="str">
        <f>IF(COUNTIF(Returns!$A$2:$A$1635,Orders!AG1490)&gt;0,"Returned","Not Returned")</f>
        <v>Not Returned</v>
      </c>
    </row>
    <row r="1491" spans="5:34" ht="12.75" customHeight="1" thickTop="1" thickBot="1" x14ac:dyDescent="0.3">
      <c r="E1491" s="9">
        <v>26296</v>
      </c>
      <c r="F1491" s="2" t="s">
        <v>25</v>
      </c>
      <c r="G1491" s="2">
        <v>0.03</v>
      </c>
      <c r="H1491" s="2">
        <v>40.97</v>
      </c>
      <c r="I1491" s="2">
        <v>8.99</v>
      </c>
      <c r="J1491" s="2">
        <v>2621</v>
      </c>
      <c r="K1491" s="7" t="str">
        <f>IF(COUNTIF(Table1[Customer ID],Table1[[#This Row],[Customer ID]])&gt;1,"Repeat Customer","One-Time Customer")</f>
        <v>One-Time Customer</v>
      </c>
      <c r="L1491" s="2" t="s">
        <v>2444</v>
      </c>
      <c r="M1491" s="2" t="s">
        <v>27</v>
      </c>
      <c r="N1491" s="2" t="s">
        <v>28</v>
      </c>
      <c r="O1491" s="2" t="s">
        <v>29</v>
      </c>
      <c r="P1491" s="2" t="s">
        <v>30</v>
      </c>
      <c r="Q1491" s="2" t="s">
        <v>51</v>
      </c>
      <c r="R1491" s="2" t="s">
        <v>2445</v>
      </c>
      <c r="S1491" s="2">
        <v>0.59</v>
      </c>
      <c r="T1491" s="7">
        <f>Table1[[#This Row],[Profit]]/Table1[[#This Row],[Sales]]</f>
        <v>-0.8544445516842003</v>
      </c>
      <c r="U1491" s="2" t="s">
        <v>33</v>
      </c>
      <c r="V1491" s="2" t="s">
        <v>136</v>
      </c>
      <c r="W1491" s="2" t="s">
        <v>244</v>
      </c>
      <c r="X1491" s="2" t="s">
        <v>2446</v>
      </c>
      <c r="Y1491" s="2">
        <v>37027</v>
      </c>
      <c r="Z1491" s="10">
        <v>42082</v>
      </c>
      <c r="AA1491" s="14" t="str">
        <f>TEXT(Table1[[#This Row],[Order Date]],"mmmm")</f>
        <v>March</v>
      </c>
      <c r="AB1491" s="8" t="str">
        <f>TEXT(Table1[[#This Row],[Order Date]],"yyyy")</f>
        <v>2015</v>
      </c>
      <c r="AC1491" s="10">
        <v>42083</v>
      </c>
      <c r="AD1491" s="2">
        <v>-177.05799999999999</v>
      </c>
      <c r="AE1491" s="2">
        <v>5</v>
      </c>
      <c r="AF1491" s="2">
        <v>207.22</v>
      </c>
      <c r="AG1491" s="2">
        <v>88016</v>
      </c>
      <c r="AH1491" s="7" t="str">
        <f>IF(COUNTIF(Returns!$A$2:$A$1635,Orders!AG1491)&gt;0,"Returned","Not Returned")</f>
        <v>Not Returned</v>
      </c>
    </row>
    <row r="1492" spans="5:34" ht="12.75" customHeight="1" thickTop="1" thickBot="1" x14ac:dyDescent="0.3">
      <c r="E1492" s="11">
        <v>26032</v>
      </c>
      <c r="F1492" s="12" t="s">
        <v>25</v>
      </c>
      <c r="G1492" s="12">
        <v>0.1</v>
      </c>
      <c r="H1492" s="12">
        <v>41.94</v>
      </c>
      <c r="I1492" s="12">
        <v>2.99</v>
      </c>
      <c r="J1492" s="12">
        <v>2626</v>
      </c>
      <c r="K1492" s="7" t="str">
        <f>IF(COUNTIF(Table1[Customer ID],Table1[[#This Row],[Customer ID]])&gt;1,"Repeat Customer","One-Time Customer")</f>
        <v>One-Time Customer</v>
      </c>
      <c r="L1492" s="12" t="s">
        <v>2447</v>
      </c>
      <c r="M1492" s="12" t="s">
        <v>49</v>
      </c>
      <c r="N1492" s="12" t="s">
        <v>114</v>
      </c>
      <c r="O1492" s="12" t="s">
        <v>29</v>
      </c>
      <c r="P1492" s="12" t="s">
        <v>109</v>
      </c>
      <c r="Q1492" s="12" t="s">
        <v>59</v>
      </c>
      <c r="R1492" s="12" t="s">
        <v>2448</v>
      </c>
      <c r="S1492" s="12">
        <v>0.35</v>
      </c>
      <c r="T1492" s="7">
        <f>Table1[[#This Row],[Profit]]/Table1[[#This Row],[Sales]]</f>
        <v>0.69</v>
      </c>
      <c r="U1492" s="12" t="s">
        <v>33</v>
      </c>
      <c r="V1492" s="12" t="s">
        <v>34</v>
      </c>
      <c r="W1492" s="12" t="s">
        <v>45</v>
      </c>
      <c r="X1492" s="12" t="s">
        <v>1456</v>
      </c>
      <c r="Y1492" s="12">
        <v>94025</v>
      </c>
      <c r="Z1492" s="13">
        <v>42042</v>
      </c>
      <c r="AA1492" s="14" t="str">
        <f>TEXT(Table1[[#This Row],[Order Date]],"mmmm")</f>
        <v>February</v>
      </c>
      <c r="AB1492" s="8" t="str">
        <f>TEXT(Table1[[#This Row],[Order Date]],"yyyy")</f>
        <v>2015</v>
      </c>
      <c r="AC1492" s="13">
        <v>42043</v>
      </c>
      <c r="AD1492" s="12">
        <v>164.08199999999999</v>
      </c>
      <c r="AE1492" s="12">
        <v>6</v>
      </c>
      <c r="AF1492" s="12">
        <v>237.8</v>
      </c>
      <c r="AG1492" s="12">
        <v>90927</v>
      </c>
      <c r="AH1492" s="7" t="str">
        <f>IF(COUNTIF(Returns!$A$2:$A$1635,Orders!AG1492)&gt;0,"Returned","Not Returned")</f>
        <v>Not Returned</v>
      </c>
    </row>
    <row r="1493" spans="5:34" ht="12.75" customHeight="1" thickTop="1" thickBot="1" x14ac:dyDescent="0.3">
      <c r="E1493" s="9">
        <v>18623</v>
      </c>
      <c r="F1493" s="2" t="s">
        <v>56</v>
      </c>
      <c r="G1493" s="2">
        <v>0.02</v>
      </c>
      <c r="H1493" s="2">
        <v>30.53</v>
      </c>
      <c r="I1493" s="2">
        <v>19.989999999999998</v>
      </c>
      <c r="J1493" s="2">
        <v>2628</v>
      </c>
      <c r="K1493" s="7" t="str">
        <f>IF(COUNTIF(Table1[Customer ID],Table1[[#This Row],[Customer ID]])&gt;1,"Repeat Customer","One-Time Customer")</f>
        <v>One-Time Customer</v>
      </c>
      <c r="L1493" s="2" t="s">
        <v>2449</v>
      </c>
      <c r="M1493" s="2" t="s">
        <v>27</v>
      </c>
      <c r="N1493" s="2" t="s">
        <v>28</v>
      </c>
      <c r="O1493" s="2" t="s">
        <v>29</v>
      </c>
      <c r="P1493" s="2" t="s">
        <v>134</v>
      </c>
      <c r="Q1493" s="2" t="s">
        <v>59</v>
      </c>
      <c r="R1493" s="2" t="s">
        <v>697</v>
      </c>
      <c r="S1493" s="2">
        <v>0.39</v>
      </c>
      <c r="T1493" s="7">
        <f>Table1[[#This Row],[Profit]]/Table1[[#This Row],[Sales]]</f>
        <v>-0.12181416817178406</v>
      </c>
      <c r="U1493" s="2" t="s">
        <v>33</v>
      </c>
      <c r="V1493" s="2" t="s">
        <v>61</v>
      </c>
      <c r="W1493" s="2" t="s">
        <v>304</v>
      </c>
      <c r="X1493" s="2" t="s">
        <v>2289</v>
      </c>
      <c r="Y1493" s="2">
        <v>73160</v>
      </c>
      <c r="Z1493" s="10">
        <v>42021</v>
      </c>
      <c r="AA1493" s="14" t="str">
        <f>TEXT(Table1[[#This Row],[Order Date]],"mmmm")</f>
        <v>January</v>
      </c>
      <c r="AB1493" s="8" t="str">
        <f>TEXT(Table1[[#This Row],[Order Date]],"yyyy")</f>
        <v>2015</v>
      </c>
      <c r="AC1493" s="10">
        <v>42023</v>
      </c>
      <c r="AD1493" s="2">
        <v>-54.63</v>
      </c>
      <c r="AE1493" s="2">
        <v>14</v>
      </c>
      <c r="AF1493" s="2">
        <v>448.47</v>
      </c>
      <c r="AG1493" s="2">
        <v>85916</v>
      </c>
      <c r="AH1493" s="7" t="str">
        <f>IF(COUNTIF(Returns!$A$2:$A$1635,Orders!AG1493)&gt;0,"Returned","Not Returned")</f>
        <v>Not Returned</v>
      </c>
    </row>
    <row r="1494" spans="5:34" ht="12.75" customHeight="1" thickTop="1" thickBot="1" x14ac:dyDescent="0.3">
      <c r="E1494" s="11">
        <v>21981</v>
      </c>
      <c r="F1494" s="12" t="s">
        <v>47</v>
      </c>
      <c r="G1494" s="12">
        <v>0.01</v>
      </c>
      <c r="H1494" s="12">
        <v>194.3</v>
      </c>
      <c r="I1494" s="12">
        <v>11.54</v>
      </c>
      <c r="J1494" s="12">
        <v>2630</v>
      </c>
      <c r="K1494" s="7" t="str">
        <f>IF(COUNTIF(Table1[Customer ID],Table1[[#This Row],[Customer ID]])&gt;1,"Repeat Customer","One-Time Customer")</f>
        <v>Repeat Customer</v>
      </c>
      <c r="L1494" s="12" t="s">
        <v>2450</v>
      </c>
      <c r="M1494" s="12" t="s">
        <v>49</v>
      </c>
      <c r="N1494" s="12" t="s">
        <v>58</v>
      </c>
      <c r="O1494" s="12" t="s">
        <v>41</v>
      </c>
      <c r="P1494" s="12" t="s">
        <v>50</v>
      </c>
      <c r="Q1494" s="12" t="s">
        <v>236</v>
      </c>
      <c r="R1494" s="12" t="s">
        <v>1163</v>
      </c>
      <c r="S1494" s="12">
        <v>0.59</v>
      </c>
      <c r="T1494" s="7">
        <f>Table1[[#This Row],[Profit]]/Table1[[#This Row],[Sales]]</f>
        <v>0.69</v>
      </c>
      <c r="U1494" s="12" t="s">
        <v>33</v>
      </c>
      <c r="V1494" s="12" t="s">
        <v>61</v>
      </c>
      <c r="W1494" s="12" t="s">
        <v>304</v>
      </c>
      <c r="X1494" s="12" t="s">
        <v>2451</v>
      </c>
      <c r="Y1494" s="12">
        <v>73071</v>
      </c>
      <c r="Z1494" s="13">
        <v>42009</v>
      </c>
      <c r="AA1494" s="14" t="str">
        <f>TEXT(Table1[[#This Row],[Order Date]],"mmmm")</f>
        <v>January</v>
      </c>
      <c r="AB1494" s="8" t="str">
        <f>TEXT(Table1[[#This Row],[Order Date]],"yyyy")</f>
        <v>2015</v>
      </c>
      <c r="AC1494" s="13">
        <v>42011</v>
      </c>
      <c r="AD1494" s="12">
        <v>690.17939999999999</v>
      </c>
      <c r="AE1494" s="12">
        <v>5</v>
      </c>
      <c r="AF1494" s="12">
        <v>1000.26</v>
      </c>
      <c r="AG1494" s="12">
        <v>85914</v>
      </c>
      <c r="AH1494" s="7" t="str">
        <f>IF(COUNTIF(Returns!$A$2:$A$1635,Orders!AG1494)&gt;0,"Returned","Not Returned")</f>
        <v>Not Returned</v>
      </c>
    </row>
    <row r="1495" spans="5:34" ht="12.75" customHeight="1" thickTop="1" thickBot="1" x14ac:dyDescent="0.3">
      <c r="E1495" s="9">
        <v>21982</v>
      </c>
      <c r="F1495" s="2" t="s">
        <v>47</v>
      </c>
      <c r="G1495" s="2">
        <v>0.02</v>
      </c>
      <c r="H1495" s="2">
        <v>209.84</v>
      </c>
      <c r="I1495" s="2">
        <v>21.21</v>
      </c>
      <c r="J1495" s="2">
        <v>2630</v>
      </c>
      <c r="K1495" s="7" t="str">
        <f>IF(COUNTIF(Table1[Customer ID],Table1[[#This Row],[Customer ID]])&gt;1,"Repeat Customer","One-Time Customer")</f>
        <v>Repeat Customer</v>
      </c>
      <c r="L1495" s="2" t="s">
        <v>2450</v>
      </c>
      <c r="M1495" s="2" t="s">
        <v>49</v>
      </c>
      <c r="N1495" s="2" t="s">
        <v>58</v>
      </c>
      <c r="O1495" s="2" t="s">
        <v>41</v>
      </c>
      <c r="P1495" s="2" t="s">
        <v>50</v>
      </c>
      <c r="Q1495" s="2" t="s">
        <v>236</v>
      </c>
      <c r="R1495" s="2" t="s">
        <v>1162</v>
      </c>
      <c r="S1495" s="2">
        <v>0.59</v>
      </c>
      <c r="T1495" s="7">
        <f>Table1[[#This Row],[Profit]]/Table1[[#This Row],[Sales]]</f>
        <v>0.69</v>
      </c>
      <c r="U1495" s="2" t="s">
        <v>33</v>
      </c>
      <c r="V1495" s="2" t="s">
        <v>61</v>
      </c>
      <c r="W1495" s="2" t="s">
        <v>304</v>
      </c>
      <c r="X1495" s="2" t="s">
        <v>2451</v>
      </c>
      <c r="Y1495" s="2">
        <v>73071</v>
      </c>
      <c r="Z1495" s="10">
        <v>42009</v>
      </c>
      <c r="AA1495" s="14" t="str">
        <f>TEXT(Table1[[#This Row],[Order Date]],"mmmm")</f>
        <v>January</v>
      </c>
      <c r="AB1495" s="8" t="str">
        <f>TEXT(Table1[[#This Row],[Order Date]],"yyyy")</f>
        <v>2015</v>
      </c>
      <c r="AC1495" s="10">
        <v>42010</v>
      </c>
      <c r="AD1495" s="2">
        <v>1507.6430999999998</v>
      </c>
      <c r="AE1495" s="2">
        <v>10</v>
      </c>
      <c r="AF1495" s="2">
        <v>2184.9899999999998</v>
      </c>
      <c r="AG1495" s="2">
        <v>85914</v>
      </c>
      <c r="AH1495" s="7" t="str">
        <f>IF(COUNTIF(Returns!$A$2:$A$1635,Orders!AG1495)&gt;0,"Returned","Not Returned")</f>
        <v>Not Returned</v>
      </c>
    </row>
    <row r="1496" spans="5:34" ht="12.75" customHeight="1" thickTop="1" thickBot="1" x14ac:dyDescent="0.3">
      <c r="E1496" s="11">
        <v>21983</v>
      </c>
      <c r="F1496" s="12" t="s">
        <v>47</v>
      </c>
      <c r="G1496" s="12">
        <v>0</v>
      </c>
      <c r="H1496" s="12">
        <v>145.44999999999999</v>
      </c>
      <c r="I1496" s="12">
        <v>17.850000000000001</v>
      </c>
      <c r="J1496" s="12">
        <v>2630</v>
      </c>
      <c r="K1496" s="7" t="str">
        <f>IF(COUNTIF(Table1[Customer ID],Table1[[#This Row],[Customer ID]])&gt;1,"Repeat Customer","One-Time Customer")</f>
        <v>Repeat Customer</v>
      </c>
      <c r="L1496" s="12" t="s">
        <v>2450</v>
      </c>
      <c r="M1496" s="12" t="s">
        <v>39</v>
      </c>
      <c r="N1496" s="12" t="s">
        <v>58</v>
      </c>
      <c r="O1496" s="12" t="s">
        <v>77</v>
      </c>
      <c r="P1496" s="12" t="s">
        <v>85</v>
      </c>
      <c r="Q1496" s="12" t="s">
        <v>43</v>
      </c>
      <c r="R1496" s="12" t="s">
        <v>1075</v>
      </c>
      <c r="S1496" s="12">
        <v>0.56000000000000005</v>
      </c>
      <c r="T1496" s="7">
        <f>Table1[[#This Row],[Profit]]/Table1[[#This Row],[Sales]]</f>
        <v>0.67305809267965089</v>
      </c>
      <c r="U1496" s="12" t="s">
        <v>33</v>
      </c>
      <c r="V1496" s="12" t="s">
        <v>61</v>
      </c>
      <c r="W1496" s="12" t="s">
        <v>304</v>
      </c>
      <c r="X1496" s="12" t="s">
        <v>2451</v>
      </c>
      <c r="Y1496" s="12">
        <v>73071</v>
      </c>
      <c r="Z1496" s="13">
        <v>42009</v>
      </c>
      <c r="AA1496" s="14" t="str">
        <f>TEXT(Table1[[#This Row],[Order Date]],"mmmm")</f>
        <v>January</v>
      </c>
      <c r="AB1496" s="8" t="str">
        <f>TEXT(Table1[[#This Row],[Order Date]],"yyyy")</f>
        <v>2015</v>
      </c>
      <c r="AC1496" s="13">
        <v>42011</v>
      </c>
      <c r="AD1496" s="12">
        <v>801.74680000000012</v>
      </c>
      <c r="AE1496" s="12">
        <v>8</v>
      </c>
      <c r="AF1496" s="12">
        <v>1191.2</v>
      </c>
      <c r="AG1496" s="12">
        <v>85914</v>
      </c>
      <c r="AH1496" s="7" t="str">
        <f>IF(COUNTIF(Returns!$A$2:$A$1635,Orders!AG1496)&gt;0,"Returned","Not Returned")</f>
        <v>Not Returned</v>
      </c>
    </row>
    <row r="1497" spans="5:34" ht="12.75" customHeight="1" thickTop="1" thickBot="1" x14ac:dyDescent="0.3">
      <c r="E1497" s="9">
        <v>22540</v>
      </c>
      <c r="F1497" s="2" t="s">
        <v>25</v>
      </c>
      <c r="G1497" s="2">
        <v>7.0000000000000007E-2</v>
      </c>
      <c r="H1497" s="2">
        <v>65.989999999999995</v>
      </c>
      <c r="I1497" s="2">
        <v>5.99</v>
      </c>
      <c r="J1497" s="2">
        <v>2630</v>
      </c>
      <c r="K1497" s="7" t="str">
        <f>IF(COUNTIF(Table1[Customer ID],Table1[[#This Row],[Customer ID]])&gt;1,"Repeat Customer","One-Time Customer")</f>
        <v>Repeat Customer</v>
      </c>
      <c r="L1497" s="2" t="s">
        <v>2450</v>
      </c>
      <c r="M1497" s="2" t="s">
        <v>49</v>
      </c>
      <c r="N1497" s="2" t="s">
        <v>58</v>
      </c>
      <c r="O1497" s="2" t="s">
        <v>77</v>
      </c>
      <c r="P1497" s="2" t="s">
        <v>78</v>
      </c>
      <c r="Q1497" s="2" t="s">
        <v>59</v>
      </c>
      <c r="R1497" s="2" t="s">
        <v>2452</v>
      </c>
      <c r="S1497" s="2">
        <v>0.57999999999999996</v>
      </c>
      <c r="T1497" s="7">
        <f>Table1[[#This Row],[Profit]]/Table1[[#This Row],[Sales]]</f>
        <v>-0.83991648059863611</v>
      </c>
      <c r="U1497" s="2" t="s">
        <v>33</v>
      </c>
      <c r="V1497" s="2" t="s">
        <v>61</v>
      </c>
      <c r="W1497" s="2" t="s">
        <v>304</v>
      </c>
      <c r="X1497" s="2" t="s">
        <v>2451</v>
      </c>
      <c r="Y1497" s="2">
        <v>73071</v>
      </c>
      <c r="Z1497" s="10">
        <v>42011</v>
      </c>
      <c r="AA1497" s="14" t="str">
        <f>TEXT(Table1[[#This Row],[Order Date]],"mmmm")</f>
        <v>January</v>
      </c>
      <c r="AB1497" s="8" t="str">
        <f>TEXT(Table1[[#This Row],[Order Date]],"yyyy")</f>
        <v>2015</v>
      </c>
      <c r="AC1497" s="10">
        <v>42012</v>
      </c>
      <c r="AD1497" s="2">
        <v>-139.18256</v>
      </c>
      <c r="AE1497" s="2">
        <v>3</v>
      </c>
      <c r="AF1497" s="2">
        <v>165.71</v>
      </c>
      <c r="AG1497" s="2">
        <v>85915</v>
      </c>
      <c r="AH1497" s="7" t="str">
        <f>IF(COUNTIF(Returns!$A$2:$A$1635,Orders!AG1497)&gt;0,"Returned","Not Returned")</f>
        <v>Not Returned</v>
      </c>
    </row>
    <row r="1498" spans="5:34" ht="12.75" customHeight="1" thickTop="1" thickBot="1" x14ac:dyDescent="0.3">
      <c r="E1498" s="11">
        <v>25594</v>
      </c>
      <c r="F1498" s="12" t="s">
        <v>106</v>
      </c>
      <c r="G1498" s="12">
        <v>0.05</v>
      </c>
      <c r="H1498" s="12">
        <v>100.97</v>
      </c>
      <c r="I1498" s="12">
        <v>7.18</v>
      </c>
      <c r="J1498" s="12">
        <v>2638</v>
      </c>
      <c r="K1498" s="7" t="str">
        <f>IF(COUNTIF(Table1[Customer ID],Table1[[#This Row],[Customer ID]])&gt;1,"Repeat Customer","One-Time Customer")</f>
        <v>One-Time Customer</v>
      </c>
      <c r="L1498" s="12" t="s">
        <v>2453</v>
      </c>
      <c r="M1498" s="12" t="s">
        <v>27</v>
      </c>
      <c r="N1498" s="12" t="s">
        <v>114</v>
      </c>
      <c r="O1498" s="12" t="s">
        <v>77</v>
      </c>
      <c r="P1498" s="12" t="s">
        <v>180</v>
      </c>
      <c r="Q1498" s="12" t="s">
        <v>59</v>
      </c>
      <c r="R1498" s="12" t="s">
        <v>2093</v>
      </c>
      <c r="S1498" s="12">
        <v>0.46</v>
      </c>
      <c r="T1498" s="7">
        <f>Table1[[#This Row],[Profit]]/Table1[[#This Row],[Sales]]</f>
        <v>0.69</v>
      </c>
      <c r="U1498" s="12" t="s">
        <v>33</v>
      </c>
      <c r="V1498" s="12" t="s">
        <v>34</v>
      </c>
      <c r="W1498" s="12" t="s">
        <v>1741</v>
      </c>
      <c r="X1498" s="12" t="s">
        <v>2454</v>
      </c>
      <c r="Y1498" s="12">
        <v>83704</v>
      </c>
      <c r="Z1498" s="13">
        <v>42163</v>
      </c>
      <c r="AA1498" s="14" t="str">
        <f>TEXT(Table1[[#This Row],[Order Date]],"mmmm")</f>
        <v>June</v>
      </c>
      <c r="AB1498" s="8" t="str">
        <f>TEXT(Table1[[#This Row],[Order Date]],"yyyy")</f>
        <v>2015</v>
      </c>
      <c r="AC1498" s="13">
        <v>42163</v>
      </c>
      <c r="AD1498" s="12">
        <v>881.46809999999994</v>
      </c>
      <c r="AE1498" s="12">
        <v>13</v>
      </c>
      <c r="AF1498" s="12">
        <v>1277.49</v>
      </c>
      <c r="AG1498" s="12">
        <v>90951</v>
      </c>
      <c r="AH1498" s="7" t="str">
        <f>IF(COUNTIF(Returns!$A$2:$A$1635,Orders!AG1498)&gt;0,"Returned","Not Returned")</f>
        <v>Not Returned</v>
      </c>
    </row>
    <row r="1499" spans="5:34" ht="12.75" customHeight="1" thickTop="1" thickBot="1" x14ac:dyDescent="0.3">
      <c r="E1499" s="9">
        <v>21041</v>
      </c>
      <c r="F1499" s="2" t="s">
        <v>37</v>
      </c>
      <c r="G1499" s="2">
        <v>0.05</v>
      </c>
      <c r="H1499" s="2">
        <v>4.9800000000000004</v>
      </c>
      <c r="I1499" s="2">
        <v>0.49</v>
      </c>
      <c r="J1499" s="2">
        <v>2639</v>
      </c>
      <c r="K1499" s="7" t="str">
        <f>IF(COUNTIF(Table1[Customer ID],Table1[[#This Row],[Customer ID]])&gt;1,"Repeat Customer","One-Time Customer")</f>
        <v>One-Time Customer</v>
      </c>
      <c r="L1499" s="2" t="s">
        <v>2455</v>
      </c>
      <c r="M1499" s="2" t="s">
        <v>49</v>
      </c>
      <c r="N1499" s="2" t="s">
        <v>114</v>
      </c>
      <c r="O1499" s="2" t="s">
        <v>29</v>
      </c>
      <c r="P1499" s="2" t="s">
        <v>134</v>
      </c>
      <c r="Q1499" s="2" t="s">
        <v>59</v>
      </c>
      <c r="R1499" s="2" t="s">
        <v>1422</v>
      </c>
      <c r="S1499" s="2">
        <v>0.39</v>
      </c>
      <c r="T1499" s="7">
        <f>Table1[[#This Row],[Profit]]/Table1[[#This Row],[Sales]]</f>
        <v>0.27042253521126763</v>
      </c>
      <c r="U1499" s="2" t="s">
        <v>33</v>
      </c>
      <c r="V1499" s="2" t="s">
        <v>34</v>
      </c>
      <c r="W1499" s="2" t="s">
        <v>366</v>
      </c>
      <c r="X1499" s="2" t="s">
        <v>652</v>
      </c>
      <c r="Y1499" s="2">
        <v>88201</v>
      </c>
      <c r="Z1499" s="10">
        <v>42082</v>
      </c>
      <c r="AA1499" s="14" t="str">
        <f>TEXT(Table1[[#This Row],[Order Date]],"mmmm")</f>
        <v>March</v>
      </c>
      <c r="AB1499" s="8" t="str">
        <f>TEXT(Table1[[#This Row],[Order Date]],"yyyy")</f>
        <v>2015</v>
      </c>
      <c r="AC1499" s="10">
        <v>42082</v>
      </c>
      <c r="AD1499" s="2">
        <v>3.84</v>
      </c>
      <c r="AE1499" s="2">
        <v>3</v>
      </c>
      <c r="AF1499" s="2">
        <v>14.2</v>
      </c>
      <c r="AG1499" s="2">
        <v>90952</v>
      </c>
      <c r="AH1499" s="7" t="str">
        <f>IF(COUNTIF(Returns!$A$2:$A$1635,Orders!AG1499)&gt;0,"Returned","Not Returned")</f>
        <v>Not Returned</v>
      </c>
    </row>
    <row r="1500" spans="5:34" ht="12.75" customHeight="1" thickTop="1" thickBot="1" x14ac:dyDescent="0.3">
      <c r="E1500" s="11">
        <v>22438</v>
      </c>
      <c r="F1500" s="12" t="s">
        <v>106</v>
      </c>
      <c r="G1500" s="12">
        <v>0.1</v>
      </c>
      <c r="H1500" s="12">
        <v>10.98</v>
      </c>
      <c r="I1500" s="12">
        <v>3.99</v>
      </c>
      <c r="J1500" s="12">
        <v>2647</v>
      </c>
      <c r="K1500" s="7" t="str">
        <f>IF(COUNTIF(Table1[Customer ID],Table1[[#This Row],[Customer ID]])&gt;1,"Repeat Customer","One-Time Customer")</f>
        <v>Repeat Customer</v>
      </c>
      <c r="L1500" s="12" t="s">
        <v>2456</v>
      </c>
      <c r="M1500" s="12" t="s">
        <v>49</v>
      </c>
      <c r="N1500" s="12" t="s">
        <v>28</v>
      </c>
      <c r="O1500" s="12" t="s">
        <v>29</v>
      </c>
      <c r="P1500" s="12" t="s">
        <v>257</v>
      </c>
      <c r="Q1500" s="12" t="s">
        <v>59</v>
      </c>
      <c r="R1500" s="12" t="s">
        <v>1578</v>
      </c>
      <c r="S1500" s="12">
        <v>0.57999999999999996</v>
      </c>
      <c r="T1500" s="7">
        <f>Table1[[#This Row],[Profit]]/Table1[[#This Row],[Sales]]</f>
        <v>-0.40279639915724957</v>
      </c>
      <c r="U1500" s="12" t="s">
        <v>33</v>
      </c>
      <c r="V1500" s="12" t="s">
        <v>34</v>
      </c>
      <c r="W1500" s="12" t="s">
        <v>45</v>
      </c>
      <c r="X1500" s="12" t="s">
        <v>2457</v>
      </c>
      <c r="Y1500" s="12">
        <v>93309</v>
      </c>
      <c r="Z1500" s="13">
        <v>42080</v>
      </c>
      <c r="AA1500" s="14" t="str">
        <f>TEXT(Table1[[#This Row],[Order Date]],"mmmm")</f>
        <v>March</v>
      </c>
      <c r="AB1500" s="8" t="str">
        <f>TEXT(Table1[[#This Row],[Order Date]],"yyyy")</f>
        <v>2015</v>
      </c>
      <c r="AC1500" s="13">
        <v>42087</v>
      </c>
      <c r="AD1500" s="12">
        <v>-21.03</v>
      </c>
      <c r="AE1500" s="12">
        <v>5</v>
      </c>
      <c r="AF1500" s="12">
        <v>52.21</v>
      </c>
      <c r="AG1500" s="12">
        <v>91386</v>
      </c>
      <c r="AH1500" s="7" t="str">
        <f>IF(COUNTIF(Returns!$A$2:$A$1635,Orders!AG1500)&gt;0,"Returned","Not Returned")</f>
        <v>Not Returned</v>
      </c>
    </row>
    <row r="1501" spans="5:34" ht="12.75" customHeight="1" thickTop="1" thickBot="1" x14ac:dyDescent="0.3">
      <c r="E1501" s="9">
        <v>22439</v>
      </c>
      <c r="F1501" s="2" t="s">
        <v>106</v>
      </c>
      <c r="G1501" s="2">
        <v>0.01</v>
      </c>
      <c r="H1501" s="2">
        <v>39.979999999999997</v>
      </c>
      <c r="I1501" s="2">
        <v>9.1999999999999993</v>
      </c>
      <c r="J1501" s="2">
        <v>2647</v>
      </c>
      <c r="K1501" s="7" t="str">
        <f>IF(COUNTIF(Table1[Customer ID],Table1[[#This Row],[Customer ID]])&gt;1,"Repeat Customer","One-Time Customer")</f>
        <v>Repeat Customer</v>
      </c>
      <c r="L1501" s="2" t="s">
        <v>2456</v>
      </c>
      <c r="M1501" s="2" t="s">
        <v>49</v>
      </c>
      <c r="N1501" s="2" t="s">
        <v>28</v>
      </c>
      <c r="O1501" s="2" t="s">
        <v>41</v>
      </c>
      <c r="P1501" s="2" t="s">
        <v>50</v>
      </c>
      <c r="Q1501" s="2" t="s">
        <v>31</v>
      </c>
      <c r="R1501" s="2" t="s">
        <v>2458</v>
      </c>
      <c r="S1501" s="2">
        <v>0.65</v>
      </c>
      <c r="T1501" s="7">
        <f>Table1[[#This Row],[Profit]]/Table1[[#This Row],[Sales]]</f>
        <v>0.69</v>
      </c>
      <c r="U1501" s="2" t="s">
        <v>33</v>
      </c>
      <c r="V1501" s="2" t="s">
        <v>34</v>
      </c>
      <c r="W1501" s="2" t="s">
        <v>45</v>
      </c>
      <c r="X1501" s="2" t="s">
        <v>2457</v>
      </c>
      <c r="Y1501" s="2">
        <v>93309</v>
      </c>
      <c r="Z1501" s="10">
        <v>42080</v>
      </c>
      <c r="AA1501" s="14" t="str">
        <f>TEXT(Table1[[#This Row],[Order Date]],"mmmm")</f>
        <v>March</v>
      </c>
      <c r="AB1501" s="8" t="str">
        <f>TEXT(Table1[[#This Row],[Order Date]],"yyyy")</f>
        <v>2015</v>
      </c>
      <c r="AC1501" s="10">
        <v>42082</v>
      </c>
      <c r="AD1501" s="2">
        <v>117.52079999999998</v>
      </c>
      <c r="AE1501" s="2">
        <v>4</v>
      </c>
      <c r="AF1501" s="2">
        <v>170.32</v>
      </c>
      <c r="AG1501" s="2">
        <v>91386</v>
      </c>
      <c r="AH1501" s="7" t="str">
        <f>IF(COUNTIF(Returns!$A$2:$A$1635,Orders!AG1501)&gt;0,"Returned","Not Returned")</f>
        <v>Not Returned</v>
      </c>
    </row>
    <row r="1502" spans="5:34" ht="12.75" customHeight="1" thickTop="1" thickBot="1" x14ac:dyDescent="0.3">
      <c r="E1502" s="11">
        <v>18720</v>
      </c>
      <c r="F1502" s="12" t="s">
        <v>25</v>
      </c>
      <c r="G1502" s="12">
        <v>0.01</v>
      </c>
      <c r="H1502" s="12">
        <v>39.979999999999997</v>
      </c>
      <c r="I1502" s="12">
        <v>4</v>
      </c>
      <c r="J1502" s="12">
        <v>2649</v>
      </c>
      <c r="K1502" s="7" t="str">
        <f>IF(COUNTIF(Table1[Customer ID],Table1[[#This Row],[Customer ID]])&gt;1,"Repeat Customer","One-Time Customer")</f>
        <v>One-Time Customer</v>
      </c>
      <c r="L1502" s="12" t="s">
        <v>2459</v>
      </c>
      <c r="M1502" s="12" t="s">
        <v>49</v>
      </c>
      <c r="N1502" s="12" t="s">
        <v>28</v>
      </c>
      <c r="O1502" s="12" t="s">
        <v>77</v>
      </c>
      <c r="P1502" s="12" t="s">
        <v>180</v>
      </c>
      <c r="Q1502" s="12" t="s">
        <v>59</v>
      </c>
      <c r="R1502" s="12" t="s">
        <v>252</v>
      </c>
      <c r="S1502" s="12">
        <v>0.7</v>
      </c>
      <c r="T1502" s="7">
        <f>Table1[[#This Row],[Profit]]/Table1[[#This Row],[Sales]]</f>
        <v>-0.15154705101087118</v>
      </c>
      <c r="U1502" s="12" t="s">
        <v>33</v>
      </c>
      <c r="V1502" s="12" t="s">
        <v>53</v>
      </c>
      <c r="W1502" s="12" t="s">
        <v>415</v>
      </c>
      <c r="X1502" s="12" t="s">
        <v>2223</v>
      </c>
      <c r="Y1502" s="12">
        <v>21040</v>
      </c>
      <c r="Z1502" s="13">
        <v>42166</v>
      </c>
      <c r="AA1502" s="14" t="str">
        <f>TEXT(Table1[[#This Row],[Order Date]],"mmmm")</f>
        <v>June</v>
      </c>
      <c r="AB1502" s="8" t="str">
        <f>TEXT(Table1[[#This Row],[Order Date]],"yyyy")</f>
        <v>2015</v>
      </c>
      <c r="AC1502" s="13">
        <v>42167</v>
      </c>
      <c r="AD1502" s="12">
        <v>-30.808</v>
      </c>
      <c r="AE1502" s="12">
        <v>5</v>
      </c>
      <c r="AF1502" s="12">
        <v>203.29</v>
      </c>
      <c r="AG1502" s="12">
        <v>88814</v>
      </c>
      <c r="AH1502" s="7" t="str">
        <f>IF(COUNTIF(Returns!$A$2:$A$1635,Orders!AG1502)&gt;0,"Returned","Not Returned")</f>
        <v>Not Returned</v>
      </c>
    </row>
    <row r="1503" spans="5:34" ht="12.75" customHeight="1" thickTop="1" thickBot="1" x14ac:dyDescent="0.3">
      <c r="E1503" s="9">
        <v>22904</v>
      </c>
      <c r="F1503" s="2" t="s">
        <v>47</v>
      </c>
      <c r="G1503" s="2">
        <v>0.05</v>
      </c>
      <c r="H1503" s="2">
        <v>35.99</v>
      </c>
      <c r="I1503" s="2">
        <v>5.99</v>
      </c>
      <c r="J1503" s="2">
        <v>2650</v>
      </c>
      <c r="K1503" s="7" t="str">
        <f>IF(COUNTIF(Table1[Customer ID],Table1[[#This Row],[Customer ID]])&gt;1,"Repeat Customer","One-Time Customer")</f>
        <v>One-Time Customer</v>
      </c>
      <c r="L1503" s="2" t="s">
        <v>2460</v>
      </c>
      <c r="M1503" s="2" t="s">
        <v>49</v>
      </c>
      <c r="N1503" s="2" t="s">
        <v>28</v>
      </c>
      <c r="O1503" s="2" t="s">
        <v>77</v>
      </c>
      <c r="P1503" s="2" t="s">
        <v>78</v>
      </c>
      <c r="Q1503" s="2" t="s">
        <v>31</v>
      </c>
      <c r="R1503" s="2" t="s">
        <v>981</v>
      </c>
      <c r="S1503" s="2">
        <v>0.38</v>
      </c>
      <c r="T1503" s="7">
        <f>Table1[[#This Row],[Profit]]/Table1[[#This Row],[Sales]]</f>
        <v>0.69</v>
      </c>
      <c r="U1503" s="2" t="s">
        <v>33</v>
      </c>
      <c r="V1503" s="2" t="s">
        <v>53</v>
      </c>
      <c r="W1503" s="2" t="s">
        <v>234</v>
      </c>
      <c r="X1503" s="2" t="s">
        <v>2461</v>
      </c>
      <c r="Y1503" s="2">
        <v>15234</v>
      </c>
      <c r="Z1503" s="10">
        <v>42128</v>
      </c>
      <c r="AA1503" s="14" t="str">
        <f>TEXT(Table1[[#This Row],[Order Date]],"mmmm")</f>
        <v>May</v>
      </c>
      <c r="AB1503" s="8" t="str">
        <f>TEXT(Table1[[#This Row],[Order Date]],"yyyy")</f>
        <v>2015</v>
      </c>
      <c r="AC1503" s="10">
        <v>42129</v>
      </c>
      <c r="AD1503" s="2">
        <v>524.31719999999996</v>
      </c>
      <c r="AE1503" s="2">
        <v>26</v>
      </c>
      <c r="AF1503" s="2">
        <v>759.88</v>
      </c>
      <c r="AG1503" s="2">
        <v>88815</v>
      </c>
      <c r="AH1503" s="7" t="str">
        <f>IF(COUNTIF(Returns!$A$2:$A$1635,Orders!AG1503)&gt;0,"Returned","Not Returned")</f>
        <v>Not Returned</v>
      </c>
    </row>
    <row r="1504" spans="5:34" ht="12.75" customHeight="1" thickTop="1" thickBot="1" x14ac:dyDescent="0.3">
      <c r="E1504" s="11">
        <v>18949</v>
      </c>
      <c r="F1504" s="12" t="s">
        <v>56</v>
      </c>
      <c r="G1504" s="12">
        <v>0.06</v>
      </c>
      <c r="H1504" s="12">
        <v>47.9</v>
      </c>
      <c r="I1504" s="12">
        <v>5.86</v>
      </c>
      <c r="J1504" s="12">
        <v>2652</v>
      </c>
      <c r="K1504" s="7" t="str">
        <f>IF(COUNTIF(Table1[Customer ID],Table1[[#This Row],[Customer ID]])&gt;1,"Repeat Customer","One-Time Customer")</f>
        <v>One-Time Customer</v>
      </c>
      <c r="L1504" s="12" t="s">
        <v>2462</v>
      </c>
      <c r="M1504" s="12" t="s">
        <v>49</v>
      </c>
      <c r="N1504" s="12" t="s">
        <v>114</v>
      </c>
      <c r="O1504" s="12" t="s">
        <v>29</v>
      </c>
      <c r="P1504" s="12" t="s">
        <v>93</v>
      </c>
      <c r="Q1504" s="12" t="s">
        <v>59</v>
      </c>
      <c r="R1504" s="12" t="s">
        <v>1937</v>
      </c>
      <c r="S1504" s="12">
        <v>0.37</v>
      </c>
      <c r="T1504" s="7">
        <f>Table1[[#This Row],[Profit]]/Table1[[#This Row],[Sales]]</f>
        <v>0.23121019108280255</v>
      </c>
      <c r="U1504" s="12" t="s">
        <v>33</v>
      </c>
      <c r="V1504" s="12" t="s">
        <v>34</v>
      </c>
      <c r="W1504" s="12" t="s">
        <v>45</v>
      </c>
      <c r="X1504" s="12" t="s">
        <v>2457</v>
      </c>
      <c r="Y1504" s="12">
        <v>93309</v>
      </c>
      <c r="Z1504" s="13">
        <v>42149</v>
      </c>
      <c r="AA1504" s="14" t="str">
        <f>TEXT(Table1[[#This Row],[Order Date]],"mmmm")</f>
        <v>May</v>
      </c>
      <c r="AB1504" s="8" t="str">
        <f>TEXT(Table1[[#This Row],[Order Date]],"yyyy")</f>
        <v>2015</v>
      </c>
      <c r="AC1504" s="13">
        <v>42151</v>
      </c>
      <c r="AD1504" s="12">
        <v>21.78</v>
      </c>
      <c r="AE1504" s="12">
        <v>2</v>
      </c>
      <c r="AF1504" s="12">
        <v>94.2</v>
      </c>
      <c r="AG1504" s="12">
        <v>89361</v>
      </c>
      <c r="AH1504" s="7" t="str">
        <f>IF(COUNTIF(Returns!$A$2:$A$1635,Orders!AG1504)&gt;0,"Returned","Not Returned")</f>
        <v>Not Returned</v>
      </c>
    </row>
    <row r="1505" spans="5:34" ht="12.75" customHeight="1" thickTop="1" thickBot="1" x14ac:dyDescent="0.3">
      <c r="E1505" s="9">
        <v>25662</v>
      </c>
      <c r="F1505" s="2" t="s">
        <v>37</v>
      </c>
      <c r="G1505" s="2">
        <v>0.05</v>
      </c>
      <c r="H1505" s="2">
        <v>4.9800000000000004</v>
      </c>
      <c r="I1505" s="2">
        <v>4.62</v>
      </c>
      <c r="J1505" s="2">
        <v>2653</v>
      </c>
      <c r="K1505" s="7" t="str">
        <f>IF(COUNTIF(Table1[Customer ID],Table1[[#This Row],[Customer ID]])&gt;1,"Repeat Customer","One-Time Customer")</f>
        <v>Repeat Customer</v>
      </c>
      <c r="L1505" s="2" t="s">
        <v>2463</v>
      </c>
      <c r="M1505" s="2" t="s">
        <v>49</v>
      </c>
      <c r="N1505" s="2" t="s">
        <v>114</v>
      </c>
      <c r="O1505" s="2" t="s">
        <v>77</v>
      </c>
      <c r="P1505" s="2" t="s">
        <v>180</v>
      </c>
      <c r="Q1505" s="2" t="s">
        <v>51</v>
      </c>
      <c r="R1505" s="2" t="s">
        <v>411</v>
      </c>
      <c r="S1505" s="2">
        <v>0.64</v>
      </c>
      <c r="T1505" s="7">
        <f>Table1[[#This Row],[Profit]]/Table1[[#This Row],[Sales]]</f>
        <v>-2.8656759906759905</v>
      </c>
      <c r="U1505" s="2" t="s">
        <v>33</v>
      </c>
      <c r="V1505" s="2" t="s">
        <v>61</v>
      </c>
      <c r="W1505" s="2" t="s">
        <v>183</v>
      </c>
      <c r="X1505" s="2" t="s">
        <v>2464</v>
      </c>
      <c r="Y1505" s="2">
        <v>67037</v>
      </c>
      <c r="Z1505" s="10">
        <v>42057</v>
      </c>
      <c r="AA1505" s="14" t="str">
        <f>TEXT(Table1[[#This Row],[Order Date]],"mmmm")</f>
        <v>February</v>
      </c>
      <c r="AB1505" s="8" t="str">
        <f>TEXT(Table1[[#This Row],[Order Date]],"yyyy")</f>
        <v>2015</v>
      </c>
      <c r="AC1505" s="10">
        <v>42058</v>
      </c>
      <c r="AD1505" s="2">
        <v>-98.35</v>
      </c>
      <c r="AE1505" s="2">
        <v>7</v>
      </c>
      <c r="AF1505" s="2">
        <v>34.32</v>
      </c>
      <c r="AG1505" s="2">
        <v>89360</v>
      </c>
      <c r="AH1505" s="7" t="str">
        <f>IF(COUNTIF(Returns!$A$2:$A$1635,Orders!AG1505)&gt;0,"Returned","Not Returned")</f>
        <v>Not Returned</v>
      </c>
    </row>
    <row r="1506" spans="5:34" ht="12.75" customHeight="1" thickTop="1" thickBot="1" x14ac:dyDescent="0.3">
      <c r="E1506" s="11">
        <v>25663</v>
      </c>
      <c r="F1506" s="12" t="s">
        <v>37</v>
      </c>
      <c r="G1506" s="12">
        <v>0.02</v>
      </c>
      <c r="H1506" s="12">
        <v>34.229999999999997</v>
      </c>
      <c r="I1506" s="12">
        <v>5.0199999999999996</v>
      </c>
      <c r="J1506" s="12">
        <v>2653</v>
      </c>
      <c r="K1506" s="7" t="str">
        <f>IF(COUNTIF(Table1[Customer ID],Table1[[#This Row],[Customer ID]])&gt;1,"Repeat Customer","One-Time Customer")</f>
        <v>Repeat Customer</v>
      </c>
      <c r="L1506" s="12" t="s">
        <v>2463</v>
      </c>
      <c r="M1506" s="12" t="s">
        <v>49</v>
      </c>
      <c r="N1506" s="12" t="s">
        <v>114</v>
      </c>
      <c r="O1506" s="12" t="s">
        <v>41</v>
      </c>
      <c r="P1506" s="12" t="s">
        <v>50</v>
      </c>
      <c r="Q1506" s="12" t="s">
        <v>59</v>
      </c>
      <c r="R1506" s="12" t="s">
        <v>1371</v>
      </c>
      <c r="S1506" s="12">
        <v>0.55000000000000004</v>
      </c>
      <c r="T1506" s="7">
        <f>Table1[[#This Row],[Profit]]/Table1[[#This Row],[Sales]]</f>
        <v>0.69</v>
      </c>
      <c r="U1506" s="12" t="s">
        <v>33</v>
      </c>
      <c r="V1506" s="12" t="s">
        <v>61</v>
      </c>
      <c r="W1506" s="12" t="s">
        <v>183</v>
      </c>
      <c r="X1506" s="12" t="s">
        <v>2464</v>
      </c>
      <c r="Y1506" s="12">
        <v>67037</v>
      </c>
      <c r="Z1506" s="13">
        <v>42057</v>
      </c>
      <c r="AA1506" s="14" t="str">
        <f>TEXT(Table1[[#This Row],[Order Date]],"mmmm")</f>
        <v>February</v>
      </c>
      <c r="AB1506" s="8" t="str">
        <f>TEXT(Table1[[#This Row],[Order Date]],"yyyy")</f>
        <v>2015</v>
      </c>
      <c r="AC1506" s="13">
        <v>42059</v>
      </c>
      <c r="AD1506" s="12">
        <v>270.79049999999995</v>
      </c>
      <c r="AE1506" s="12">
        <v>11</v>
      </c>
      <c r="AF1506" s="12">
        <v>392.45</v>
      </c>
      <c r="AG1506" s="12">
        <v>89360</v>
      </c>
      <c r="AH1506" s="7" t="str">
        <f>IF(COUNTIF(Returns!$A$2:$A$1635,Orders!AG1506)&gt;0,"Returned","Not Returned")</f>
        <v>Not Returned</v>
      </c>
    </row>
    <row r="1507" spans="5:34" ht="12.75" customHeight="1" thickTop="1" thickBot="1" x14ac:dyDescent="0.3">
      <c r="E1507" s="9">
        <v>19131</v>
      </c>
      <c r="F1507" s="2" t="s">
        <v>56</v>
      </c>
      <c r="G1507" s="2">
        <v>0.09</v>
      </c>
      <c r="H1507" s="2">
        <v>89.99</v>
      </c>
      <c r="I1507" s="2">
        <v>42</v>
      </c>
      <c r="J1507" s="2">
        <v>2655</v>
      </c>
      <c r="K1507" s="7" t="str">
        <f>IF(COUNTIF(Table1[Customer ID],Table1[[#This Row],[Customer ID]])&gt;1,"Repeat Customer","One-Time Customer")</f>
        <v>Repeat Customer</v>
      </c>
      <c r="L1507" s="2" t="s">
        <v>2465</v>
      </c>
      <c r="M1507" s="2" t="s">
        <v>39</v>
      </c>
      <c r="N1507" s="2" t="s">
        <v>114</v>
      </c>
      <c r="O1507" s="2" t="s">
        <v>41</v>
      </c>
      <c r="P1507" s="2" t="s">
        <v>42</v>
      </c>
      <c r="Q1507" s="2" t="s">
        <v>43</v>
      </c>
      <c r="R1507" s="2" t="s">
        <v>2466</v>
      </c>
      <c r="S1507" s="2">
        <v>0.66</v>
      </c>
      <c r="T1507" s="7">
        <f>Table1[[#This Row],[Profit]]/Table1[[#This Row],[Sales]]</f>
        <v>0.436999511002445</v>
      </c>
      <c r="U1507" s="2" t="s">
        <v>33</v>
      </c>
      <c r="V1507" s="2" t="s">
        <v>136</v>
      </c>
      <c r="W1507" s="2" t="s">
        <v>387</v>
      </c>
      <c r="X1507" s="2" t="s">
        <v>580</v>
      </c>
      <c r="Y1507" s="2">
        <v>30318</v>
      </c>
      <c r="Z1507" s="10">
        <v>42112</v>
      </c>
      <c r="AA1507" s="14" t="str">
        <f>TEXT(Table1[[#This Row],[Order Date]],"mmmm")</f>
        <v>April</v>
      </c>
      <c r="AB1507" s="8" t="str">
        <f>TEXT(Table1[[#This Row],[Order Date]],"yyyy")</f>
        <v>2015</v>
      </c>
      <c r="AC1507" s="10">
        <v>42112</v>
      </c>
      <c r="AD1507" s="2">
        <v>223.416</v>
      </c>
      <c r="AE1507" s="2">
        <v>6</v>
      </c>
      <c r="AF1507" s="2">
        <v>511.25</v>
      </c>
      <c r="AG1507" s="2">
        <v>86063</v>
      </c>
      <c r="AH1507" s="7" t="str">
        <f>IF(COUNTIF(Returns!$A$2:$A$1635,Orders!AG1507)&gt;0,"Returned","Not Returned")</f>
        <v>Not Returned</v>
      </c>
    </row>
    <row r="1508" spans="5:34" ht="12.75" customHeight="1" thickTop="1" thickBot="1" x14ac:dyDescent="0.3">
      <c r="E1508" s="11">
        <v>22938</v>
      </c>
      <c r="F1508" s="12" t="s">
        <v>47</v>
      </c>
      <c r="G1508" s="12">
        <v>7.0000000000000007E-2</v>
      </c>
      <c r="H1508" s="12">
        <v>2.94</v>
      </c>
      <c r="I1508" s="12">
        <v>0.81</v>
      </c>
      <c r="J1508" s="12">
        <v>2655</v>
      </c>
      <c r="K1508" s="7" t="str">
        <f>IF(COUNTIF(Table1[Customer ID],Table1[[#This Row],[Customer ID]])&gt;1,"Repeat Customer","One-Time Customer")</f>
        <v>Repeat Customer</v>
      </c>
      <c r="L1508" s="12" t="s">
        <v>2465</v>
      </c>
      <c r="M1508" s="12" t="s">
        <v>49</v>
      </c>
      <c r="N1508" s="12" t="s">
        <v>28</v>
      </c>
      <c r="O1508" s="12" t="s">
        <v>29</v>
      </c>
      <c r="P1508" s="12" t="s">
        <v>30</v>
      </c>
      <c r="Q1508" s="12" t="s">
        <v>31</v>
      </c>
      <c r="R1508" s="12" t="s">
        <v>2467</v>
      </c>
      <c r="S1508" s="12">
        <v>0.4</v>
      </c>
      <c r="T1508" s="7">
        <f>Table1[[#This Row],[Profit]]/Table1[[#This Row],[Sales]]</f>
        <v>-3.1434872824631865</v>
      </c>
      <c r="U1508" s="12" t="s">
        <v>33</v>
      </c>
      <c r="V1508" s="12" t="s">
        <v>136</v>
      </c>
      <c r="W1508" s="12" t="s">
        <v>387</v>
      </c>
      <c r="X1508" s="12" t="s">
        <v>580</v>
      </c>
      <c r="Y1508" s="12">
        <v>30318</v>
      </c>
      <c r="Z1508" s="13">
        <v>42102</v>
      </c>
      <c r="AA1508" s="14" t="str">
        <f>TEXT(Table1[[#This Row],[Order Date]],"mmmm")</f>
        <v>April</v>
      </c>
      <c r="AB1508" s="8" t="str">
        <f>TEXT(Table1[[#This Row],[Order Date]],"yyyy")</f>
        <v>2015</v>
      </c>
      <c r="AC1508" s="13">
        <v>42103</v>
      </c>
      <c r="AD1508" s="12">
        <v>-93.927400000000006</v>
      </c>
      <c r="AE1508" s="12">
        <v>10</v>
      </c>
      <c r="AF1508" s="12">
        <v>29.88</v>
      </c>
      <c r="AG1508" s="12">
        <v>86064</v>
      </c>
      <c r="AH1508" s="7" t="str">
        <f>IF(COUNTIF(Returns!$A$2:$A$1635,Orders!AG1508)&gt;0,"Returned","Not Returned")</f>
        <v>Not Returned</v>
      </c>
    </row>
    <row r="1509" spans="5:34" ht="12.75" customHeight="1" thickTop="1" thickBot="1" x14ac:dyDescent="0.3">
      <c r="E1509" s="9">
        <v>19525</v>
      </c>
      <c r="F1509" s="2" t="s">
        <v>47</v>
      </c>
      <c r="G1509" s="2">
        <v>0.01</v>
      </c>
      <c r="H1509" s="2">
        <v>138.13999999999999</v>
      </c>
      <c r="I1509" s="2">
        <v>35</v>
      </c>
      <c r="J1509" s="2">
        <v>2660</v>
      </c>
      <c r="K1509" s="7" t="str">
        <f>IF(COUNTIF(Table1[Customer ID],Table1[[#This Row],[Customer ID]])&gt;1,"Repeat Customer","One-Time Customer")</f>
        <v>One-Time Customer</v>
      </c>
      <c r="L1509" s="2" t="s">
        <v>2468</v>
      </c>
      <c r="M1509" s="2" t="s">
        <v>49</v>
      </c>
      <c r="N1509" s="2" t="s">
        <v>58</v>
      </c>
      <c r="O1509" s="2" t="s">
        <v>29</v>
      </c>
      <c r="P1509" s="2" t="s">
        <v>141</v>
      </c>
      <c r="Q1509" s="2" t="s">
        <v>236</v>
      </c>
      <c r="R1509" s="2" t="s">
        <v>2469</v>
      </c>
      <c r="S1509" s="2"/>
      <c r="T1509" s="7">
        <f>Table1[[#This Row],[Profit]]/Table1[[#This Row],[Sales]]</f>
        <v>-0.53671769360466093</v>
      </c>
      <c r="U1509" s="2" t="s">
        <v>33</v>
      </c>
      <c r="V1509" s="2" t="s">
        <v>53</v>
      </c>
      <c r="W1509" s="2" t="s">
        <v>188</v>
      </c>
      <c r="X1509" s="2" t="s">
        <v>1109</v>
      </c>
      <c r="Y1509" s="2">
        <v>4038</v>
      </c>
      <c r="Z1509" s="10">
        <v>42059</v>
      </c>
      <c r="AA1509" s="14" t="str">
        <f>TEXT(Table1[[#This Row],[Order Date]],"mmmm")</f>
        <v>February</v>
      </c>
      <c r="AB1509" s="8" t="str">
        <f>TEXT(Table1[[#This Row],[Order Date]],"yyyy")</f>
        <v>2015</v>
      </c>
      <c r="AC1509" s="10">
        <v>42061</v>
      </c>
      <c r="AD1509" s="2">
        <v>-321.51</v>
      </c>
      <c r="AE1509" s="2">
        <v>4</v>
      </c>
      <c r="AF1509" s="2">
        <v>599.03</v>
      </c>
      <c r="AG1509" s="2">
        <v>86486</v>
      </c>
      <c r="AH1509" s="7" t="str">
        <f>IF(COUNTIF(Returns!$A$2:$A$1635,Orders!AG1509)&gt;0,"Returned","Not Returned")</f>
        <v>Not Returned</v>
      </c>
    </row>
    <row r="1510" spans="5:34" ht="12.75" customHeight="1" thickTop="1" thickBot="1" x14ac:dyDescent="0.3">
      <c r="E1510" s="11">
        <v>18400</v>
      </c>
      <c r="F1510" s="12" t="s">
        <v>25</v>
      </c>
      <c r="G1510" s="12">
        <v>0.04</v>
      </c>
      <c r="H1510" s="12">
        <v>90.24</v>
      </c>
      <c r="I1510" s="12">
        <v>0.99</v>
      </c>
      <c r="J1510" s="12">
        <v>2667</v>
      </c>
      <c r="K1510" s="7" t="str">
        <f>IF(COUNTIF(Table1[Customer ID],Table1[[#This Row],[Customer ID]])&gt;1,"Repeat Customer","One-Time Customer")</f>
        <v>Repeat Customer</v>
      </c>
      <c r="L1510" s="12" t="s">
        <v>2470</v>
      </c>
      <c r="M1510" s="12" t="s">
        <v>49</v>
      </c>
      <c r="N1510" s="12" t="s">
        <v>40</v>
      </c>
      <c r="O1510" s="12" t="s">
        <v>29</v>
      </c>
      <c r="P1510" s="12" t="s">
        <v>257</v>
      </c>
      <c r="Q1510" s="12" t="s">
        <v>59</v>
      </c>
      <c r="R1510" s="12" t="s">
        <v>2471</v>
      </c>
      <c r="S1510" s="12">
        <v>0.56000000000000005</v>
      </c>
      <c r="T1510" s="7">
        <f>Table1[[#This Row],[Profit]]/Table1[[#This Row],[Sales]]</f>
        <v>0.69</v>
      </c>
      <c r="U1510" s="12" t="s">
        <v>33</v>
      </c>
      <c r="V1510" s="12" t="s">
        <v>53</v>
      </c>
      <c r="W1510" s="12" t="s">
        <v>154</v>
      </c>
      <c r="X1510" s="12" t="s">
        <v>99</v>
      </c>
      <c r="Y1510" s="12">
        <v>44107</v>
      </c>
      <c r="Z1510" s="13">
        <v>42096</v>
      </c>
      <c r="AA1510" s="14" t="str">
        <f>TEXT(Table1[[#This Row],[Order Date]],"mmmm")</f>
        <v>April</v>
      </c>
      <c r="AB1510" s="8" t="str">
        <f>TEXT(Table1[[#This Row],[Order Date]],"yyyy")</f>
        <v>2015</v>
      </c>
      <c r="AC1510" s="13">
        <v>42098</v>
      </c>
      <c r="AD1510" s="12">
        <v>246.2748</v>
      </c>
      <c r="AE1510" s="12">
        <v>4</v>
      </c>
      <c r="AF1510" s="12">
        <v>356.92</v>
      </c>
      <c r="AG1510" s="12">
        <v>87831</v>
      </c>
      <c r="AH1510" s="7" t="str">
        <f>IF(COUNTIF(Returns!$A$2:$A$1635,Orders!AG1510)&gt;0,"Returned","Not Returned")</f>
        <v>Not Returned</v>
      </c>
    </row>
    <row r="1511" spans="5:34" ht="12.75" customHeight="1" thickTop="1" thickBot="1" x14ac:dyDescent="0.3">
      <c r="E1511" s="9">
        <v>18401</v>
      </c>
      <c r="F1511" s="2" t="s">
        <v>25</v>
      </c>
      <c r="G1511" s="2">
        <v>0.09</v>
      </c>
      <c r="H1511" s="2">
        <v>47.9</v>
      </c>
      <c r="I1511" s="2">
        <v>5.86</v>
      </c>
      <c r="J1511" s="2">
        <v>2667</v>
      </c>
      <c r="K1511" s="7" t="str">
        <f>IF(COUNTIF(Table1[Customer ID],Table1[[#This Row],[Customer ID]])&gt;1,"Repeat Customer","One-Time Customer")</f>
        <v>Repeat Customer</v>
      </c>
      <c r="L1511" s="2" t="s">
        <v>2470</v>
      </c>
      <c r="M1511" s="2" t="s">
        <v>27</v>
      </c>
      <c r="N1511" s="2" t="s">
        <v>40</v>
      </c>
      <c r="O1511" s="2" t="s">
        <v>29</v>
      </c>
      <c r="P1511" s="2" t="s">
        <v>93</v>
      </c>
      <c r="Q1511" s="2" t="s">
        <v>59</v>
      </c>
      <c r="R1511" s="2" t="s">
        <v>1937</v>
      </c>
      <c r="S1511" s="2">
        <v>0.37</v>
      </c>
      <c r="T1511" s="7">
        <f>Table1[[#This Row],[Profit]]/Table1[[#This Row],[Sales]]</f>
        <v>0.69</v>
      </c>
      <c r="U1511" s="2" t="s">
        <v>33</v>
      </c>
      <c r="V1511" s="2" t="s">
        <v>53</v>
      </c>
      <c r="W1511" s="2" t="s">
        <v>154</v>
      </c>
      <c r="X1511" s="2" t="s">
        <v>99</v>
      </c>
      <c r="Y1511" s="2">
        <v>44107</v>
      </c>
      <c r="Z1511" s="10">
        <v>42096</v>
      </c>
      <c r="AA1511" s="14" t="str">
        <f>TEXT(Table1[[#This Row],[Order Date]],"mmmm")</f>
        <v>April</v>
      </c>
      <c r="AB1511" s="8" t="str">
        <f>TEXT(Table1[[#This Row],[Order Date]],"yyyy")</f>
        <v>2015</v>
      </c>
      <c r="AC1511" s="10">
        <v>42098</v>
      </c>
      <c r="AD1511" s="2">
        <v>93.950399999999988</v>
      </c>
      <c r="AE1511" s="2">
        <v>3</v>
      </c>
      <c r="AF1511" s="2">
        <v>136.16</v>
      </c>
      <c r="AG1511" s="2">
        <v>87831</v>
      </c>
      <c r="AH1511" s="7" t="str">
        <f>IF(COUNTIF(Returns!$A$2:$A$1635,Orders!AG1511)&gt;0,"Returned","Not Returned")</f>
        <v>Not Returned</v>
      </c>
    </row>
    <row r="1512" spans="5:34" ht="12.75" customHeight="1" thickTop="1" thickBot="1" x14ac:dyDescent="0.3">
      <c r="E1512" s="11">
        <v>19294</v>
      </c>
      <c r="F1512" s="12" t="s">
        <v>25</v>
      </c>
      <c r="G1512" s="12">
        <v>0.04</v>
      </c>
      <c r="H1512" s="12">
        <v>10.4</v>
      </c>
      <c r="I1512" s="12">
        <v>5.4</v>
      </c>
      <c r="J1512" s="12">
        <v>2668</v>
      </c>
      <c r="K1512" s="7" t="str">
        <f>IF(COUNTIF(Table1[Customer ID],Table1[[#This Row],[Customer ID]])&gt;1,"Repeat Customer","One-Time Customer")</f>
        <v>Repeat Customer</v>
      </c>
      <c r="L1512" s="12" t="s">
        <v>2472</v>
      </c>
      <c r="M1512" s="12" t="s">
        <v>49</v>
      </c>
      <c r="N1512" s="12" t="s">
        <v>28</v>
      </c>
      <c r="O1512" s="12" t="s">
        <v>41</v>
      </c>
      <c r="P1512" s="12" t="s">
        <v>50</v>
      </c>
      <c r="Q1512" s="12" t="s">
        <v>51</v>
      </c>
      <c r="R1512" s="12" t="s">
        <v>2473</v>
      </c>
      <c r="S1512" s="12">
        <v>0.51</v>
      </c>
      <c r="T1512" s="7">
        <f>Table1[[#This Row],[Profit]]/Table1[[#This Row],[Sales]]</f>
        <v>0.22931008107694659</v>
      </c>
      <c r="U1512" s="12" t="s">
        <v>33</v>
      </c>
      <c r="V1512" s="12" t="s">
        <v>61</v>
      </c>
      <c r="W1512" s="12" t="s">
        <v>2193</v>
      </c>
      <c r="X1512" s="12" t="s">
        <v>2474</v>
      </c>
      <c r="Y1512" s="12">
        <v>57701</v>
      </c>
      <c r="Z1512" s="13">
        <v>42091</v>
      </c>
      <c r="AA1512" s="14" t="str">
        <f>TEXT(Table1[[#This Row],[Order Date]],"mmmm")</f>
        <v>March</v>
      </c>
      <c r="AB1512" s="8" t="str">
        <f>TEXT(Table1[[#This Row],[Order Date]],"yyyy")</f>
        <v>2015</v>
      </c>
      <c r="AC1512" s="13">
        <v>42092</v>
      </c>
      <c r="AD1512" s="12">
        <v>29.98</v>
      </c>
      <c r="AE1512" s="12">
        <v>12</v>
      </c>
      <c r="AF1512" s="12">
        <v>130.74</v>
      </c>
      <c r="AG1512" s="12">
        <v>87830</v>
      </c>
      <c r="AH1512" s="7" t="str">
        <f>IF(COUNTIF(Returns!$A$2:$A$1635,Orders!AG1512)&gt;0,"Returned","Not Returned")</f>
        <v>Not Returned</v>
      </c>
    </row>
    <row r="1513" spans="5:34" ht="12.75" customHeight="1" thickTop="1" thickBot="1" x14ac:dyDescent="0.3">
      <c r="E1513" s="9">
        <v>19295</v>
      </c>
      <c r="F1513" s="2" t="s">
        <v>25</v>
      </c>
      <c r="G1513" s="2">
        <v>0.08</v>
      </c>
      <c r="H1513" s="2">
        <v>4.28</v>
      </c>
      <c r="I1513" s="2">
        <v>4.79</v>
      </c>
      <c r="J1513" s="2">
        <v>2668</v>
      </c>
      <c r="K1513" s="7" t="str">
        <f>IF(COUNTIF(Table1[Customer ID],Table1[[#This Row],[Customer ID]])&gt;1,"Repeat Customer","One-Time Customer")</f>
        <v>Repeat Customer</v>
      </c>
      <c r="L1513" s="2" t="s">
        <v>2472</v>
      </c>
      <c r="M1513" s="2" t="s">
        <v>49</v>
      </c>
      <c r="N1513" s="2" t="s">
        <v>28</v>
      </c>
      <c r="O1513" s="2" t="s">
        <v>29</v>
      </c>
      <c r="P1513" s="2" t="s">
        <v>93</v>
      </c>
      <c r="Q1513" s="2" t="s">
        <v>59</v>
      </c>
      <c r="R1513" s="2" t="s">
        <v>2475</v>
      </c>
      <c r="S1513" s="2">
        <v>0.4</v>
      </c>
      <c r="T1513" s="7">
        <f>Table1[[#This Row],[Profit]]/Table1[[#This Row],[Sales]]</f>
        <v>-2.4303188289552837</v>
      </c>
      <c r="U1513" s="2" t="s">
        <v>33</v>
      </c>
      <c r="V1513" s="2" t="s">
        <v>61</v>
      </c>
      <c r="W1513" s="2" t="s">
        <v>2193</v>
      </c>
      <c r="X1513" s="2" t="s">
        <v>2474</v>
      </c>
      <c r="Y1513" s="2">
        <v>57701</v>
      </c>
      <c r="Z1513" s="10">
        <v>42091</v>
      </c>
      <c r="AA1513" s="14" t="str">
        <f>TEXT(Table1[[#This Row],[Order Date]],"mmmm")</f>
        <v>March</v>
      </c>
      <c r="AB1513" s="8" t="str">
        <f>TEXT(Table1[[#This Row],[Order Date]],"yyyy")</f>
        <v>2015</v>
      </c>
      <c r="AC1513" s="10">
        <v>42093</v>
      </c>
      <c r="AD1513" s="2">
        <v>-121.2</v>
      </c>
      <c r="AE1513" s="2">
        <v>12</v>
      </c>
      <c r="AF1513" s="2">
        <v>49.87</v>
      </c>
      <c r="AG1513" s="2">
        <v>87830</v>
      </c>
      <c r="AH1513" s="7" t="str">
        <f>IF(COUNTIF(Returns!$A$2:$A$1635,Orders!AG1513)&gt;0,"Returned","Not Returned")</f>
        <v>Not Returned</v>
      </c>
    </row>
    <row r="1514" spans="5:34" ht="12.75" customHeight="1" thickTop="1" thickBot="1" x14ac:dyDescent="0.3">
      <c r="E1514" s="11">
        <v>18870</v>
      </c>
      <c r="F1514" s="12" t="s">
        <v>37</v>
      </c>
      <c r="G1514" s="12">
        <v>0.06</v>
      </c>
      <c r="H1514" s="12">
        <v>3.93</v>
      </c>
      <c r="I1514" s="12">
        <v>0.99</v>
      </c>
      <c r="J1514" s="12">
        <v>2668</v>
      </c>
      <c r="K1514" s="7" t="str">
        <f>IF(COUNTIF(Table1[Customer ID],Table1[[#This Row],[Customer ID]])&gt;1,"Repeat Customer","One-Time Customer")</f>
        <v>Repeat Customer</v>
      </c>
      <c r="L1514" s="12" t="s">
        <v>2472</v>
      </c>
      <c r="M1514" s="12" t="s">
        <v>49</v>
      </c>
      <c r="N1514" s="12" t="s">
        <v>40</v>
      </c>
      <c r="O1514" s="12" t="s">
        <v>29</v>
      </c>
      <c r="P1514" s="12" t="s">
        <v>66</v>
      </c>
      <c r="Q1514" s="12" t="s">
        <v>31</v>
      </c>
      <c r="R1514" s="12" t="s">
        <v>2476</v>
      </c>
      <c r="S1514" s="12">
        <v>0.39</v>
      </c>
      <c r="T1514" s="7">
        <f>Table1[[#This Row],[Profit]]/Table1[[#This Row],[Sales]]</f>
        <v>0.4459222497932176</v>
      </c>
      <c r="U1514" s="12" t="s">
        <v>33</v>
      </c>
      <c r="V1514" s="12" t="s">
        <v>61</v>
      </c>
      <c r="W1514" s="12" t="s">
        <v>2193</v>
      </c>
      <c r="X1514" s="12" t="s">
        <v>2474</v>
      </c>
      <c r="Y1514" s="12">
        <v>57701</v>
      </c>
      <c r="Z1514" s="13">
        <v>42115</v>
      </c>
      <c r="AA1514" s="14" t="str">
        <f>TEXT(Table1[[#This Row],[Order Date]],"mmmm")</f>
        <v>April</v>
      </c>
      <c r="AB1514" s="8" t="str">
        <f>TEXT(Table1[[#This Row],[Order Date]],"yyyy")</f>
        <v>2015</v>
      </c>
      <c r="AC1514" s="13">
        <v>42117</v>
      </c>
      <c r="AD1514" s="12">
        <v>10.782400000000001</v>
      </c>
      <c r="AE1514" s="12">
        <v>6</v>
      </c>
      <c r="AF1514" s="12">
        <v>24.18</v>
      </c>
      <c r="AG1514" s="12">
        <v>87832</v>
      </c>
      <c r="AH1514" s="7" t="str">
        <f>IF(COUNTIF(Returns!$A$2:$A$1635,Orders!AG1514)&gt;0,"Returned","Not Returned")</f>
        <v>Not Returned</v>
      </c>
    </row>
    <row r="1515" spans="5:34" ht="12.75" customHeight="1" thickTop="1" thickBot="1" x14ac:dyDescent="0.3">
      <c r="E1515" s="9">
        <v>5338</v>
      </c>
      <c r="F1515" s="2" t="s">
        <v>25</v>
      </c>
      <c r="G1515" s="2">
        <v>0.05</v>
      </c>
      <c r="H1515" s="2">
        <v>165.2</v>
      </c>
      <c r="I1515" s="2">
        <v>19.989999999999998</v>
      </c>
      <c r="J1515" s="2">
        <v>2670</v>
      </c>
      <c r="K1515" s="7" t="str">
        <f>IF(COUNTIF(Table1[Customer ID],Table1[[#This Row],[Customer ID]])&gt;1,"Repeat Customer","One-Time Customer")</f>
        <v>Repeat Customer</v>
      </c>
      <c r="L1515" s="2" t="s">
        <v>2477</v>
      </c>
      <c r="M1515" s="2" t="s">
        <v>49</v>
      </c>
      <c r="N1515" s="2" t="s">
        <v>40</v>
      </c>
      <c r="O1515" s="2" t="s">
        <v>29</v>
      </c>
      <c r="P1515" s="2" t="s">
        <v>141</v>
      </c>
      <c r="Q1515" s="2" t="s">
        <v>59</v>
      </c>
      <c r="R1515" s="2" t="s">
        <v>562</v>
      </c>
      <c r="S1515" s="2">
        <v>0.59</v>
      </c>
      <c r="T1515" s="7">
        <f>Table1[[#This Row],[Profit]]/Table1[[#This Row],[Sales]]</f>
        <v>7.2812192456379779E-2</v>
      </c>
      <c r="U1515" s="2" t="s">
        <v>33</v>
      </c>
      <c r="V1515" s="2" t="s">
        <v>34</v>
      </c>
      <c r="W1515" s="2" t="s">
        <v>45</v>
      </c>
      <c r="X1515" s="2" t="s">
        <v>663</v>
      </c>
      <c r="Y1515" s="2">
        <v>90049</v>
      </c>
      <c r="Z1515" s="10">
        <v>42153</v>
      </c>
      <c r="AA1515" s="14" t="str">
        <f>TEXT(Table1[[#This Row],[Order Date]],"mmmm")</f>
        <v>May</v>
      </c>
      <c r="AB1515" s="8" t="str">
        <f>TEXT(Table1[[#This Row],[Order Date]],"yyyy")</f>
        <v>2015</v>
      </c>
      <c r="AC1515" s="10">
        <v>42153</v>
      </c>
      <c r="AD1515" s="2">
        <v>2008.71</v>
      </c>
      <c r="AE1515" s="2">
        <v>167</v>
      </c>
      <c r="AF1515" s="2">
        <v>27587.55</v>
      </c>
      <c r="AG1515" s="2">
        <v>37924</v>
      </c>
      <c r="AH1515" s="7" t="str">
        <f>IF(COUNTIF(Returns!$A$2:$A$1635,Orders!AG1515)&gt;0,"Returned","Not Returned")</f>
        <v>Returned</v>
      </c>
    </row>
    <row r="1516" spans="5:34" ht="12.75" customHeight="1" thickTop="1" thickBot="1" x14ac:dyDescent="0.3">
      <c r="E1516" s="11">
        <v>5339</v>
      </c>
      <c r="F1516" s="12" t="s">
        <v>25</v>
      </c>
      <c r="G1516" s="12">
        <v>0.09</v>
      </c>
      <c r="H1516" s="12">
        <v>17.989999999999998</v>
      </c>
      <c r="I1516" s="12">
        <v>8.65</v>
      </c>
      <c r="J1516" s="12">
        <v>2670</v>
      </c>
      <c r="K1516" s="7" t="str">
        <f>IF(COUNTIF(Table1[Customer ID],Table1[[#This Row],[Customer ID]])&gt;1,"Repeat Customer","One-Time Customer")</f>
        <v>Repeat Customer</v>
      </c>
      <c r="L1516" s="12" t="s">
        <v>2477</v>
      </c>
      <c r="M1516" s="12" t="s">
        <v>49</v>
      </c>
      <c r="N1516" s="12" t="s">
        <v>40</v>
      </c>
      <c r="O1516" s="12" t="s">
        <v>29</v>
      </c>
      <c r="P1516" s="12" t="s">
        <v>30</v>
      </c>
      <c r="Q1516" s="12" t="s">
        <v>59</v>
      </c>
      <c r="R1516" s="12" t="s">
        <v>2478</v>
      </c>
      <c r="S1516" s="12">
        <v>0.56999999999999995</v>
      </c>
      <c r="T1516" s="7">
        <f>Table1[[#This Row],[Profit]]/Table1[[#This Row],[Sales]]</f>
        <v>-6.7582537471256657E-2</v>
      </c>
      <c r="U1516" s="12" t="s">
        <v>33</v>
      </c>
      <c r="V1516" s="12" t="s">
        <v>34</v>
      </c>
      <c r="W1516" s="12" t="s">
        <v>45</v>
      </c>
      <c r="X1516" s="12" t="s">
        <v>663</v>
      </c>
      <c r="Y1516" s="12">
        <v>90049</v>
      </c>
      <c r="Z1516" s="13">
        <v>42153</v>
      </c>
      <c r="AA1516" s="14" t="str">
        <f>TEXT(Table1[[#This Row],[Order Date]],"mmmm")</f>
        <v>May</v>
      </c>
      <c r="AB1516" s="8" t="str">
        <f>TEXT(Table1[[#This Row],[Order Date]],"yyyy")</f>
        <v>2015</v>
      </c>
      <c r="AC1516" s="13">
        <v>42153</v>
      </c>
      <c r="AD1516" s="12">
        <v>-80.53</v>
      </c>
      <c r="AE1516" s="12">
        <v>71</v>
      </c>
      <c r="AF1516" s="12">
        <v>1191.58</v>
      </c>
      <c r="AG1516" s="12">
        <v>37924</v>
      </c>
      <c r="AH1516" s="7" t="str">
        <f>IF(COUNTIF(Returns!$A$2:$A$1635,Orders!AG1516)&gt;0,"Returned","Not Returned")</f>
        <v>Returned</v>
      </c>
    </row>
    <row r="1517" spans="5:34" ht="12.75" customHeight="1" thickTop="1" thickBot="1" x14ac:dyDescent="0.3">
      <c r="E1517" s="9">
        <v>23338</v>
      </c>
      <c r="F1517" s="2" t="s">
        <v>25</v>
      </c>
      <c r="G1517" s="2">
        <v>0.05</v>
      </c>
      <c r="H1517" s="2">
        <v>165.2</v>
      </c>
      <c r="I1517" s="2">
        <v>19.989999999999998</v>
      </c>
      <c r="J1517" s="2">
        <v>2671</v>
      </c>
      <c r="K1517" s="7" t="str">
        <f>IF(COUNTIF(Table1[Customer ID],Table1[[#This Row],[Customer ID]])&gt;1,"Repeat Customer","One-Time Customer")</f>
        <v>One-Time Customer</v>
      </c>
      <c r="L1517" s="2" t="s">
        <v>2479</v>
      </c>
      <c r="M1517" s="2" t="s">
        <v>49</v>
      </c>
      <c r="N1517" s="2" t="s">
        <v>40</v>
      </c>
      <c r="O1517" s="2" t="s">
        <v>29</v>
      </c>
      <c r="P1517" s="2" t="s">
        <v>141</v>
      </c>
      <c r="Q1517" s="2" t="s">
        <v>59</v>
      </c>
      <c r="R1517" s="2" t="s">
        <v>562</v>
      </c>
      <c r="S1517" s="2">
        <v>0.59</v>
      </c>
      <c r="T1517" s="7">
        <f>Table1[[#This Row],[Profit]]/Table1[[#This Row],[Sales]]</f>
        <v>-7.0563071925098626E-3</v>
      </c>
      <c r="U1517" s="2" t="s">
        <v>33</v>
      </c>
      <c r="V1517" s="2" t="s">
        <v>136</v>
      </c>
      <c r="W1517" s="2" t="s">
        <v>244</v>
      </c>
      <c r="X1517" s="2" t="s">
        <v>2446</v>
      </c>
      <c r="Y1517" s="2">
        <v>37027</v>
      </c>
      <c r="Z1517" s="10">
        <v>42153</v>
      </c>
      <c r="AA1517" s="14" t="str">
        <f>TEXT(Table1[[#This Row],[Order Date]],"mmmm")</f>
        <v>May</v>
      </c>
      <c r="AB1517" s="8" t="str">
        <f>TEXT(Table1[[#This Row],[Order Date]],"yyyy")</f>
        <v>2015</v>
      </c>
      <c r="AC1517" s="10">
        <v>42153</v>
      </c>
      <c r="AD1517" s="2">
        <v>-48.957999999999998</v>
      </c>
      <c r="AE1517" s="2">
        <v>42</v>
      </c>
      <c r="AF1517" s="2">
        <v>6938.19</v>
      </c>
      <c r="AG1517" s="2">
        <v>90551</v>
      </c>
      <c r="AH1517" s="7" t="str">
        <f>IF(COUNTIF(Returns!$A$2:$A$1635,Orders!AG1517)&gt;0,"Returned","Not Returned")</f>
        <v>Not Returned</v>
      </c>
    </row>
    <row r="1518" spans="5:34" ht="12.75" customHeight="1" thickTop="1" thickBot="1" x14ac:dyDescent="0.3">
      <c r="E1518" s="11">
        <v>18147</v>
      </c>
      <c r="F1518" s="12" t="s">
        <v>47</v>
      </c>
      <c r="G1518" s="12">
        <v>0.03</v>
      </c>
      <c r="H1518" s="12">
        <v>41.32</v>
      </c>
      <c r="I1518" s="12">
        <v>58.66</v>
      </c>
      <c r="J1518" s="12">
        <v>2677</v>
      </c>
      <c r="K1518" s="7" t="str">
        <f>IF(COUNTIF(Table1[Customer ID],Table1[[#This Row],[Customer ID]])&gt;1,"Repeat Customer","One-Time Customer")</f>
        <v>Repeat Customer</v>
      </c>
      <c r="L1518" s="12" t="s">
        <v>2480</v>
      </c>
      <c r="M1518" s="12" t="s">
        <v>27</v>
      </c>
      <c r="N1518" s="12" t="s">
        <v>58</v>
      </c>
      <c r="O1518" s="12" t="s">
        <v>41</v>
      </c>
      <c r="P1518" s="12" t="s">
        <v>50</v>
      </c>
      <c r="Q1518" s="12" t="s">
        <v>86</v>
      </c>
      <c r="R1518" s="12" t="s">
        <v>2481</v>
      </c>
      <c r="S1518" s="12">
        <v>0.76</v>
      </c>
      <c r="T1518" s="7">
        <f>Table1[[#This Row],[Profit]]/Table1[[#This Row],[Sales]]</f>
        <v>-7.8269372957759931E-2</v>
      </c>
      <c r="U1518" s="12" t="s">
        <v>33</v>
      </c>
      <c r="V1518" s="12" t="s">
        <v>136</v>
      </c>
      <c r="W1518" s="12" t="s">
        <v>137</v>
      </c>
      <c r="X1518" s="12" t="s">
        <v>2482</v>
      </c>
      <c r="Y1518" s="12">
        <v>22601</v>
      </c>
      <c r="Z1518" s="13">
        <v>42171</v>
      </c>
      <c r="AA1518" s="14" t="str">
        <f>TEXT(Table1[[#This Row],[Order Date]],"mmmm")</f>
        <v>June</v>
      </c>
      <c r="AB1518" s="8" t="str">
        <f>TEXT(Table1[[#This Row],[Order Date]],"yyyy")</f>
        <v>2015</v>
      </c>
      <c r="AC1518" s="13">
        <v>42172</v>
      </c>
      <c r="AD1518" s="12">
        <v>-32.816000000000003</v>
      </c>
      <c r="AE1518" s="12">
        <v>10</v>
      </c>
      <c r="AF1518" s="12">
        <v>419.27</v>
      </c>
      <c r="AG1518" s="12">
        <v>86633</v>
      </c>
      <c r="AH1518" s="7" t="str">
        <f>IF(COUNTIF(Returns!$A$2:$A$1635,Orders!AG1518)&gt;0,"Returned","Not Returned")</f>
        <v>Not Returned</v>
      </c>
    </row>
    <row r="1519" spans="5:34" ht="12.75" customHeight="1" thickTop="1" thickBot="1" x14ac:dyDescent="0.3">
      <c r="E1519" s="9">
        <v>18148</v>
      </c>
      <c r="F1519" s="2" t="s">
        <v>47</v>
      </c>
      <c r="G1519" s="2">
        <v>0</v>
      </c>
      <c r="H1519" s="2">
        <v>6.88</v>
      </c>
      <c r="I1519" s="2">
        <v>2</v>
      </c>
      <c r="J1519" s="2">
        <v>2677</v>
      </c>
      <c r="K1519" s="7" t="str">
        <f>IF(COUNTIF(Table1[Customer ID],Table1[[#This Row],[Customer ID]])&gt;1,"Repeat Customer","One-Time Customer")</f>
        <v>Repeat Customer</v>
      </c>
      <c r="L1519" s="2" t="s">
        <v>2480</v>
      </c>
      <c r="M1519" s="2" t="s">
        <v>49</v>
      </c>
      <c r="N1519" s="2" t="s">
        <v>58</v>
      </c>
      <c r="O1519" s="2" t="s">
        <v>29</v>
      </c>
      <c r="P1519" s="2" t="s">
        <v>93</v>
      </c>
      <c r="Q1519" s="2" t="s">
        <v>31</v>
      </c>
      <c r="R1519" s="2" t="s">
        <v>662</v>
      </c>
      <c r="S1519" s="2">
        <v>0.39</v>
      </c>
      <c r="T1519" s="7">
        <f>Table1[[#This Row],[Profit]]/Table1[[#This Row],[Sales]]</f>
        <v>-0.43361111111111111</v>
      </c>
      <c r="U1519" s="2" t="s">
        <v>33</v>
      </c>
      <c r="V1519" s="2" t="s">
        <v>136</v>
      </c>
      <c r="W1519" s="2" t="s">
        <v>137</v>
      </c>
      <c r="X1519" s="2" t="s">
        <v>2482</v>
      </c>
      <c r="Y1519" s="2">
        <v>22601</v>
      </c>
      <c r="Z1519" s="10">
        <v>42171</v>
      </c>
      <c r="AA1519" s="14" t="str">
        <f>TEXT(Table1[[#This Row],[Order Date]],"mmmm")</f>
        <v>June</v>
      </c>
      <c r="AB1519" s="8" t="str">
        <f>TEXT(Table1[[#This Row],[Order Date]],"yyyy")</f>
        <v>2015</v>
      </c>
      <c r="AC1519" s="10">
        <v>42171</v>
      </c>
      <c r="AD1519" s="2">
        <v>-15.61</v>
      </c>
      <c r="AE1519" s="2">
        <v>5</v>
      </c>
      <c r="AF1519" s="2">
        <v>36</v>
      </c>
      <c r="AG1519" s="2">
        <v>86633</v>
      </c>
      <c r="AH1519" s="7" t="str">
        <f>IF(COUNTIF(Returns!$A$2:$A$1635,Orders!AG1519)&gt;0,"Returned","Not Returned")</f>
        <v>Not Returned</v>
      </c>
    </row>
    <row r="1520" spans="5:34" ht="12.75" customHeight="1" thickTop="1" thickBot="1" x14ac:dyDescent="0.3">
      <c r="E1520" s="11">
        <v>22848</v>
      </c>
      <c r="F1520" s="12" t="s">
        <v>106</v>
      </c>
      <c r="G1520" s="12">
        <v>0.09</v>
      </c>
      <c r="H1520" s="12">
        <v>8.74</v>
      </c>
      <c r="I1520" s="12">
        <v>1.39</v>
      </c>
      <c r="J1520" s="12">
        <v>2684</v>
      </c>
      <c r="K1520" s="7" t="str">
        <f>IF(COUNTIF(Table1[Customer ID],Table1[[#This Row],[Customer ID]])&gt;1,"Repeat Customer","One-Time Customer")</f>
        <v>Repeat Customer</v>
      </c>
      <c r="L1520" s="12" t="s">
        <v>2483</v>
      </c>
      <c r="M1520" s="12" t="s">
        <v>27</v>
      </c>
      <c r="N1520" s="12" t="s">
        <v>58</v>
      </c>
      <c r="O1520" s="12" t="s">
        <v>29</v>
      </c>
      <c r="P1520" s="12" t="s">
        <v>69</v>
      </c>
      <c r="Q1520" s="12" t="s">
        <v>59</v>
      </c>
      <c r="R1520" s="12" t="s">
        <v>1482</v>
      </c>
      <c r="S1520" s="12">
        <v>0.38</v>
      </c>
      <c r="T1520" s="7">
        <f>Table1[[#This Row],[Profit]]/Table1[[#This Row],[Sales]]</f>
        <v>2.0047538200339559</v>
      </c>
      <c r="U1520" s="12" t="s">
        <v>33</v>
      </c>
      <c r="V1520" s="12" t="s">
        <v>136</v>
      </c>
      <c r="W1520" s="12" t="s">
        <v>362</v>
      </c>
      <c r="X1520" s="12" t="s">
        <v>2484</v>
      </c>
      <c r="Y1520" s="12">
        <v>33952</v>
      </c>
      <c r="Z1520" s="13">
        <v>42050</v>
      </c>
      <c r="AA1520" s="14" t="str">
        <f>TEXT(Table1[[#This Row],[Order Date]],"mmmm")</f>
        <v>February</v>
      </c>
      <c r="AB1520" s="8" t="str">
        <f>TEXT(Table1[[#This Row],[Order Date]],"yyyy")</f>
        <v>2015</v>
      </c>
      <c r="AC1520" s="13">
        <v>42055</v>
      </c>
      <c r="AD1520" s="12">
        <v>23.616</v>
      </c>
      <c r="AE1520" s="12">
        <v>1</v>
      </c>
      <c r="AF1520" s="12">
        <v>11.78</v>
      </c>
      <c r="AG1520" s="12">
        <v>89146</v>
      </c>
      <c r="AH1520" s="7" t="str">
        <f>IF(COUNTIF(Returns!$A$2:$A$1635,Orders!AG1520)&gt;0,"Returned","Not Returned")</f>
        <v>Not Returned</v>
      </c>
    </row>
    <row r="1521" spans="5:34" ht="12.75" customHeight="1" thickTop="1" thickBot="1" x14ac:dyDescent="0.3">
      <c r="E1521" s="9">
        <v>22849</v>
      </c>
      <c r="F1521" s="2" t="s">
        <v>106</v>
      </c>
      <c r="G1521" s="2">
        <v>0.09</v>
      </c>
      <c r="H1521" s="2">
        <v>18.97</v>
      </c>
      <c r="I1521" s="2">
        <v>9.0299999999999994</v>
      </c>
      <c r="J1521" s="2">
        <v>2684</v>
      </c>
      <c r="K1521" s="7" t="str">
        <f>IF(COUNTIF(Table1[Customer ID],Table1[[#This Row],[Customer ID]])&gt;1,"Repeat Customer","One-Time Customer")</f>
        <v>Repeat Customer</v>
      </c>
      <c r="L1521" s="2" t="s">
        <v>2483</v>
      </c>
      <c r="M1521" s="2" t="s">
        <v>49</v>
      </c>
      <c r="N1521" s="2" t="s">
        <v>58</v>
      </c>
      <c r="O1521" s="2" t="s">
        <v>29</v>
      </c>
      <c r="P1521" s="2" t="s">
        <v>93</v>
      </c>
      <c r="Q1521" s="2" t="s">
        <v>59</v>
      </c>
      <c r="R1521" s="2" t="s">
        <v>775</v>
      </c>
      <c r="S1521" s="2">
        <v>0.37</v>
      </c>
      <c r="T1521" s="7">
        <f>Table1[[#This Row],[Profit]]/Table1[[#This Row],[Sales]]</f>
        <v>-83.397519083969456</v>
      </c>
      <c r="U1521" s="2" t="s">
        <v>33</v>
      </c>
      <c r="V1521" s="2" t="s">
        <v>136</v>
      </c>
      <c r="W1521" s="2" t="s">
        <v>362</v>
      </c>
      <c r="X1521" s="2" t="s">
        <v>2484</v>
      </c>
      <c r="Y1521" s="2">
        <v>33952</v>
      </c>
      <c r="Z1521" s="10">
        <v>42050</v>
      </c>
      <c r="AA1521" s="14" t="str">
        <f>TEXT(Table1[[#This Row],[Order Date]],"mmmm")</f>
        <v>February</v>
      </c>
      <c r="AB1521" s="8" t="str">
        <f>TEXT(Table1[[#This Row],[Order Date]],"yyyy")</f>
        <v>2015</v>
      </c>
      <c r="AC1521" s="10">
        <v>42055</v>
      </c>
      <c r="AD1521" s="2">
        <v>-1748.0119999999999</v>
      </c>
      <c r="AE1521" s="2">
        <v>1</v>
      </c>
      <c r="AF1521" s="2">
        <v>20.96</v>
      </c>
      <c r="AG1521" s="2">
        <v>89146</v>
      </c>
      <c r="AH1521" s="7" t="str">
        <f>IF(COUNTIF(Returns!$A$2:$A$1635,Orders!AG1521)&gt;0,"Returned","Not Returned")</f>
        <v>Not Returned</v>
      </c>
    </row>
    <row r="1522" spans="5:34" ht="12.75" customHeight="1" thickTop="1" thickBot="1" x14ac:dyDescent="0.3">
      <c r="E1522" s="11">
        <v>25649</v>
      </c>
      <c r="F1522" s="12" t="s">
        <v>106</v>
      </c>
      <c r="G1522" s="12">
        <v>7.0000000000000007E-2</v>
      </c>
      <c r="H1522" s="12">
        <v>4.97</v>
      </c>
      <c r="I1522" s="12">
        <v>5.71</v>
      </c>
      <c r="J1522" s="12">
        <v>2684</v>
      </c>
      <c r="K1522" s="7" t="str">
        <f>IF(COUNTIF(Table1[Customer ID],Table1[[#This Row],[Customer ID]])&gt;1,"Repeat Customer","One-Time Customer")</f>
        <v>Repeat Customer</v>
      </c>
      <c r="L1522" s="12" t="s">
        <v>2483</v>
      </c>
      <c r="M1522" s="12" t="s">
        <v>49</v>
      </c>
      <c r="N1522" s="12" t="s">
        <v>58</v>
      </c>
      <c r="O1522" s="12" t="s">
        <v>41</v>
      </c>
      <c r="P1522" s="12" t="s">
        <v>50</v>
      </c>
      <c r="Q1522" s="12" t="s">
        <v>86</v>
      </c>
      <c r="R1522" s="12" t="s">
        <v>2485</v>
      </c>
      <c r="S1522" s="12">
        <v>0.54</v>
      </c>
      <c r="T1522" s="7">
        <f>Table1[[#This Row],[Profit]]/Table1[[#This Row],[Sales]]</f>
        <v>-6.7573893473368347</v>
      </c>
      <c r="U1522" s="12" t="s">
        <v>33</v>
      </c>
      <c r="V1522" s="12" t="s">
        <v>136</v>
      </c>
      <c r="W1522" s="12" t="s">
        <v>362</v>
      </c>
      <c r="X1522" s="12" t="s">
        <v>2484</v>
      </c>
      <c r="Y1522" s="12">
        <v>33952</v>
      </c>
      <c r="Z1522" s="13">
        <v>42104</v>
      </c>
      <c r="AA1522" s="14" t="str">
        <f>TEXT(Table1[[#This Row],[Order Date]],"mmmm")</f>
        <v>April</v>
      </c>
      <c r="AB1522" s="8" t="str">
        <f>TEXT(Table1[[#This Row],[Order Date]],"yyyy")</f>
        <v>2015</v>
      </c>
      <c r="AC1522" s="13">
        <v>42109</v>
      </c>
      <c r="AD1522" s="12">
        <v>-180.15200000000002</v>
      </c>
      <c r="AE1522" s="12">
        <v>5</v>
      </c>
      <c r="AF1522" s="12">
        <v>26.66</v>
      </c>
      <c r="AG1522" s="12">
        <v>89148</v>
      </c>
      <c r="AH1522" s="7" t="str">
        <f>IF(COUNTIF(Returns!$A$2:$A$1635,Orders!AG1522)&gt;0,"Returned","Not Returned")</f>
        <v>Not Returned</v>
      </c>
    </row>
    <row r="1523" spans="5:34" ht="12.75" customHeight="1" thickTop="1" thickBot="1" x14ac:dyDescent="0.3">
      <c r="E1523" s="9">
        <v>25650</v>
      </c>
      <c r="F1523" s="2" t="s">
        <v>106</v>
      </c>
      <c r="G1523" s="2">
        <v>0.09</v>
      </c>
      <c r="H1523" s="2">
        <v>2.62</v>
      </c>
      <c r="I1523" s="2">
        <v>0.8</v>
      </c>
      <c r="J1523" s="2">
        <v>2684</v>
      </c>
      <c r="K1523" s="7" t="str">
        <f>IF(COUNTIF(Table1[Customer ID],Table1[[#This Row],[Customer ID]])&gt;1,"Repeat Customer","One-Time Customer")</f>
        <v>Repeat Customer</v>
      </c>
      <c r="L1523" s="2" t="s">
        <v>2483</v>
      </c>
      <c r="M1523" s="2" t="s">
        <v>49</v>
      </c>
      <c r="N1523" s="2" t="s">
        <v>58</v>
      </c>
      <c r="O1523" s="2" t="s">
        <v>29</v>
      </c>
      <c r="P1523" s="2" t="s">
        <v>66</v>
      </c>
      <c r="Q1523" s="2" t="s">
        <v>31</v>
      </c>
      <c r="R1523" s="2" t="s">
        <v>1409</v>
      </c>
      <c r="S1523" s="2">
        <v>0.39</v>
      </c>
      <c r="T1523" s="7">
        <f>Table1[[#This Row],[Profit]]/Table1[[#This Row],[Sales]]</f>
        <v>0.28385786802030455</v>
      </c>
      <c r="U1523" s="2" t="s">
        <v>33</v>
      </c>
      <c r="V1523" s="2" t="s">
        <v>136</v>
      </c>
      <c r="W1523" s="2" t="s">
        <v>362</v>
      </c>
      <c r="X1523" s="2" t="s">
        <v>2484</v>
      </c>
      <c r="Y1523" s="2">
        <v>33952</v>
      </c>
      <c r="Z1523" s="10">
        <v>42104</v>
      </c>
      <c r="AA1523" s="14" t="str">
        <f>TEXT(Table1[[#This Row],[Order Date]],"mmmm")</f>
        <v>April</v>
      </c>
      <c r="AB1523" s="8" t="str">
        <f>TEXT(Table1[[#This Row],[Order Date]],"yyyy")</f>
        <v>2015</v>
      </c>
      <c r="AC1523" s="10">
        <v>42106</v>
      </c>
      <c r="AD1523" s="2">
        <v>8.3879999999999999</v>
      </c>
      <c r="AE1523" s="2">
        <v>12</v>
      </c>
      <c r="AF1523" s="2">
        <v>29.55</v>
      </c>
      <c r="AG1523" s="2">
        <v>89148</v>
      </c>
      <c r="AH1523" s="7" t="str">
        <f>IF(COUNTIF(Returns!$A$2:$A$1635,Orders!AG1523)&gt;0,"Returned","Not Returned")</f>
        <v>Not Returned</v>
      </c>
    </row>
    <row r="1524" spans="5:34" ht="12.75" customHeight="1" thickTop="1" thickBot="1" x14ac:dyDescent="0.3">
      <c r="E1524" s="11">
        <v>25651</v>
      </c>
      <c r="F1524" s="12" t="s">
        <v>106</v>
      </c>
      <c r="G1524" s="12">
        <v>0.03</v>
      </c>
      <c r="H1524" s="12">
        <v>65.989999999999995</v>
      </c>
      <c r="I1524" s="12">
        <v>8.8000000000000007</v>
      </c>
      <c r="J1524" s="12">
        <v>2684</v>
      </c>
      <c r="K1524" s="7" t="str">
        <f>IF(COUNTIF(Table1[Customer ID],Table1[[#This Row],[Customer ID]])&gt;1,"Repeat Customer","One-Time Customer")</f>
        <v>Repeat Customer</v>
      </c>
      <c r="L1524" s="12" t="s">
        <v>2483</v>
      </c>
      <c r="M1524" s="12" t="s">
        <v>49</v>
      </c>
      <c r="N1524" s="12" t="s">
        <v>58</v>
      </c>
      <c r="O1524" s="12" t="s">
        <v>77</v>
      </c>
      <c r="P1524" s="12" t="s">
        <v>78</v>
      </c>
      <c r="Q1524" s="12" t="s">
        <v>59</v>
      </c>
      <c r="R1524" s="12" t="s">
        <v>751</v>
      </c>
      <c r="S1524" s="12">
        <v>0.57999999999999996</v>
      </c>
      <c r="T1524" s="7">
        <f>Table1[[#This Row],[Profit]]/Table1[[#This Row],[Sales]]</f>
        <v>8.0328915467916574E-3</v>
      </c>
      <c r="U1524" s="12" t="s">
        <v>33</v>
      </c>
      <c r="V1524" s="12" t="s">
        <v>136</v>
      </c>
      <c r="W1524" s="12" t="s">
        <v>362</v>
      </c>
      <c r="X1524" s="12" t="s">
        <v>2484</v>
      </c>
      <c r="Y1524" s="12">
        <v>33952</v>
      </c>
      <c r="Z1524" s="13">
        <v>42104</v>
      </c>
      <c r="AA1524" s="14" t="str">
        <f>TEXT(Table1[[#This Row],[Order Date]],"mmmm")</f>
        <v>April</v>
      </c>
      <c r="AB1524" s="8" t="str">
        <f>TEXT(Table1[[#This Row],[Order Date]],"yyyy")</f>
        <v>2015</v>
      </c>
      <c r="AC1524" s="13">
        <v>42104</v>
      </c>
      <c r="AD1524" s="12">
        <v>9.939899999999998</v>
      </c>
      <c r="AE1524" s="12">
        <v>21</v>
      </c>
      <c r="AF1524" s="12">
        <v>1237.4000000000001</v>
      </c>
      <c r="AG1524" s="12">
        <v>89148</v>
      </c>
      <c r="AH1524" s="7" t="str">
        <f>IF(COUNTIF(Returns!$A$2:$A$1635,Orders!AG1524)&gt;0,"Returned","Not Returned")</f>
        <v>Not Returned</v>
      </c>
    </row>
    <row r="1525" spans="5:34" ht="12.75" customHeight="1" thickTop="1" thickBot="1" x14ac:dyDescent="0.3">
      <c r="E1525" s="9">
        <v>21114</v>
      </c>
      <c r="F1525" s="2" t="s">
        <v>25</v>
      </c>
      <c r="G1525" s="2">
        <v>0</v>
      </c>
      <c r="H1525" s="2">
        <v>7.38</v>
      </c>
      <c r="I1525" s="2">
        <v>11.51</v>
      </c>
      <c r="J1525" s="2">
        <v>2685</v>
      </c>
      <c r="K1525" s="7" t="str">
        <f>IF(COUNTIF(Table1[Customer ID],Table1[[#This Row],[Customer ID]])&gt;1,"Repeat Customer","One-Time Customer")</f>
        <v>One-Time Customer</v>
      </c>
      <c r="L1525" s="2" t="s">
        <v>2486</v>
      </c>
      <c r="M1525" s="2" t="s">
        <v>49</v>
      </c>
      <c r="N1525" s="2" t="s">
        <v>58</v>
      </c>
      <c r="O1525" s="2" t="s">
        <v>29</v>
      </c>
      <c r="P1525" s="2" t="s">
        <v>109</v>
      </c>
      <c r="Q1525" s="2" t="s">
        <v>59</v>
      </c>
      <c r="R1525" s="2" t="s">
        <v>2487</v>
      </c>
      <c r="S1525" s="2">
        <v>0.36</v>
      </c>
      <c r="T1525" s="7">
        <f>Table1[[#This Row],[Profit]]/Table1[[#This Row],[Sales]]</f>
        <v>-3.7511904761904757</v>
      </c>
      <c r="U1525" s="2" t="s">
        <v>33</v>
      </c>
      <c r="V1525" s="2" t="s">
        <v>53</v>
      </c>
      <c r="W1525" s="2" t="s">
        <v>71</v>
      </c>
      <c r="X1525" s="2" t="s">
        <v>2488</v>
      </c>
      <c r="Y1525" s="2">
        <v>11803</v>
      </c>
      <c r="Z1525" s="10">
        <v>42098</v>
      </c>
      <c r="AA1525" s="14" t="str">
        <f>TEXT(Table1[[#This Row],[Order Date]],"mmmm")</f>
        <v>April</v>
      </c>
      <c r="AB1525" s="8" t="str">
        <f>TEXT(Table1[[#This Row],[Order Date]],"yyyy")</f>
        <v>2015</v>
      </c>
      <c r="AC1525" s="10">
        <v>42099</v>
      </c>
      <c r="AD1525" s="2">
        <v>-66.170999999999992</v>
      </c>
      <c r="AE1525" s="2">
        <v>2</v>
      </c>
      <c r="AF1525" s="2">
        <v>17.64</v>
      </c>
      <c r="AG1525" s="2">
        <v>89147</v>
      </c>
      <c r="AH1525" s="7" t="str">
        <f>IF(COUNTIF(Returns!$A$2:$A$1635,Orders!AG1525)&gt;0,"Returned","Not Returned")</f>
        <v>Not Returned</v>
      </c>
    </row>
    <row r="1526" spans="5:34" ht="12.75" customHeight="1" thickTop="1" thickBot="1" x14ac:dyDescent="0.3">
      <c r="E1526" s="11">
        <v>23299</v>
      </c>
      <c r="F1526" s="12" t="s">
        <v>47</v>
      </c>
      <c r="G1526" s="12">
        <v>0.09</v>
      </c>
      <c r="H1526" s="12">
        <v>3.75</v>
      </c>
      <c r="I1526" s="12">
        <v>0.5</v>
      </c>
      <c r="J1526" s="12">
        <v>2689</v>
      </c>
      <c r="K1526" s="7" t="str">
        <f>IF(COUNTIF(Table1[Customer ID],Table1[[#This Row],[Customer ID]])&gt;1,"Repeat Customer","One-Time Customer")</f>
        <v>One-Time Customer</v>
      </c>
      <c r="L1526" s="12" t="s">
        <v>2489</v>
      </c>
      <c r="M1526" s="12" t="s">
        <v>49</v>
      </c>
      <c r="N1526" s="12" t="s">
        <v>40</v>
      </c>
      <c r="O1526" s="12" t="s">
        <v>29</v>
      </c>
      <c r="P1526" s="12" t="s">
        <v>134</v>
      </c>
      <c r="Q1526" s="12" t="s">
        <v>59</v>
      </c>
      <c r="R1526" s="12" t="s">
        <v>2490</v>
      </c>
      <c r="S1526" s="12">
        <v>0.37</v>
      </c>
      <c r="T1526" s="7">
        <f>Table1[[#This Row],[Profit]]/Table1[[#This Row],[Sales]]</f>
        <v>0.69</v>
      </c>
      <c r="U1526" s="12" t="s">
        <v>33</v>
      </c>
      <c r="V1526" s="12" t="s">
        <v>53</v>
      </c>
      <c r="W1526" s="12" t="s">
        <v>54</v>
      </c>
      <c r="X1526" s="12" t="s">
        <v>2491</v>
      </c>
      <c r="Y1526" s="12">
        <v>7011</v>
      </c>
      <c r="Z1526" s="13">
        <v>42128</v>
      </c>
      <c r="AA1526" s="14" t="str">
        <f>TEXT(Table1[[#This Row],[Order Date]],"mmmm")</f>
        <v>May</v>
      </c>
      <c r="AB1526" s="8" t="str">
        <f>TEXT(Table1[[#This Row],[Order Date]],"yyyy")</f>
        <v>2015</v>
      </c>
      <c r="AC1526" s="13">
        <v>42130</v>
      </c>
      <c r="AD1526" s="12">
        <v>51.218699999999998</v>
      </c>
      <c r="AE1526" s="12">
        <v>21</v>
      </c>
      <c r="AF1526" s="12">
        <v>74.23</v>
      </c>
      <c r="AG1526" s="12">
        <v>90624</v>
      </c>
      <c r="AH1526" s="7" t="str">
        <f>IF(COUNTIF(Returns!$A$2:$A$1635,Orders!AG1526)&gt;0,"Returned","Not Returned")</f>
        <v>Not Returned</v>
      </c>
    </row>
    <row r="1527" spans="5:34" ht="12.75" customHeight="1" thickTop="1" thickBot="1" x14ac:dyDescent="0.3">
      <c r="E1527" s="9">
        <v>23298</v>
      </c>
      <c r="F1527" s="2" t="s">
        <v>47</v>
      </c>
      <c r="G1527" s="2">
        <v>0.01</v>
      </c>
      <c r="H1527" s="2">
        <v>30.98</v>
      </c>
      <c r="I1527" s="2">
        <v>9.18</v>
      </c>
      <c r="J1527" s="2">
        <v>2693</v>
      </c>
      <c r="K1527" s="7" t="str">
        <f>IF(COUNTIF(Table1[Customer ID],Table1[[#This Row],[Customer ID]])&gt;1,"Repeat Customer","One-Time Customer")</f>
        <v>One-Time Customer</v>
      </c>
      <c r="L1527" s="2" t="s">
        <v>2492</v>
      </c>
      <c r="M1527" s="2" t="s">
        <v>49</v>
      </c>
      <c r="N1527" s="2" t="s">
        <v>40</v>
      </c>
      <c r="O1527" s="2" t="s">
        <v>29</v>
      </c>
      <c r="P1527" s="2" t="s">
        <v>93</v>
      </c>
      <c r="Q1527" s="2" t="s">
        <v>59</v>
      </c>
      <c r="R1527" s="2" t="s">
        <v>2357</v>
      </c>
      <c r="S1527" s="2">
        <v>0.4</v>
      </c>
      <c r="T1527" s="7">
        <f>Table1[[#This Row],[Profit]]/Table1[[#This Row],[Sales]]</f>
        <v>0.60662319233406148</v>
      </c>
      <c r="U1527" s="2" t="s">
        <v>33</v>
      </c>
      <c r="V1527" s="2" t="s">
        <v>53</v>
      </c>
      <c r="W1527" s="2" t="s">
        <v>149</v>
      </c>
      <c r="X1527" s="2" t="s">
        <v>1104</v>
      </c>
      <c r="Y1527" s="2">
        <v>5201</v>
      </c>
      <c r="Z1527" s="10">
        <v>42128</v>
      </c>
      <c r="AA1527" s="14" t="str">
        <f>TEXT(Table1[[#This Row],[Order Date]],"mmmm")</f>
        <v>May</v>
      </c>
      <c r="AB1527" s="8" t="str">
        <f>TEXT(Table1[[#This Row],[Order Date]],"yyyy")</f>
        <v>2015</v>
      </c>
      <c r="AC1527" s="10">
        <v>42128</v>
      </c>
      <c r="AD1527" s="2">
        <v>380.46800000000002</v>
      </c>
      <c r="AE1527" s="2">
        <v>20</v>
      </c>
      <c r="AF1527" s="2">
        <v>627.19000000000005</v>
      </c>
      <c r="AG1527" s="2">
        <v>90624</v>
      </c>
      <c r="AH1527" s="7" t="str">
        <f>IF(COUNTIF(Returns!$A$2:$A$1635,Orders!AG1527)&gt;0,"Returned","Not Returned")</f>
        <v>Not Returned</v>
      </c>
    </row>
    <row r="1528" spans="5:34" ht="12.75" customHeight="1" thickTop="1" thickBot="1" x14ac:dyDescent="0.3">
      <c r="E1528" s="11">
        <v>18354</v>
      </c>
      <c r="F1528" s="12" t="s">
        <v>47</v>
      </c>
      <c r="G1528" s="12">
        <v>0.05</v>
      </c>
      <c r="H1528" s="12">
        <v>107.53</v>
      </c>
      <c r="I1528" s="12">
        <v>5.81</v>
      </c>
      <c r="J1528" s="12">
        <v>2696</v>
      </c>
      <c r="K1528" s="7" t="str">
        <f>IF(COUNTIF(Table1[Customer ID],Table1[[#This Row],[Customer ID]])&gt;1,"Repeat Customer","One-Time Customer")</f>
        <v>One-Time Customer</v>
      </c>
      <c r="L1528" s="12" t="s">
        <v>2493</v>
      </c>
      <c r="M1528" s="12" t="s">
        <v>49</v>
      </c>
      <c r="N1528" s="12" t="s">
        <v>40</v>
      </c>
      <c r="O1528" s="12" t="s">
        <v>41</v>
      </c>
      <c r="P1528" s="12" t="s">
        <v>50</v>
      </c>
      <c r="Q1528" s="12" t="s">
        <v>86</v>
      </c>
      <c r="R1528" s="12" t="s">
        <v>1653</v>
      </c>
      <c r="S1528" s="12">
        <v>0.65</v>
      </c>
      <c r="T1528" s="7">
        <f>Table1[[#This Row],[Profit]]/Table1[[#This Row],[Sales]]</f>
        <v>-0.14588853357697582</v>
      </c>
      <c r="U1528" s="12" t="s">
        <v>33</v>
      </c>
      <c r="V1528" s="12" t="s">
        <v>136</v>
      </c>
      <c r="W1528" s="12" t="s">
        <v>1278</v>
      </c>
      <c r="X1528" s="12" t="s">
        <v>2494</v>
      </c>
      <c r="Y1528" s="12">
        <v>35401</v>
      </c>
      <c r="Z1528" s="13">
        <v>42068</v>
      </c>
      <c r="AA1528" s="14" t="str">
        <f>TEXT(Table1[[#This Row],[Order Date]],"mmmm")</f>
        <v>March</v>
      </c>
      <c r="AB1528" s="8" t="str">
        <f>TEXT(Table1[[#This Row],[Order Date]],"yyyy")</f>
        <v>2015</v>
      </c>
      <c r="AC1528" s="13">
        <v>42069</v>
      </c>
      <c r="AD1528" s="12">
        <v>-89.418000000000006</v>
      </c>
      <c r="AE1528" s="12">
        <v>6</v>
      </c>
      <c r="AF1528" s="12">
        <v>612.91999999999996</v>
      </c>
      <c r="AG1528" s="12">
        <v>87676</v>
      </c>
      <c r="AH1528" s="7" t="str">
        <f>IF(COUNTIF(Returns!$A$2:$A$1635,Orders!AG1528)&gt;0,"Returned","Not Returned")</f>
        <v>Not Returned</v>
      </c>
    </row>
    <row r="1529" spans="5:34" ht="12.75" customHeight="1" thickTop="1" thickBot="1" x14ac:dyDescent="0.3">
      <c r="E1529" s="9">
        <v>19506</v>
      </c>
      <c r="F1529" s="2" t="s">
        <v>47</v>
      </c>
      <c r="G1529" s="2">
        <v>0.04</v>
      </c>
      <c r="H1529" s="2">
        <v>1.74</v>
      </c>
      <c r="I1529" s="2">
        <v>4.08</v>
      </c>
      <c r="J1529" s="2">
        <v>2697</v>
      </c>
      <c r="K1529" s="7" t="str">
        <f>IF(COUNTIF(Table1[Customer ID],Table1[[#This Row],[Customer ID]])&gt;1,"Repeat Customer","One-Time Customer")</f>
        <v>Repeat Customer</v>
      </c>
      <c r="L1529" s="2" t="s">
        <v>2495</v>
      </c>
      <c r="M1529" s="2" t="s">
        <v>49</v>
      </c>
      <c r="N1529" s="2" t="s">
        <v>28</v>
      </c>
      <c r="O1529" s="2" t="s">
        <v>41</v>
      </c>
      <c r="P1529" s="2" t="s">
        <v>50</v>
      </c>
      <c r="Q1529" s="2" t="s">
        <v>51</v>
      </c>
      <c r="R1529" s="2" t="s">
        <v>219</v>
      </c>
      <c r="S1529" s="2">
        <v>0.53</v>
      </c>
      <c r="T1529" s="7">
        <f>Table1[[#This Row],[Profit]]/Table1[[#This Row],[Sales]]</f>
        <v>0.31815680880330122</v>
      </c>
      <c r="U1529" s="2" t="s">
        <v>33</v>
      </c>
      <c r="V1529" s="2" t="s">
        <v>136</v>
      </c>
      <c r="W1529" s="2" t="s">
        <v>1278</v>
      </c>
      <c r="X1529" s="2" t="s">
        <v>2496</v>
      </c>
      <c r="Y1529" s="2">
        <v>35216</v>
      </c>
      <c r="Z1529" s="10">
        <v>42058</v>
      </c>
      <c r="AA1529" s="14" t="str">
        <f>TEXT(Table1[[#This Row],[Order Date]],"mmmm")</f>
        <v>February</v>
      </c>
      <c r="AB1529" s="8" t="str">
        <f>TEXT(Table1[[#This Row],[Order Date]],"yyyy")</f>
        <v>2015</v>
      </c>
      <c r="AC1529" s="10">
        <v>42060</v>
      </c>
      <c r="AD1529" s="2">
        <v>9.2519999999999989</v>
      </c>
      <c r="AE1529" s="2">
        <v>16</v>
      </c>
      <c r="AF1529" s="2">
        <v>29.08</v>
      </c>
      <c r="AG1529" s="2">
        <v>87678</v>
      </c>
      <c r="AH1529" s="7" t="str">
        <f>IF(COUNTIF(Returns!$A$2:$A$1635,Orders!AG1529)&gt;0,"Returned","Not Returned")</f>
        <v>Not Returned</v>
      </c>
    </row>
    <row r="1530" spans="5:34" ht="12.75" customHeight="1" thickTop="1" thickBot="1" x14ac:dyDescent="0.3">
      <c r="E1530" s="11">
        <v>19507</v>
      </c>
      <c r="F1530" s="12" t="s">
        <v>47</v>
      </c>
      <c r="G1530" s="12">
        <v>0.01</v>
      </c>
      <c r="H1530" s="12">
        <v>119.99</v>
      </c>
      <c r="I1530" s="12">
        <v>56.14</v>
      </c>
      <c r="J1530" s="12">
        <v>2697</v>
      </c>
      <c r="K1530" s="7" t="str">
        <f>IF(COUNTIF(Table1[Customer ID],Table1[[#This Row],[Customer ID]])&gt;1,"Repeat Customer","One-Time Customer")</f>
        <v>Repeat Customer</v>
      </c>
      <c r="L1530" s="12" t="s">
        <v>2495</v>
      </c>
      <c r="M1530" s="12" t="s">
        <v>39</v>
      </c>
      <c r="N1530" s="12" t="s">
        <v>28</v>
      </c>
      <c r="O1530" s="12" t="s">
        <v>77</v>
      </c>
      <c r="P1530" s="12" t="s">
        <v>85</v>
      </c>
      <c r="Q1530" s="12" t="s">
        <v>121</v>
      </c>
      <c r="R1530" s="12" t="s">
        <v>318</v>
      </c>
      <c r="S1530" s="12">
        <v>0.39</v>
      </c>
      <c r="T1530" s="7">
        <f>Table1[[#This Row],[Profit]]/Table1[[#This Row],[Sales]]</f>
        <v>-0.46585304155948265</v>
      </c>
      <c r="U1530" s="12" t="s">
        <v>33</v>
      </c>
      <c r="V1530" s="12" t="s">
        <v>136</v>
      </c>
      <c r="W1530" s="12" t="s">
        <v>1278</v>
      </c>
      <c r="X1530" s="12" t="s">
        <v>2496</v>
      </c>
      <c r="Y1530" s="12">
        <v>35216</v>
      </c>
      <c r="Z1530" s="13">
        <v>42058</v>
      </c>
      <c r="AA1530" s="14" t="str">
        <f>TEXT(Table1[[#This Row],[Order Date]],"mmmm")</f>
        <v>February</v>
      </c>
      <c r="AB1530" s="8" t="str">
        <f>TEXT(Table1[[#This Row],[Order Date]],"yyyy")</f>
        <v>2015</v>
      </c>
      <c r="AC1530" s="13">
        <v>42059</v>
      </c>
      <c r="AD1530" s="12">
        <v>-1197.0419999999999</v>
      </c>
      <c r="AE1530" s="12">
        <v>21</v>
      </c>
      <c r="AF1530" s="12">
        <v>2569.5700000000002</v>
      </c>
      <c r="AG1530" s="12">
        <v>87678</v>
      </c>
      <c r="AH1530" s="7" t="str">
        <f>IF(COUNTIF(Returns!$A$2:$A$1635,Orders!AG1530)&gt;0,"Returned","Not Returned")</f>
        <v>Not Returned</v>
      </c>
    </row>
    <row r="1531" spans="5:34" ht="13.8" thickTop="1" thickBot="1" x14ac:dyDescent="0.3">
      <c r="E1531" s="9">
        <v>21580</v>
      </c>
      <c r="F1531" s="2" t="s">
        <v>47</v>
      </c>
      <c r="G1531" s="2">
        <v>0.06</v>
      </c>
      <c r="H1531" s="2">
        <v>4.9800000000000004</v>
      </c>
      <c r="I1531" s="2">
        <v>4.95</v>
      </c>
      <c r="J1531" s="2">
        <v>2699</v>
      </c>
      <c r="K1531" s="7" t="str">
        <f>IF(COUNTIF(Table1[Customer ID],Table1[[#This Row],[Customer ID]])&gt;1,"Repeat Customer","One-Time Customer")</f>
        <v>Repeat Customer</v>
      </c>
      <c r="L1531" s="2" t="s">
        <v>2497</v>
      </c>
      <c r="M1531" s="2" t="s">
        <v>49</v>
      </c>
      <c r="N1531" s="2" t="s">
        <v>28</v>
      </c>
      <c r="O1531" s="2" t="s">
        <v>29</v>
      </c>
      <c r="P1531" s="2" t="s">
        <v>109</v>
      </c>
      <c r="Q1531" s="2" t="s">
        <v>59</v>
      </c>
      <c r="R1531" s="2" t="s">
        <v>2498</v>
      </c>
      <c r="S1531" s="2">
        <v>0.37</v>
      </c>
      <c r="T1531" s="7">
        <f>Table1[[#This Row],[Profit]]/Table1[[#This Row],[Sales]]</f>
        <v>-1.3067983289023928</v>
      </c>
      <c r="U1531" s="2" t="s">
        <v>33</v>
      </c>
      <c r="V1531" s="2" t="s">
        <v>34</v>
      </c>
      <c r="W1531" s="2" t="s">
        <v>378</v>
      </c>
      <c r="X1531" s="2" t="s">
        <v>2499</v>
      </c>
      <c r="Y1531" s="2">
        <v>86442</v>
      </c>
      <c r="Z1531" s="10">
        <v>42146</v>
      </c>
      <c r="AA1531" s="14" t="str">
        <f>TEXT(Table1[[#This Row],[Order Date]],"mmmm")</f>
        <v>May</v>
      </c>
      <c r="AB1531" s="8" t="str">
        <f>TEXT(Table1[[#This Row],[Order Date]],"yyyy")</f>
        <v>2015</v>
      </c>
      <c r="AC1531" s="10">
        <v>42148</v>
      </c>
      <c r="AD1531" s="2">
        <v>-103.224</v>
      </c>
      <c r="AE1531" s="2">
        <v>16</v>
      </c>
      <c r="AF1531" s="2">
        <v>78.989999999999995</v>
      </c>
      <c r="AG1531" s="2">
        <v>87677</v>
      </c>
      <c r="AH1531" s="7" t="str">
        <f>IF(COUNTIF(Returns!$A$2:$A$1635,Orders!AG1531)&gt;0,"Returned","Not Returned")</f>
        <v>Not Returned</v>
      </c>
    </row>
    <row r="1532" spans="5:34" ht="13.8" thickTop="1" thickBot="1" x14ac:dyDescent="0.3">
      <c r="E1532" s="11">
        <v>20983</v>
      </c>
      <c r="F1532" s="12" t="s">
        <v>37</v>
      </c>
      <c r="G1532" s="12">
        <v>0.04</v>
      </c>
      <c r="H1532" s="12">
        <v>70.98</v>
      </c>
      <c r="I1532" s="12">
        <v>26.74</v>
      </c>
      <c r="J1532" s="12">
        <v>2699</v>
      </c>
      <c r="K1532" s="7" t="str">
        <f>IF(COUNTIF(Table1[Customer ID],Table1[[#This Row],[Customer ID]])&gt;1,"Repeat Customer","One-Time Customer")</f>
        <v>Repeat Customer</v>
      </c>
      <c r="L1532" s="12" t="s">
        <v>2497</v>
      </c>
      <c r="M1532" s="12" t="s">
        <v>39</v>
      </c>
      <c r="N1532" s="12" t="s">
        <v>28</v>
      </c>
      <c r="O1532" s="12" t="s">
        <v>41</v>
      </c>
      <c r="P1532" s="12" t="s">
        <v>191</v>
      </c>
      <c r="Q1532" s="12" t="s">
        <v>121</v>
      </c>
      <c r="R1532" s="12" t="s">
        <v>2500</v>
      </c>
      <c r="S1532" s="12">
        <v>0.6</v>
      </c>
      <c r="T1532" s="7">
        <f>Table1[[#This Row],[Profit]]/Table1[[#This Row],[Sales]]</f>
        <v>-6.2905606802791877E-2</v>
      </c>
      <c r="U1532" s="12" t="s">
        <v>33</v>
      </c>
      <c r="V1532" s="12" t="s">
        <v>34</v>
      </c>
      <c r="W1532" s="12" t="s">
        <v>378</v>
      </c>
      <c r="X1532" s="12" t="s">
        <v>2499</v>
      </c>
      <c r="Y1532" s="12">
        <v>86442</v>
      </c>
      <c r="Z1532" s="13">
        <v>42102</v>
      </c>
      <c r="AA1532" s="14" t="str">
        <f>TEXT(Table1[[#This Row],[Order Date]],"mmmm")</f>
        <v>April</v>
      </c>
      <c r="AB1532" s="8" t="str">
        <f>TEXT(Table1[[#This Row],[Order Date]],"yyyy")</f>
        <v>2015</v>
      </c>
      <c r="AC1532" s="13">
        <v>42104</v>
      </c>
      <c r="AD1532" s="12">
        <v>-84.628799999999998</v>
      </c>
      <c r="AE1532" s="12">
        <v>19</v>
      </c>
      <c r="AF1532" s="12">
        <v>1345.33</v>
      </c>
      <c r="AG1532" s="12">
        <v>87679</v>
      </c>
      <c r="AH1532" s="7" t="str">
        <f>IF(COUNTIF(Returns!$A$2:$A$1635,Orders!AG1532)&gt;0,"Returned","Not Returned")</f>
        <v>Not Returned</v>
      </c>
    </row>
    <row r="1533" spans="5:34" ht="12.75" customHeight="1" thickTop="1" thickBot="1" x14ac:dyDescent="0.3">
      <c r="E1533" s="9">
        <v>24151</v>
      </c>
      <c r="F1533" s="2" t="s">
        <v>47</v>
      </c>
      <c r="G1533" s="2">
        <v>0.06</v>
      </c>
      <c r="H1533" s="2">
        <v>3.6</v>
      </c>
      <c r="I1533" s="2">
        <v>2.2000000000000002</v>
      </c>
      <c r="J1533" s="2">
        <v>2704</v>
      </c>
      <c r="K1533" s="7" t="str">
        <f>IF(COUNTIF(Table1[Customer ID],Table1[[#This Row],[Customer ID]])&gt;1,"Repeat Customer","One-Time Customer")</f>
        <v>Repeat Customer</v>
      </c>
      <c r="L1533" s="2" t="s">
        <v>2501</v>
      </c>
      <c r="M1533" s="2" t="s">
        <v>49</v>
      </c>
      <c r="N1533" s="2" t="s">
        <v>114</v>
      </c>
      <c r="O1533" s="2" t="s">
        <v>29</v>
      </c>
      <c r="P1533" s="2" t="s">
        <v>93</v>
      </c>
      <c r="Q1533" s="2" t="s">
        <v>31</v>
      </c>
      <c r="R1533" s="2" t="s">
        <v>1669</v>
      </c>
      <c r="S1533" s="2">
        <v>0.39</v>
      </c>
      <c r="T1533" s="7">
        <f>Table1[[#This Row],[Profit]]/Table1[[#This Row],[Sales]]</f>
        <v>181.41159973666888</v>
      </c>
      <c r="U1533" s="2" t="s">
        <v>33</v>
      </c>
      <c r="V1533" s="2" t="s">
        <v>136</v>
      </c>
      <c r="W1533" s="2" t="s">
        <v>362</v>
      </c>
      <c r="X1533" s="2" t="s">
        <v>2502</v>
      </c>
      <c r="Y1533" s="2">
        <v>32503</v>
      </c>
      <c r="Z1533" s="10">
        <v>42124</v>
      </c>
      <c r="AA1533" s="14" t="str">
        <f>TEXT(Table1[[#This Row],[Order Date]],"mmmm")</f>
        <v>April</v>
      </c>
      <c r="AB1533" s="8" t="str">
        <f>TEXT(Table1[[#This Row],[Order Date]],"yyyy")</f>
        <v>2015</v>
      </c>
      <c r="AC1533" s="10">
        <v>42126</v>
      </c>
      <c r="AD1533" s="2">
        <v>2755.6422000000002</v>
      </c>
      <c r="AE1533" s="2">
        <v>4</v>
      </c>
      <c r="AF1533" s="2">
        <v>15.19</v>
      </c>
      <c r="AG1533" s="2">
        <v>91407</v>
      </c>
      <c r="AH1533" s="7" t="str">
        <f>IF(COUNTIF(Returns!$A$2:$A$1635,Orders!AG1533)&gt;0,"Returned","Not Returned")</f>
        <v>Not Returned</v>
      </c>
    </row>
    <row r="1534" spans="5:34" ht="12.75" customHeight="1" thickTop="1" thickBot="1" x14ac:dyDescent="0.3">
      <c r="E1534" s="11">
        <v>21979</v>
      </c>
      <c r="F1534" s="12" t="s">
        <v>106</v>
      </c>
      <c r="G1534" s="12">
        <v>0.03</v>
      </c>
      <c r="H1534" s="12">
        <v>13.48</v>
      </c>
      <c r="I1534" s="12">
        <v>4.51</v>
      </c>
      <c r="J1534" s="12">
        <v>2704</v>
      </c>
      <c r="K1534" s="7" t="str">
        <f>IF(COUNTIF(Table1[Customer ID],Table1[[#This Row],[Customer ID]])&gt;1,"Repeat Customer","One-Time Customer")</f>
        <v>Repeat Customer</v>
      </c>
      <c r="L1534" s="12" t="s">
        <v>2501</v>
      </c>
      <c r="M1534" s="12" t="s">
        <v>27</v>
      </c>
      <c r="N1534" s="12" t="s">
        <v>114</v>
      </c>
      <c r="O1534" s="12" t="s">
        <v>29</v>
      </c>
      <c r="P1534" s="12" t="s">
        <v>141</v>
      </c>
      <c r="Q1534" s="12" t="s">
        <v>59</v>
      </c>
      <c r="R1534" s="12" t="s">
        <v>2503</v>
      </c>
      <c r="S1534" s="12">
        <v>0.59</v>
      </c>
      <c r="T1534" s="7">
        <f>Table1[[#This Row],[Profit]]/Table1[[#This Row],[Sales]]</f>
        <v>-4.3035468145906881</v>
      </c>
      <c r="U1534" s="12" t="s">
        <v>33</v>
      </c>
      <c r="V1534" s="12" t="s">
        <v>136</v>
      </c>
      <c r="W1534" s="12" t="s">
        <v>362</v>
      </c>
      <c r="X1534" s="12" t="s">
        <v>2502</v>
      </c>
      <c r="Y1534" s="12">
        <v>32503</v>
      </c>
      <c r="Z1534" s="13">
        <v>42124</v>
      </c>
      <c r="AA1534" s="14" t="str">
        <f>TEXT(Table1[[#This Row],[Order Date]],"mmmm")</f>
        <v>April</v>
      </c>
      <c r="AB1534" s="8" t="str">
        <f>TEXT(Table1[[#This Row],[Order Date]],"yyyy")</f>
        <v>2015</v>
      </c>
      <c r="AC1534" s="13">
        <v>42128</v>
      </c>
      <c r="AD1534" s="12">
        <v>-256.01800000000003</v>
      </c>
      <c r="AE1534" s="12">
        <v>4</v>
      </c>
      <c r="AF1534" s="12">
        <v>59.49</v>
      </c>
      <c r="AG1534" s="12">
        <v>91408</v>
      </c>
      <c r="AH1534" s="7" t="str">
        <f>IF(COUNTIF(Returns!$A$2:$A$1635,Orders!AG1534)&gt;0,"Returned","Not Returned")</f>
        <v>Not Returned</v>
      </c>
    </row>
    <row r="1535" spans="5:34" ht="12.75" customHeight="1" thickTop="1" thickBot="1" x14ac:dyDescent="0.3">
      <c r="E1535" s="9">
        <v>18898</v>
      </c>
      <c r="F1535" s="2" t="s">
        <v>56</v>
      </c>
      <c r="G1535" s="2">
        <v>7.0000000000000007E-2</v>
      </c>
      <c r="H1535" s="2">
        <v>60.97</v>
      </c>
      <c r="I1535" s="2">
        <v>4.5</v>
      </c>
      <c r="J1535" s="2">
        <v>2709</v>
      </c>
      <c r="K1535" s="7" t="str">
        <f>IF(COUNTIF(Table1[Customer ID],Table1[[#This Row],[Customer ID]])&gt;1,"Repeat Customer","One-Time Customer")</f>
        <v>Repeat Customer</v>
      </c>
      <c r="L1535" s="2" t="s">
        <v>2504</v>
      </c>
      <c r="M1535" s="2" t="s">
        <v>49</v>
      </c>
      <c r="N1535" s="2" t="s">
        <v>114</v>
      </c>
      <c r="O1535" s="2" t="s">
        <v>29</v>
      </c>
      <c r="P1535" s="2" t="s">
        <v>257</v>
      </c>
      <c r="Q1535" s="2" t="s">
        <v>59</v>
      </c>
      <c r="R1535" s="2" t="s">
        <v>2132</v>
      </c>
      <c r="S1535" s="2">
        <v>0.56000000000000005</v>
      </c>
      <c r="T1535" s="7">
        <f>Table1[[#This Row],[Profit]]/Table1[[#This Row],[Sales]]</f>
        <v>-0.72216459197786997</v>
      </c>
      <c r="U1535" s="2" t="s">
        <v>33</v>
      </c>
      <c r="V1535" s="2" t="s">
        <v>53</v>
      </c>
      <c r="W1535" s="2" t="s">
        <v>415</v>
      </c>
      <c r="X1535" s="2" t="s">
        <v>2505</v>
      </c>
      <c r="Y1535" s="2">
        <v>21042</v>
      </c>
      <c r="Z1535" s="10">
        <v>42152</v>
      </c>
      <c r="AA1535" s="14" t="str">
        <f>TEXT(Table1[[#This Row],[Order Date]],"mmmm")</f>
        <v>May</v>
      </c>
      <c r="AB1535" s="8" t="str">
        <f>TEXT(Table1[[#This Row],[Order Date]],"yyyy")</f>
        <v>2015</v>
      </c>
      <c r="AC1535" s="10">
        <v>42154</v>
      </c>
      <c r="AD1535" s="2">
        <v>-41.77</v>
      </c>
      <c r="AE1535" s="2">
        <v>1</v>
      </c>
      <c r="AF1535" s="2">
        <v>57.84</v>
      </c>
      <c r="AG1535" s="2">
        <v>89240</v>
      </c>
      <c r="AH1535" s="7" t="str">
        <f>IF(COUNTIF(Returns!$A$2:$A$1635,Orders!AG1535)&gt;0,"Returned","Not Returned")</f>
        <v>Not Returned</v>
      </c>
    </row>
    <row r="1536" spans="5:34" ht="12.75" customHeight="1" thickTop="1" thickBot="1" x14ac:dyDescent="0.3">
      <c r="E1536" s="11">
        <v>18899</v>
      </c>
      <c r="F1536" s="12" t="s">
        <v>56</v>
      </c>
      <c r="G1536" s="12">
        <v>0</v>
      </c>
      <c r="H1536" s="12">
        <v>90.98</v>
      </c>
      <c r="I1536" s="12">
        <v>56.2</v>
      </c>
      <c r="J1536" s="12">
        <v>2709</v>
      </c>
      <c r="K1536" s="7" t="str">
        <f>IF(COUNTIF(Table1[Customer ID],Table1[[#This Row],[Customer ID]])&gt;1,"Repeat Customer","One-Time Customer")</f>
        <v>Repeat Customer</v>
      </c>
      <c r="L1536" s="12" t="s">
        <v>2504</v>
      </c>
      <c r="M1536" s="12" t="s">
        <v>49</v>
      </c>
      <c r="N1536" s="12" t="s">
        <v>114</v>
      </c>
      <c r="O1536" s="12" t="s">
        <v>41</v>
      </c>
      <c r="P1536" s="12" t="s">
        <v>50</v>
      </c>
      <c r="Q1536" s="12" t="s">
        <v>86</v>
      </c>
      <c r="R1536" s="12" t="s">
        <v>1061</v>
      </c>
      <c r="S1536" s="12">
        <v>0.74</v>
      </c>
      <c r="T1536" s="7">
        <f>Table1[[#This Row],[Profit]]/Table1[[#This Row],[Sales]]</f>
        <v>-0.71130173737997204</v>
      </c>
      <c r="U1536" s="12" t="s">
        <v>33</v>
      </c>
      <c r="V1536" s="12" t="s">
        <v>53</v>
      </c>
      <c r="W1536" s="12" t="s">
        <v>415</v>
      </c>
      <c r="X1536" s="12" t="s">
        <v>2505</v>
      </c>
      <c r="Y1536" s="12">
        <v>21042</v>
      </c>
      <c r="Z1536" s="13">
        <v>42152</v>
      </c>
      <c r="AA1536" s="14" t="str">
        <f>TEXT(Table1[[#This Row],[Order Date]],"mmmm")</f>
        <v>May</v>
      </c>
      <c r="AB1536" s="8" t="str">
        <f>TEXT(Table1[[#This Row],[Order Date]],"yyyy")</f>
        <v>2015</v>
      </c>
      <c r="AC1536" s="13">
        <v>42154</v>
      </c>
      <c r="AD1536" s="12">
        <v>-1014.11</v>
      </c>
      <c r="AE1536" s="12">
        <v>15</v>
      </c>
      <c r="AF1536" s="12">
        <v>1425.71</v>
      </c>
      <c r="AG1536" s="12">
        <v>89240</v>
      </c>
      <c r="AH1536" s="7" t="str">
        <f>IF(COUNTIF(Returns!$A$2:$A$1635,Orders!AG1536)&gt;0,"Returned","Not Returned")</f>
        <v>Not Returned</v>
      </c>
    </row>
    <row r="1537" spans="5:34" ht="12.75" customHeight="1" thickTop="1" thickBot="1" x14ac:dyDescent="0.3">
      <c r="E1537" s="9">
        <v>18855</v>
      </c>
      <c r="F1537" s="2" t="s">
        <v>47</v>
      </c>
      <c r="G1537" s="2">
        <v>7.0000000000000007E-2</v>
      </c>
      <c r="H1537" s="2">
        <v>2.88</v>
      </c>
      <c r="I1537" s="2">
        <v>0.5</v>
      </c>
      <c r="J1537" s="2">
        <v>2713</v>
      </c>
      <c r="K1537" s="7" t="str">
        <f>IF(COUNTIF(Table1[Customer ID],Table1[[#This Row],[Customer ID]])&gt;1,"Repeat Customer","One-Time Customer")</f>
        <v>Repeat Customer</v>
      </c>
      <c r="L1537" s="2" t="s">
        <v>2506</v>
      </c>
      <c r="M1537" s="2" t="s">
        <v>49</v>
      </c>
      <c r="N1537" s="2" t="s">
        <v>28</v>
      </c>
      <c r="O1537" s="2" t="s">
        <v>29</v>
      </c>
      <c r="P1537" s="2" t="s">
        <v>134</v>
      </c>
      <c r="Q1537" s="2" t="s">
        <v>59</v>
      </c>
      <c r="R1537" s="2" t="s">
        <v>2507</v>
      </c>
      <c r="S1537" s="2">
        <v>0.39</v>
      </c>
      <c r="T1537" s="7">
        <f>Table1[[#This Row],[Profit]]/Table1[[#This Row],[Sales]]</f>
        <v>0.69</v>
      </c>
      <c r="U1537" s="2" t="s">
        <v>33</v>
      </c>
      <c r="V1537" s="2" t="s">
        <v>61</v>
      </c>
      <c r="W1537" s="2" t="s">
        <v>300</v>
      </c>
      <c r="X1537" s="2" t="s">
        <v>2508</v>
      </c>
      <c r="Y1537" s="2">
        <v>49001</v>
      </c>
      <c r="Z1537" s="10">
        <v>42176</v>
      </c>
      <c r="AA1537" s="14" t="str">
        <f>TEXT(Table1[[#This Row],[Order Date]],"mmmm")</f>
        <v>June</v>
      </c>
      <c r="AB1537" s="8" t="str">
        <f>TEXT(Table1[[#This Row],[Order Date]],"yyyy")</f>
        <v>2015</v>
      </c>
      <c r="AC1537" s="10">
        <v>42179</v>
      </c>
      <c r="AD1537" s="2">
        <v>17.429400000000001</v>
      </c>
      <c r="AE1537" s="2">
        <v>9</v>
      </c>
      <c r="AF1537" s="2">
        <v>25.26</v>
      </c>
      <c r="AG1537" s="2">
        <v>88701</v>
      </c>
      <c r="AH1537" s="7" t="str">
        <f>IF(COUNTIF(Returns!$A$2:$A$1635,Orders!AG1537)&gt;0,"Returned","Not Returned")</f>
        <v>Not Returned</v>
      </c>
    </row>
    <row r="1538" spans="5:34" ht="12.75" customHeight="1" thickTop="1" thickBot="1" x14ac:dyDescent="0.3">
      <c r="E1538" s="11">
        <v>18856</v>
      </c>
      <c r="F1538" s="12" t="s">
        <v>47</v>
      </c>
      <c r="G1538" s="12">
        <v>0.03</v>
      </c>
      <c r="H1538" s="12">
        <v>348.21</v>
      </c>
      <c r="I1538" s="12">
        <v>40.19</v>
      </c>
      <c r="J1538" s="12">
        <v>2713</v>
      </c>
      <c r="K1538" s="7" t="str">
        <f>IF(COUNTIF(Table1[Customer ID],Table1[[#This Row],[Customer ID]])&gt;1,"Repeat Customer","One-Time Customer")</f>
        <v>Repeat Customer</v>
      </c>
      <c r="L1538" s="12" t="s">
        <v>2506</v>
      </c>
      <c r="M1538" s="12" t="s">
        <v>39</v>
      </c>
      <c r="N1538" s="12" t="s">
        <v>28</v>
      </c>
      <c r="O1538" s="12" t="s">
        <v>41</v>
      </c>
      <c r="P1538" s="12" t="s">
        <v>152</v>
      </c>
      <c r="Q1538" s="12" t="s">
        <v>121</v>
      </c>
      <c r="R1538" s="12" t="s">
        <v>1572</v>
      </c>
      <c r="S1538" s="12">
        <v>0.62</v>
      </c>
      <c r="T1538" s="7">
        <f>Table1[[#This Row],[Profit]]/Table1[[#This Row],[Sales]]</f>
        <v>-0.24297652684199092</v>
      </c>
      <c r="U1538" s="12" t="s">
        <v>33</v>
      </c>
      <c r="V1538" s="12" t="s">
        <v>61</v>
      </c>
      <c r="W1538" s="12" t="s">
        <v>300</v>
      </c>
      <c r="X1538" s="12" t="s">
        <v>2508</v>
      </c>
      <c r="Y1538" s="12">
        <v>49001</v>
      </c>
      <c r="Z1538" s="13">
        <v>42176</v>
      </c>
      <c r="AA1538" s="14" t="str">
        <f>TEXT(Table1[[#This Row],[Order Date]],"mmmm")</f>
        <v>June</v>
      </c>
      <c r="AB1538" s="8" t="str">
        <f>TEXT(Table1[[#This Row],[Order Date]],"yyyy")</f>
        <v>2015</v>
      </c>
      <c r="AC1538" s="13">
        <v>42177</v>
      </c>
      <c r="AD1538" s="12">
        <v>-178.86960000000002</v>
      </c>
      <c r="AE1538" s="12">
        <v>2</v>
      </c>
      <c r="AF1538" s="12">
        <v>736.16</v>
      </c>
      <c r="AG1538" s="12">
        <v>88701</v>
      </c>
      <c r="AH1538" s="7" t="str">
        <f>IF(COUNTIF(Returns!$A$2:$A$1635,Orders!AG1538)&gt;0,"Returned","Not Returned")</f>
        <v>Not Returned</v>
      </c>
    </row>
    <row r="1539" spans="5:34" ht="12.75" customHeight="1" thickTop="1" thickBot="1" x14ac:dyDescent="0.3">
      <c r="E1539" s="9">
        <v>21690</v>
      </c>
      <c r="F1539" s="2" t="s">
        <v>106</v>
      </c>
      <c r="G1539" s="2">
        <v>0.01</v>
      </c>
      <c r="H1539" s="2">
        <v>29.89</v>
      </c>
      <c r="I1539" s="2">
        <v>1.99</v>
      </c>
      <c r="J1539" s="2">
        <v>2715</v>
      </c>
      <c r="K1539" s="7" t="str">
        <f>IF(COUNTIF(Table1[Customer ID],Table1[[#This Row],[Customer ID]])&gt;1,"Repeat Customer","One-Time Customer")</f>
        <v>One-Time Customer</v>
      </c>
      <c r="L1539" s="2" t="s">
        <v>2509</v>
      </c>
      <c r="M1539" s="2" t="s">
        <v>49</v>
      </c>
      <c r="N1539" s="2" t="s">
        <v>28</v>
      </c>
      <c r="O1539" s="2" t="s">
        <v>77</v>
      </c>
      <c r="P1539" s="2" t="s">
        <v>180</v>
      </c>
      <c r="Q1539" s="2" t="s">
        <v>51</v>
      </c>
      <c r="R1539" s="2" t="s">
        <v>1311</v>
      </c>
      <c r="S1539" s="2">
        <v>0.5</v>
      </c>
      <c r="T1539" s="7">
        <f>Table1[[#This Row],[Profit]]/Table1[[#This Row],[Sales]]</f>
        <v>-2.3354192740926156</v>
      </c>
      <c r="U1539" s="2" t="s">
        <v>33</v>
      </c>
      <c r="V1539" s="2" t="s">
        <v>61</v>
      </c>
      <c r="W1539" s="2" t="s">
        <v>300</v>
      </c>
      <c r="X1539" s="2" t="s">
        <v>2510</v>
      </c>
      <c r="Y1539" s="2">
        <v>48911</v>
      </c>
      <c r="Z1539" s="10">
        <v>42016</v>
      </c>
      <c r="AA1539" s="14" t="str">
        <f>TEXT(Table1[[#This Row],[Order Date]],"mmmm")</f>
        <v>January</v>
      </c>
      <c r="AB1539" s="8" t="str">
        <f>TEXT(Table1[[#This Row],[Order Date]],"yyyy")</f>
        <v>2015</v>
      </c>
      <c r="AC1539" s="10">
        <v>42020</v>
      </c>
      <c r="AD1539" s="2">
        <v>-74.64</v>
      </c>
      <c r="AE1539" s="2">
        <v>1</v>
      </c>
      <c r="AF1539" s="2">
        <v>31.96</v>
      </c>
      <c r="AG1539" s="2">
        <v>88702</v>
      </c>
      <c r="AH1539" s="7" t="str">
        <f>IF(COUNTIF(Returns!$A$2:$A$1635,Orders!AG1539)&gt;0,"Returned","Not Returned")</f>
        <v>Not Returned</v>
      </c>
    </row>
    <row r="1540" spans="5:34" ht="12.75" customHeight="1" thickTop="1" thickBot="1" x14ac:dyDescent="0.3">
      <c r="E1540" s="11">
        <v>21863</v>
      </c>
      <c r="F1540" s="12" t="s">
        <v>47</v>
      </c>
      <c r="G1540" s="12">
        <v>0.1</v>
      </c>
      <c r="H1540" s="12">
        <v>6.74</v>
      </c>
      <c r="I1540" s="12">
        <v>1.72</v>
      </c>
      <c r="J1540" s="12">
        <v>2718</v>
      </c>
      <c r="K1540" s="7" t="str">
        <f>IF(COUNTIF(Table1[Customer ID],Table1[[#This Row],[Customer ID]])&gt;1,"Repeat Customer","One-Time Customer")</f>
        <v>One-Time Customer</v>
      </c>
      <c r="L1540" s="12" t="s">
        <v>2511</v>
      </c>
      <c r="M1540" s="12" t="s">
        <v>49</v>
      </c>
      <c r="N1540" s="12" t="s">
        <v>114</v>
      </c>
      <c r="O1540" s="12" t="s">
        <v>29</v>
      </c>
      <c r="P1540" s="12" t="s">
        <v>93</v>
      </c>
      <c r="Q1540" s="12" t="s">
        <v>31</v>
      </c>
      <c r="R1540" s="12" t="s">
        <v>2512</v>
      </c>
      <c r="S1540" s="12">
        <v>0.35</v>
      </c>
      <c r="T1540" s="7">
        <f>Table1[[#This Row],[Profit]]/Table1[[#This Row],[Sales]]</f>
        <v>0.66629316491799939</v>
      </c>
      <c r="U1540" s="12" t="s">
        <v>33</v>
      </c>
      <c r="V1540" s="12" t="s">
        <v>61</v>
      </c>
      <c r="W1540" s="12" t="s">
        <v>178</v>
      </c>
      <c r="X1540" s="12" t="s">
        <v>2510</v>
      </c>
      <c r="Y1540" s="12">
        <v>60438</v>
      </c>
      <c r="Z1540" s="13">
        <v>42064</v>
      </c>
      <c r="AA1540" s="14" t="str">
        <f>TEXT(Table1[[#This Row],[Order Date]],"mmmm")</f>
        <v>March</v>
      </c>
      <c r="AB1540" s="8" t="str">
        <f>TEXT(Table1[[#This Row],[Order Date]],"yyyy")</f>
        <v>2015</v>
      </c>
      <c r="AC1540" s="13">
        <v>42066</v>
      </c>
      <c r="AD1540" s="12">
        <v>65.41</v>
      </c>
      <c r="AE1540" s="12">
        <v>15</v>
      </c>
      <c r="AF1540" s="12">
        <v>98.17</v>
      </c>
      <c r="AG1540" s="12">
        <v>89394</v>
      </c>
      <c r="AH1540" s="7" t="str">
        <f>IF(COUNTIF(Returns!$A$2:$A$1635,Orders!AG1540)&gt;0,"Returned","Not Returned")</f>
        <v>Not Returned</v>
      </c>
    </row>
    <row r="1541" spans="5:34" ht="12.75" customHeight="1" thickTop="1" thickBot="1" x14ac:dyDescent="0.3">
      <c r="E1541" s="9">
        <v>21399</v>
      </c>
      <c r="F1541" s="2" t="s">
        <v>47</v>
      </c>
      <c r="G1541" s="2">
        <v>0</v>
      </c>
      <c r="H1541" s="2">
        <v>40.479999999999997</v>
      </c>
      <c r="I1541" s="2">
        <v>19.989999999999998</v>
      </c>
      <c r="J1541" s="2">
        <v>2720</v>
      </c>
      <c r="K1541" s="7" t="str">
        <f>IF(COUNTIF(Table1[Customer ID],Table1[[#This Row],[Customer ID]])&gt;1,"Repeat Customer","One-Time Customer")</f>
        <v>One-Time Customer</v>
      </c>
      <c r="L1541" s="2" t="s">
        <v>2513</v>
      </c>
      <c r="M1541" s="2" t="s">
        <v>49</v>
      </c>
      <c r="N1541" s="2" t="s">
        <v>58</v>
      </c>
      <c r="O1541" s="2" t="s">
        <v>77</v>
      </c>
      <c r="P1541" s="2" t="s">
        <v>180</v>
      </c>
      <c r="Q1541" s="2" t="s">
        <v>59</v>
      </c>
      <c r="R1541" s="2" t="s">
        <v>830</v>
      </c>
      <c r="S1541" s="2">
        <v>0.77</v>
      </c>
      <c r="T1541" s="7">
        <f>Table1[[#This Row],[Profit]]/Table1[[#This Row],[Sales]]</f>
        <v>-9.6750330250990765E-2</v>
      </c>
      <c r="U1541" s="2" t="s">
        <v>33</v>
      </c>
      <c r="V1541" s="2" t="s">
        <v>136</v>
      </c>
      <c r="W1541" s="2" t="s">
        <v>387</v>
      </c>
      <c r="X1541" s="2" t="s">
        <v>2514</v>
      </c>
      <c r="Y1541" s="2">
        <v>30721</v>
      </c>
      <c r="Z1541" s="10">
        <v>42171</v>
      </c>
      <c r="AA1541" s="14" t="str">
        <f>TEXT(Table1[[#This Row],[Order Date]],"mmmm")</f>
        <v>June</v>
      </c>
      <c r="AB1541" s="8" t="str">
        <f>TEXT(Table1[[#This Row],[Order Date]],"yyyy")</f>
        <v>2015</v>
      </c>
      <c r="AC1541" s="10">
        <v>42172</v>
      </c>
      <c r="AD1541" s="2">
        <v>-25.634</v>
      </c>
      <c r="AE1541" s="2">
        <v>6</v>
      </c>
      <c r="AF1541" s="2">
        <v>264.95</v>
      </c>
      <c r="AG1541" s="2">
        <v>88766</v>
      </c>
      <c r="AH1541" s="7" t="str">
        <f>IF(COUNTIF(Returns!$A$2:$A$1635,Orders!AG1541)&gt;0,"Returned","Not Returned")</f>
        <v>Not Returned</v>
      </c>
    </row>
    <row r="1542" spans="5:34" ht="12.75" customHeight="1" thickTop="1" thickBot="1" x14ac:dyDescent="0.3">
      <c r="E1542" s="11">
        <v>19907</v>
      </c>
      <c r="F1542" s="12" t="s">
        <v>47</v>
      </c>
      <c r="G1542" s="12">
        <v>0.06</v>
      </c>
      <c r="H1542" s="12">
        <v>4.9800000000000004</v>
      </c>
      <c r="I1542" s="12">
        <v>7.44</v>
      </c>
      <c r="J1542" s="12">
        <v>2724</v>
      </c>
      <c r="K1542" s="7" t="str">
        <f>IF(COUNTIF(Table1[Customer ID],Table1[[#This Row],[Customer ID]])&gt;1,"Repeat Customer","One-Time Customer")</f>
        <v>Repeat Customer</v>
      </c>
      <c r="L1542" s="12" t="s">
        <v>2515</v>
      </c>
      <c r="M1542" s="12" t="s">
        <v>49</v>
      </c>
      <c r="N1542" s="12" t="s">
        <v>40</v>
      </c>
      <c r="O1542" s="12" t="s">
        <v>29</v>
      </c>
      <c r="P1542" s="12" t="s">
        <v>93</v>
      </c>
      <c r="Q1542" s="12" t="s">
        <v>59</v>
      </c>
      <c r="R1542" s="12" t="s">
        <v>384</v>
      </c>
      <c r="S1542" s="12">
        <v>0.36</v>
      </c>
      <c r="T1542" s="7">
        <f>Table1[[#This Row],[Profit]]/Table1[[#This Row],[Sales]]</f>
        <v>-0.70591993986092838</v>
      </c>
      <c r="U1542" s="12" t="s">
        <v>33</v>
      </c>
      <c r="V1542" s="12" t="s">
        <v>136</v>
      </c>
      <c r="W1542" s="12" t="s">
        <v>244</v>
      </c>
      <c r="X1542" s="12" t="s">
        <v>2516</v>
      </c>
      <c r="Y1542" s="12">
        <v>37421</v>
      </c>
      <c r="Z1542" s="13">
        <v>42125</v>
      </c>
      <c r="AA1542" s="14" t="str">
        <f>TEXT(Table1[[#This Row],[Order Date]],"mmmm")</f>
        <v>May</v>
      </c>
      <c r="AB1542" s="8" t="str">
        <f>TEXT(Table1[[#This Row],[Order Date]],"yyyy")</f>
        <v>2015</v>
      </c>
      <c r="AC1542" s="13">
        <v>42126</v>
      </c>
      <c r="AD1542" s="12">
        <v>-37.561999999999998</v>
      </c>
      <c r="AE1542" s="12">
        <v>10</v>
      </c>
      <c r="AF1542" s="12">
        <v>53.21</v>
      </c>
      <c r="AG1542" s="12">
        <v>88959</v>
      </c>
      <c r="AH1542" s="7" t="str">
        <f>IF(COUNTIF(Returns!$A$2:$A$1635,Orders!AG1542)&gt;0,"Returned","Not Returned")</f>
        <v>Not Returned</v>
      </c>
    </row>
    <row r="1543" spans="5:34" ht="12.75" customHeight="1" thickTop="1" thickBot="1" x14ac:dyDescent="0.3">
      <c r="E1543" s="9">
        <v>19908</v>
      </c>
      <c r="F1543" s="2" t="s">
        <v>47</v>
      </c>
      <c r="G1543" s="2">
        <v>0.01</v>
      </c>
      <c r="H1543" s="2">
        <v>6.48</v>
      </c>
      <c r="I1543" s="2">
        <v>7.37</v>
      </c>
      <c r="J1543" s="2">
        <v>2724</v>
      </c>
      <c r="K1543" s="7" t="str">
        <f>IF(COUNTIF(Table1[Customer ID],Table1[[#This Row],[Customer ID]])&gt;1,"Repeat Customer","One-Time Customer")</f>
        <v>Repeat Customer</v>
      </c>
      <c r="L1543" s="2" t="s">
        <v>2515</v>
      </c>
      <c r="M1543" s="2" t="s">
        <v>49</v>
      </c>
      <c r="N1543" s="2" t="s">
        <v>40</v>
      </c>
      <c r="O1543" s="2" t="s">
        <v>29</v>
      </c>
      <c r="P1543" s="2" t="s">
        <v>93</v>
      </c>
      <c r="Q1543" s="2" t="s">
        <v>59</v>
      </c>
      <c r="R1543" s="2" t="s">
        <v>714</v>
      </c>
      <c r="S1543" s="2">
        <v>0.37</v>
      </c>
      <c r="T1543" s="7">
        <f>Table1[[#This Row],[Profit]]/Table1[[#This Row],[Sales]]</f>
        <v>-3.66200325732899</v>
      </c>
      <c r="U1543" s="2" t="s">
        <v>33</v>
      </c>
      <c r="V1543" s="2" t="s">
        <v>136</v>
      </c>
      <c r="W1543" s="2" t="s">
        <v>244</v>
      </c>
      <c r="X1543" s="2" t="s">
        <v>2516</v>
      </c>
      <c r="Y1543" s="2">
        <v>37421</v>
      </c>
      <c r="Z1543" s="10">
        <v>42125</v>
      </c>
      <c r="AA1543" s="14" t="str">
        <f>TEXT(Table1[[#This Row],[Order Date]],"mmmm")</f>
        <v>May</v>
      </c>
      <c r="AB1543" s="8" t="str">
        <f>TEXT(Table1[[#This Row],[Order Date]],"yyyy")</f>
        <v>2015</v>
      </c>
      <c r="AC1543" s="10">
        <v>42127</v>
      </c>
      <c r="AD1543" s="2">
        <v>-449.69399999999996</v>
      </c>
      <c r="AE1543" s="2">
        <v>18</v>
      </c>
      <c r="AF1543" s="2">
        <v>122.8</v>
      </c>
      <c r="AG1543" s="2">
        <v>88959</v>
      </c>
      <c r="AH1543" s="7" t="str">
        <f>IF(COUNTIF(Returns!$A$2:$A$1635,Orders!AG1543)&gt;0,"Returned","Not Returned")</f>
        <v>Not Returned</v>
      </c>
    </row>
    <row r="1544" spans="5:34" ht="12.75" customHeight="1" thickTop="1" thickBot="1" x14ac:dyDescent="0.3">
      <c r="E1544" s="11">
        <v>22612</v>
      </c>
      <c r="F1544" s="12" t="s">
        <v>37</v>
      </c>
      <c r="G1544" s="12">
        <v>0.05</v>
      </c>
      <c r="H1544" s="12">
        <v>28.15</v>
      </c>
      <c r="I1544" s="12">
        <v>6.17</v>
      </c>
      <c r="J1544" s="12">
        <v>2725</v>
      </c>
      <c r="K1544" s="7" t="str">
        <f>IF(COUNTIF(Table1[Customer ID],Table1[[#This Row],[Customer ID]])&gt;1,"Repeat Customer","One-Time Customer")</f>
        <v>One-Time Customer</v>
      </c>
      <c r="L1544" s="12" t="s">
        <v>2517</v>
      </c>
      <c r="M1544" s="12" t="s">
        <v>49</v>
      </c>
      <c r="N1544" s="12" t="s">
        <v>40</v>
      </c>
      <c r="O1544" s="12" t="s">
        <v>29</v>
      </c>
      <c r="P1544" s="12" t="s">
        <v>30</v>
      </c>
      <c r="Q1544" s="12" t="s">
        <v>51</v>
      </c>
      <c r="R1544" s="12" t="s">
        <v>2337</v>
      </c>
      <c r="S1544" s="12">
        <v>0.55000000000000004</v>
      </c>
      <c r="T1544" s="7">
        <f>Table1[[#This Row],[Profit]]/Table1[[#This Row],[Sales]]</f>
        <v>-0.23460585027268221</v>
      </c>
      <c r="U1544" s="12" t="s">
        <v>33</v>
      </c>
      <c r="V1544" s="12" t="s">
        <v>136</v>
      </c>
      <c r="W1544" s="12" t="s">
        <v>244</v>
      </c>
      <c r="X1544" s="12" t="s">
        <v>2518</v>
      </c>
      <c r="Y1544" s="12">
        <v>37042</v>
      </c>
      <c r="Z1544" s="13">
        <v>42021</v>
      </c>
      <c r="AA1544" s="14" t="str">
        <f>TEXT(Table1[[#This Row],[Order Date]],"mmmm")</f>
        <v>January</v>
      </c>
      <c r="AB1544" s="8" t="str">
        <f>TEXT(Table1[[#This Row],[Order Date]],"yyyy")</f>
        <v>2015</v>
      </c>
      <c r="AC1544" s="13">
        <v>42022</v>
      </c>
      <c r="AD1544" s="12">
        <v>-66.248000000000005</v>
      </c>
      <c r="AE1544" s="12">
        <v>10</v>
      </c>
      <c r="AF1544" s="12">
        <v>282.38</v>
      </c>
      <c r="AG1544" s="12">
        <v>88958</v>
      </c>
      <c r="AH1544" s="7" t="str">
        <f>IF(COUNTIF(Returns!$A$2:$A$1635,Orders!AG1544)&gt;0,"Returned","Not Returned")</f>
        <v>Not Returned</v>
      </c>
    </row>
    <row r="1545" spans="5:34" ht="12.75" customHeight="1" thickTop="1" thickBot="1" x14ac:dyDescent="0.3">
      <c r="E1545" s="9">
        <v>21422</v>
      </c>
      <c r="F1545" s="2" t="s">
        <v>106</v>
      </c>
      <c r="G1545" s="2">
        <v>0.08</v>
      </c>
      <c r="H1545" s="2">
        <v>230.98</v>
      </c>
      <c r="I1545" s="2">
        <v>23.78</v>
      </c>
      <c r="J1545" s="2">
        <v>2729</v>
      </c>
      <c r="K1545" s="7" t="str">
        <f>IF(COUNTIF(Table1[Customer ID],Table1[[#This Row],[Customer ID]])&gt;1,"Repeat Customer","One-Time Customer")</f>
        <v>One-Time Customer</v>
      </c>
      <c r="L1545" s="2" t="s">
        <v>2519</v>
      </c>
      <c r="M1545" s="2" t="s">
        <v>39</v>
      </c>
      <c r="N1545" s="2" t="s">
        <v>114</v>
      </c>
      <c r="O1545" s="2" t="s">
        <v>41</v>
      </c>
      <c r="P1545" s="2" t="s">
        <v>152</v>
      </c>
      <c r="Q1545" s="2" t="s">
        <v>121</v>
      </c>
      <c r="R1545" s="2" t="s">
        <v>825</v>
      </c>
      <c r="S1545" s="2">
        <v>0.6</v>
      </c>
      <c r="T1545" s="7">
        <f>Table1[[#This Row],[Profit]]/Table1[[#This Row],[Sales]]</f>
        <v>0.54248486159169551</v>
      </c>
      <c r="U1545" s="2" t="s">
        <v>33</v>
      </c>
      <c r="V1545" s="2" t="s">
        <v>34</v>
      </c>
      <c r="W1545" s="2" t="s">
        <v>35</v>
      </c>
      <c r="X1545" s="2" t="s">
        <v>566</v>
      </c>
      <c r="Y1545" s="2">
        <v>98226</v>
      </c>
      <c r="Z1545" s="10">
        <v>42069</v>
      </c>
      <c r="AA1545" s="14" t="str">
        <f>TEXT(Table1[[#This Row],[Order Date]],"mmmm")</f>
        <v>March</v>
      </c>
      <c r="AB1545" s="8" t="str">
        <f>TEXT(Table1[[#This Row],[Order Date]],"yyyy")</f>
        <v>2015</v>
      </c>
      <c r="AC1545" s="10">
        <v>42073</v>
      </c>
      <c r="AD1545" s="2">
        <v>501.69</v>
      </c>
      <c r="AE1545" s="2">
        <v>4</v>
      </c>
      <c r="AF1545" s="2">
        <v>924.8</v>
      </c>
      <c r="AG1545" s="2">
        <v>88114</v>
      </c>
      <c r="AH1545" s="7" t="str">
        <f>IF(COUNTIF(Returns!$A$2:$A$1635,Orders!AG1545)&gt;0,"Returned","Not Returned")</f>
        <v>Not Returned</v>
      </c>
    </row>
    <row r="1546" spans="5:34" ht="12.75" customHeight="1" thickTop="1" thickBot="1" x14ac:dyDescent="0.3">
      <c r="E1546" s="11">
        <v>19819</v>
      </c>
      <c r="F1546" s="12" t="s">
        <v>37</v>
      </c>
      <c r="G1546" s="12">
        <v>0.05</v>
      </c>
      <c r="H1546" s="12">
        <v>100.98</v>
      </c>
      <c r="I1546" s="12">
        <v>7.18</v>
      </c>
      <c r="J1546" s="12">
        <v>2737</v>
      </c>
      <c r="K1546" s="7" t="str">
        <f>IF(COUNTIF(Table1[Customer ID],Table1[[#This Row],[Customer ID]])&gt;1,"Repeat Customer","One-Time Customer")</f>
        <v>Repeat Customer</v>
      </c>
      <c r="L1546" s="12" t="s">
        <v>2520</v>
      </c>
      <c r="M1546" s="12" t="s">
        <v>49</v>
      </c>
      <c r="N1546" s="12" t="s">
        <v>58</v>
      </c>
      <c r="O1546" s="12" t="s">
        <v>77</v>
      </c>
      <c r="P1546" s="12" t="s">
        <v>180</v>
      </c>
      <c r="Q1546" s="12" t="s">
        <v>59</v>
      </c>
      <c r="R1546" s="12" t="s">
        <v>2275</v>
      </c>
      <c r="S1546" s="12">
        <v>0.4</v>
      </c>
      <c r="T1546" s="7">
        <f>Table1[[#This Row],[Profit]]/Table1[[#This Row],[Sales]]</f>
        <v>0.69</v>
      </c>
      <c r="U1546" s="12" t="s">
        <v>33</v>
      </c>
      <c r="V1546" s="12" t="s">
        <v>53</v>
      </c>
      <c r="W1546" s="12" t="s">
        <v>149</v>
      </c>
      <c r="X1546" s="12" t="s">
        <v>739</v>
      </c>
      <c r="Y1546" s="12">
        <v>5701</v>
      </c>
      <c r="Z1546" s="13">
        <v>42116</v>
      </c>
      <c r="AA1546" s="14" t="str">
        <f>TEXT(Table1[[#This Row],[Order Date]],"mmmm")</f>
        <v>April</v>
      </c>
      <c r="AB1546" s="8" t="str">
        <f>TEXT(Table1[[#This Row],[Order Date]],"yyyy")</f>
        <v>2015</v>
      </c>
      <c r="AC1546" s="13">
        <v>42118</v>
      </c>
      <c r="AD1546" s="12">
        <v>566.6072999999999</v>
      </c>
      <c r="AE1546" s="12">
        <v>8</v>
      </c>
      <c r="AF1546" s="12">
        <v>821.17</v>
      </c>
      <c r="AG1546" s="12">
        <v>89018</v>
      </c>
      <c r="AH1546" s="7" t="str">
        <f>IF(COUNTIF(Returns!$A$2:$A$1635,Orders!AG1546)&gt;0,"Returned","Not Returned")</f>
        <v>Not Returned</v>
      </c>
    </row>
    <row r="1547" spans="5:34" ht="12.75" customHeight="1" thickTop="1" thickBot="1" x14ac:dyDescent="0.3">
      <c r="E1547" s="9">
        <v>18790</v>
      </c>
      <c r="F1547" s="2" t="s">
        <v>56</v>
      </c>
      <c r="G1547" s="2">
        <v>0.03</v>
      </c>
      <c r="H1547" s="2">
        <v>15.31</v>
      </c>
      <c r="I1547" s="2">
        <v>8.7799999999999994</v>
      </c>
      <c r="J1547" s="2">
        <v>2737</v>
      </c>
      <c r="K1547" s="7" t="str">
        <f>IF(COUNTIF(Table1[Customer ID],Table1[[#This Row],[Customer ID]])&gt;1,"Repeat Customer","One-Time Customer")</f>
        <v>Repeat Customer</v>
      </c>
      <c r="L1547" s="2" t="s">
        <v>2520</v>
      </c>
      <c r="M1547" s="2" t="s">
        <v>49</v>
      </c>
      <c r="N1547" s="2" t="s">
        <v>58</v>
      </c>
      <c r="O1547" s="2" t="s">
        <v>29</v>
      </c>
      <c r="P1547" s="2" t="s">
        <v>141</v>
      </c>
      <c r="Q1547" s="2" t="s">
        <v>59</v>
      </c>
      <c r="R1547" s="2" t="s">
        <v>1928</v>
      </c>
      <c r="S1547" s="2">
        <v>0.56999999999999995</v>
      </c>
      <c r="T1547" s="7">
        <f>Table1[[#This Row],[Profit]]/Table1[[#This Row],[Sales]]</f>
        <v>-0.29657873042044519</v>
      </c>
      <c r="U1547" s="2" t="s">
        <v>33</v>
      </c>
      <c r="V1547" s="2" t="s">
        <v>53</v>
      </c>
      <c r="W1547" s="2" t="s">
        <v>149</v>
      </c>
      <c r="X1547" s="2" t="s">
        <v>739</v>
      </c>
      <c r="Y1547" s="2">
        <v>5701</v>
      </c>
      <c r="Z1547" s="10">
        <v>42156</v>
      </c>
      <c r="AA1547" s="14" t="str">
        <f>TEXT(Table1[[#This Row],[Order Date]],"mmmm")</f>
        <v>June</v>
      </c>
      <c r="AB1547" s="8" t="str">
        <f>TEXT(Table1[[#This Row],[Order Date]],"yyyy")</f>
        <v>2015</v>
      </c>
      <c r="AC1547" s="10">
        <v>42157</v>
      </c>
      <c r="AD1547" s="2">
        <v>-57.56</v>
      </c>
      <c r="AE1547" s="2">
        <v>12</v>
      </c>
      <c r="AF1547" s="2">
        <v>194.08</v>
      </c>
      <c r="AG1547" s="2">
        <v>89019</v>
      </c>
      <c r="AH1547" s="7" t="str">
        <f>IF(COUNTIF(Returns!$A$2:$A$1635,Orders!AG1547)&gt;0,"Returned","Not Returned")</f>
        <v>Not Returned</v>
      </c>
    </row>
    <row r="1548" spans="5:34" ht="12.75" customHeight="1" thickTop="1" thickBot="1" x14ac:dyDescent="0.3">
      <c r="E1548" s="11">
        <v>24278</v>
      </c>
      <c r="F1548" s="12" t="s">
        <v>47</v>
      </c>
      <c r="G1548" s="12">
        <v>0.02</v>
      </c>
      <c r="H1548" s="12">
        <v>33.979999999999997</v>
      </c>
      <c r="I1548" s="12">
        <v>1.99</v>
      </c>
      <c r="J1548" s="12">
        <v>2738</v>
      </c>
      <c r="K1548" s="7" t="str">
        <f>IF(COUNTIF(Table1[Customer ID],Table1[[#This Row],[Customer ID]])&gt;1,"Repeat Customer","One-Time Customer")</f>
        <v>One-Time Customer</v>
      </c>
      <c r="L1548" s="12" t="s">
        <v>2521</v>
      </c>
      <c r="M1548" s="12" t="s">
        <v>49</v>
      </c>
      <c r="N1548" s="12" t="s">
        <v>58</v>
      </c>
      <c r="O1548" s="12" t="s">
        <v>77</v>
      </c>
      <c r="P1548" s="12" t="s">
        <v>180</v>
      </c>
      <c r="Q1548" s="12" t="s">
        <v>51</v>
      </c>
      <c r="R1548" s="12" t="s">
        <v>2522</v>
      </c>
      <c r="S1548" s="12">
        <v>0.45</v>
      </c>
      <c r="T1548" s="7">
        <f>Table1[[#This Row],[Profit]]/Table1[[#This Row],[Sales]]</f>
        <v>0.69</v>
      </c>
      <c r="U1548" s="12" t="s">
        <v>33</v>
      </c>
      <c r="V1548" s="12" t="s">
        <v>53</v>
      </c>
      <c r="W1548" s="12" t="s">
        <v>149</v>
      </c>
      <c r="X1548" s="12" t="s">
        <v>778</v>
      </c>
      <c r="Y1548" s="12">
        <v>5403</v>
      </c>
      <c r="Z1548" s="13">
        <v>42107</v>
      </c>
      <c r="AA1548" s="14" t="str">
        <f>TEXT(Table1[[#This Row],[Order Date]],"mmmm")</f>
        <v>April</v>
      </c>
      <c r="AB1548" s="8" t="str">
        <f>TEXT(Table1[[#This Row],[Order Date]],"yyyy")</f>
        <v>2015</v>
      </c>
      <c r="AC1548" s="13">
        <v>42109</v>
      </c>
      <c r="AD1548" s="12">
        <v>164.06129999999999</v>
      </c>
      <c r="AE1548" s="12">
        <v>7</v>
      </c>
      <c r="AF1548" s="12">
        <v>237.77</v>
      </c>
      <c r="AG1548" s="12">
        <v>89017</v>
      </c>
      <c r="AH1548" s="7" t="str">
        <f>IF(COUNTIF(Returns!$A$2:$A$1635,Orders!AG1548)&gt;0,"Returned","Not Returned")</f>
        <v>Not Returned</v>
      </c>
    </row>
    <row r="1549" spans="5:34" ht="12.75" customHeight="1" thickTop="1" thickBot="1" x14ac:dyDescent="0.3">
      <c r="E1549" s="9">
        <v>19987</v>
      </c>
      <c r="F1549" s="2" t="s">
        <v>106</v>
      </c>
      <c r="G1549" s="2">
        <v>0.01</v>
      </c>
      <c r="H1549" s="2">
        <v>35.99</v>
      </c>
      <c r="I1549" s="2">
        <v>5.99</v>
      </c>
      <c r="J1549" s="2">
        <v>2741</v>
      </c>
      <c r="K1549" s="7" t="str">
        <f>IF(COUNTIF(Table1[Customer ID],Table1[[#This Row],[Customer ID]])&gt;1,"Repeat Customer","One-Time Customer")</f>
        <v>One-Time Customer</v>
      </c>
      <c r="L1549" s="2" t="s">
        <v>2523</v>
      </c>
      <c r="M1549" s="2" t="s">
        <v>49</v>
      </c>
      <c r="N1549" s="2" t="s">
        <v>58</v>
      </c>
      <c r="O1549" s="2" t="s">
        <v>77</v>
      </c>
      <c r="P1549" s="2" t="s">
        <v>78</v>
      </c>
      <c r="Q1549" s="2" t="s">
        <v>31</v>
      </c>
      <c r="R1549" s="2" t="s">
        <v>981</v>
      </c>
      <c r="S1549" s="2">
        <v>0.38</v>
      </c>
      <c r="T1549" s="7">
        <f>Table1[[#This Row],[Profit]]/Table1[[#This Row],[Sales]]</f>
        <v>0.69</v>
      </c>
      <c r="U1549" s="2" t="s">
        <v>33</v>
      </c>
      <c r="V1549" s="2" t="s">
        <v>34</v>
      </c>
      <c r="W1549" s="2" t="s">
        <v>1741</v>
      </c>
      <c r="X1549" s="2" t="s">
        <v>2524</v>
      </c>
      <c r="Y1549" s="2">
        <v>83605</v>
      </c>
      <c r="Z1549" s="10">
        <v>42075</v>
      </c>
      <c r="AA1549" s="14" t="str">
        <f>TEXT(Table1[[#This Row],[Order Date]],"mmmm")</f>
        <v>March</v>
      </c>
      <c r="AB1549" s="8" t="str">
        <f>TEXT(Table1[[#This Row],[Order Date]],"yyyy")</f>
        <v>2015</v>
      </c>
      <c r="AC1549" s="10">
        <v>42082</v>
      </c>
      <c r="AD1549" s="2">
        <v>218.23319999999995</v>
      </c>
      <c r="AE1549" s="2">
        <v>10</v>
      </c>
      <c r="AF1549" s="2">
        <v>316.27999999999997</v>
      </c>
      <c r="AG1549" s="2">
        <v>89481</v>
      </c>
      <c r="AH1549" s="7" t="str">
        <f>IF(COUNTIF(Returns!$A$2:$A$1635,Orders!AG1549)&gt;0,"Returned","Not Returned")</f>
        <v>Not Returned</v>
      </c>
    </row>
    <row r="1550" spans="5:34" ht="13.8" thickTop="1" thickBot="1" x14ac:dyDescent="0.3">
      <c r="E1550" s="11">
        <v>21323</v>
      </c>
      <c r="F1550" s="12" t="s">
        <v>56</v>
      </c>
      <c r="G1550" s="12">
        <v>0.01</v>
      </c>
      <c r="H1550" s="12">
        <v>220.98</v>
      </c>
      <c r="I1550" s="12">
        <v>64.66</v>
      </c>
      <c r="J1550" s="12">
        <v>2745</v>
      </c>
      <c r="K1550" s="7" t="str">
        <f>IF(COUNTIF(Table1[Customer ID],Table1[[#This Row],[Customer ID]])&gt;1,"Repeat Customer","One-Time Customer")</f>
        <v>One-Time Customer</v>
      </c>
      <c r="L1550" s="12" t="s">
        <v>2525</v>
      </c>
      <c r="M1550" s="12" t="s">
        <v>39</v>
      </c>
      <c r="N1550" s="12" t="s">
        <v>28</v>
      </c>
      <c r="O1550" s="12" t="s">
        <v>41</v>
      </c>
      <c r="P1550" s="12" t="s">
        <v>191</v>
      </c>
      <c r="Q1550" s="12" t="s">
        <v>121</v>
      </c>
      <c r="R1550" s="12" t="s">
        <v>2526</v>
      </c>
      <c r="S1550" s="12">
        <v>0.62</v>
      </c>
      <c r="T1550" s="7">
        <f>Table1[[#This Row],[Profit]]/Table1[[#This Row],[Sales]]</f>
        <v>0.40486050272279228</v>
      </c>
      <c r="U1550" s="12" t="s">
        <v>33</v>
      </c>
      <c r="V1550" s="12" t="s">
        <v>34</v>
      </c>
      <c r="W1550" s="12" t="s">
        <v>378</v>
      </c>
      <c r="X1550" s="12" t="s">
        <v>2527</v>
      </c>
      <c r="Y1550" s="12">
        <v>85224</v>
      </c>
      <c r="Z1550" s="13">
        <v>42081</v>
      </c>
      <c r="AA1550" s="14" t="str">
        <f>TEXT(Table1[[#This Row],[Order Date]],"mmmm")</f>
        <v>March</v>
      </c>
      <c r="AB1550" s="8" t="str">
        <f>TEXT(Table1[[#This Row],[Order Date]],"yyyy")</f>
        <v>2015</v>
      </c>
      <c r="AC1550" s="13">
        <v>42082</v>
      </c>
      <c r="AD1550" s="12">
        <v>1049.03</v>
      </c>
      <c r="AE1550" s="12">
        <v>11</v>
      </c>
      <c r="AF1550" s="12">
        <v>2591.09</v>
      </c>
      <c r="AG1550" s="12">
        <v>86184</v>
      </c>
      <c r="AH1550" s="7" t="str">
        <f>IF(COUNTIF(Returns!$A$2:$A$1635,Orders!AG1550)&gt;0,"Returned","Not Returned")</f>
        <v>Not Returned</v>
      </c>
    </row>
    <row r="1551" spans="5:34" ht="12.75" customHeight="1" thickTop="1" thickBot="1" x14ac:dyDescent="0.3">
      <c r="E1551" s="9">
        <v>4949</v>
      </c>
      <c r="F1551" s="2" t="s">
        <v>56</v>
      </c>
      <c r="G1551" s="2">
        <v>0.08</v>
      </c>
      <c r="H1551" s="2">
        <v>9.98</v>
      </c>
      <c r="I1551" s="2">
        <v>12.52</v>
      </c>
      <c r="J1551" s="2">
        <v>2747</v>
      </c>
      <c r="K1551" s="7" t="str">
        <f>IF(COUNTIF(Table1[Customer ID],Table1[[#This Row],[Customer ID]])&gt;1,"Repeat Customer","One-Time Customer")</f>
        <v>Repeat Customer</v>
      </c>
      <c r="L1551" s="2" t="s">
        <v>2528</v>
      </c>
      <c r="M1551" s="2" t="s">
        <v>49</v>
      </c>
      <c r="N1551" s="2" t="s">
        <v>28</v>
      </c>
      <c r="O1551" s="2" t="s">
        <v>41</v>
      </c>
      <c r="P1551" s="2" t="s">
        <v>50</v>
      </c>
      <c r="Q1551" s="2" t="s">
        <v>59</v>
      </c>
      <c r="R1551" s="2" t="s">
        <v>2529</v>
      </c>
      <c r="S1551" s="2">
        <v>0.56999999999999995</v>
      </c>
      <c r="T1551" s="7">
        <f>Table1[[#This Row],[Profit]]/Table1[[#This Row],[Sales]]</f>
        <v>-0.68510383386581475</v>
      </c>
      <c r="U1551" s="2" t="s">
        <v>33</v>
      </c>
      <c r="V1551" s="2" t="s">
        <v>53</v>
      </c>
      <c r="W1551" s="2" t="s">
        <v>71</v>
      </c>
      <c r="X1551" s="2" t="s">
        <v>90</v>
      </c>
      <c r="Y1551" s="2">
        <v>10115</v>
      </c>
      <c r="Z1551" s="10">
        <v>42040</v>
      </c>
      <c r="AA1551" s="14" t="str">
        <f>TEXT(Table1[[#This Row],[Order Date]],"mmmm")</f>
        <v>February</v>
      </c>
      <c r="AB1551" s="8" t="str">
        <f>TEXT(Table1[[#This Row],[Order Date]],"yyyy")</f>
        <v>2015</v>
      </c>
      <c r="AC1551" s="10">
        <v>42042</v>
      </c>
      <c r="AD1551" s="2">
        <v>-102.93</v>
      </c>
      <c r="AE1551" s="2">
        <v>15</v>
      </c>
      <c r="AF1551" s="2">
        <v>150.24</v>
      </c>
      <c r="AG1551" s="2">
        <v>35200</v>
      </c>
      <c r="AH1551" s="7" t="str">
        <f>IF(COUNTIF(Returns!$A$2:$A$1635,Orders!AG1551)&gt;0,"Returned","Not Returned")</f>
        <v>Not Returned</v>
      </c>
    </row>
    <row r="1552" spans="5:34" ht="12.75" customHeight="1" thickTop="1" thickBot="1" x14ac:dyDescent="0.3">
      <c r="E1552" s="11">
        <v>3323</v>
      </c>
      <c r="F1552" s="12" t="s">
        <v>56</v>
      </c>
      <c r="G1552" s="12">
        <v>0.01</v>
      </c>
      <c r="H1552" s="12">
        <v>220.98</v>
      </c>
      <c r="I1552" s="12">
        <v>64.66</v>
      </c>
      <c r="J1552" s="12">
        <v>2747</v>
      </c>
      <c r="K1552" s="7" t="str">
        <f>IF(COUNTIF(Table1[Customer ID],Table1[[#This Row],[Customer ID]])&gt;1,"Repeat Customer","One-Time Customer")</f>
        <v>Repeat Customer</v>
      </c>
      <c r="L1552" s="12" t="s">
        <v>2528</v>
      </c>
      <c r="M1552" s="12" t="s">
        <v>39</v>
      </c>
      <c r="N1552" s="12" t="s">
        <v>28</v>
      </c>
      <c r="O1552" s="12" t="s">
        <v>41</v>
      </c>
      <c r="P1552" s="12" t="s">
        <v>191</v>
      </c>
      <c r="Q1552" s="12" t="s">
        <v>121</v>
      </c>
      <c r="R1552" s="12" t="s">
        <v>2526</v>
      </c>
      <c r="S1552" s="12">
        <v>0.62</v>
      </c>
      <c r="T1552" s="7">
        <f>Table1[[#This Row],[Profit]]/Table1[[#This Row],[Sales]]</f>
        <v>0.10121512568069807</v>
      </c>
      <c r="U1552" s="12" t="s">
        <v>33</v>
      </c>
      <c r="V1552" s="12" t="s">
        <v>53</v>
      </c>
      <c r="W1552" s="12" t="s">
        <v>71</v>
      </c>
      <c r="X1552" s="12" t="s">
        <v>90</v>
      </c>
      <c r="Y1552" s="12">
        <v>10115</v>
      </c>
      <c r="Z1552" s="13">
        <v>42081</v>
      </c>
      <c r="AA1552" s="14" t="str">
        <f>TEXT(Table1[[#This Row],[Order Date]],"mmmm")</f>
        <v>March</v>
      </c>
      <c r="AB1552" s="8" t="str">
        <f>TEXT(Table1[[#This Row],[Order Date]],"yyyy")</f>
        <v>2015</v>
      </c>
      <c r="AC1552" s="13">
        <v>42082</v>
      </c>
      <c r="AD1552" s="12">
        <v>1049.03</v>
      </c>
      <c r="AE1552" s="12">
        <v>44</v>
      </c>
      <c r="AF1552" s="12">
        <v>10364.36</v>
      </c>
      <c r="AG1552" s="12">
        <v>23751</v>
      </c>
      <c r="AH1552" s="7" t="str">
        <f>IF(COUNTIF(Returns!$A$2:$A$1635,Orders!AG1552)&gt;0,"Returned","Not Returned")</f>
        <v>Not Returned</v>
      </c>
    </row>
    <row r="1553" spans="5:34" ht="12.75" customHeight="1" thickTop="1" thickBot="1" x14ac:dyDescent="0.3">
      <c r="E1553" s="9">
        <v>23271</v>
      </c>
      <c r="F1553" s="2" t="s">
        <v>47</v>
      </c>
      <c r="G1553" s="2">
        <v>0.02</v>
      </c>
      <c r="H1553" s="2">
        <v>161.55000000000001</v>
      </c>
      <c r="I1553" s="2">
        <v>19.989999999999998</v>
      </c>
      <c r="J1553" s="2">
        <v>2750</v>
      </c>
      <c r="K1553" s="7" t="str">
        <f>IF(COUNTIF(Table1[Customer ID],Table1[[#This Row],[Customer ID]])&gt;1,"Repeat Customer","One-Time Customer")</f>
        <v>One-Time Customer</v>
      </c>
      <c r="L1553" s="2" t="s">
        <v>2530</v>
      </c>
      <c r="M1553" s="2" t="s">
        <v>49</v>
      </c>
      <c r="N1553" s="2" t="s">
        <v>58</v>
      </c>
      <c r="O1553" s="2" t="s">
        <v>29</v>
      </c>
      <c r="P1553" s="2" t="s">
        <v>141</v>
      </c>
      <c r="Q1553" s="2" t="s">
        <v>59</v>
      </c>
      <c r="R1553" s="2" t="s">
        <v>161</v>
      </c>
      <c r="S1553" s="2">
        <v>0.66</v>
      </c>
      <c r="T1553" s="7">
        <f>Table1[[#This Row],[Profit]]/Table1[[#This Row],[Sales]]</f>
        <v>1.0105047064369459</v>
      </c>
      <c r="U1553" s="2" t="s">
        <v>33</v>
      </c>
      <c r="V1553" s="2" t="s">
        <v>136</v>
      </c>
      <c r="W1553" s="2" t="s">
        <v>137</v>
      </c>
      <c r="X1553" s="2" t="s">
        <v>2531</v>
      </c>
      <c r="Y1553" s="2">
        <v>22980</v>
      </c>
      <c r="Z1553" s="10">
        <v>42071</v>
      </c>
      <c r="AA1553" s="14" t="str">
        <f>TEXT(Table1[[#This Row],[Order Date]],"mmmm")</f>
        <v>March</v>
      </c>
      <c r="AB1553" s="8" t="str">
        <f>TEXT(Table1[[#This Row],[Order Date]],"yyyy")</f>
        <v>2015</v>
      </c>
      <c r="AC1553" s="10">
        <v>42071</v>
      </c>
      <c r="AD1553" s="2">
        <v>664.51800000000003</v>
      </c>
      <c r="AE1553" s="2">
        <v>4</v>
      </c>
      <c r="AF1553" s="2">
        <v>657.61</v>
      </c>
      <c r="AG1553" s="2">
        <v>91424</v>
      </c>
      <c r="AH1553" s="7" t="str">
        <f>IF(COUNTIF(Returns!$A$2:$A$1635,Orders!AG1553)&gt;0,"Returned","Not Returned")</f>
        <v>Not Returned</v>
      </c>
    </row>
    <row r="1554" spans="5:34" ht="12.75" customHeight="1" thickTop="1" thickBot="1" x14ac:dyDescent="0.3">
      <c r="E1554" s="11">
        <v>21630</v>
      </c>
      <c r="F1554" s="12" t="s">
        <v>56</v>
      </c>
      <c r="G1554" s="12">
        <v>0.08</v>
      </c>
      <c r="H1554" s="12">
        <v>22.01</v>
      </c>
      <c r="I1554" s="12">
        <v>5.53</v>
      </c>
      <c r="J1554" s="12">
        <v>2760</v>
      </c>
      <c r="K1554" s="7" t="str">
        <f>IF(COUNTIF(Table1[Customer ID],Table1[[#This Row],[Customer ID]])&gt;1,"Repeat Customer","One-Time Customer")</f>
        <v>One-Time Customer</v>
      </c>
      <c r="L1554" s="12" t="s">
        <v>2532</v>
      </c>
      <c r="M1554" s="12" t="s">
        <v>49</v>
      </c>
      <c r="N1554" s="12" t="s">
        <v>28</v>
      </c>
      <c r="O1554" s="12" t="s">
        <v>29</v>
      </c>
      <c r="P1554" s="12" t="s">
        <v>30</v>
      </c>
      <c r="Q1554" s="12" t="s">
        <v>51</v>
      </c>
      <c r="R1554" s="12" t="s">
        <v>2051</v>
      </c>
      <c r="S1554" s="12">
        <v>0.59</v>
      </c>
      <c r="T1554" s="7">
        <f>Table1[[#This Row],[Profit]]/Table1[[#This Row],[Sales]]</f>
        <v>0.43683101210893915</v>
      </c>
      <c r="U1554" s="12" t="s">
        <v>33</v>
      </c>
      <c r="V1554" s="12" t="s">
        <v>53</v>
      </c>
      <c r="W1554" s="12" t="s">
        <v>228</v>
      </c>
      <c r="X1554" s="12" t="s">
        <v>2533</v>
      </c>
      <c r="Y1554" s="12">
        <v>6708</v>
      </c>
      <c r="Z1554" s="13">
        <v>42116</v>
      </c>
      <c r="AA1554" s="14" t="str">
        <f>TEXT(Table1[[#This Row],[Order Date]],"mmmm")</f>
        <v>April</v>
      </c>
      <c r="AB1554" s="8" t="str">
        <f>TEXT(Table1[[#This Row],[Order Date]],"yyyy")</f>
        <v>2015</v>
      </c>
      <c r="AC1554" s="13">
        <v>42118</v>
      </c>
      <c r="AD1554" s="12">
        <v>105.7</v>
      </c>
      <c r="AE1554" s="12">
        <v>11</v>
      </c>
      <c r="AF1554" s="12">
        <v>241.97</v>
      </c>
      <c r="AG1554" s="12">
        <v>90724</v>
      </c>
      <c r="AH1554" s="7" t="str">
        <f>IF(COUNTIF(Returns!$A$2:$A$1635,Orders!AG1554)&gt;0,"Returned","Not Returned")</f>
        <v>Not Returned</v>
      </c>
    </row>
    <row r="1555" spans="5:34" ht="12.75" customHeight="1" thickTop="1" thickBot="1" x14ac:dyDescent="0.3">
      <c r="E1555" s="9">
        <v>21629</v>
      </c>
      <c r="F1555" s="2" t="s">
        <v>56</v>
      </c>
      <c r="G1555" s="2">
        <v>0.02</v>
      </c>
      <c r="H1555" s="2">
        <v>29.74</v>
      </c>
      <c r="I1555" s="2">
        <v>6.64</v>
      </c>
      <c r="J1555" s="2">
        <v>2764</v>
      </c>
      <c r="K1555" s="7" t="str">
        <f>IF(COUNTIF(Table1[Customer ID],Table1[[#This Row],[Customer ID]])&gt;1,"Repeat Customer","One-Time Customer")</f>
        <v>One-Time Customer</v>
      </c>
      <c r="L1555" s="2" t="s">
        <v>2534</v>
      </c>
      <c r="M1555" s="2" t="s">
        <v>49</v>
      </c>
      <c r="N1555" s="2" t="s">
        <v>28</v>
      </c>
      <c r="O1555" s="2" t="s">
        <v>29</v>
      </c>
      <c r="P1555" s="2" t="s">
        <v>141</v>
      </c>
      <c r="Q1555" s="2" t="s">
        <v>59</v>
      </c>
      <c r="R1555" s="2" t="s">
        <v>2535</v>
      </c>
      <c r="S1555" s="2">
        <v>0.7</v>
      </c>
      <c r="T1555" s="7">
        <f>Table1[[#This Row],[Profit]]/Table1[[#This Row],[Sales]]</f>
        <v>-0.17432331760615841</v>
      </c>
      <c r="U1555" s="2" t="s">
        <v>33</v>
      </c>
      <c r="V1555" s="2" t="s">
        <v>53</v>
      </c>
      <c r="W1555" s="2" t="s">
        <v>54</v>
      </c>
      <c r="X1555" s="2" t="s">
        <v>2426</v>
      </c>
      <c r="Y1555" s="2">
        <v>7601</v>
      </c>
      <c r="Z1555" s="10">
        <v>42116</v>
      </c>
      <c r="AA1555" s="14" t="str">
        <f>TEXT(Table1[[#This Row],[Order Date]],"mmmm")</f>
        <v>April</v>
      </c>
      <c r="AB1555" s="8" t="str">
        <f>TEXT(Table1[[#This Row],[Order Date]],"yyyy")</f>
        <v>2015</v>
      </c>
      <c r="AC1555" s="10">
        <v>42116</v>
      </c>
      <c r="AD1555" s="2">
        <v>-21.06</v>
      </c>
      <c r="AE1555" s="2">
        <v>4</v>
      </c>
      <c r="AF1555" s="2">
        <v>120.81</v>
      </c>
      <c r="AG1555" s="2">
        <v>90724</v>
      </c>
      <c r="AH1555" s="7" t="str">
        <f>IF(COUNTIF(Returns!$A$2:$A$1635,Orders!AG1555)&gt;0,"Returned","Not Returned")</f>
        <v>Not Returned</v>
      </c>
    </row>
    <row r="1556" spans="5:34" ht="12.75" customHeight="1" thickTop="1" thickBot="1" x14ac:dyDescent="0.3">
      <c r="E1556" s="11">
        <v>26156</v>
      </c>
      <c r="F1556" s="12" t="s">
        <v>106</v>
      </c>
      <c r="G1556" s="12">
        <v>0.03</v>
      </c>
      <c r="H1556" s="12">
        <v>5.85</v>
      </c>
      <c r="I1556" s="12">
        <v>2.27</v>
      </c>
      <c r="J1556" s="12">
        <v>2765</v>
      </c>
      <c r="K1556" s="7" t="str">
        <f>IF(COUNTIF(Table1[Customer ID],Table1[[#This Row],[Customer ID]])&gt;1,"Repeat Customer","One-Time Customer")</f>
        <v>One-Time Customer</v>
      </c>
      <c r="L1556" s="12" t="s">
        <v>2536</v>
      </c>
      <c r="M1556" s="12" t="s">
        <v>49</v>
      </c>
      <c r="N1556" s="12" t="s">
        <v>28</v>
      </c>
      <c r="O1556" s="12" t="s">
        <v>29</v>
      </c>
      <c r="P1556" s="12" t="s">
        <v>30</v>
      </c>
      <c r="Q1556" s="12" t="s">
        <v>31</v>
      </c>
      <c r="R1556" s="12" t="s">
        <v>2537</v>
      </c>
      <c r="S1556" s="12">
        <v>0.56000000000000005</v>
      </c>
      <c r="T1556" s="7">
        <f>Table1[[#This Row],[Profit]]/Table1[[#This Row],[Sales]]</f>
        <v>-0.12270531400966184</v>
      </c>
      <c r="U1556" s="12" t="s">
        <v>33</v>
      </c>
      <c r="V1556" s="12" t="s">
        <v>53</v>
      </c>
      <c r="W1556" s="12" t="s">
        <v>54</v>
      </c>
      <c r="X1556" s="12" t="s">
        <v>2538</v>
      </c>
      <c r="Y1556" s="12">
        <v>8021</v>
      </c>
      <c r="Z1556" s="13">
        <v>42152</v>
      </c>
      <c r="AA1556" s="14" t="str">
        <f>TEXT(Table1[[#This Row],[Order Date]],"mmmm")</f>
        <v>May</v>
      </c>
      <c r="AB1556" s="8" t="str">
        <f>TEXT(Table1[[#This Row],[Order Date]],"yyyy")</f>
        <v>2015</v>
      </c>
      <c r="AC1556" s="13">
        <v>42154</v>
      </c>
      <c r="AD1556" s="12">
        <v>-5.08</v>
      </c>
      <c r="AE1556" s="12">
        <v>7</v>
      </c>
      <c r="AF1556" s="12">
        <v>41.4</v>
      </c>
      <c r="AG1556" s="12">
        <v>90725</v>
      </c>
      <c r="AH1556" s="7" t="str">
        <f>IF(COUNTIF(Returns!$A$2:$A$1635,Orders!AG1556)&gt;0,"Returned","Not Returned")</f>
        <v>Not Returned</v>
      </c>
    </row>
    <row r="1557" spans="5:34" ht="12.75" customHeight="1" thickTop="1" thickBot="1" x14ac:dyDescent="0.3">
      <c r="E1557" s="9">
        <v>23342</v>
      </c>
      <c r="F1557" s="2" t="s">
        <v>47</v>
      </c>
      <c r="G1557" s="2">
        <v>0.02</v>
      </c>
      <c r="H1557" s="2">
        <v>11.55</v>
      </c>
      <c r="I1557" s="2">
        <v>2.36</v>
      </c>
      <c r="J1557" s="2">
        <v>2770</v>
      </c>
      <c r="K1557" s="7" t="str">
        <f>IF(COUNTIF(Table1[Customer ID],Table1[[#This Row],[Customer ID]])&gt;1,"Repeat Customer","One-Time Customer")</f>
        <v>One-Time Customer</v>
      </c>
      <c r="L1557" s="2" t="s">
        <v>2539</v>
      </c>
      <c r="M1557" s="2" t="s">
        <v>49</v>
      </c>
      <c r="N1557" s="2" t="s">
        <v>28</v>
      </c>
      <c r="O1557" s="2" t="s">
        <v>29</v>
      </c>
      <c r="P1557" s="2" t="s">
        <v>30</v>
      </c>
      <c r="Q1557" s="2" t="s">
        <v>31</v>
      </c>
      <c r="R1557" s="2" t="s">
        <v>312</v>
      </c>
      <c r="S1557" s="2">
        <v>0.55000000000000004</v>
      </c>
      <c r="T1557" s="7">
        <f>Table1[[#This Row],[Profit]]/Table1[[#This Row],[Sales]]</f>
        <v>8.0823794897511423</v>
      </c>
      <c r="U1557" s="2" t="s">
        <v>33</v>
      </c>
      <c r="V1557" s="2" t="s">
        <v>136</v>
      </c>
      <c r="W1557" s="2" t="s">
        <v>387</v>
      </c>
      <c r="X1557" s="2" t="s">
        <v>2540</v>
      </c>
      <c r="Y1557" s="2">
        <v>30338</v>
      </c>
      <c r="Z1557" s="10">
        <v>42071</v>
      </c>
      <c r="AA1557" s="14" t="str">
        <f>TEXT(Table1[[#This Row],[Order Date]],"mmmm")</f>
        <v>March</v>
      </c>
      <c r="AB1557" s="8" t="str">
        <f>TEXT(Table1[[#This Row],[Order Date]],"yyyy")</f>
        <v>2015</v>
      </c>
      <c r="AC1557" s="10">
        <v>42073</v>
      </c>
      <c r="AD1557" s="2">
        <v>1289.3819999999998</v>
      </c>
      <c r="AE1557" s="2">
        <v>14</v>
      </c>
      <c r="AF1557" s="2">
        <v>159.53</v>
      </c>
      <c r="AG1557" s="2">
        <v>88975</v>
      </c>
      <c r="AH1557" s="7" t="str">
        <f>IF(COUNTIF(Returns!$A$2:$A$1635,Orders!AG1557)&gt;0,"Returned","Not Returned")</f>
        <v>Not Returned</v>
      </c>
    </row>
    <row r="1558" spans="5:34" ht="12.75" customHeight="1" thickTop="1" thickBot="1" x14ac:dyDescent="0.3">
      <c r="E1558" s="11">
        <v>26157</v>
      </c>
      <c r="F1558" s="12" t="s">
        <v>25</v>
      </c>
      <c r="G1558" s="12">
        <v>7.0000000000000007E-2</v>
      </c>
      <c r="H1558" s="12">
        <v>177.98</v>
      </c>
      <c r="I1558" s="12">
        <v>0.99</v>
      </c>
      <c r="J1558" s="12">
        <v>2771</v>
      </c>
      <c r="K1558" s="7" t="str">
        <f>IF(COUNTIF(Table1[Customer ID],Table1[[#This Row],[Customer ID]])&gt;1,"Repeat Customer","One-Time Customer")</f>
        <v>One-Time Customer</v>
      </c>
      <c r="L1558" s="12" t="s">
        <v>2541</v>
      </c>
      <c r="M1558" s="12" t="s">
        <v>49</v>
      </c>
      <c r="N1558" s="12" t="s">
        <v>28</v>
      </c>
      <c r="O1558" s="12" t="s">
        <v>29</v>
      </c>
      <c r="P1558" s="12" t="s">
        <v>257</v>
      </c>
      <c r="Q1558" s="12" t="s">
        <v>59</v>
      </c>
      <c r="R1558" s="12" t="s">
        <v>1496</v>
      </c>
      <c r="S1558" s="12">
        <v>0.56000000000000005</v>
      </c>
      <c r="T1558" s="7">
        <f>Table1[[#This Row],[Profit]]/Table1[[#This Row],[Sales]]</f>
        <v>-0.35717242536687244</v>
      </c>
      <c r="U1558" s="12" t="s">
        <v>33</v>
      </c>
      <c r="V1558" s="12" t="s">
        <v>136</v>
      </c>
      <c r="W1558" s="12" t="s">
        <v>387</v>
      </c>
      <c r="X1558" s="12" t="s">
        <v>2542</v>
      </c>
      <c r="Y1558" s="12">
        <v>30344</v>
      </c>
      <c r="Z1558" s="13">
        <v>42168</v>
      </c>
      <c r="AA1558" s="14" t="str">
        <f>TEXT(Table1[[#This Row],[Order Date]],"mmmm")</f>
        <v>June</v>
      </c>
      <c r="AB1558" s="8" t="str">
        <f>TEXT(Table1[[#This Row],[Order Date]],"yyyy")</f>
        <v>2015</v>
      </c>
      <c r="AC1558" s="13">
        <v>42168</v>
      </c>
      <c r="AD1558" s="12">
        <v>-191.548</v>
      </c>
      <c r="AE1558" s="12">
        <v>3</v>
      </c>
      <c r="AF1558" s="12">
        <v>536.29</v>
      </c>
      <c r="AG1558" s="12">
        <v>88974</v>
      </c>
      <c r="AH1558" s="7" t="str">
        <f>IF(COUNTIF(Returns!$A$2:$A$1635,Orders!AG1558)&gt;0,"Returned","Not Returned")</f>
        <v>Not Returned</v>
      </c>
    </row>
    <row r="1559" spans="5:34" ht="12.75" customHeight="1" thickTop="1" thickBot="1" x14ac:dyDescent="0.3">
      <c r="E1559" s="9">
        <v>24523</v>
      </c>
      <c r="F1559" s="2" t="s">
        <v>37</v>
      </c>
      <c r="G1559" s="2">
        <v>0.1</v>
      </c>
      <c r="H1559" s="2">
        <v>5.18</v>
      </c>
      <c r="I1559" s="2">
        <v>5.74</v>
      </c>
      <c r="J1559" s="2">
        <v>2773</v>
      </c>
      <c r="K1559" s="7" t="str">
        <f>IF(COUNTIF(Table1[Customer ID],Table1[[#This Row],[Customer ID]])&gt;1,"Repeat Customer","One-Time Customer")</f>
        <v>One-Time Customer</v>
      </c>
      <c r="L1559" s="2" t="s">
        <v>2543</v>
      </c>
      <c r="M1559" s="2" t="s">
        <v>49</v>
      </c>
      <c r="N1559" s="2" t="s">
        <v>28</v>
      </c>
      <c r="O1559" s="2" t="s">
        <v>29</v>
      </c>
      <c r="P1559" s="2" t="s">
        <v>109</v>
      </c>
      <c r="Q1559" s="2" t="s">
        <v>59</v>
      </c>
      <c r="R1559" s="2" t="s">
        <v>875</v>
      </c>
      <c r="S1559" s="2">
        <v>0.36</v>
      </c>
      <c r="T1559" s="7">
        <f>Table1[[#This Row],[Profit]]/Table1[[#This Row],[Sales]]</f>
        <v>-2.646259124087591</v>
      </c>
      <c r="U1559" s="2" t="s">
        <v>33</v>
      </c>
      <c r="V1559" s="2" t="s">
        <v>34</v>
      </c>
      <c r="W1559" s="2" t="s">
        <v>45</v>
      </c>
      <c r="X1559" s="2" t="s">
        <v>1152</v>
      </c>
      <c r="Y1559" s="2">
        <v>94568</v>
      </c>
      <c r="Z1559" s="10">
        <v>42089</v>
      </c>
      <c r="AA1559" s="14" t="str">
        <f>TEXT(Table1[[#This Row],[Order Date]],"mmmm")</f>
        <v>March</v>
      </c>
      <c r="AB1559" s="8" t="str">
        <f>TEXT(Table1[[#This Row],[Order Date]],"yyyy")</f>
        <v>2015</v>
      </c>
      <c r="AC1559" s="10">
        <v>42091</v>
      </c>
      <c r="AD1559" s="2">
        <v>-29.003</v>
      </c>
      <c r="AE1559" s="2">
        <v>2</v>
      </c>
      <c r="AF1559" s="2">
        <v>10.96</v>
      </c>
      <c r="AG1559" s="2">
        <v>91584</v>
      </c>
      <c r="AH1559" s="7" t="str">
        <f>IF(COUNTIF(Returns!$A$2:$A$1635,Orders!AG1559)&gt;0,"Returned","Not Returned")</f>
        <v>Not Returned</v>
      </c>
    </row>
    <row r="1560" spans="5:34" ht="12.75" customHeight="1" thickTop="1" thickBot="1" x14ac:dyDescent="0.3">
      <c r="E1560" s="11">
        <v>20956</v>
      </c>
      <c r="F1560" s="12" t="s">
        <v>106</v>
      </c>
      <c r="G1560" s="12">
        <v>7.0000000000000007E-2</v>
      </c>
      <c r="H1560" s="12">
        <v>574.74</v>
      </c>
      <c r="I1560" s="12">
        <v>24.49</v>
      </c>
      <c r="J1560" s="12">
        <v>2775</v>
      </c>
      <c r="K1560" s="7" t="str">
        <f>IF(COUNTIF(Table1[Customer ID],Table1[[#This Row],[Customer ID]])&gt;1,"Repeat Customer","One-Time Customer")</f>
        <v>One-Time Customer</v>
      </c>
      <c r="L1560" s="12" t="s">
        <v>2544</v>
      </c>
      <c r="M1560" s="12" t="s">
        <v>49</v>
      </c>
      <c r="N1560" s="12" t="s">
        <v>114</v>
      </c>
      <c r="O1560" s="12" t="s">
        <v>77</v>
      </c>
      <c r="P1560" s="12" t="s">
        <v>85</v>
      </c>
      <c r="Q1560" s="12" t="s">
        <v>236</v>
      </c>
      <c r="R1560" s="12" t="s">
        <v>269</v>
      </c>
      <c r="S1560" s="12">
        <v>0.37</v>
      </c>
      <c r="T1560" s="7">
        <f>Table1[[#This Row],[Profit]]/Table1[[#This Row],[Sales]]</f>
        <v>0.69</v>
      </c>
      <c r="U1560" s="12" t="s">
        <v>33</v>
      </c>
      <c r="V1560" s="12" t="s">
        <v>61</v>
      </c>
      <c r="W1560" s="12" t="s">
        <v>178</v>
      </c>
      <c r="X1560" s="12" t="s">
        <v>2545</v>
      </c>
      <c r="Y1560" s="12">
        <v>60131</v>
      </c>
      <c r="Z1560" s="13">
        <v>42034</v>
      </c>
      <c r="AA1560" s="14" t="str">
        <f>TEXT(Table1[[#This Row],[Order Date]],"mmmm")</f>
        <v>January</v>
      </c>
      <c r="AB1560" s="8" t="str">
        <f>TEXT(Table1[[#This Row],[Order Date]],"yyyy")</f>
        <v>2015</v>
      </c>
      <c r="AC1560" s="13">
        <v>42039</v>
      </c>
      <c r="AD1560" s="12">
        <v>2860.9331999999995</v>
      </c>
      <c r="AE1560" s="12">
        <v>8</v>
      </c>
      <c r="AF1560" s="12">
        <v>4146.28</v>
      </c>
      <c r="AG1560" s="12">
        <v>91229</v>
      </c>
      <c r="AH1560" s="7" t="str">
        <f>IF(COUNTIF(Returns!$A$2:$A$1635,Orders!AG1560)&gt;0,"Returned","Not Returned")</f>
        <v>Not Returned</v>
      </c>
    </row>
    <row r="1561" spans="5:34" ht="12.75" customHeight="1" thickTop="1" thickBot="1" x14ac:dyDescent="0.3">
      <c r="E1561" s="9">
        <v>24122</v>
      </c>
      <c r="F1561" s="2" t="s">
        <v>47</v>
      </c>
      <c r="G1561" s="2">
        <v>0.03</v>
      </c>
      <c r="H1561" s="2">
        <v>350.98</v>
      </c>
      <c r="I1561" s="2">
        <v>30</v>
      </c>
      <c r="J1561" s="2">
        <v>2776</v>
      </c>
      <c r="K1561" s="7" t="str">
        <f>IF(COUNTIF(Table1[Customer ID],Table1[[#This Row],[Customer ID]])&gt;1,"Repeat Customer","One-Time Customer")</f>
        <v>Repeat Customer</v>
      </c>
      <c r="L1561" s="2" t="s">
        <v>2546</v>
      </c>
      <c r="M1561" s="2" t="s">
        <v>39</v>
      </c>
      <c r="N1561" s="2" t="s">
        <v>114</v>
      </c>
      <c r="O1561" s="2" t="s">
        <v>41</v>
      </c>
      <c r="P1561" s="2" t="s">
        <v>42</v>
      </c>
      <c r="Q1561" s="2" t="s">
        <v>43</v>
      </c>
      <c r="R1561" s="2" t="s">
        <v>862</v>
      </c>
      <c r="S1561" s="2">
        <v>0.61</v>
      </c>
      <c r="T1561" s="7">
        <f>Table1[[#This Row],[Profit]]/Table1[[#This Row],[Sales]]</f>
        <v>0.69</v>
      </c>
      <c r="U1561" s="2" t="s">
        <v>33</v>
      </c>
      <c r="V1561" s="2" t="s">
        <v>53</v>
      </c>
      <c r="W1561" s="2" t="s">
        <v>415</v>
      </c>
      <c r="X1561" s="2" t="s">
        <v>2547</v>
      </c>
      <c r="Y1561" s="2">
        <v>20877</v>
      </c>
      <c r="Z1561" s="10">
        <v>42016</v>
      </c>
      <c r="AA1561" s="14" t="str">
        <f>TEXT(Table1[[#This Row],[Order Date]],"mmmm")</f>
        <v>January</v>
      </c>
      <c r="AB1561" s="8" t="str">
        <f>TEXT(Table1[[#This Row],[Order Date]],"yyyy")</f>
        <v>2015</v>
      </c>
      <c r="AC1561" s="10">
        <v>42019</v>
      </c>
      <c r="AD1561" s="2">
        <v>2692.4420999999998</v>
      </c>
      <c r="AE1561" s="2">
        <v>11</v>
      </c>
      <c r="AF1561" s="2">
        <v>3902.09</v>
      </c>
      <c r="AG1561" s="2">
        <v>91228</v>
      </c>
      <c r="AH1561" s="7" t="str">
        <f>IF(COUNTIF(Returns!$A$2:$A$1635,Orders!AG1561)&gt;0,"Returned","Not Returned")</f>
        <v>Not Returned</v>
      </c>
    </row>
    <row r="1562" spans="5:34" ht="12.75" customHeight="1" thickTop="1" thickBot="1" x14ac:dyDescent="0.3">
      <c r="E1562" s="11">
        <v>24123</v>
      </c>
      <c r="F1562" s="12" t="s">
        <v>47</v>
      </c>
      <c r="G1562" s="12">
        <v>0.04</v>
      </c>
      <c r="H1562" s="12">
        <v>1.68</v>
      </c>
      <c r="I1562" s="12">
        <v>1</v>
      </c>
      <c r="J1562" s="12">
        <v>2776</v>
      </c>
      <c r="K1562" s="7" t="str">
        <f>IF(COUNTIF(Table1[Customer ID],Table1[[#This Row],[Customer ID]])&gt;1,"Repeat Customer","One-Time Customer")</f>
        <v>Repeat Customer</v>
      </c>
      <c r="L1562" s="12" t="s">
        <v>2546</v>
      </c>
      <c r="M1562" s="12" t="s">
        <v>49</v>
      </c>
      <c r="N1562" s="12" t="s">
        <v>114</v>
      </c>
      <c r="O1562" s="12" t="s">
        <v>29</v>
      </c>
      <c r="P1562" s="12" t="s">
        <v>30</v>
      </c>
      <c r="Q1562" s="12" t="s">
        <v>31</v>
      </c>
      <c r="R1562" s="12" t="s">
        <v>2548</v>
      </c>
      <c r="S1562" s="12">
        <v>0.35</v>
      </c>
      <c r="T1562" s="7">
        <f>Table1[[#This Row],[Profit]]/Table1[[#This Row],[Sales]]</f>
        <v>0.14578279266572639</v>
      </c>
      <c r="U1562" s="12" t="s">
        <v>33</v>
      </c>
      <c r="V1562" s="12" t="s">
        <v>53</v>
      </c>
      <c r="W1562" s="12" t="s">
        <v>415</v>
      </c>
      <c r="X1562" s="12" t="s">
        <v>2547</v>
      </c>
      <c r="Y1562" s="12">
        <v>20877</v>
      </c>
      <c r="Z1562" s="13">
        <v>42016</v>
      </c>
      <c r="AA1562" s="14" t="str">
        <f>TEXT(Table1[[#This Row],[Order Date]],"mmmm")</f>
        <v>January</v>
      </c>
      <c r="AB1562" s="8" t="str">
        <f>TEXT(Table1[[#This Row],[Order Date]],"yyyy")</f>
        <v>2015</v>
      </c>
      <c r="AC1562" s="13">
        <v>42018</v>
      </c>
      <c r="AD1562" s="12">
        <v>2.0672000000000001</v>
      </c>
      <c r="AE1562" s="12">
        <v>8</v>
      </c>
      <c r="AF1562" s="12">
        <v>14.18</v>
      </c>
      <c r="AG1562" s="12">
        <v>91228</v>
      </c>
      <c r="AH1562" s="7" t="str">
        <f>IF(COUNTIF(Returns!$A$2:$A$1635,Orders!AG1562)&gt;0,"Returned","Not Returned")</f>
        <v>Not Returned</v>
      </c>
    </row>
    <row r="1563" spans="5:34" ht="12.75" customHeight="1" thickTop="1" thickBot="1" x14ac:dyDescent="0.3">
      <c r="E1563" s="9">
        <v>20097</v>
      </c>
      <c r="F1563" s="2" t="s">
        <v>25</v>
      </c>
      <c r="G1563" s="2">
        <v>0.05</v>
      </c>
      <c r="H1563" s="2">
        <v>205.99</v>
      </c>
      <c r="I1563" s="2">
        <v>8.99</v>
      </c>
      <c r="J1563" s="2">
        <v>2778</v>
      </c>
      <c r="K1563" s="7" t="str">
        <f>IF(COUNTIF(Table1[Customer ID],Table1[[#This Row],[Customer ID]])&gt;1,"Repeat Customer","One-Time Customer")</f>
        <v>Repeat Customer</v>
      </c>
      <c r="L1563" s="2" t="s">
        <v>2549</v>
      </c>
      <c r="M1563" s="2" t="s">
        <v>27</v>
      </c>
      <c r="N1563" s="2" t="s">
        <v>114</v>
      </c>
      <c r="O1563" s="2" t="s">
        <v>77</v>
      </c>
      <c r="P1563" s="2" t="s">
        <v>78</v>
      </c>
      <c r="Q1563" s="2" t="s">
        <v>59</v>
      </c>
      <c r="R1563" s="2" t="s">
        <v>2550</v>
      </c>
      <c r="S1563" s="2">
        <v>0.57999999999999996</v>
      </c>
      <c r="T1563" s="7">
        <f>Table1[[#This Row],[Profit]]/Table1[[#This Row],[Sales]]</f>
        <v>5.2408222785383603E-2</v>
      </c>
      <c r="U1563" s="2" t="s">
        <v>33</v>
      </c>
      <c r="V1563" s="2" t="s">
        <v>136</v>
      </c>
      <c r="W1563" s="2" t="s">
        <v>322</v>
      </c>
      <c r="X1563" s="2" t="s">
        <v>1021</v>
      </c>
      <c r="Y1563" s="2">
        <v>28403</v>
      </c>
      <c r="Z1563" s="10">
        <v>42046</v>
      </c>
      <c r="AA1563" s="14" t="str">
        <f>TEXT(Table1[[#This Row],[Order Date]],"mmmm")</f>
        <v>February</v>
      </c>
      <c r="AB1563" s="8" t="str">
        <f>TEXT(Table1[[#This Row],[Order Date]],"yyyy")</f>
        <v>2015</v>
      </c>
      <c r="AC1563" s="10">
        <v>42047</v>
      </c>
      <c r="AD1563" s="2">
        <v>111.05249999999999</v>
      </c>
      <c r="AE1563" s="2">
        <v>12</v>
      </c>
      <c r="AF1563" s="2">
        <v>2118.9899999999998</v>
      </c>
      <c r="AG1563" s="2">
        <v>87160</v>
      </c>
      <c r="AH1563" s="7" t="str">
        <f>IF(COUNTIF(Returns!$A$2:$A$1635,Orders!AG1563)&gt;0,"Returned","Not Returned")</f>
        <v>Not Returned</v>
      </c>
    </row>
    <row r="1564" spans="5:34" ht="12.75" customHeight="1" thickTop="1" thickBot="1" x14ac:dyDescent="0.3">
      <c r="E1564" s="11">
        <v>20098</v>
      </c>
      <c r="F1564" s="12" t="s">
        <v>25</v>
      </c>
      <c r="G1564" s="12">
        <v>0.08</v>
      </c>
      <c r="H1564" s="12">
        <v>205.99</v>
      </c>
      <c r="I1564" s="12">
        <v>8.99</v>
      </c>
      <c r="J1564" s="12">
        <v>2778</v>
      </c>
      <c r="K1564" s="7" t="str">
        <f>IF(COUNTIF(Table1[Customer ID],Table1[[#This Row],[Customer ID]])&gt;1,"Repeat Customer","One-Time Customer")</f>
        <v>Repeat Customer</v>
      </c>
      <c r="L1564" s="12" t="s">
        <v>2549</v>
      </c>
      <c r="M1564" s="12" t="s">
        <v>49</v>
      </c>
      <c r="N1564" s="12" t="s">
        <v>114</v>
      </c>
      <c r="O1564" s="12" t="s">
        <v>77</v>
      </c>
      <c r="P1564" s="12" t="s">
        <v>78</v>
      </c>
      <c r="Q1564" s="12" t="s">
        <v>59</v>
      </c>
      <c r="R1564" s="12" t="s">
        <v>107</v>
      </c>
      <c r="S1564" s="12">
        <v>0.56000000000000005</v>
      </c>
      <c r="T1564" s="7">
        <f>Table1[[#This Row],[Profit]]/Table1[[#This Row],[Sales]]</f>
        <v>-2.3443866099995225</v>
      </c>
      <c r="U1564" s="12" t="s">
        <v>33</v>
      </c>
      <c r="V1564" s="12" t="s">
        <v>136</v>
      </c>
      <c r="W1564" s="12" t="s">
        <v>322</v>
      </c>
      <c r="X1564" s="12" t="s">
        <v>1021</v>
      </c>
      <c r="Y1564" s="12">
        <v>28403</v>
      </c>
      <c r="Z1564" s="13">
        <v>42046</v>
      </c>
      <c r="AA1564" s="14" t="str">
        <f>TEXT(Table1[[#This Row],[Order Date]],"mmmm")</f>
        <v>February</v>
      </c>
      <c r="AB1564" s="8" t="str">
        <f>TEXT(Table1[[#This Row],[Order Date]],"yyyy")</f>
        <v>2015</v>
      </c>
      <c r="AC1564" s="13">
        <v>42047</v>
      </c>
      <c r="AD1564" s="12">
        <v>-1963.752</v>
      </c>
      <c r="AE1564" s="12">
        <v>5</v>
      </c>
      <c r="AF1564" s="12">
        <v>837.64</v>
      </c>
      <c r="AG1564" s="12">
        <v>87160</v>
      </c>
      <c r="AH1564" s="7" t="str">
        <f>IF(COUNTIF(Returns!$A$2:$A$1635,Orders!AG1564)&gt;0,"Returned","Not Returned")</f>
        <v>Not Returned</v>
      </c>
    </row>
    <row r="1565" spans="5:34" ht="12.75" customHeight="1" thickTop="1" thickBot="1" x14ac:dyDescent="0.3">
      <c r="E1565" s="9">
        <v>21707</v>
      </c>
      <c r="F1565" s="2" t="s">
        <v>47</v>
      </c>
      <c r="G1565" s="2">
        <v>0.01</v>
      </c>
      <c r="H1565" s="2">
        <v>35.99</v>
      </c>
      <c r="I1565" s="2">
        <v>5.99</v>
      </c>
      <c r="J1565" s="2">
        <v>2779</v>
      </c>
      <c r="K1565" s="7" t="str">
        <f>IF(COUNTIF(Table1[Customer ID],Table1[[#This Row],[Customer ID]])&gt;1,"Repeat Customer","One-Time Customer")</f>
        <v>One-Time Customer</v>
      </c>
      <c r="L1565" s="2" t="s">
        <v>2551</v>
      </c>
      <c r="M1565" s="2" t="s">
        <v>49</v>
      </c>
      <c r="N1565" s="2" t="s">
        <v>28</v>
      </c>
      <c r="O1565" s="2" t="s">
        <v>77</v>
      </c>
      <c r="P1565" s="2" t="s">
        <v>78</v>
      </c>
      <c r="Q1565" s="2" t="s">
        <v>31</v>
      </c>
      <c r="R1565" s="2" t="s">
        <v>981</v>
      </c>
      <c r="S1565" s="2">
        <v>0.38</v>
      </c>
      <c r="T1565" s="7">
        <f>Table1[[#This Row],[Profit]]/Table1[[#This Row],[Sales]]</f>
        <v>-0.17591792969542414</v>
      </c>
      <c r="U1565" s="2" t="s">
        <v>33</v>
      </c>
      <c r="V1565" s="2" t="s">
        <v>136</v>
      </c>
      <c r="W1565" s="2" t="s">
        <v>322</v>
      </c>
      <c r="X1565" s="2" t="s">
        <v>2552</v>
      </c>
      <c r="Y1565" s="2">
        <v>27893</v>
      </c>
      <c r="Z1565" s="10">
        <v>42166</v>
      </c>
      <c r="AA1565" s="14" t="str">
        <f>TEXT(Table1[[#This Row],[Order Date]],"mmmm")</f>
        <v>June</v>
      </c>
      <c r="AB1565" s="8" t="str">
        <f>TEXT(Table1[[#This Row],[Order Date]],"yyyy")</f>
        <v>2015</v>
      </c>
      <c r="AC1565" s="10">
        <v>42167</v>
      </c>
      <c r="AD1565" s="2">
        <v>-60.704000000000001</v>
      </c>
      <c r="AE1565" s="2">
        <v>11</v>
      </c>
      <c r="AF1565" s="2">
        <v>345.07</v>
      </c>
      <c r="AG1565" s="2">
        <v>87161</v>
      </c>
      <c r="AH1565" s="7" t="str">
        <f>IF(COUNTIF(Returns!$A$2:$A$1635,Orders!AG1565)&gt;0,"Returned","Not Returned")</f>
        <v>Not Returned</v>
      </c>
    </row>
    <row r="1566" spans="5:34" ht="12.75" customHeight="1" thickTop="1" thickBot="1" x14ac:dyDescent="0.3">
      <c r="E1566" s="11">
        <v>22095</v>
      </c>
      <c r="F1566" s="12" t="s">
        <v>106</v>
      </c>
      <c r="G1566" s="12">
        <v>0.09</v>
      </c>
      <c r="H1566" s="12">
        <v>2.16</v>
      </c>
      <c r="I1566" s="12">
        <v>6.05</v>
      </c>
      <c r="J1566" s="12">
        <v>2781</v>
      </c>
      <c r="K1566" s="7" t="str">
        <f>IF(COUNTIF(Table1[Customer ID],Table1[[#This Row],[Customer ID]])&gt;1,"Repeat Customer","One-Time Customer")</f>
        <v>Repeat Customer</v>
      </c>
      <c r="L1566" s="12" t="s">
        <v>2553</v>
      </c>
      <c r="M1566" s="12" t="s">
        <v>49</v>
      </c>
      <c r="N1566" s="12" t="s">
        <v>114</v>
      </c>
      <c r="O1566" s="12" t="s">
        <v>29</v>
      </c>
      <c r="P1566" s="12" t="s">
        <v>109</v>
      </c>
      <c r="Q1566" s="12" t="s">
        <v>59</v>
      </c>
      <c r="R1566" s="12" t="s">
        <v>1536</v>
      </c>
      <c r="S1566" s="12">
        <v>0.37</v>
      </c>
      <c r="T1566" s="7">
        <f>Table1[[#This Row],[Profit]]/Table1[[#This Row],[Sales]]</f>
        <v>-6.8958029197080286</v>
      </c>
      <c r="U1566" s="12" t="s">
        <v>33</v>
      </c>
      <c r="V1566" s="12" t="s">
        <v>34</v>
      </c>
      <c r="W1566" s="12" t="s">
        <v>102</v>
      </c>
      <c r="X1566" s="12" t="s">
        <v>2554</v>
      </c>
      <c r="Y1566" s="12">
        <v>97071</v>
      </c>
      <c r="Z1566" s="13">
        <v>42035</v>
      </c>
      <c r="AA1566" s="14" t="str">
        <f>TEXT(Table1[[#This Row],[Order Date]],"mmmm")</f>
        <v>January</v>
      </c>
      <c r="AB1566" s="8" t="str">
        <f>TEXT(Table1[[#This Row],[Order Date]],"yyyy")</f>
        <v>2015</v>
      </c>
      <c r="AC1566" s="13">
        <v>42039</v>
      </c>
      <c r="AD1566" s="12">
        <v>-37.789000000000001</v>
      </c>
      <c r="AE1566" s="12">
        <v>2</v>
      </c>
      <c r="AF1566" s="12">
        <v>5.48</v>
      </c>
      <c r="AG1566" s="12">
        <v>87162</v>
      </c>
      <c r="AH1566" s="7" t="str">
        <f>IF(COUNTIF(Returns!$A$2:$A$1635,Orders!AG1566)&gt;0,"Returned","Not Returned")</f>
        <v>Not Returned</v>
      </c>
    </row>
    <row r="1567" spans="5:34" ht="12.75" customHeight="1" thickTop="1" thickBot="1" x14ac:dyDescent="0.3">
      <c r="E1567" s="9">
        <v>22096</v>
      </c>
      <c r="F1567" s="2" t="s">
        <v>106</v>
      </c>
      <c r="G1567" s="2">
        <v>0.03</v>
      </c>
      <c r="H1567" s="2">
        <v>808.49</v>
      </c>
      <c r="I1567" s="2">
        <v>55.3</v>
      </c>
      <c r="J1567" s="2">
        <v>2781</v>
      </c>
      <c r="K1567" s="7" t="str">
        <f>IF(COUNTIF(Table1[Customer ID],Table1[[#This Row],[Customer ID]])&gt;1,"Repeat Customer","One-Time Customer")</f>
        <v>Repeat Customer</v>
      </c>
      <c r="L1567" s="2" t="s">
        <v>2553</v>
      </c>
      <c r="M1567" s="2" t="s">
        <v>39</v>
      </c>
      <c r="N1567" s="2" t="s">
        <v>114</v>
      </c>
      <c r="O1567" s="2" t="s">
        <v>77</v>
      </c>
      <c r="P1567" s="2" t="s">
        <v>85</v>
      </c>
      <c r="Q1567" s="2" t="s">
        <v>43</v>
      </c>
      <c r="R1567" s="2" t="s">
        <v>2555</v>
      </c>
      <c r="S1567" s="2">
        <v>0.4</v>
      </c>
      <c r="T1567" s="7">
        <f>Table1[[#This Row],[Profit]]/Table1[[#This Row],[Sales]]</f>
        <v>0.92376602331573043</v>
      </c>
      <c r="U1567" s="2" t="s">
        <v>33</v>
      </c>
      <c r="V1567" s="2" t="s">
        <v>34</v>
      </c>
      <c r="W1567" s="2" t="s">
        <v>102</v>
      </c>
      <c r="X1567" s="2" t="s">
        <v>2554</v>
      </c>
      <c r="Y1567" s="2">
        <v>97071</v>
      </c>
      <c r="Z1567" s="10">
        <v>42035</v>
      </c>
      <c r="AA1567" s="14" t="str">
        <f>TEXT(Table1[[#This Row],[Order Date]],"mmmm")</f>
        <v>January</v>
      </c>
      <c r="AB1567" s="8" t="str">
        <f>TEXT(Table1[[#This Row],[Order Date]],"yyyy")</f>
        <v>2015</v>
      </c>
      <c r="AC1567" s="10">
        <v>42042</v>
      </c>
      <c r="AD1567" s="2">
        <v>7576.11</v>
      </c>
      <c r="AE1567" s="2">
        <v>11</v>
      </c>
      <c r="AF1567" s="2">
        <v>8201.33</v>
      </c>
      <c r="AG1567" s="2">
        <v>87162</v>
      </c>
      <c r="AH1567" s="7" t="str">
        <f>IF(COUNTIF(Returns!$A$2:$A$1635,Orders!AG1567)&gt;0,"Returned","Not Returned")</f>
        <v>Not Returned</v>
      </c>
    </row>
    <row r="1568" spans="5:34" ht="12.75" customHeight="1" thickTop="1" thickBot="1" x14ac:dyDescent="0.3">
      <c r="E1568" s="11">
        <v>22097</v>
      </c>
      <c r="F1568" s="12" t="s">
        <v>106</v>
      </c>
      <c r="G1568" s="12">
        <v>0</v>
      </c>
      <c r="H1568" s="12">
        <v>6.48</v>
      </c>
      <c r="I1568" s="12">
        <v>8.19</v>
      </c>
      <c r="J1568" s="12">
        <v>2781</v>
      </c>
      <c r="K1568" s="7" t="str">
        <f>IF(COUNTIF(Table1[Customer ID],Table1[[#This Row],[Customer ID]])&gt;1,"Repeat Customer","One-Time Customer")</f>
        <v>Repeat Customer</v>
      </c>
      <c r="L1568" s="12" t="s">
        <v>2553</v>
      </c>
      <c r="M1568" s="12" t="s">
        <v>49</v>
      </c>
      <c r="N1568" s="12" t="s">
        <v>114</v>
      </c>
      <c r="O1568" s="12" t="s">
        <v>29</v>
      </c>
      <c r="P1568" s="12" t="s">
        <v>93</v>
      </c>
      <c r="Q1568" s="12" t="s">
        <v>59</v>
      </c>
      <c r="R1568" s="12" t="s">
        <v>2556</v>
      </c>
      <c r="S1568" s="12">
        <v>0.37</v>
      </c>
      <c r="T1568" s="7">
        <f>Table1[[#This Row],[Profit]]/Table1[[#This Row],[Sales]]</f>
        <v>-1.9082487869430964</v>
      </c>
      <c r="U1568" s="12" t="s">
        <v>33</v>
      </c>
      <c r="V1568" s="12" t="s">
        <v>34</v>
      </c>
      <c r="W1568" s="12" t="s">
        <v>102</v>
      </c>
      <c r="X1568" s="12" t="s">
        <v>2554</v>
      </c>
      <c r="Y1568" s="12">
        <v>97071</v>
      </c>
      <c r="Z1568" s="13">
        <v>42035</v>
      </c>
      <c r="AA1568" s="14" t="str">
        <f>TEXT(Table1[[#This Row],[Order Date]],"mmmm")</f>
        <v>January</v>
      </c>
      <c r="AB1568" s="8" t="str">
        <f>TEXT(Table1[[#This Row],[Order Date]],"yyyy")</f>
        <v>2015</v>
      </c>
      <c r="AC1568" s="13">
        <v>42042</v>
      </c>
      <c r="AD1568" s="12">
        <v>-43.26</v>
      </c>
      <c r="AE1568" s="12">
        <v>3</v>
      </c>
      <c r="AF1568" s="12">
        <v>22.67</v>
      </c>
      <c r="AG1568" s="12">
        <v>87162</v>
      </c>
      <c r="AH1568" s="7" t="str">
        <f>IF(COUNTIF(Returns!$A$2:$A$1635,Orders!AG1568)&gt;0,"Returned","Not Returned")</f>
        <v>Not Returned</v>
      </c>
    </row>
    <row r="1569" spans="5:34" ht="12.75" customHeight="1" thickTop="1" thickBot="1" x14ac:dyDescent="0.3">
      <c r="E1569" s="9">
        <v>21587</v>
      </c>
      <c r="F1569" s="2" t="s">
        <v>37</v>
      </c>
      <c r="G1569" s="2">
        <v>0.01</v>
      </c>
      <c r="H1569" s="2">
        <v>47.98</v>
      </c>
      <c r="I1569" s="2">
        <v>3.61</v>
      </c>
      <c r="J1569" s="2">
        <v>2787</v>
      </c>
      <c r="K1569" s="7" t="str">
        <f>IF(COUNTIF(Table1[Customer ID],Table1[[#This Row],[Customer ID]])&gt;1,"Repeat Customer","One-Time Customer")</f>
        <v>One-Time Customer</v>
      </c>
      <c r="L1569" s="2" t="s">
        <v>2557</v>
      </c>
      <c r="M1569" s="2" t="s">
        <v>27</v>
      </c>
      <c r="N1569" s="2" t="s">
        <v>114</v>
      </c>
      <c r="O1569" s="2" t="s">
        <v>77</v>
      </c>
      <c r="P1569" s="2" t="s">
        <v>180</v>
      </c>
      <c r="Q1569" s="2" t="s">
        <v>51</v>
      </c>
      <c r="R1569" s="2" t="s">
        <v>1013</v>
      </c>
      <c r="S1569" s="2">
        <v>0.71</v>
      </c>
      <c r="T1569" s="7">
        <f>Table1[[#This Row],[Profit]]/Table1[[#This Row],[Sales]]</f>
        <v>-0.11278745113965176</v>
      </c>
      <c r="U1569" s="2" t="s">
        <v>33</v>
      </c>
      <c r="V1569" s="2" t="s">
        <v>136</v>
      </c>
      <c r="W1569" s="2" t="s">
        <v>171</v>
      </c>
      <c r="X1569" s="2" t="s">
        <v>2558</v>
      </c>
      <c r="Y1569" s="2">
        <v>70003</v>
      </c>
      <c r="Z1569" s="10">
        <v>42075</v>
      </c>
      <c r="AA1569" s="14" t="str">
        <f>TEXT(Table1[[#This Row],[Order Date]],"mmmm")</f>
        <v>March</v>
      </c>
      <c r="AB1569" s="8" t="str">
        <f>TEXT(Table1[[#This Row],[Order Date]],"yyyy")</f>
        <v>2015</v>
      </c>
      <c r="AC1569" s="10">
        <v>42076</v>
      </c>
      <c r="AD1569" s="2">
        <v>-44.436</v>
      </c>
      <c r="AE1569" s="2">
        <v>8</v>
      </c>
      <c r="AF1569" s="2">
        <v>393.98</v>
      </c>
      <c r="AG1569" s="2">
        <v>91316</v>
      </c>
      <c r="AH1569" s="7" t="str">
        <f>IF(COUNTIF(Returns!$A$2:$A$1635,Orders!AG1569)&gt;0,"Returned","Not Returned")</f>
        <v>Not Returned</v>
      </c>
    </row>
    <row r="1570" spans="5:34" ht="12.75" customHeight="1" thickTop="1" thickBot="1" x14ac:dyDescent="0.3">
      <c r="E1570" s="11">
        <v>19860</v>
      </c>
      <c r="F1570" s="12" t="s">
        <v>47</v>
      </c>
      <c r="G1570" s="12">
        <v>0.09</v>
      </c>
      <c r="H1570" s="12">
        <v>2.88</v>
      </c>
      <c r="I1570" s="12">
        <v>0.7</v>
      </c>
      <c r="J1570" s="12">
        <v>2791</v>
      </c>
      <c r="K1570" s="7" t="str">
        <f>IF(COUNTIF(Table1[Customer ID],Table1[[#This Row],[Customer ID]])&gt;1,"Repeat Customer","One-Time Customer")</f>
        <v>One-Time Customer</v>
      </c>
      <c r="L1570" s="12" t="s">
        <v>2559</v>
      </c>
      <c r="M1570" s="12" t="s">
        <v>49</v>
      </c>
      <c r="N1570" s="12" t="s">
        <v>28</v>
      </c>
      <c r="O1570" s="12" t="s">
        <v>29</v>
      </c>
      <c r="P1570" s="12" t="s">
        <v>30</v>
      </c>
      <c r="Q1570" s="12" t="s">
        <v>31</v>
      </c>
      <c r="R1570" s="12" t="s">
        <v>2560</v>
      </c>
      <c r="S1570" s="12">
        <v>0.56000000000000005</v>
      </c>
      <c r="T1570" s="7">
        <f>Table1[[#This Row],[Profit]]/Table1[[#This Row],[Sales]]</f>
        <v>0.25142560912389839</v>
      </c>
      <c r="U1570" s="12" t="s">
        <v>33</v>
      </c>
      <c r="V1570" s="12" t="s">
        <v>61</v>
      </c>
      <c r="W1570" s="12" t="s">
        <v>300</v>
      </c>
      <c r="X1570" s="12" t="s">
        <v>2561</v>
      </c>
      <c r="Y1570" s="12">
        <v>48071</v>
      </c>
      <c r="Z1570" s="13">
        <v>42019</v>
      </c>
      <c r="AA1570" s="14" t="str">
        <f>TEXT(Table1[[#This Row],[Order Date]],"mmmm")</f>
        <v>January</v>
      </c>
      <c r="AB1570" s="8" t="str">
        <f>TEXT(Table1[[#This Row],[Order Date]],"yyyy")</f>
        <v>2015</v>
      </c>
      <c r="AC1570" s="13">
        <v>42019</v>
      </c>
      <c r="AD1570" s="12">
        <v>4.8499999999999996</v>
      </c>
      <c r="AE1570" s="12">
        <v>7</v>
      </c>
      <c r="AF1570" s="12">
        <v>19.29</v>
      </c>
      <c r="AG1570" s="12">
        <v>88758</v>
      </c>
      <c r="AH1570" s="7" t="str">
        <f>IF(COUNTIF(Returns!$A$2:$A$1635,Orders!AG1570)&gt;0,"Returned","Not Returned")</f>
        <v>Not Returned</v>
      </c>
    </row>
    <row r="1571" spans="5:34" ht="12.75" customHeight="1" thickTop="1" thickBot="1" x14ac:dyDescent="0.3">
      <c r="E1571" s="9">
        <v>18361</v>
      </c>
      <c r="F1571" s="2" t="s">
        <v>56</v>
      </c>
      <c r="G1571" s="2">
        <v>0.06</v>
      </c>
      <c r="H1571" s="2">
        <v>2.61</v>
      </c>
      <c r="I1571" s="2">
        <v>0.5</v>
      </c>
      <c r="J1571" s="2">
        <v>2794</v>
      </c>
      <c r="K1571" s="7" t="str">
        <f>IF(COUNTIF(Table1[Customer ID],Table1[[#This Row],[Customer ID]])&gt;1,"Repeat Customer","One-Time Customer")</f>
        <v>Repeat Customer</v>
      </c>
      <c r="L1571" s="2" t="s">
        <v>2562</v>
      </c>
      <c r="M1571" s="2" t="s">
        <v>49</v>
      </c>
      <c r="N1571" s="2" t="s">
        <v>28</v>
      </c>
      <c r="O1571" s="2" t="s">
        <v>29</v>
      </c>
      <c r="P1571" s="2" t="s">
        <v>134</v>
      </c>
      <c r="Q1571" s="2" t="s">
        <v>59</v>
      </c>
      <c r="R1571" s="2" t="s">
        <v>885</v>
      </c>
      <c r="S1571" s="2">
        <v>0.39</v>
      </c>
      <c r="T1571" s="7">
        <f>Table1[[#This Row],[Profit]]/Table1[[#This Row],[Sales]]</f>
        <v>0.69</v>
      </c>
      <c r="U1571" s="2" t="s">
        <v>33</v>
      </c>
      <c r="V1571" s="2" t="s">
        <v>61</v>
      </c>
      <c r="W1571" s="2" t="s">
        <v>330</v>
      </c>
      <c r="X1571" s="2" t="s">
        <v>2563</v>
      </c>
      <c r="Y1571" s="2">
        <v>50158</v>
      </c>
      <c r="Z1571" s="10">
        <v>42083</v>
      </c>
      <c r="AA1571" s="14" t="str">
        <f>TEXT(Table1[[#This Row],[Order Date]],"mmmm")</f>
        <v>March</v>
      </c>
      <c r="AB1571" s="8" t="str">
        <f>TEXT(Table1[[#This Row],[Order Date]],"yyyy")</f>
        <v>2015</v>
      </c>
      <c r="AC1571" s="10">
        <v>42085</v>
      </c>
      <c r="AD1571" s="2">
        <v>3.5948999999999995</v>
      </c>
      <c r="AE1571" s="2">
        <v>2</v>
      </c>
      <c r="AF1571" s="2">
        <v>5.21</v>
      </c>
      <c r="AG1571" s="2">
        <v>87554</v>
      </c>
      <c r="AH1571" s="7" t="str">
        <f>IF(COUNTIF(Returns!$A$2:$A$1635,Orders!AG1571)&gt;0,"Returned","Not Returned")</f>
        <v>Not Returned</v>
      </c>
    </row>
    <row r="1572" spans="5:34" ht="12.75" customHeight="1" thickTop="1" thickBot="1" x14ac:dyDescent="0.3">
      <c r="E1572" s="11">
        <v>18895</v>
      </c>
      <c r="F1572" s="12" t="s">
        <v>25</v>
      </c>
      <c r="G1572" s="12">
        <v>7.0000000000000007E-2</v>
      </c>
      <c r="H1572" s="12">
        <v>4.76</v>
      </c>
      <c r="I1572" s="12">
        <v>0.88</v>
      </c>
      <c r="J1572" s="12">
        <v>2794</v>
      </c>
      <c r="K1572" s="7" t="str">
        <f>IF(COUNTIF(Table1[Customer ID],Table1[[#This Row],[Customer ID]])&gt;1,"Repeat Customer","One-Time Customer")</f>
        <v>Repeat Customer</v>
      </c>
      <c r="L1572" s="12" t="s">
        <v>2562</v>
      </c>
      <c r="M1572" s="12" t="s">
        <v>49</v>
      </c>
      <c r="N1572" s="12" t="s">
        <v>28</v>
      </c>
      <c r="O1572" s="12" t="s">
        <v>29</v>
      </c>
      <c r="P1572" s="12" t="s">
        <v>93</v>
      </c>
      <c r="Q1572" s="12" t="s">
        <v>31</v>
      </c>
      <c r="R1572" s="12" t="s">
        <v>2564</v>
      </c>
      <c r="S1572" s="12">
        <v>0.39</v>
      </c>
      <c r="T1572" s="7">
        <f>Table1[[#This Row],[Profit]]/Table1[[#This Row],[Sales]]</f>
        <v>0.69</v>
      </c>
      <c r="U1572" s="12" t="s">
        <v>33</v>
      </c>
      <c r="V1572" s="12" t="s">
        <v>61</v>
      </c>
      <c r="W1572" s="12" t="s">
        <v>330</v>
      </c>
      <c r="X1572" s="12" t="s">
        <v>2563</v>
      </c>
      <c r="Y1572" s="12">
        <v>50158</v>
      </c>
      <c r="Z1572" s="13">
        <v>42162</v>
      </c>
      <c r="AA1572" s="14" t="str">
        <f>TEXT(Table1[[#This Row],[Order Date]],"mmmm")</f>
        <v>June</v>
      </c>
      <c r="AB1572" s="8" t="str">
        <f>TEXT(Table1[[#This Row],[Order Date]],"yyyy")</f>
        <v>2015</v>
      </c>
      <c r="AC1572" s="13">
        <v>42162</v>
      </c>
      <c r="AD1572" s="12">
        <v>15.8148</v>
      </c>
      <c r="AE1572" s="12">
        <v>5</v>
      </c>
      <c r="AF1572" s="12">
        <v>22.92</v>
      </c>
      <c r="AG1572" s="12">
        <v>87555</v>
      </c>
      <c r="AH1572" s="7" t="str">
        <f>IF(COUNTIF(Returns!$A$2:$A$1635,Orders!AG1572)&gt;0,"Returned","Not Returned")</f>
        <v>Not Returned</v>
      </c>
    </row>
    <row r="1573" spans="5:34" ht="12.75" customHeight="1" thickTop="1" thickBot="1" x14ac:dyDescent="0.3">
      <c r="E1573" s="9">
        <v>19486</v>
      </c>
      <c r="F1573" s="2" t="s">
        <v>106</v>
      </c>
      <c r="G1573" s="2">
        <v>0.04</v>
      </c>
      <c r="H1573" s="2">
        <v>3.57</v>
      </c>
      <c r="I1573" s="2">
        <v>4.17</v>
      </c>
      <c r="J1573" s="2">
        <v>2795</v>
      </c>
      <c r="K1573" s="7" t="str">
        <f>IF(COUNTIF(Table1[Customer ID],Table1[[#This Row],[Customer ID]])&gt;1,"Repeat Customer","One-Time Customer")</f>
        <v>Repeat Customer</v>
      </c>
      <c r="L1573" s="2" t="s">
        <v>2565</v>
      </c>
      <c r="M1573" s="2" t="s">
        <v>49</v>
      </c>
      <c r="N1573" s="2" t="s">
        <v>28</v>
      </c>
      <c r="O1573" s="2" t="s">
        <v>29</v>
      </c>
      <c r="P1573" s="2" t="s">
        <v>30</v>
      </c>
      <c r="Q1573" s="2" t="s">
        <v>51</v>
      </c>
      <c r="R1573" s="2" t="s">
        <v>2566</v>
      </c>
      <c r="S1573" s="2">
        <v>0.59</v>
      </c>
      <c r="T1573" s="7">
        <f>Table1[[#This Row],[Profit]]/Table1[[#This Row],[Sales]]</f>
        <v>-2.2624595469255664</v>
      </c>
      <c r="U1573" s="2" t="s">
        <v>33</v>
      </c>
      <c r="V1573" s="2" t="s">
        <v>61</v>
      </c>
      <c r="W1573" s="2" t="s">
        <v>330</v>
      </c>
      <c r="X1573" s="2" t="s">
        <v>2567</v>
      </c>
      <c r="Y1573" s="2">
        <v>50401</v>
      </c>
      <c r="Z1573" s="10">
        <v>42030</v>
      </c>
      <c r="AA1573" s="14" t="str">
        <f>TEXT(Table1[[#This Row],[Order Date]],"mmmm")</f>
        <v>January</v>
      </c>
      <c r="AB1573" s="8" t="str">
        <f>TEXT(Table1[[#This Row],[Order Date]],"yyyy")</f>
        <v>2015</v>
      </c>
      <c r="AC1573" s="10">
        <v>42032</v>
      </c>
      <c r="AD1573" s="2">
        <v>-69.91</v>
      </c>
      <c r="AE1573" s="2">
        <v>8</v>
      </c>
      <c r="AF1573" s="2">
        <v>30.9</v>
      </c>
      <c r="AG1573" s="2">
        <v>87556</v>
      </c>
      <c r="AH1573" s="7" t="str">
        <f>IF(COUNTIF(Returns!$A$2:$A$1635,Orders!AG1573)&gt;0,"Returned","Not Returned")</f>
        <v>Not Returned</v>
      </c>
    </row>
    <row r="1574" spans="5:34" ht="12.75" customHeight="1" thickTop="1" thickBot="1" x14ac:dyDescent="0.3">
      <c r="E1574" s="11">
        <v>19487</v>
      </c>
      <c r="F1574" s="12" t="s">
        <v>106</v>
      </c>
      <c r="G1574" s="12">
        <v>0.05</v>
      </c>
      <c r="H1574" s="12">
        <v>200.99</v>
      </c>
      <c r="I1574" s="12">
        <v>4.2</v>
      </c>
      <c r="J1574" s="12">
        <v>2795</v>
      </c>
      <c r="K1574" s="7" t="str">
        <f>IF(COUNTIF(Table1[Customer ID],Table1[[#This Row],[Customer ID]])&gt;1,"Repeat Customer","One-Time Customer")</f>
        <v>Repeat Customer</v>
      </c>
      <c r="L1574" s="12" t="s">
        <v>2565</v>
      </c>
      <c r="M1574" s="12" t="s">
        <v>49</v>
      </c>
      <c r="N1574" s="12" t="s">
        <v>28</v>
      </c>
      <c r="O1574" s="12" t="s">
        <v>77</v>
      </c>
      <c r="P1574" s="12" t="s">
        <v>78</v>
      </c>
      <c r="Q1574" s="12" t="s">
        <v>59</v>
      </c>
      <c r="R1574" s="12" t="s">
        <v>548</v>
      </c>
      <c r="S1574" s="12">
        <v>0.59</v>
      </c>
      <c r="T1574" s="7">
        <f>Table1[[#This Row],[Profit]]/Table1[[#This Row],[Sales]]</f>
        <v>0.69</v>
      </c>
      <c r="U1574" s="12" t="s">
        <v>33</v>
      </c>
      <c r="V1574" s="12" t="s">
        <v>61</v>
      </c>
      <c r="W1574" s="12" t="s">
        <v>330</v>
      </c>
      <c r="X1574" s="12" t="s">
        <v>2567</v>
      </c>
      <c r="Y1574" s="12">
        <v>50401</v>
      </c>
      <c r="Z1574" s="13">
        <v>42030</v>
      </c>
      <c r="AA1574" s="14" t="str">
        <f>TEXT(Table1[[#This Row],[Order Date]],"mmmm")</f>
        <v>January</v>
      </c>
      <c r="AB1574" s="8" t="str">
        <f>TEXT(Table1[[#This Row],[Order Date]],"yyyy")</f>
        <v>2015</v>
      </c>
      <c r="AC1574" s="13">
        <v>42034</v>
      </c>
      <c r="AD1574" s="12">
        <v>1630.5251999999998</v>
      </c>
      <c r="AE1574" s="12">
        <v>14</v>
      </c>
      <c r="AF1574" s="12">
        <v>2363.08</v>
      </c>
      <c r="AG1574" s="12">
        <v>87556</v>
      </c>
      <c r="AH1574" s="7" t="str">
        <f>IF(COUNTIF(Returns!$A$2:$A$1635,Orders!AG1574)&gt;0,"Returned","Not Returned")</f>
        <v>Not Returned</v>
      </c>
    </row>
    <row r="1575" spans="5:34" ht="12.75" customHeight="1" thickTop="1" thickBot="1" x14ac:dyDescent="0.3">
      <c r="E1575" s="9">
        <v>19488</v>
      </c>
      <c r="F1575" s="2" t="s">
        <v>106</v>
      </c>
      <c r="G1575" s="2">
        <v>7.0000000000000007E-2</v>
      </c>
      <c r="H1575" s="2">
        <v>195.99</v>
      </c>
      <c r="I1575" s="2">
        <v>8.99</v>
      </c>
      <c r="J1575" s="2">
        <v>2795</v>
      </c>
      <c r="K1575" s="7" t="str">
        <f>IF(COUNTIF(Table1[Customer ID],Table1[[#This Row],[Customer ID]])&gt;1,"Repeat Customer","One-Time Customer")</f>
        <v>Repeat Customer</v>
      </c>
      <c r="L1575" s="2" t="s">
        <v>2565</v>
      </c>
      <c r="M1575" s="2" t="s">
        <v>49</v>
      </c>
      <c r="N1575" s="2" t="s">
        <v>28</v>
      </c>
      <c r="O1575" s="2" t="s">
        <v>77</v>
      </c>
      <c r="P1575" s="2" t="s">
        <v>78</v>
      </c>
      <c r="Q1575" s="2" t="s">
        <v>59</v>
      </c>
      <c r="R1575" s="2" t="s">
        <v>2568</v>
      </c>
      <c r="S1575" s="2">
        <v>0.57999999999999996</v>
      </c>
      <c r="T1575" s="7">
        <f>Table1[[#This Row],[Profit]]/Table1[[#This Row],[Sales]]</f>
        <v>-1.391870908814127</v>
      </c>
      <c r="U1575" s="2" t="s">
        <v>33</v>
      </c>
      <c r="V1575" s="2" t="s">
        <v>61</v>
      </c>
      <c r="W1575" s="2" t="s">
        <v>330</v>
      </c>
      <c r="X1575" s="2" t="s">
        <v>2567</v>
      </c>
      <c r="Y1575" s="2">
        <v>50401</v>
      </c>
      <c r="Z1575" s="10">
        <v>42030</v>
      </c>
      <c r="AA1575" s="14" t="str">
        <f>TEXT(Table1[[#This Row],[Order Date]],"mmmm")</f>
        <v>January</v>
      </c>
      <c r="AB1575" s="8" t="str">
        <f>TEXT(Table1[[#This Row],[Order Date]],"yyyy")</f>
        <v>2015</v>
      </c>
      <c r="AC1575" s="10">
        <v>42030</v>
      </c>
      <c r="AD1575" s="2">
        <v>-457.16</v>
      </c>
      <c r="AE1575" s="2">
        <v>2</v>
      </c>
      <c r="AF1575" s="2">
        <v>328.45</v>
      </c>
      <c r="AG1575" s="2">
        <v>87556</v>
      </c>
      <c r="AH1575" s="7" t="str">
        <f>IF(COUNTIF(Returns!$A$2:$A$1635,Orders!AG1575)&gt;0,"Returned","Not Returned")</f>
        <v>Not Returned</v>
      </c>
    </row>
    <row r="1576" spans="5:34" ht="12.75" customHeight="1" thickTop="1" thickBot="1" x14ac:dyDescent="0.3">
      <c r="E1576" s="11">
        <v>23351</v>
      </c>
      <c r="F1576" s="12" t="s">
        <v>56</v>
      </c>
      <c r="G1576" s="12">
        <v>0.02</v>
      </c>
      <c r="H1576" s="12">
        <v>30.44</v>
      </c>
      <c r="I1576" s="12">
        <v>1.49</v>
      </c>
      <c r="J1576" s="12">
        <v>2796</v>
      </c>
      <c r="K1576" s="7" t="str">
        <f>IF(COUNTIF(Table1[Customer ID],Table1[[#This Row],[Customer ID]])&gt;1,"Repeat Customer","One-Time Customer")</f>
        <v>One-Time Customer</v>
      </c>
      <c r="L1576" s="12" t="s">
        <v>2569</v>
      </c>
      <c r="M1576" s="12" t="s">
        <v>49</v>
      </c>
      <c r="N1576" s="12" t="s">
        <v>28</v>
      </c>
      <c r="O1576" s="12" t="s">
        <v>29</v>
      </c>
      <c r="P1576" s="12" t="s">
        <v>109</v>
      </c>
      <c r="Q1576" s="12" t="s">
        <v>59</v>
      </c>
      <c r="R1576" s="12" t="s">
        <v>2570</v>
      </c>
      <c r="S1576" s="12">
        <v>0.37</v>
      </c>
      <c r="T1576" s="7">
        <f>Table1[[#This Row],[Profit]]/Table1[[#This Row],[Sales]]</f>
        <v>0.69</v>
      </c>
      <c r="U1576" s="12" t="s">
        <v>33</v>
      </c>
      <c r="V1576" s="12" t="s">
        <v>61</v>
      </c>
      <c r="W1576" s="12" t="s">
        <v>330</v>
      </c>
      <c r="X1576" s="12" t="s">
        <v>2571</v>
      </c>
      <c r="Y1576" s="12">
        <v>51106</v>
      </c>
      <c r="Z1576" s="13">
        <v>42025</v>
      </c>
      <c r="AA1576" s="14" t="str">
        <f>TEXT(Table1[[#This Row],[Order Date]],"mmmm")</f>
        <v>January</v>
      </c>
      <c r="AB1576" s="8" t="str">
        <f>TEXT(Table1[[#This Row],[Order Date]],"yyyy")</f>
        <v>2015</v>
      </c>
      <c r="AC1576" s="13">
        <v>42027</v>
      </c>
      <c r="AD1576" s="12">
        <v>266.76089999999999</v>
      </c>
      <c r="AE1576" s="12">
        <v>12</v>
      </c>
      <c r="AF1576" s="12">
        <v>386.61</v>
      </c>
      <c r="AG1576" s="12">
        <v>87553</v>
      </c>
      <c r="AH1576" s="7" t="str">
        <f>IF(COUNTIF(Returns!$A$2:$A$1635,Orders!AG1576)&gt;0,"Returned","Not Returned")</f>
        <v>Not Returned</v>
      </c>
    </row>
    <row r="1577" spans="5:34" ht="12.75" customHeight="1" thickTop="1" thickBot="1" x14ac:dyDescent="0.3">
      <c r="E1577" s="9">
        <v>22787</v>
      </c>
      <c r="F1577" s="2" t="s">
        <v>56</v>
      </c>
      <c r="G1577" s="2">
        <v>0</v>
      </c>
      <c r="H1577" s="2">
        <v>5.0199999999999996</v>
      </c>
      <c r="I1577" s="2">
        <v>5.14</v>
      </c>
      <c r="J1577" s="2">
        <v>2797</v>
      </c>
      <c r="K1577" s="7" t="str">
        <f>IF(COUNTIF(Table1[Customer ID],Table1[[#This Row],[Customer ID]])&gt;1,"Repeat Customer","One-Time Customer")</f>
        <v>Repeat Customer</v>
      </c>
      <c r="L1577" s="2" t="s">
        <v>2572</v>
      </c>
      <c r="M1577" s="2" t="s">
        <v>49</v>
      </c>
      <c r="N1577" s="2" t="s">
        <v>114</v>
      </c>
      <c r="O1577" s="2" t="s">
        <v>77</v>
      </c>
      <c r="P1577" s="2" t="s">
        <v>180</v>
      </c>
      <c r="Q1577" s="2" t="s">
        <v>51</v>
      </c>
      <c r="R1577" s="2" t="s">
        <v>840</v>
      </c>
      <c r="S1577" s="2">
        <v>0.79</v>
      </c>
      <c r="T1577" s="7">
        <f>Table1[[#This Row],[Profit]]/Table1[[#This Row],[Sales]]</f>
        <v>-3.625461993627674</v>
      </c>
      <c r="U1577" s="2" t="s">
        <v>33</v>
      </c>
      <c r="V1577" s="2" t="s">
        <v>53</v>
      </c>
      <c r="W1577" s="2" t="s">
        <v>234</v>
      </c>
      <c r="X1577" s="2" t="s">
        <v>2573</v>
      </c>
      <c r="Y1577" s="2">
        <v>15122</v>
      </c>
      <c r="Z1577" s="10">
        <v>42014</v>
      </c>
      <c r="AA1577" s="14" t="str">
        <f>TEXT(Table1[[#This Row],[Order Date]],"mmmm")</f>
        <v>January</v>
      </c>
      <c r="AB1577" s="8" t="str">
        <f>TEXT(Table1[[#This Row],[Order Date]],"yyyy")</f>
        <v>2015</v>
      </c>
      <c r="AC1577" s="10">
        <v>42015</v>
      </c>
      <c r="AD1577" s="2">
        <v>-159.30279999999999</v>
      </c>
      <c r="AE1577" s="2">
        <v>8</v>
      </c>
      <c r="AF1577" s="2">
        <v>43.94</v>
      </c>
      <c r="AG1577" s="2">
        <v>87552</v>
      </c>
      <c r="AH1577" s="7" t="str">
        <f>IF(COUNTIF(Returns!$A$2:$A$1635,Orders!AG1577)&gt;0,"Returned","Not Returned")</f>
        <v>Not Returned</v>
      </c>
    </row>
    <row r="1578" spans="5:34" ht="12.75" customHeight="1" thickTop="1" thickBot="1" x14ac:dyDescent="0.3">
      <c r="E1578" s="11">
        <v>23350</v>
      </c>
      <c r="F1578" s="12" t="s">
        <v>56</v>
      </c>
      <c r="G1578" s="12">
        <v>0.02</v>
      </c>
      <c r="H1578" s="12">
        <v>4.91</v>
      </c>
      <c r="I1578" s="12">
        <v>0.5</v>
      </c>
      <c r="J1578" s="12">
        <v>2797</v>
      </c>
      <c r="K1578" s="7" t="str">
        <f>IF(COUNTIF(Table1[Customer ID],Table1[[#This Row],[Customer ID]])&gt;1,"Repeat Customer","One-Time Customer")</f>
        <v>Repeat Customer</v>
      </c>
      <c r="L1578" s="12" t="s">
        <v>2572</v>
      </c>
      <c r="M1578" s="12" t="s">
        <v>49</v>
      </c>
      <c r="N1578" s="12" t="s">
        <v>28</v>
      </c>
      <c r="O1578" s="12" t="s">
        <v>29</v>
      </c>
      <c r="P1578" s="12" t="s">
        <v>134</v>
      </c>
      <c r="Q1578" s="12" t="s">
        <v>59</v>
      </c>
      <c r="R1578" s="12" t="s">
        <v>1561</v>
      </c>
      <c r="S1578" s="12">
        <v>0.36</v>
      </c>
      <c r="T1578" s="7">
        <f>Table1[[#This Row],[Profit]]/Table1[[#This Row],[Sales]]</f>
        <v>0.69</v>
      </c>
      <c r="U1578" s="12" t="s">
        <v>33</v>
      </c>
      <c r="V1578" s="12" t="s">
        <v>53</v>
      </c>
      <c r="W1578" s="12" t="s">
        <v>234</v>
      </c>
      <c r="X1578" s="12" t="s">
        <v>2573</v>
      </c>
      <c r="Y1578" s="12">
        <v>15122</v>
      </c>
      <c r="Z1578" s="13">
        <v>42025</v>
      </c>
      <c r="AA1578" s="14" t="str">
        <f>TEXT(Table1[[#This Row],[Order Date]],"mmmm")</f>
        <v>January</v>
      </c>
      <c r="AB1578" s="8" t="str">
        <f>TEXT(Table1[[#This Row],[Order Date]],"yyyy")</f>
        <v>2015</v>
      </c>
      <c r="AC1578" s="13">
        <v>42026</v>
      </c>
      <c r="AD1578" s="12">
        <v>29.883900000000001</v>
      </c>
      <c r="AE1578" s="12">
        <v>9</v>
      </c>
      <c r="AF1578" s="12">
        <v>43.31</v>
      </c>
      <c r="AG1578" s="12">
        <v>87553</v>
      </c>
      <c r="AH1578" s="7" t="str">
        <f>IF(COUNTIF(Returns!$A$2:$A$1635,Orders!AG1578)&gt;0,"Returned","Not Returned")</f>
        <v>Not Returned</v>
      </c>
    </row>
    <row r="1579" spans="5:34" ht="13.8" thickTop="1" thickBot="1" x14ac:dyDescent="0.3">
      <c r="E1579" s="9">
        <v>20618</v>
      </c>
      <c r="F1579" s="2" t="s">
        <v>106</v>
      </c>
      <c r="G1579" s="2">
        <v>0</v>
      </c>
      <c r="H1579" s="2">
        <v>17.52</v>
      </c>
      <c r="I1579" s="2">
        <v>8.17</v>
      </c>
      <c r="J1579" s="2">
        <v>2801</v>
      </c>
      <c r="K1579" s="7" t="str">
        <f>IF(COUNTIF(Table1[Customer ID],Table1[[#This Row],[Customer ID]])&gt;1,"Repeat Customer","One-Time Customer")</f>
        <v>One-Time Customer</v>
      </c>
      <c r="L1579" s="2" t="s">
        <v>2574</v>
      </c>
      <c r="M1579" s="2" t="s">
        <v>49</v>
      </c>
      <c r="N1579" s="2" t="s">
        <v>40</v>
      </c>
      <c r="O1579" s="2" t="s">
        <v>29</v>
      </c>
      <c r="P1579" s="2" t="s">
        <v>257</v>
      </c>
      <c r="Q1579" s="2" t="s">
        <v>86</v>
      </c>
      <c r="R1579" s="2" t="s">
        <v>2575</v>
      </c>
      <c r="S1579" s="2">
        <v>0.5</v>
      </c>
      <c r="T1579" s="7">
        <f>Table1[[#This Row],[Profit]]/Table1[[#This Row],[Sales]]</f>
        <v>0.18556657522684111</v>
      </c>
      <c r="U1579" s="2" t="s">
        <v>33</v>
      </c>
      <c r="V1579" s="2" t="s">
        <v>34</v>
      </c>
      <c r="W1579" s="2" t="s">
        <v>378</v>
      </c>
      <c r="X1579" s="2" t="s">
        <v>2527</v>
      </c>
      <c r="Y1579" s="2">
        <v>85224</v>
      </c>
      <c r="Z1579" s="10">
        <v>42183</v>
      </c>
      <c r="AA1579" s="14" t="str">
        <f>TEXT(Table1[[#This Row],[Order Date]],"mmmm")</f>
        <v>June</v>
      </c>
      <c r="AB1579" s="8" t="str">
        <f>TEXT(Table1[[#This Row],[Order Date]],"yyyy")</f>
        <v>2015</v>
      </c>
      <c r="AC1579" s="10">
        <v>42188</v>
      </c>
      <c r="AD1579" s="2">
        <v>52.763999999999996</v>
      </c>
      <c r="AE1579" s="2">
        <v>15</v>
      </c>
      <c r="AF1579" s="2">
        <v>284.33999999999997</v>
      </c>
      <c r="AG1579" s="2">
        <v>91049</v>
      </c>
      <c r="AH1579" s="7" t="str">
        <f>IF(COUNTIF(Returns!$A$2:$A$1635,Orders!AG1579)&gt;0,"Returned","Not Returned")</f>
        <v>Not Returned</v>
      </c>
    </row>
    <row r="1580" spans="5:34" ht="12.75" customHeight="1" thickTop="1" thickBot="1" x14ac:dyDescent="0.3">
      <c r="E1580" s="11">
        <v>18070</v>
      </c>
      <c r="F1580" s="12" t="s">
        <v>56</v>
      </c>
      <c r="G1580" s="12">
        <v>7.0000000000000007E-2</v>
      </c>
      <c r="H1580" s="12">
        <v>500.98</v>
      </c>
      <c r="I1580" s="12">
        <v>28.14</v>
      </c>
      <c r="J1580" s="12">
        <v>2803</v>
      </c>
      <c r="K1580" s="7" t="str">
        <f>IF(COUNTIF(Table1[Customer ID],Table1[[#This Row],[Customer ID]])&gt;1,"Repeat Customer","One-Time Customer")</f>
        <v>Repeat Customer</v>
      </c>
      <c r="L1580" s="12" t="s">
        <v>2576</v>
      </c>
      <c r="M1580" s="12" t="s">
        <v>39</v>
      </c>
      <c r="N1580" s="12" t="s">
        <v>58</v>
      </c>
      <c r="O1580" s="12" t="s">
        <v>77</v>
      </c>
      <c r="P1580" s="12" t="s">
        <v>85</v>
      </c>
      <c r="Q1580" s="12" t="s">
        <v>43</v>
      </c>
      <c r="R1580" s="12" t="s">
        <v>2577</v>
      </c>
      <c r="S1580" s="12">
        <v>0.38</v>
      </c>
      <c r="T1580" s="7">
        <f>Table1[[#This Row],[Profit]]/Table1[[#This Row],[Sales]]</f>
        <v>0.69</v>
      </c>
      <c r="U1580" s="12" t="s">
        <v>33</v>
      </c>
      <c r="V1580" s="12" t="s">
        <v>34</v>
      </c>
      <c r="W1580" s="12" t="s">
        <v>45</v>
      </c>
      <c r="X1580" s="12" t="s">
        <v>2578</v>
      </c>
      <c r="Y1580" s="12">
        <v>90022</v>
      </c>
      <c r="Z1580" s="13">
        <v>42040</v>
      </c>
      <c r="AA1580" s="14" t="str">
        <f>TEXT(Table1[[#This Row],[Order Date]],"mmmm")</f>
        <v>February</v>
      </c>
      <c r="AB1580" s="8" t="str">
        <f>TEXT(Table1[[#This Row],[Order Date]],"yyyy")</f>
        <v>2015</v>
      </c>
      <c r="AC1580" s="13">
        <v>42041</v>
      </c>
      <c r="AD1580" s="12">
        <v>2699.9838</v>
      </c>
      <c r="AE1580" s="12">
        <v>10</v>
      </c>
      <c r="AF1580" s="12">
        <v>3913.02</v>
      </c>
      <c r="AG1580" s="12">
        <v>86227</v>
      </c>
      <c r="AH1580" s="7" t="str">
        <f>IF(COUNTIF(Returns!$A$2:$A$1635,Orders!AG1580)&gt;0,"Returned","Not Returned")</f>
        <v>Not Returned</v>
      </c>
    </row>
    <row r="1581" spans="5:34" ht="12.75" customHeight="1" thickTop="1" thickBot="1" x14ac:dyDescent="0.3">
      <c r="E1581" s="9">
        <v>18071</v>
      </c>
      <c r="F1581" s="2" t="s">
        <v>56</v>
      </c>
      <c r="G1581" s="2">
        <v>0.1</v>
      </c>
      <c r="H1581" s="2">
        <v>178.47</v>
      </c>
      <c r="I1581" s="2">
        <v>19.989999999999998</v>
      </c>
      <c r="J1581" s="2">
        <v>2803</v>
      </c>
      <c r="K1581" s="7" t="str">
        <f>IF(COUNTIF(Table1[Customer ID],Table1[[#This Row],[Customer ID]])&gt;1,"Repeat Customer","One-Time Customer")</f>
        <v>Repeat Customer</v>
      </c>
      <c r="L1581" s="2" t="s">
        <v>2576</v>
      </c>
      <c r="M1581" s="2" t="s">
        <v>49</v>
      </c>
      <c r="N1581" s="2" t="s">
        <v>58</v>
      </c>
      <c r="O1581" s="2" t="s">
        <v>29</v>
      </c>
      <c r="P1581" s="2" t="s">
        <v>141</v>
      </c>
      <c r="Q1581" s="2" t="s">
        <v>59</v>
      </c>
      <c r="R1581" s="2" t="s">
        <v>528</v>
      </c>
      <c r="S1581" s="2">
        <v>0.55000000000000004</v>
      </c>
      <c r="T1581" s="7">
        <f>Table1[[#This Row],[Profit]]/Table1[[#This Row],[Sales]]</f>
        <v>-0.94915066059731323</v>
      </c>
      <c r="U1581" s="2" t="s">
        <v>33</v>
      </c>
      <c r="V1581" s="2" t="s">
        <v>34</v>
      </c>
      <c r="W1581" s="2" t="s">
        <v>45</v>
      </c>
      <c r="X1581" s="2" t="s">
        <v>2578</v>
      </c>
      <c r="Y1581" s="2">
        <v>90022</v>
      </c>
      <c r="Z1581" s="10">
        <v>42040</v>
      </c>
      <c r="AA1581" s="14" t="str">
        <f>TEXT(Table1[[#This Row],[Order Date]],"mmmm")</f>
        <v>February</v>
      </c>
      <c r="AB1581" s="8" t="str">
        <f>TEXT(Table1[[#This Row],[Order Date]],"yyyy")</f>
        <v>2015</v>
      </c>
      <c r="AC1581" s="10">
        <v>42042</v>
      </c>
      <c r="AD1581" s="2">
        <v>-170.98</v>
      </c>
      <c r="AE1581" s="2">
        <v>1</v>
      </c>
      <c r="AF1581" s="2">
        <v>180.14</v>
      </c>
      <c r="AG1581" s="2">
        <v>86227</v>
      </c>
      <c r="AH1581" s="7" t="str">
        <f>IF(COUNTIF(Returns!$A$2:$A$1635,Orders!AG1581)&gt;0,"Returned","Not Returned")</f>
        <v>Not Returned</v>
      </c>
    </row>
    <row r="1582" spans="5:34" ht="12.75" customHeight="1" thickTop="1" thickBot="1" x14ac:dyDescent="0.3">
      <c r="E1582" s="11">
        <v>24604</v>
      </c>
      <c r="F1582" s="12" t="s">
        <v>56</v>
      </c>
      <c r="G1582" s="12">
        <v>7.0000000000000007E-2</v>
      </c>
      <c r="H1582" s="12">
        <v>30.56</v>
      </c>
      <c r="I1582" s="12">
        <v>2.99</v>
      </c>
      <c r="J1582" s="12">
        <v>2813</v>
      </c>
      <c r="K1582" s="7" t="str">
        <f>IF(COUNTIF(Table1[Customer ID],Table1[[#This Row],[Customer ID]])&gt;1,"Repeat Customer","One-Time Customer")</f>
        <v>One-Time Customer</v>
      </c>
      <c r="L1582" s="12" t="s">
        <v>2579</v>
      </c>
      <c r="M1582" s="12" t="s">
        <v>49</v>
      </c>
      <c r="N1582" s="12" t="s">
        <v>28</v>
      </c>
      <c r="O1582" s="12" t="s">
        <v>29</v>
      </c>
      <c r="P1582" s="12" t="s">
        <v>109</v>
      </c>
      <c r="Q1582" s="12" t="s">
        <v>59</v>
      </c>
      <c r="R1582" s="12" t="s">
        <v>2580</v>
      </c>
      <c r="S1582" s="12">
        <v>0.35</v>
      </c>
      <c r="T1582" s="7">
        <f>Table1[[#This Row],[Profit]]/Table1[[#This Row],[Sales]]</f>
        <v>-0.26202619752274475</v>
      </c>
      <c r="U1582" s="12" t="s">
        <v>33</v>
      </c>
      <c r="V1582" s="12" t="s">
        <v>136</v>
      </c>
      <c r="W1582" s="12" t="s">
        <v>244</v>
      </c>
      <c r="X1582" s="12" t="s">
        <v>2581</v>
      </c>
      <c r="Y1582" s="12">
        <v>37311</v>
      </c>
      <c r="Z1582" s="13">
        <v>42042</v>
      </c>
      <c r="AA1582" s="14" t="str">
        <f>TEXT(Table1[[#This Row],[Order Date]],"mmmm")</f>
        <v>February</v>
      </c>
      <c r="AB1582" s="8" t="str">
        <f>TEXT(Table1[[#This Row],[Order Date]],"yyyy")</f>
        <v>2015</v>
      </c>
      <c r="AC1582" s="13">
        <v>42042</v>
      </c>
      <c r="AD1582" s="12">
        <v>-95.618600000000015</v>
      </c>
      <c r="AE1582" s="12">
        <v>12</v>
      </c>
      <c r="AF1582" s="12">
        <v>364.92</v>
      </c>
      <c r="AG1582" s="12">
        <v>88819</v>
      </c>
      <c r="AH1582" s="7" t="str">
        <f>IF(COUNTIF(Returns!$A$2:$A$1635,Orders!AG1582)&gt;0,"Returned","Not Returned")</f>
        <v>Not Returned</v>
      </c>
    </row>
    <row r="1583" spans="5:34" ht="12.75" customHeight="1" thickTop="1" thickBot="1" x14ac:dyDescent="0.3">
      <c r="E1583" s="9">
        <v>24044</v>
      </c>
      <c r="F1583" s="2" t="s">
        <v>25</v>
      </c>
      <c r="G1583" s="2">
        <v>0.05</v>
      </c>
      <c r="H1583" s="2">
        <v>4.71</v>
      </c>
      <c r="I1583" s="2">
        <v>0.7</v>
      </c>
      <c r="J1583" s="2">
        <v>2817</v>
      </c>
      <c r="K1583" s="7" t="str">
        <f>IF(COUNTIF(Table1[Customer ID],Table1[[#This Row],[Customer ID]])&gt;1,"Repeat Customer","One-Time Customer")</f>
        <v>Repeat Customer</v>
      </c>
      <c r="L1583" s="2" t="s">
        <v>2582</v>
      </c>
      <c r="M1583" s="2" t="s">
        <v>27</v>
      </c>
      <c r="N1583" s="2" t="s">
        <v>28</v>
      </c>
      <c r="O1583" s="2" t="s">
        <v>29</v>
      </c>
      <c r="P1583" s="2" t="s">
        <v>66</v>
      </c>
      <c r="Q1583" s="2" t="s">
        <v>31</v>
      </c>
      <c r="R1583" s="2" t="s">
        <v>1232</v>
      </c>
      <c r="S1583" s="2">
        <v>0.8</v>
      </c>
      <c r="T1583" s="7">
        <f>Table1[[#This Row],[Profit]]/Table1[[#This Row],[Sales]]</f>
        <v>-0.19539473684210529</v>
      </c>
      <c r="U1583" s="2" t="s">
        <v>33</v>
      </c>
      <c r="V1583" s="2" t="s">
        <v>53</v>
      </c>
      <c r="W1583" s="2" t="s">
        <v>154</v>
      </c>
      <c r="X1583" s="2" t="s">
        <v>401</v>
      </c>
      <c r="Y1583" s="2">
        <v>43055</v>
      </c>
      <c r="Z1583" s="10">
        <v>42156</v>
      </c>
      <c r="AA1583" s="14" t="str">
        <f>TEXT(Table1[[#This Row],[Order Date]],"mmmm")</f>
        <v>June</v>
      </c>
      <c r="AB1583" s="8" t="str">
        <f>TEXT(Table1[[#This Row],[Order Date]],"yyyy")</f>
        <v>2015</v>
      </c>
      <c r="AC1583" s="10">
        <v>42157</v>
      </c>
      <c r="AD1583" s="2">
        <v>-2.3760000000000003</v>
      </c>
      <c r="AE1583" s="2">
        <v>2</v>
      </c>
      <c r="AF1583" s="2">
        <v>12.16</v>
      </c>
      <c r="AG1583" s="2">
        <v>89743</v>
      </c>
      <c r="AH1583" s="7" t="str">
        <f>IF(COUNTIF(Returns!$A$2:$A$1635,Orders!AG1583)&gt;0,"Returned","Not Returned")</f>
        <v>Not Returned</v>
      </c>
    </row>
    <row r="1584" spans="5:34" ht="12.75" customHeight="1" thickTop="1" thickBot="1" x14ac:dyDescent="0.3">
      <c r="E1584" s="11">
        <v>24045</v>
      </c>
      <c r="F1584" s="12" t="s">
        <v>25</v>
      </c>
      <c r="G1584" s="12">
        <v>0.04</v>
      </c>
      <c r="H1584" s="12">
        <v>55.99</v>
      </c>
      <c r="I1584" s="12">
        <v>1.25</v>
      </c>
      <c r="J1584" s="12">
        <v>2817</v>
      </c>
      <c r="K1584" s="7" t="str">
        <f>IF(COUNTIF(Table1[Customer ID],Table1[[#This Row],[Customer ID]])&gt;1,"Repeat Customer","One-Time Customer")</f>
        <v>Repeat Customer</v>
      </c>
      <c r="L1584" s="12" t="s">
        <v>2582</v>
      </c>
      <c r="M1584" s="12" t="s">
        <v>27</v>
      </c>
      <c r="N1584" s="12" t="s">
        <v>28</v>
      </c>
      <c r="O1584" s="12" t="s">
        <v>77</v>
      </c>
      <c r="P1584" s="12" t="s">
        <v>78</v>
      </c>
      <c r="Q1584" s="12" t="s">
        <v>51</v>
      </c>
      <c r="R1584" s="12" t="s">
        <v>2583</v>
      </c>
      <c r="S1584" s="12">
        <v>0.35</v>
      </c>
      <c r="T1584" s="7">
        <f>Table1[[#This Row],[Profit]]/Table1[[#This Row],[Sales]]</f>
        <v>-0.12416373000813229</v>
      </c>
      <c r="U1584" s="12" t="s">
        <v>33</v>
      </c>
      <c r="V1584" s="12" t="s">
        <v>53</v>
      </c>
      <c r="W1584" s="12" t="s">
        <v>154</v>
      </c>
      <c r="X1584" s="12" t="s">
        <v>401</v>
      </c>
      <c r="Y1584" s="12">
        <v>43055</v>
      </c>
      <c r="Z1584" s="13">
        <v>42156</v>
      </c>
      <c r="AA1584" s="14" t="str">
        <f>TEXT(Table1[[#This Row],[Order Date]],"mmmm")</f>
        <v>June</v>
      </c>
      <c r="AB1584" s="8" t="str">
        <f>TEXT(Table1[[#This Row],[Order Date]],"yyyy")</f>
        <v>2015</v>
      </c>
      <c r="AC1584" s="13">
        <v>42157</v>
      </c>
      <c r="AD1584" s="12">
        <v>-18.3216</v>
      </c>
      <c r="AE1584" s="12">
        <v>3</v>
      </c>
      <c r="AF1584" s="12">
        <v>147.56</v>
      </c>
      <c r="AG1584" s="12">
        <v>89743</v>
      </c>
      <c r="AH1584" s="7" t="str">
        <f>IF(COUNTIF(Returns!$A$2:$A$1635,Orders!AG1584)&gt;0,"Returned","Not Returned")</f>
        <v>Not Returned</v>
      </c>
    </row>
    <row r="1585" spans="5:34" ht="12.75" customHeight="1" thickTop="1" thickBot="1" x14ac:dyDescent="0.3">
      <c r="E1585" s="9">
        <v>24373</v>
      </c>
      <c r="F1585" s="2" t="s">
        <v>106</v>
      </c>
      <c r="G1585" s="2">
        <v>0.08</v>
      </c>
      <c r="H1585" s="2">
        <v>6.48</v>
      </c>
      <c r="I1585" s="2">
        <v>2.74</v>
      </c>
      <c r="J1585" s="2">
        <v>2820</v>
      </c>
      <c r="K1585" s="7" t="str">
        <f>IF(COUNTIF(Table1[Customer ID],Table1[[#This Row],[Customer ID]])&gt;1,"Repeat Customer","One-Time Customer")</f>
        <v>Repeat Customer</v>
      </c>
      <c r="L1585" s="2" t="s">
        <v>2584</v>
      </c>
      <c r="M1585" s="2" t="s">
        <v>49</v>
      </c>
      <c r="N1585" s="2" t="s">
        <v>40</v>
      </c>
      <c r="O1585" s="2" t="s">
        <v>77</v>
      </c>
      <c r="P1585" s="2" t="s">
        <v>180</v>
      </c>
      <c r="Q1585" s="2" t="s">
        <v>51</v>
      </c>
      <c r="R1585" s="2" t="s">
        <v>1662</v>
      </c>
      <c r="S1585" s="2">
        <v>0.71</v>
      </c>
      <c r="T1585" s="7">
        <f>Table1[[#This Row],[Profit]]/Table1[[#This Row],[Sales]]</f>
        <v>-0.72695285010555943</v>
      </c>
      <c r="U1585" s="2" t="s">
        <v>33</v>
      </c>
      <c r="V1585" s="2" t="s">
        <v>61</v>
      </c>
      <c r="W1585" s="2" t="s">
        <v>506</v>
      </c>
      <c r="X1585" s="2" t="s">
        <v>2585</v>
      </c>
      <c r="Y1585" s="2">
        <v>63129</v>
      </c>
      <c r="Z1585" s="10">
        <v>42134</v>
      </c>
      <c r="AA1585" s="14" t="str">
        <f>TEXT(Table1[[#This Row],[Order Date]],"mmmm")</f>
        <v>May</v>
      </c>
      <c r="AB1585" s="8" t="str">
        <f>TEXT(Table1[[#This Row],[Order Date]],"yyyy")</f>
        <v>2015</v>
      </c>
      <c r="AC1585" s="10">
        <v>42136</v>
      </c>
      <c r="AD1585" s="2">
        <v>-82.64</v>
      </c>
      <c r="AE1585" s="2">
        <v>18</v>
      </c>
      <c r="AF1585" s="2">
        <v>113.68</v>
      </c>
      <c r="AG1585" s="2">
        <v>87899</v>
      </c>
      <c r="AH1585" s="7" t="str">
        <f>IF(COUNTIF(Returns!$A$2:$A$1635,Orders!AG1585)&gt;0,"Returned","Not Returned")</f>
        <v>Not Returned</v>
      </c>
    </row>
    <row r="1586" spans="5:34" ht="12.75" customHeight="1" thickTop="1" thickBot="1" x14ac:dyDescent="0.3">
      <c r="E1586" s="11">
        <v>24746</v>
      </c>
      <c r="F1586" s="12" t="s">
        <v>37</v>
      </c>
      <c r="G1586" s="12">
        <v>0.1</v>
      </c>
      <c r="H1586" s="12">
        <v>22.01</v>
      </c>
      <c r="I1586" s="12">
        <v>5.53</v>
      </c>
      <c r="J1586" s="12">
        <v>2820</v>
      </c>
      <c r="K1586" s="7" t="str">
        <f>IF(COUNTIF(Table1[Customer ID],Table1[[#This Row],[Customer ID]])&gt;1,"Repeat Customer","One-Time Customer")</f>
        <v>Repeat Customer</v>
      </c>
      <c r="L1586" s="12" t="s">
        <v>2584</v>
      </c>
      <c r="M1586" s="12" t="s">
        <v>49</v>
      </c>
      <c r="N1586" s="12" t="s">
        <v>40</v>
      </c>
      <c r="O1586" s="12" t="s">
        <v>29</v>
      </c>
      <c r="P1586" s="12" t="s">
        <v>30</v>
      </c>
      <c r="Q1586" s="12" t="s">
        <v>51</v>
      </c>
      <c r="R1586" s="12" t="s">
        <v>2051</v>
      </c>
      <c r="S1586" s="12">
        <v>0.59</v>
      </c>
      <c r="T1586" s="7">
        <f>Table1[[#This Row],[Profit]]/Table1[[#This Row],[Sales]]</f>
        <v>0.1121206743566992</v>
      </c>
      <c r="U1586" s="12" t="s">
        <v>33</v>
      </c>
      <c r="V1586" s="12" t="s">
        <v>61</v>
      </c>
      <c r="W1586" s="12" t="s">
        <v>506</v>
      </c>
      <c r="X1586" s="12" t="s">
        <v>2585</v>
      </c>
      <c r="Y1586" s="12">
        <v>63129</v>
      </c>
      <c r="Z1586" s="13">
        <v>42018</v>
      </c>
      <c r="AA1586" s="14" t="str">
        <f>TEXT(Table1[[#This Row],[Order Date]],"mmmm")</f>
        <v>January</v>
      </c>
      <c r="AB1586" s="8" t="str">
        <f>TEXT(Table1[[#This Row],[Order Date]],"yyyy")</f>
        <v>2015</v>
      </c>
      <c r="AC1586" s="13">
        <v>42019</v>
      </c>
      <c r="AD1586" s="12">
        <v>31.59</v>
      </c>
      <c r="AE1586" s="12">
        <v>14</v>
      </c>
      <c r="AF1586" s="12">
        <v>281.75</v>
      </c>
      <c r="AG1586" s="12">
        <v>87900</v>
      </c>
      <c r="AH1586" s="7" t="str">
        <f>IF(COUNTIF(Returns!$A$2:$A$1635,Orders!AG1586)&gt;0,"Returned","Not Returned")</f>
        <v>Not Returned</v>
      </c>
    </row>
    <row r="1587" spans="5:34" ht="12.75" customHeight="1" thickTop="1" thickBot="1" x14ac:dyDescent="0.3">
      <c r="E1587" s="9">
        <v>23803</v>
      </c>
      <c r="F1587" s="2" t="s">
        <v>106</v>
      </c>
      <c r="G1587" s="2">
        <v>0.02</v>
      </c>
      <c r="H1587" s="2">
        <v>21.98</v>
      </c>
      <c r="I1587" s="2">
        <v>2.87</v>
      </c>
      <c r="J1587" s="2">
        <v>2823</v>
      </c>
      <c r="K1587" s="7" t="str">
        <f>IF(COUNTIF(Table1[Customer ID],Table1[[#This Row],[Customer ID]])&gt;1,"Repeat Customer","One-Time Customer")</f>
        <v>One-Time Customer</v>
      </c>
      <c r="L1587" s="2" t="s">
        <v>2586</v>
      </c>
      <c r="M1587" s="2" t="s">
        <v>49</v>
      </c>
      <c r="N1587" s="2" t="s">
        <v>28</v>
      </c>
      <c r="O1587" s="2" t="s">
        <v>29</v>
      </c>
      <c r="P1587" s="2" t="s">
        <v>30</v>
      </c>
      <c r="Q1587" s="2" t="s">
        <v>51</v>
      </c>
      <c r="R1587" s="2" t="s">
        <v>2587</v>
      </c>
      <c r="S1587" s="2">
        <v>0.55000000000000004</v>
      </c>
      <c r="T1587" s="7">
        <f>Table1[[#This Row],[Profit]]/Table1[[#This Row],[Sales]]</f>
        <v>0.69</v>
      </c>
      <c r="U1587" s="2" t="s">
        <v>33</v>
      </c>
      <c r="V1587" s="2" t="s">
        <v>34</v>
      </c>
      <c r="W1587" s="2" t="s">
        <v>533</v>
      </c>
      <c r="X1587" s="2" t="s">
        <v>2588</v>
      </c>
      <c r="Y1587" s="2">
        <v>89031</v>
      </c>
      <c r="Z1587" s="10">
        <v>42124</v>
      </c>
      <c r="AA1587" s="14" t="str">
        <f>TEXT(Table1[[#This Row],[Order Date]],"mmmm")</f>
        <v>April</v>
      </c>
      <c r="AB1587" s="8" t="str">
        <f>TEXT(Table1[[#This Row],[Order Date]],"yyyy")</f>
        <v>2015</v>
      </c>
      <c r="AC1587" s="10">
        <v>42126</v>
      </c>
      <c r="AD1587" s="2">
        <v>165.6345</v>
      </c>
      <c r="AE1587" s="2">
        <v>11</v>
      </c>
      <c r="AF1587" s="2">
        <v>240.05</v>
      </c>
      <c r="AG1587" s="2">
        <v>87240</v>
      </c>
      <c r="AH1587" s="7" t="str">
        <f>IF(COUNTIF(Returns!$A$2:$A$1635,Orders!AG1587)&gt;0,"Returned","Not Returned")</f>
        <v>Not Returned</v>
      </c>
    </row>
    <row r="1588" spans="5:34" ht="12.75" customHeight="1" thickTop="1" thickBot="1" x14ac:dyDescent="0.3">
      <c r="E1588" s="11">
        <v>22660</v>
      </c>
      <c r="F1588" s="12" t="s">
        <v>106</v>
      </c>
      <c r="G1588" s="12">
        <v>0.02</v>
      </c>
      <c r="H1588" s="12">
        <v>27.48</v>
      </c>
      <c r="I1588" s="12">
        <v>4</v>
      </c>
      <c r="J1588" s="12">
        <v>2825</v>
      </c>
      <c r="K1588" s="7" t="str">
        <f>IF(COUNTIF(Table1[Customer ID],Table1[[#This Row],[Customer ID]])&gt;1,"Repeat Customer","One-Time Customer")</f>
        <v>Repeat Customer</v>
      </c>
      <c r="L1588" s="12" t="s">
        <v>2589</v>
      </c>
      <c r="M1588" s="12" t="s">
        <v>49</v>
      </c>
      <c r="N1588" s="12" t="s">
        <v>114</v>
      </c>
      <c r="O1588" s="12" t="s">
        <v>77</v>
      </c>
      <c r="P1588" s="12" t="s">
        <v>180</v>
      </c>
      <c r="Q1588" s="12" t="s">
        <v>59</v>
      </c>
      <c r="R1588" s="12" t="s">
        <v>870</v>
      </c>
      <c r="S1588" s="12">
        <v>0.75</v>
      </c>
      <c r="T1588" s="7">
        <f>Table1[[#This Row],[Profit]]/Table1[[#This Row],[Sales]]</f>
        <v>0.22139662882696964</v>
      </c>
      <c r="U1588" s="12" t="s">
        <v>33</v>
      </c>
      <c r="V1588" s="12" t="s">
        <v>34</v>
      </c>
      <c r="W1588" s="12" t="s">
        <v>1741</v>
      </c>
      <c r="X1588" s="12" t="s">
        <v>2454</v>
      </c>
      <c r="Y1588" s="12">
        <v>83701</v>
      </c>
      <c r="Z1588" s="13">
        <v>42144</v>
      </c>
      <c r="AA1588" s="14" t="str">
        <f>TEXT(Table1[[#This Row],[Order Date]],"mmmm")</f>
        <v>May</v>
      </c>
      <c r="AB1588" s="8" t="str">
        <f>TEXT(Table1[[#This Row],[Order Date]],"yyyy")</f>
        <v>2015</v>
      </c>
      <c r="AC1588" s="13">
        <v>42151</v>
      </c>
      <c r="AD1588" s="12">
        <v>19.308000000000021</v>
      </c>
      <c r="AE1588" s="12">
        <v>3</v>
      </c>
      <c r="AF1588" s="12">
        <v>87.21</v>
      </c>
      <c r="AG1588" s="12">
        <v>89497</v>
      </c>
      <c r="AH1588" s="7" t="str">
        <f>IF(COUNTIF(Returns!$A$2:$A$1635,Orders!AG1588)&gt;0,"Returned","Not Returned")</f>
        <v>Not Returned</v>
      </c>
    </row>
    <row r="1589" spans="5:34" ht="12.75" customHeight="1" thickTop="1" thickBot="1" x14ac:dyDescent="0.3">
      <c r="E1589" s="9">
        <v>22661</v>
      </c>
      <c r="F1589" s="2" t="s">
        <v>106</v>
      </c>
      <c r="G1589" s="2">
        <v>0.08</v>
      </c>
      <c r="H1589" s="2">
        <v>10.06</v>
      </c>
      <c r="I1589" s="2">
        <v>2.06</v>
      </c>
      <c r="J1589" s="2">
        <v>2825</v>
      </c>
      <c r="K1589" s="7" t="str">
        <f>IF(COUNTIF(Table1[Customer ID],Table1[[#This Row],[Customer ID]])&gt;1,"Repeat Customer","One-Time Customer")</f>
        <v>Repeat Customer</v>
      </c>
      <c r="L1589" s="2" t="s">
        <v>2589</v>
      </c>
      <c r="M1589" s="2" t="s">
        <v>49</v>
      </c>
      <c r="N1589" s="2" t="s">
        <v>114</v>
      </c>
      <c r="O1589" s="2" t="s">
        <v>29</v>
      </c>
      <c r="P1589" s="2" t="s">
        <v>93</v>
      </c>
      <c r="Q1589" s="2" t="s">
        <v>31</v>
      </c>
      <c r="R1589" s="2" t="s">
        <v>280</v>
      </c>
      <c r="S1589" s="2">
        <v>0.39</v>
      </c>
      <c r="T1589" s="7">
        <f>Table1[[#This Row],[Profit]]/Table1[[#This Row],[Sales]]</f>
        <v>8.2191780821917037E-3</v>
      </c>
      <c r="U1589" s="2" t="s">
        <v>33</v>
      </c>
      <c r="V1589" s="2" t="s">
        <v>34</v>
      </c>
      <c r="W1589" s="2" t="s">
        <v>1741</v>
      </c>
      <c r="X1589" s="2" t="s">
        <v>2454</v>
      </c>
      <c r="Y1589" s="2">
        <v>83701</v>
      </c>
      <c r="Z1589" s="10">
        <v>42144</v>
      </c>
      <c r="AA1589" s="14" t="str">
        <f>TEXT(Table1[[#This Row],[Order Date]],"mmmm")</f>
        <v>May</v>
      </c>
      <c r="AB1589" s="8" t="str">
        <f>TEXT(Table1[[#This Row],[Order Date]],"yyyy")</f>
        <v>2015</v>
      </c>
      <c r="AC1589" s="10">
        <v>42148</v>
      </c>
      <c r="AD1589" s="2">
        <v>0.32999999999999691</v>
      </c>
      <c r="AE1589" s="2">
        <v>4</v>
      </c>
      <c r="AF1589" s="2">
        <v>40.15</v>
      </c>
      <c r="AG1589" s="2">
        <v>89497</v>
      </c>
      <c r="AH1589" s="7" t="str">
        <f>IF(COUNTIF(Returns!$A$2:$A$1635,Orders!AG1589)&gt;0,"Returned","Not Returned")</f>
        <v>Not Returned</v>
      </c>
    </row>
    <row r="1590" spans="5:34" ht="12.75" customHeight="1" thickTop="1" thickBot="1" x14ac:dyDescent="0.3">
      <c r="E1590" s="11">
        <v>24607</v>
      </c>
      <c r="F1590" s="12" t="s">
        <v>25</v>
      </c>
      <c r="G1590" s="12">
        <v>0.05</v>
      </c>
      <c r="H1590" s="12">
        <v>11.29</v>
      </c>
      <c r="I1590" s="12">
        <v>5.03</v>
      </c>
      <c r="J1590" s="12">
        <v>2828</v>
      </c>
      <c r="K1590" s="7" t="str">
        <f>IF(COUNTIF(Table1[Customer ID],Table1[[#This Row],[Customer ID]])&gt;1,"Repeat Customer","One-Time Customer")</f>
        <v>Repeat Customer</v>
      </c>
      <c r="L1590" s="12" t="s">
        <v>2590</v>
      </c>
      <c r="M1590" s="12" t="s">
        <v>49</v>
      </c>
      <c r="N1590" s="12" t="s">
        <v>28</v>
      </c>
      <c r="O1590" s="12" t="s">
        <v>29</v>
      </c>
      <c r="P1590" s="12" t="s">
        <v>141</v>
      </c>
      <c r="Q1590" s="12" t="s">
        <v>59</v>
      </c>
      <c r="R1590" s="12" t="s">
        <v>1453</v>
      </c>
      <c r="S1590" s="12">
        <v>0.59</v>
      </c>
      <c r="T1590" s="7">
        <f>Table1[[#This Row],[Profit]]/Table1[[#This Row],[Sales]]</f>
        <v>-0.38978554057041787</v>
      </c>
      <c r="U1590" s="12" t="s">
        <v>33</v>
      </c>
      <c r="V1590" s="12" t="s">
        <v>34</v>
      </c>
      <c r="W1590" s="12" t="s">
        <v>45</v>
      </c>
      <c r="X1590" s="12" t="s">
        <v>2591</v>
      </c>
      <c r="Y1590" s="12">
        <v>92243</v>
      </c>
      <c r="Z1590" s="13">
        <v>42054</v>
      </c>
      <c r="AA1590" s="14" t="str">
        <f>TEXT(Table1[[#This Row],[Order Date]],"mmmm")</f>
        <v>February</v>
      </c>
      <c r="AB1590" s="8" t="str">
        <f>TEXT(Table1[[#This Row],[Order Date]],"yyyy")</f>
        <v>2015</v>
      </c>
      <c r="AC1590" s="13">
        <v>42056</v>
      </c>
      <c r="AD1590" s="12">
        <v>-35.26</v>
      </c>
      <c r="AE1590" s="12">
        <v>8</v>
      </c>
      <c r="AF1590" s="12">
        <v>90.46</v>
      </c>
      <c r="AG1590" s="12">
        <v>87720</v>
      </c>
      <c r="AH1590" s="7" t="str">
        <f>IF(COUNTIF(Returns!$A$2:$A$1635,Orders!AG1590)&gt;0,"Returned","Not Returned")</f>
        <v>Not Returned</v>
      </c>
    </row>
    <row r="1591" spans="5:34" ht="12.75" customHeight="1" thickTop="1" thickBot="1" x14ac:dyDescent="0.3">
      <c r="E1591" s="9">
        <v>23431</v>
      </c>
      <c r="F1591" s="2" t="s">
        <v>56</v>
      </c>
      <c r="G1591" s="2">
        <v>7.0000000000000007E-2</v>
      </c>
      <c r="H1591" s="2">
        <v>39.479999999999997</v>
      </c>
      <c r="I1591" s="2">
        <v>1.99</v>
      </c>
      <c r="J1591" s="2">
        <v>2828</v>
      </c>
      <c r="K1591" s="7" t="str">
        <f>IF(COUNTIF(Table1[Customer ID],Table1[[#This Row],[Customer ID]])&gt;1,"Repeat Customer","One-Time Customer")</f>
        <v>Repeat Customer</v>
      </c>
      <c r="L1591" s="2" t="s">
        <v>2590</v>
      </c>
      <c r="M1591" s="2" t="s">
        <v>49</v>
      </c>
      <c r="N1591" s="2" t="s">
        <v>28</v>
      </c>
      <c r="O1591" s="2" t="s">
        <v>77</v>
      </c>
      <c r="P1591" s="2" t="s">
        <v>180</v>
      </c>
      <c r="Q1591" s="2" t="s">
        <v>51</v>
      </c>
      <c r="R1591" s="2" t="s">
        <v>705</v>
      </c>
      <c r="S1591" s="2">
        <v>0.54</v>
      </c>
      <c r="T1591" s="7">
        <f>Table1[[#This Row],[Profit]]/Table1[[#This Row],[Sales]]</f>
        <v>0.69</v>
      </c>
      <c r="U1591" s="2" t="s">
        <v>33</v>
      </c>
      <c r="V1591" s="2" t="s">
        <v>34</v>
      </c>
      <c r="W1591" s="2" t="s">
        <v>45</v>
      </c>
      <c r="X1591" s="2" t="s">
        <v>2591</v>
      </c>
      <c r="Y1591" s="2">
        <v>92243</v>
      </c>
      <c r="Z1591" s="10">
        <v>42156</v>
      </c>
      <c r="AA1591" s="14" t="str">
        <f>TEXT(Table1[[#This Row],[Order Date]],"mmmm")</f>
        <v>June</v>
      </c>
      <c r="AB1591" s="8" t="str">
        <f>TEXT(Table1[[#This Row],[Order Date]],"yyyy")</f>
        <v>2015</v>
      </c>
      <c r="AC1591" s="10">
        <v>42157</v>
      </c>
      <c r="AD1591" s="2">
        <v>322.25069999999994</v>
      </c>
      <c r="AE1591" s="2">
        <v>12</v>
      </c>
      <c r="AF1591" s="2">
        <v>467.03</v>
      </c>
      <c r="AG1591" s="2">
        <v>87721</v>
      </c>
      <c r="AH1591" s="7" t="str">
        <f>IF(COUNTIF(Returns!$A$2:$A$1635,Orders!AG1591)&gt;0,"Returned","Not Returned")</f>
        <v>Not Returned</v>
      </c>
    </row>
    <row r="1592" spans="5:34" ht="12.75" customHeight="1" thickTop="1" thickBot="1" x14ac:dyDescent="0.3">
      <c r="E1592" s="11">
        <v>20594</v>
      </c>
      <c r="F1592" s="12" t="s">
        <v>37</v>
      </c>
      <c r="G1592" s="12">
        <v>0.03</v>
      </c>
      <c r="H1592" s="12">
        <v>140.97999999999999</v>
      </c>
      <c r="I1592" s="12">
        <v>36.090000000000003</v>
      </c>
      <c r="J1592" s="12">
        <v>2833</v>
      </c>
      <c r="K1592" s="7" t="str">
        <f>IF(COUNTIF(Table1[Customer ID],Table1[[#This Row],[Customer ID]])&gt;1,"Repeat Customer","One-Time Customer")</f>
        <v>Repeat Customer</v>
      </c>
      <c r="L1592" s="12" t="s">
        <v>2592</v>
      </c>
      <c r="M1592" s="12" t="s">
        <v>39</v>
      </c>
      <c r="N1592" s="12" t="s">
        <v>58</v>
      </c>
      <c r="O1592" s="12" t="s">
        <v>41</v>
      </c>
      <c r="P1592" s="12" t="s">
        <v>191</v>
      </c>
      <c r="Q1592" s="12" t="s">
        <v>121</v>
      </c>
      <c r="R1592" s="12" t="s">
        <v>1347</v>
      </c>
      <c r="S1592" s="12">
        <v>0.77</v>
      </c>
      <c r="T1592" s="7">
        <f>Table1[[#This Row],[Profit]]/Table1[[#This Row],[Sales]]</f>
        <v>-0.36382451010988653</v>
      </c>
      <c r="U1592" s="12" t="s">
        <v>33</v>
      </c>
      <c r="V1592" s="12" t="s">
        <v>61</v>
      </c>
      <c r="W1592" s="12" t="s">
        <v>62</v>
      </c>
      <c r="X1592" s="12" t="s">
        <v>2593</v>
      </c>
      <c r="Y1592" s="12">
        <v>55076</v>
      </c>
      <c r="Z1592" s="13">
        <v>42088</v>
      </c>
      <c r="AA1592" s="14" t="str">
        <f>TEXT(Table1[[#This Row],[Order Date]],"mmmm")</f>
        <v>March</v>
      </c>
      <c r="AB1592" s="8" t="str">
        <f>TEXT(Table1[[#This Row],[Order Date]],"yyyy")</f>
        <v>2015</v>
      </c>
      <c r="AC1592" s="13">
        <v>42090</v>
      </c>
      <c r="AD1592" s="12">
        <v>-221.5</v>
      </c>
      <c r="AE1592" s="12">
        <v>4</v>
      </c>
      <c r="AF1592" s="12">
        <v>608.80999999999995</v>
      </c>
      <c r="AG1592" s="12">
        <v>91030</v>
      </c>
      <c r="AH1592" s="7" t="str">
        <f>IF(COUNTIF(Returns!$A$2:$A$1635,Orders!AG1592)&gt;0,"Returned","Not Returned")</f>
        <v>Not Returned</v>
      </c>
    </row>
    <row r="1593" spans="5:34" ht="12.75" customHeight="1" thickTop="1" thickBot="1" x14ac:dyDescent="0.3">
      <c r="E1593" s="9">
        <v>20595</v>
      </c>
      <c r="F1593" s="2" t="s">
        <v>37</v>
      </c>
      <c r="G1593" s="2">
        <v>0.08</v>
      </c>
      <c r="H1593" s="2">
        <v>65.989999999999995</v>
      </c>
      <c r="I1593" s="2">
        <v>8.99</v>
      </c>
      <c r="J1593" s="2">
        <v>2833</v>
      </c>
      <c r="K1593" s="7" t="str">
        <f>IF(COUNTIF(Table1[Customer ID],Table1[[#This Row],[Customer ID]])&gt;1,"Repeat Customer","One-Time Customer")</f>
        <v>Repeat Customer</v>
      </c>
      <c r="L1593" s="2" t="s">
        <v>2592</v>
      </c>
      <c r="M1593" s="2" t="s">
        <v>49</v>
      </c>
      <c r="N1593" s="2" t="s">
        <v>58</v>
      </c>
      <c r="O1593" s="2" t="s">
        <v>77</v>
      </c>
      <c r="P1593" s="2" t="s">
        <v>78</v>
      </c>
      <c r="Q1593" s="2" t="s">
        <v>59</v>
      </c>
      <c r="R1593" s="2" t="s">
        <v>615</v>
      </c>
      <c r="S1593" s="2">
        <v>0.56000000000000005</v>
      </c>
      <c r="T1593" s="7">
        <f>Table1[[#This Row],[Profit]]/Table1[[#This Row],[Sales]]</f>
        <v>0.25519348016967386</v>
      </c>
      <c r="U1593" s="2" t="s">
        <v>33</v>
      </c>
      <c r="V1593" s="2" t="s">
        <v>61</v>
      </c>
      <c r="W1593" s="2" t="s">
        <v>62</v>
      </c>
      <c r="X1593" s="2" t="s">
        <v>2593</v>
      </c>
      <c r="Y1593" s="2">
        <v>55076</v>
      </c>
      <c r="Z1593" s="10">
        <v>42088</v>
      </c>
      <c r="AA1593" s="14" t="str">
        <f>TEXT(Table1[[#This Row],[Order Date]],"mmmm")</f>
        <v>March</v>
      </c>
      <c r="AB1593" s="8" t="str">
        <f>TEXT(Table1[[#This Row],[Order Date]],"yyyy")</f>
        <v>2015</v>
      </c>
      <c r="AC1593" s="10">
        <v>42089</v>
      </c>
      <c r="AD1593" s="2">
        <v>206.352</v>
      </c>
      <c r="AE1593" s="2">
        <v>15</v>
      </c>
      <c r="AF1593" s="2">
        <v>808.61</v>
      </c>
      <c r="AG1593" s="2">
        <v>91030</v>
      </c>
      <c r="AH1593" s="7" t="str">
        <f>IF(COUNTIF(Returns!$A$2:$A$1635,Orders!AG1593)&gt;0,"Returned","Not Returned")</f>
        <v>Not Returned</v>
      </c>
    </row>
    <row r="1594" spans="5:34" ht="12.75" customHeight="1" thickTop="1" thickBot="1" x14ac:dyDescent="0.3">
      <c r="E1594" s="11">
        <v>19191</v>
      </c>
      <c r="F1594" s="12" t="s">
        <v>25</v>
      </c>
      <c r="G1594" s="12">
        <v>7.0000000000000007E-2</v>
      </c>
      <c r="H1594" s="12">
        <v>51.98</v>
      </c>
      <c r="I1594" s="12">
        <v>10.17</v>
      </c>
      <c r="J1594" s="12">
        <v>2837</v>
      </c>
      <c r="K1594" s="7" t="str">
        <f>IF(COUNTIF(Table1[Customer ID],Table1[[#This Row],[Customer ID]])&gt;1,"Repeat Customer","One-Time Customer")</f>
        <v>Repeat Customer</v>
      </c>
      <c r="L1594" s="12" t="s">
        <v>2594</v>
      </c>
      <c r="M1594" s="12" t="s">
        <v>49</v>
      </c>
      <c r="N1594" s="12" t="s">
        <v>40</v>
      </c>
      <c r="O1594" s="12" t="s">
        <v>77</v>
      </c>
      <c r="P1594" s="12" t="s">
        <v>85</v>
      </c>
      <c r="Q1594" s="12" t="s">
        <v>86</v>
      </c>
      <c r="R1594" s="12" t="s">
        <v>1142</v>
      </c>
      <c r="S1594" s="12">
        <v>0.37</v>
      </c>
      <c r="T1594" s="7">
        <f>Table1[[#This Row],[Profit]]/Table1[[#This Row],[Sales]]</f>
        <v>0.69</v>
      </c>
      <c r="U1594" s="12" t="s">
        <v>33</v>
      </c>
      <c r="V1594" s="12" t="s">
        <v>61</v>
      </c>
      <c r="W1594" s="12" t="s">
        <v>304</v>
      </c>
      <c r="X1594" s="12" t="s">
        <v>2595</v>
      </c>
      <c r="Y1594" s="12">
        <v>74133</v>
      </c>
      <c r="Z1594" s="13">
        <v>42071</v>
      </c>
      <c r="AA1594" s="14" t="str">
        <f>TEXT(Table1[[#This Row],[Order Date]],"mmmm")</f>
        <v>March</v>
      </c>
      <c r="AB1594" s="8" t="str">
        <f>TEXT(Table1[[#This Row],[Order Date]],"yyyy")</f>
        <v>2015</v>
      </c>
      <c r="AC1594" s="13">
        <v>42073</v>
      </c>
      <c r="AD1594" s="12">
        <v>439.78529999999995</v>
      </c>
      <c r="AE1594" s="12">
        <v>13</v>
      </c>
      <c r="AF1594" s="12">
        <v>637.37</v>
      </c>
      <c r="AG1594" s="12">
        <v>89801</v>
      </c>
      <c r="AH1594" s="7" t="str">
        <f>IF(COUNTIF(Returns!$A$2:$A$1635,Orders!AG1594)&gt;0,"Returned","Not Returned")</f>
        <v>Not Returned</v>
      </c>
    </row>
    <row r="1595" spans="5:34" ht="12.75" customHeight="1" thickTop="1" thickBot="1" x14ac:dyDescent="0.3">
      <c r="E1595" s="9">
        <v>19192</v>
      </c>
      <c r="F1595" s="2" t="s">
        <v>25</v>
      </c>
      <c r="G1595" s="2">
        <v>0.1</v>
      </c>
      <c r="H1595" s="2">
        <v>80.97</v>
      </c>
      <c r="I1595" s="2">
        <v>33.6</v>
      </c>
      <c r="J1595" s="2">
        <v>2837</v>
      </c>
      <c r="K1595" s="7" t="str">
        <f>IF(COUNTIF(Table1[Customer ID],Table1[[#This Row],[Customer ID]])&gt;1,"Repeat Customer","One-Time Customer")</f>
        <v>Repeat Customer</v>
      </c>
      <c r="L1595" s="2" t="s">
        <v>2594</v>
      </c>
      <c r="M1595" s="2" t="s">
        <v>39</v>
      </c>
      <c r="N1595" s="2" t="s">
        <v>40</v>
      </c>
      <c r="O1595" s="2" t="s">
        <v>77</v>
      </c>
      <c r="P1595" s="2" t="s">
        <v>85</v>
      </c>
      <c r="Q1595" s="2" t="s">
        <v>43</v>
      </c>
      <c r="R1595" s="2" t="s">
        <v>2032</v>
      </c>
      <c r="S1595" s="2">
        <v>0.37</v>
      </c>
      <c r="T1595" s="7">
        <f>Table1[[#This Row],[Profit]]/Table1[[#This Row],[Sales]]</f>
        <v>-0.6437685217091661</v>
      </c>
      <c r="U1595" s="2" t="s">
        <v>33</v>
      </c>
      <c r="V1595" s="2" t="s">
        <v>61</v>
      </c>
      <c r="W1595" s="2" t="s">
        <v>304</v>
      </c>
      <c r="X1595" s="2" t="s">
        <v>2595</v>
      </c>
      <c r="Y1595" s="2">
        <v>74133</v>
      </c>
      <c r="Z1595" s="10">
        <v>42071</v>
      </c>
      <c r="AA1595" s="14" t="str">
        <f>TEXT(Table1[[#This Row],[Order Date]],"mmmm")</f>
        <v>March</v>
      </c>
      <c r="AB1595" s="8" t="str">
        <f>TEXT(Table1[[#This Row],[Order Date]],"yyyy")</f>
        <v>2015</v>
      </c>
      <c r="AC1595" s="10">
        <v>42074</v>
      </c>
      <c r="AD1595" s="2">
        <v>-149.4573</v>
      </c>
      <c r="AE1595" s="2">
        <v>3</v>
      </c>
      <c r="AF1595" s="2">
        <v>232.16</v>
      </c>
      <c r="AG1595" s="2">
        <v>89801</v>
      </c>
      <c r="AH1595" s="7" t="str">
        <f>IF(COUNTIF(Returns!$A$2:$A$1635,Orders!AG1595)&gt;0,"Returned","Not Returned")</f>
        <v>Not Returned</v>
      </c>
    </row>
    <row r="1596" spans="5:34" ht="12.75" customHeight="1" thickTop="1" thickBot="1" x14ac:dyDescent="0.3">
      <c r="E1596" s="11">
        <v>18416</v>
      </c>
      <c r="F1596" s="12" t="s">
        <v>25</v>
      </c>
      <c r="G1596" s="12">
        <v>0</v>
      </c>
      <c r="H1596" s="12">
        <v>21.98</v>
      </c>
      <c r="I1596" s="12">
        <v>2.87</v>
      </c>
      <c r="J1596" s="12">
        <v>2840</v>
      </c>
      <c r="K1596" s="7" t="str">
        <f>IF(COUNTIF(Table1[Customer ID],Table1[[#This Row],[Customer ID]])&gt;1,"Repeat Customer","One-Time Customer")</f>
        <v>Repeat Customer</v>
      </c>
      <c r="L1596" s="12" t="s">
        <v>2596</v>
      </c>
      <c r="M1596" s="12" t="s">
        <v>49</v>
      </c>
      <c r="N1596" s="12" t="s">
        <v>28</v>
      </c>
      <c r="O1596" s="12" t="s">
        <v>29</v>
      </c>
      <c r="P1596" s="12" t="s">
        <v>30</v>
      </c>
      <c r="Q1596" s="12" t="s">
        <v>51</v>
      </c>
      <c r="R1596" s="12" t="s">
        <v>2587</v>
      </c>
      <c r="S1596" s="12">
        <v>0.55000000000000004</v>
      </c>
      <c r="T1596" s="7">
        <f>Table1[[#This Row],[Profit]]/Table1[[#This Row],[Sales]]</f>
        <v>5.8595117073577195E-2</v>
      </c>
      <c r="U1596" s="12" t="s">
        <v>33</v>
      </c>
      <c r="V1596" s="12" t="s">
        <v>136</v>
      </c>
      <c r="W1596" s="12" t="s">
        <v>362</v>
      </c>
      <c r="X1596" s="12" t="s">
        <v>2597</v>
      </c>
      <c r="Y1596" s="12">
        <v>33161</v>
      </c>
      <c r="Z1596" s="13">
        <v>42082</v>
      </c>
      <c r="AA1596" s="14" t="str">
        <f>TEXT(Table1[[#This Row],[Order Date]],"mmmm")</f>
        <v>March</v>
      </c>
      <c r="AB1596" s="8" t="str">
        <f>TEXT(Table1[[#This Row],[Order Date]],"yyyy")</f>
        <v>2015</v>
      </c>
      <c r="AC1596" s="13">
        <v>42083</v>
      </c>
      <c r="AD1596" s="12">
        <v>21.095999999999997</v>
      </c>
      <c r="AE1596" s="12">
        <v>16</v>
      </c>
      <c r="AF1596" s="12">
        <v>360.03</v>
      </c>
      <c r="AG1596" s="12">
        <v>87884</v>
      </c>
      <c r="AH1596" s="7" t="str">
        <f>IF(COUNTIF(Returns!$A$2:$A$1635,Orders!AG1596)&gt;0,"Returned","Not Returned")</f>
        <v>Not Returned</v>
      </c>
    </row>
    <row r="1597" spans="5:34" ht="12.75" customHeight="1" thickTop="1" thickBot="1" x14ac:dyDescent="0.3">
      <c r="E1597" s="9">
        <v>18419</v>
      </c>
      <c r="F1597" s="2" t="s">
        <v>56</v>
      </c>
      <c r="G1597" s="2">
        <v>0.05</v>
      </c>
      <c r="H1597" s="2">
        <v>15.68</v>
      </c>
      <c r="I1597" s="2">
        <v>3.73</v>
      </c>
      <c r="J1597" s="2">
        <v>2840</v>
      </c>
      <c r="K1597" s="7" t="str">
        <f>IF(COUNTIF(Table1[Customer ID],Table1[[#This Row],[Customer ID]])&gt;1,"Repeat Customer","One-Time Customer")</f>
        <v>Repeat Customer</v>
      </c>
      <c r="L1597" s="2" t="s">
        <v>2596</v>
      </c>
      <c r="M1597" s="2" t="s">
        <v>49</v>
      </c>
      <c r="N1597" s="2" t="s">
        <v>28</v>
      </c>
      <c r="O1597" s="2" t="s">
        <v>41</v>
      </c>
      <c r="P1597" s="2" t="s">
        <v>50</v>
      </c>
      <c r="Q1597" s="2" t="s">
        <v>51</v>
      </c>
      <c r="R1597" s="2" t="s">
        <v>2380</v>
      </c>
      <c r="S1597" s="2">
        <v>0.46</v>
      </c>
      <c r="T1597" s="7">
        <f>Table1[[#This Row],[Profit]]/Table1[[#This Row],[Sales]]</f>
        <v>4.4868581977616255</v>
      </c>
      <c r="U1597" s="2" t="s">
        <v>33</v>
      </c>
      <c r="V1597" s="2" t="s">
        <v>136</v>
      </c>
      <c r="W1597" s="2" t="s">
        <v>362</v>
      </c>
      <c r="X1597" s="2" t="s">
        <v>2597</v>
      </c>
      <c r="Y1597" s="2">
        <v>33161</v>
      </c>
      <c r="Z1597" s="10">
        <v>42166</v>
      </c>
      <c r="AA1597" s="14" t="str">
        <f>TEXT(Table1[[#This Row],[Order Date]],"mmmm")</f>
        <v>June</v>
      </c>
      <c r="AB1597" s="8" t="str">
        <f>TEXT(Table1[[#This Row],[Order Date]],"yyyy")</f>
        <v>2015</v>
      </c>
      <c r="AC1597" s="10">
        <v>42168</v>
      </c>
      <c r="AD1597" s="2">
        <v>1166.6280000000002</v>
      </c>
      <c r="AE1597" s="2">
        <v>17</v>
      </c>
      <c r="AF1597" s="2">
        <v>260.01</v>
      </c>
      <c r="AG1597" s="2">
        <v>87885</v>
      </c>
      <c r="AH1597" s="7" t="str">
        <f>IF(COUNTIF(Returns!$A$2:$A$1635,Orders!AG1597)&gt;0,"Returned","Not Returned")</f>
        <v>Not Returned</v>
      </c>
    </row>
    <row r="1598" spans="5:34" ht="12.75" customHeight="1" thickTop="1" thickBot="1" x14ac:dyDescent="0.3">
      <c r="E1598" s="11">
        <v>18420</v>
      </c>
      <c r="F1598" s="12" t="s">
        <v>56</v>
      </c>
      <c r="G1598" s="12">
        <v>0</v>
      </c>
      <c r="H1598" s="12">
        <v>14.98</v>
      </c>
      <c r="I1598" s="12">
        <v>8.99</v>
      </c>
      <c r="J1598" s="12">
        <v>2840</v>
      </c>
      <c r="K1598" s="7" t="str">
        <f>IF(COUNTIF(Table1[Customer ID],Table1[[#This Row],[Customer ID]])&gt;1,"Repeat Customer","One-Time Customer")</f>
        <v>Repeat Customer</v>
      </c>
      <c r="L1598" s="12" t="s">
        <v>2596</v>
      </c>
      <c r="M1598" s="12" t="s">
        <v>49</v>
      </c>
      <c r="N1598" s="12" t="s">
        <v>28</v>
      </c>
      <c r="O1598" s="12" t="s">
        <v>41</v>
      </c>
      <c r="P1598" s="12" t="s">
        <v>50</v>
      </c>
      <c r="Q1598" s="12" t="s">
        <v>51</v>
      </c>
      <c r="R1598" s="12" t="s">
        <v>2598</v>
      </c>
      <c r="S1598" s="12">
        <v>0.39</v>
      </c>
      <c r="T1598" s="7">
        <f>Table1[[#This Row],[Profit]]/Table1[[#This Row],[Sales]]</f>
        <v>-0.14830417473245916</v>
      </c>
      <c r="U1598" s="12" t="s">
        <v>33</v>
      </c>
      <c r="V1598" s="12" t="s">
        <v>136</v>
      </c>
      <c r="W1598" s="12" t="s">
        <v>362</v>
      </c>
      <c r="X1598" s="12" t="s">
        <v>2597</v>
      </c>
      <c r="Y1598" s="12">
        <v>33161</v>
      </c>
      <c r="Z1598" s="13">
        <v>42166</v>
      </c>
      <c r="AA1598" s="14" t="str">
        <f>TEXT(Table1[[#This Row],[Order Date]],"mmmm")</f>
        <v>June</v>
      </c>
      <c r="AB1598" s="8" t="str">
        <f>TEXT(Table1[[#This Row],[Order Date]],"yyyy")</f>
        <v>2015</v>
      </c>
      <c r="AC1598" s="13">
        <v>42167</v>
      </c>
      <c r="AD1598" s="12">
        <v>-40.604199999999999</v>
      </c>
      <c r="AE1598" s="12">
        <v>18</v>
      </c>
      <c r="AF1598" s="12">
        <v>273.79000000000002</v>
      </c>
      <c r="AG1598" s="12">
        <v>87885</v>
      </c>
      <c r="AH1598" s="7" t="str">
        <f>IF(COUNTIF(Returns!$A$2:$A$1635,Orders!AG1598)&gt;0,"Returned","Not Returned")</f>
        <v>Not Returned</v>
      </c>
    </row>
    <row r="1599" spans="5:34" ht="12.75" customHeight="1" thickTop="1" thickBot="1" x14ac:dyDescent="0.3">
      <c r="E1599" s="9">
        <v>18421</v>
      </c>
      <c r="F1599" s="2" t="s">
        <v>56</v>
      </c>
      <c r="G1599" s="2">
        <v>0.02</v>
      </c>
      <c r="H1599" s="2">
        <v>38.76</v>
      </c>
      <c r="I1599" s="2">
        <v>13.26</v>
      </c>
      <c r="J1599" s="2">
        <v>2840</v>
      </c>
      <c r="K1599" s="7" t="str">
        <f>IF(COUNTIF(Table1[Customer ID],Table1[[#This Row],[Customer ID]])&gt;1,"Repeat Customer","One-Time Customer")</f>
        <v>Repeat Customer</v>
      </c>
      <c r="L1599" s="2" t="s">
        <v>2596</v>
      </c>
      <c r="M1599" s="2" t="s">
        <v>49</v>
      </c>
      <c r="N1599" s="2" t="s">
        <v>28</v>
      </c>
      <c r="O1599" s="2" t="s">
        <v>29</v>
      </c>
      <c r="P1599" s="2" t="s">
        <v>93</v>
      </c>
      <c r="Q1599" s="2" t="s">
        <v>59</v>
      </c>
      <c r="R1599" s="2" t="s">
        <v>2599</v>
      </c>
      <c r="S1599" s="2">
        <v>0.36</v>
      </c>
      <c r="T1599" s="7">
        <f>Table1[[#This Row],[Profit]]/Table1[[#This Row],[Sales]]</f>
        <v>-6.5908561183325869</v>
      </c>
      <c r="U1599" s="2" t="s">
        <v>33</v>
      </c>
      <c r="V1599" s="2" t="s">
        <v>136</v>
      </c>
      <c r="W1599" s="2" t="s">
        <v>362</v>
      </c>
      <c r="X1599" s="2" t="s">
        <v>2597</v>
      </c>
      <c r="Y1599" s="2">
        <v>33161</v>
      </c>
      <c r="Z1599" s="10">
        <v>42166</v>
      </c>
      <c r="AA1599" s="14" t="str">
        <f>TEXT(Table1[[#This Row],[Order Date]],"mmmm")</f>
        <v>June</v>
      </c>
      <c r="AB1599" s="8" t="str">
        <f>TEXT(Table1[[#This Row],[Order Date]],"yyyy")</f>
        <v>2015</v>
      </c>
      <c r="AC1599" s="10">
        <v>42167</v>
      </c>
      <c r="AD1599" s="2">
        <v>-294.084</v>
      </c>
      <c r="AE1599" s="2">
        <v>1</v>
      </c>
      <c r="AF1599" s="2">
        <v>44.62</v>
      </c>
      <c r="AG1599" s="2">
        <v>87885</v>
      </c>
      <c r="AH1599" s="7" t="str">
        <f>IF(COUNTIF(Returns!$A$2:$A$1635,Orders!AG1599)&gt;0,"Returned","Not Returned")</f>
        <v>Not Returned</v>
      </c>
    </row>
    <row r="1600" spans="5:34" ht="12.75" customHeight="1" thickTop="1" thickBot="1" x14ac:dyDescent="0.3">
      <c r="E1600" s="11">
        <v>21855</v>
      </c>
      <c r="F1600" s="12" t="s">
        <v>37</v>
      </c>
      <c r="G1600" s="12">
        <v>0.04</v>
      </c>
      <c r="H1600" s="12">
        <v>90.48</v>
      </c>
      <c r="I1600" s="12">
        <v>19.989999999999998</v>
      </c>
      <c r="J1600" s="12">
        <v>2847</v>
      </c>
      <c r="K1600" s="7" t="str">
        <f>IF(COUNTIF(Table1[Customer ID],Table1[[#This Row],[Customer ID]])&gt;1,"Repeat Customer","One-Time Customer")</f>
        <v>Repeat Customer</v>
      </c>
      <c r="L1600" s="12" t="s">
        <v>2600</v>
      </c>
      <c r="M1600" s="12" t="s">
        <v>49</v>
      </c>
      <c r="N1600" s="12" t="s">
        <v>28</v>
      </c>
      <c r="O1600" s="12" t="s">
        <v>29</v>
      </c>
      <c r="P1600" s="12" t="s">
        <v>69</v>
      </c>
      <c r="Q1600" s="12" t="s">
        <v>59</v>
      </c>
      <c r="R1600" s="12" t="s">
        <v>1840</v>
      </c>
      <c r="S1600" s="12">
        <v>0.4</v>
      </c>
      <c r="T1600" s="7">
        <f>Table1[[#This Row],[Profit]]/Table1[[#This Row],[Sales]]</f>
        <v>0.20680166765932104</v>
      </c>
      <c r="U1600" s="12" t="s">
        <v>33</v>
      </c>
      <c r="V1600" s="12" t="s">
        <v>136</v>
      </c>
      <c r="W1600" s="12" t="s">
        <v>244</v>
      </c>
      <c r="X1600" s="12" t="s">
        <v>2601</v>
      </c>
      <c r="Y1600" s="12">
        <v>38017</v>
      </c>
      <c r="Z1600" s="13">
        <v>42103</v>
      </c>
      <c r="AA1600" s="14" t="str">
        <f>TEXT(Table1[[#This Row],[Order Date]],"mmmm")</f>
        <v>April</v>
      </c>
      <c r="AB1600" s="8" t="str">
        <f>TEXT(Table1[[#This Row],[Order Date]],"yyyy")</f>
        <v>2015</v>
      </c>
      <c r="AC1600" s="13">
        <v>42105</v>
      </c>
      <c r="AD1600" s="12">
        <v>55.555199999999999</v>
      </c>
      <c r="AE1600" s="12">
        <v>3</v>
      </c>
      <c r="AF1600" s="12">
        <v>268.64</v>
      </c>
      <c r="AG1600" s="12">
        <v>85928</v>
      </c>
      <c r="AH1600" s="7" t="str">
        <f>IF(COUNTIF(Returns!$A$2:$A$1635,Orders!AG1600)&gt;0,"Returned","Not Returned")</f>
        <v>Not Returned</v>
      </c>
    </row>
    <row r="1601" spans="5:34" ht="12.75" customHeight="1" thickTop="1" thickBot="1" x14ac:dyDescent="0.3">
      <c r="E1601" s="9">
        <v>21856</v>
      </c>
      <c r="F1601" s="2" t="s">
        <v>37</v>
      </c>
      <c r="G1601" s="2">
        <v>0.02</v>
      </c>
      <c r="H1601" s="2">
        <v>9.77</v>
      </c>
      <c r="I1601" s="2">
        <v>6.02</v>
      </c>
      <c r="J1601" s="2">
        <v>2847</v>
      </c>
      <c r="K1601" s="7" t="str">
        <f>IF(COUNTIF(Table1[Customer ID],Table1[[#This Row],[Customer ID]])&gt;1,"Repeat Customer","One-Time Customer")</f>
        <v>Repeat Customer</v>
      </c>
      <c r="L1601" s="2" t="s">
        <v>2600</v>
      </c>
      <c r="M1601" s="2" t="s">
        <v>49</v>
      </c>
      <c r="N1601" s="2" t="s">
        <v>28</v>
      </c>
      <c r="O1601" s="2" t="s">
        <v>41</v>
      </c>
      <c r="P1601" s="2" t="s">
        <v>50</v>
      </c>
      <c r="Q1601" s="2" t="s">
        <v>86</v>
      </c>
      <c r="R1601" s="2" t="s">
        <v>1602</v>
      </c>
      <c r="S1601" s="2">
        <v>0.48</v>
      </c>
      <c r="T1601" s="7">
        <f>Table1[[#This Row],[Profit]]/Table1[[#This Row],[Sales]]</f>
        <v>-6.1055200729927002</v>
      </c>
      <c r="U1601" s="2" t="s">
        <v>33</v>
      </c>
      <c r="V1601" s="2" t="s">
        <v>136</v>
      </c>
      <c r="W1601" s="2" t="s">
        <v>244</v>
      </c>
      <c r="X1601" s="2" t="s">
        <v>2601</v>
      </c>
      <c r="Y1601" s="2">
        <v>38017</v>
      </c>
      <c r="Z1601" s="10">
        <v>42103</v>
      </c>
      <c r="AA1601" s="14" t="str">
        <f>TEXT(Table1[[#This Row],[Order Date]],"mmmm")</f>
        <v>April</v>
      </c>
      <c r="AB1601" s="8" t="str">
        <f>TEXT(Table1[[#This Row],[Order Date]],"yyyy")</f>
        <v>2015</v>
      </c>
      <c r="AC1601" s="10">
        <v>42104</v>
      </c>
      <c r="AD1601" s="2">
        <v>-535.33199999999999</v>
      </c>
      <c r="AE1601" s="2">
        <v>9</v>
      </c>
      <c r="AF1601" s="2">
        <v>87.68</v>
      </c>
      <c r="AG1601" s="2">
        <v>85928</v>
      </c>
      <c r="AH1601" s="7" t="str">
        <f>IF(COUNTIF(Returns!$A$2:$A$1635,Orders!AG1601)&gt;0,"Returned","Not Returned")</f>
        <v>Not Returned</v>
      </c>
    </row>
    <row r="1602" spans="5:34" ht="12.75" customHeight="1" thickTop="1" thickBot="1" x14ac:dyDescent="0.3">
      <c r="E1602" s="11">
        <v>21857</v>
      </c>
      <c r="F1602" s="12" t="s">
        <v>37</v>
      </c>
      <c r="G1602" s="12">
        <v>0.09</v>
      </c>
      <c r="H1602" s="12">
        <v>34.99</v>
      </c>
      <c r="I1602" s="12">
        <v>7.73</v>
      </c>
      <c r="J1602" s="12">
        <v>2847</v>
      </c>
      <c r="K1602" s="7" t="str">
        <f>IF(COUNTIF(Table1[Customer ID],Table1[[#This Row],[Customer ID]])&gt;1,"Repeat Customer","One-Time Customer")</f>
        <v>Repeat Customer</v>
      </c>
      <c r="L1602" s="12" t="s">
        <v>2600</v>
      </c>
      <c r="M1602" s="12" t="s">
        <v>49</v>
      </c>
      <c r="N1602" s="12" t="s">
        <v>28</v>
      </c>
      <c r="O1602" s="12" t="s">
        <v>29</v>
      </c>
      <c r="P1602" s="12" t="s">
        <v>30</v>
      </c>
      <c r="Q1602" s="12" t="s">
        <v>59</v>
      </c>
      <c r="R1602" s="12" t="s">
        <v>101</v>
      </c>
      <c r="S1602" s="12">
        <v>0.59</v>
      </c>
      <c r="T1602" s="7">
        <f>Table1[[#This Row],[Profit]]/Table1[[#This Row],[Sales]]</f>
        <v>-5.5481233386496545</v>
      </c>
      <c r="U1602" s="12" t="s">
        <v>33</v>
      </c>
      <c r="V1602" s="12" t="s">
        <v>136</v>
      </c>
      <c r="W1602" s="12" t="s">
        <v>244</v>
      </c>
      <c r="X1602" s="12" t="s">
        <v>2601</v>
      </c>
      <c r="Y1602" s="12">
        <v>38017</v>
      </c>
      <c r="Z1602" s="13">
        <v>42103</v>
      </c>
      <c r="AA1602" s="14" t="str">
        <f>TEXT(Table1[[#This Row],[Order Date]],"mmmm")</f>
        <v>April</v>
      </c>
      <c r="AB1602" s="8" t="str">
        <f>TEXT(Table1[[#This Row],[Order Date]],"yyyy")</f>
        <v>2015</v>
      </c>
      <c r="AC1602" s="13">
        <v>42105</v>
      </c>
      <c r="AD1602" s="12">
        <v>-208.72039999999998</v>
      </c>
      <c r="AE1602" s="12">
        <v>1</v>
      </c>
      <c r="AF1602" s="12">
        <v>37.619999999999997</v>
      </c>
      <c r="AG1602" s="12">
        <v>85928</v>
      </c>
      <c r="AH1602" s="7" t="str">
        <f>IF(COUNTIF(Returns!$A$2:$A$1635,Orders!AG1602)&gt;0,"Returned","Not Returned")</f>
        <v>Not Returned</v>
      </c>
    </row>
    <row r="1603" spans="5:34" ht="12.75" customHeight="1" thickTop="1" thickBot="1" x14ac:dyDescent="0.3">
      <c r="E1603" s="9">
        <v>24455</v>
      </c>
      <c r="F1603" s="2" t="s">
        <v>56</v>
      </c>
      <c r="G1603" s="2">
        <v>0</v>
      </c>
      <c r="H1603" s="2">
        <v>49.99</v>
      </c>
      <c r="I1603" s="2">
        <v>19.989999999999998</v>
      </c>
      <c r="J1603" s="2">
        <v>2848</v>
      </c>
      <c r="K1603" s="7" t="str">
        <f>IF(COUNTIF(Table1[Customer ID],Table1[[#This Row],[Customer ID]])&gt;1,"Repeat Customer","One-Time Customer")</f>
        <v>One-Time Customer</v>
      </c>
      <c r="L1603" s="2" t="s">
        <v>2602</v>
      </c>
      <c r="M1603" s="2" t="s">
        <v>49</v>
      </c>
      <c r="N1603" s="2" t="s">
        <v>28</v>
      </c>
      <c r="O1603" s="2" t="s">
        <v>77</v>
      </c>
      <c r="P1603" s="2" t="s">
        <v>180</v>
      </c>
      <c r="Q1603" s="2" t="s">
        <v>59</v>
      </c>
      <c r="R1603" s="2" t="s">
        <v>275</v>
      </c>
      <c r="S1603" s="2">
        <v>0.41</v>
      </c>
      <c r="T1603" s="7">
        <f>Table1[[#This Row],[Profit]]/Table1[[#This Row],[Sales]]</f>
        <v>4.668355402955688E-2</v>
      </c>
      <c r="U1603" s="2" t="s">
        <v>33</v>
      </c>
      <c r="V1603" s="2" t="s">
        <v>136</v>
      </c>
      <c r="W1603" s="2" t="s">
        <v>244</v>
      </c>
      <c r="X1603" s="2" t="s">
        <v>2603</v>
      </c>
      <c r="Y1603" s="2">
        <v>38401</v>
      </c>
      <c r="Z1603" s="10">
        <v>42161</v>
      </c>
      <c r="AA1603" s="14" t="str">
        <f>TEXT(Table1[[#This Row],[Order Date]],"mmmm")</f>
        <v>June</v>
      </c>
      <c r="AB1603" s="8" t="str">
        <f>TEXT(Table1[[#This Row],[Order Date]],"yyyy")</f>
        <v>2015</v>
      </c>
      <c r="AC1603" s="10">
        <v>42163</v>
      </c>
      <c r="AD1603" s="2">
        <v>38.885999999999996</v>
      </c>
      <c r="AE1603" s="2">
        <v>16</v>
      </c>
      <c r="AF1603" s="2">
        <v>832.97</v>
      </c>
      <c r="AG1603" s="2">
        <v>85929</v>
      </c>
      <c r="AH1603" s="7" t="str">
        <f>IF(COUNTIF(Returns!$A$2:$A$1635,Orders!AG1603)&gt;0,"Returned","Not Returned")</f>
        <v>Not Returned</v>
      </c>
    </row>
    <row r="1604" spans="5:34" ht="12.75" customHeight="1" thickTop="1" thickBot="1" x14ac:dyDescent="0.3">
      <c r="E1604" s="11">
        <v>23622</v>
      </c>
      <c r="F1604" s="12" t="s">
        <v>106</v>
      </c>
      <c r="G1604" s="12">
        <v>0.05</v>
      </c>
      <c r="H1604" s="12">
        <v>115.99</v>
      </c>
      <c r="I1604" s="12">
        <v>8.99</v>
      </c>
      <c r="J1604" s="12">
        <v>2851</v>
      </c>
      <c r="K1604" s="7" t="str">
        <f>IF(COUNTIF(Table1[Customer ID],Table1[[#This Row],[Customer ID]])&gt;1,"Repeat Customer","One-Time Customer")</f>
        <v>One-Time Customer</v>
      </c>
      <c r="L1604" s="12" t="s">
        <v>2604</v>
      </c>
      <c r="M1604" s="12" t="s">
        <v>49</v>
      </c>
      <c r="N1604" s="12" t="s">
        <v>114</v>
      </c>
      <c r="O1604" s="12" t="s">
        <v>77</v>
      </c>
      <c r="P1604" s="12" t="s">
        <v>78</v>
      </c>
      <c r="Q1604" s="12" t="s">
        <v>59</v>
      </c>
      <c r="R1604" s="12" t="s">
        <v>185</v>
      </c>
      <c r="S1604" s="12">
        <v>0.57999999999999996</v>
      </c>
      <c r="T1604" s="7">
        <f>Table1[[#This Row],[Profit]]/Table1[[#This Row],[Sales]]</f>
        <v>0.69</v>
      </c>
      <c r="U1604" s="12" t="s">
        <v>33</v>
      </c>
      <c r="V1604" s="12" t="s">
        <v>61</v>
      </c>
      <c r="W1604" s="12" t="s">
        <v>130</v>
      </c>
      <c r="X1604" s="12" t="s">
        <v>2605</v>
      </c>
      <c r="Y1604" s="12">
        <v>79762</v>
      </c>
      <c r="Z1604" s="13">
        <v>42103</v>
      </c>
      <c r="AA1604" s="14" t="str">
        <f>TEXT(Table1[[#This Row],[Order Date]],"mmmm")</f>
        <v>April</v>
      </c>
      <c r="AB1604" s="8" t="str">
        <f>TEXT(Table1[[#This Row],[Order Date]],"yyyy")</f>
        <v>2015</v>
      </c>
      <c r="AC1604" s="13">
        <v>42107</v>
      </c>
      <c r="AD1604" s="12">
        <v>719.35259999999994</v>
      </c>
      <c r="AE1604" s="12">
        <v>11</v>
      </c>
      <c r="AF1604" s="12">
        <v>1042.54</v>
      </c>
      <c r="AG1604" s="12">
        <v>86454</v>
      </c>
      <c r="AH1604" s="7" t="str">
        <f>IF(COUNTIF(Returns!$A$2:$A$1635,Orders!AG1604)&gt;0,"Returned","Not Returned")</f>
        <v>Not Returned</v>
      </c>
    </row>
    <row r="1605" spans="5:34" ht="12.75" customHeight="1" thickTop="1" thickBot="1" x14ac:dyDescent="0.3">
      <c r="E1605" s="9">
        <v>23042</v>
      </c>
      <c r="F1605" s="2" t="s">
        <v>56</v>
      </c>
      <c r="G1605" s="2">
        <v>0.08</v>
      </c>
      <c r="H1605" s="2">
        <v>7.84</v>
      </c>
      <c r="I1605" s="2">
        <v>4.71</v>
      </c>
      <c r="J1605" s="2">
        <v>2855</v>
      </c>
      <c r="K1605" s="7" t="str">
        <f>IF(COUNTIF(Table1[Customer ID],Table1[[#This Row],[Customer ID]])&gt;1,"Repeat Customer","One-Time Customer")</f>
        <v>Repeat Customer</v>
      </c>
      <c r="L1605" s="2" t="s">
        <v>2606</v>
      </c>
      <c r="M1605" s="2" t="s">
        <v>49</v>
      </c>
      <c r="N1605" s="2" t="s">
        <v>28</v>
      </c>
      <c r="O1605" s="2" t="s">
        <v>29</v>
      </c>
      <c r="P1605" s="2" t="s">
        <v>109</v>
      </c>
      <c r="Q1605" s="2" t="s">
        <v>59</v>
      </c>
      <c r="R1605" s="2" t="s">
        <v>2269</v>
      </c>
      <c r="S1605" s="2">
        <v>0.35</v>
      </c>
      <c r="T1605" s="7">
        <f>Table1[[#This Row],[Profit]]/Table1[[#This Row],[Sales]]</f>
        <v>-0.1690753676470588</v>
      </c>
      <c r="U1605" s="2" t="s">
        <v>33</v>
      </c>
      <c r="V1605" s="2" t="s">
        <v>34</v>
      </c>
      <c r="W1605" s="2" t="s">
        <v>35</v>
      </c>
      <c r="X1605" s="2" t="s">
        <v>2607</v>
      </c>
      <c r="Y1605" s="2">
        <v>98198</v>
      </c>
      <c r="Z1605" s="10">
        <v>42025</v>
      </c>
      <c r="AA1605" s="14" t="str">
        <f>TEXT(Table1[[#This Row],[Order Date]],"mmmm")</f>
        <v>January</v>
      </c>
      <c r="AB1605" s="8" t="str">
        <f>TEXT(Table1[[#This Row],[Order Date]],"yyyy")</f>
        <v>2015</v>
      </c>
      <c r="AC1605" s="10">
        <v>42026</v>
      </c>
      <c r="AD1605" s="2">
        <v>-12.876779999999998</v>
      </c>
      <c r="AE1605" s="2">
        <v>10</v>
      </c>
      <c r="AF1605" s="2">
        <v>76.16</v>
      </c>
      <c r="AG1605" s="2">
        <v>87316</v>
      </c>
      <c r="AH1605" s="7" t="str">
        <f>IF(COUNTIF(Returns!$A$2:$A$1635,Orders!AG1605)&gt;0,"Returned","Not Returned")</f>
        <v>Not Returned</v>
      </c>
    </row>
    <row r="1606" spans="5:34" ht="12.75" customHeight="1" thickTop="1" thickBot="1" x14ac:dyDescent="0.3">
      <c r="E1606" s="11">
        <v>23043</v>
      </c>
      <c r="F1606" s="12" t="s">
        <v>56</v>
      </c>
      <c r="G1606" s="12">
        <v>0.03</v>
      </c>
      <c r="H1606" s="12">
        <v>105.34</v>
      </c>
      <c r="I1606" s="12">
        <v>24.49</v>
      </c>
      <c r="J1606" s="12">
        <v>2855</v>
      </c>
      <c r="K1606" s="7" t="str">
        <f>IF(COUNTIF(Table1[Customer ID],Table1[[#This Row],[Customer ID]])&gt;1,"Repeat Customer","One-Time Customer")</f>
        <v>Repeat Customer</v>
      </c>
      <c r="L1606" s="12" t="s">
        <v>2606</v>
      </c>
      <c r="M1606" s="12" t="s">
        <v>49</v>
      </c>
      <c r="N1606" s="12" t="s">
        <v>28</v>
      </c>
      <c r="O1606" s="12" t="s">
        <v>41</v>
      </c>
      <c r="P1606" s="12" t="s">
        <v>50</v>
      </c>
      <c r="Q1606" s="12" t="s">
        <v>236</v>
      </c>
      <c r="R1606" s="12" t="s">
        <v>2608</v>
      </c>
      <c r="S1606" s="12">
        <v>0.61</v>
      </c>
      <c r="T1606" s="7">
        <f>Table1[[#This Row],[Profit]]/Table1[[#This Row],[Sales]]</f>
        <v>0.59542142678251486</v>
      </c>
      <c r="U1606" s="12" t="s">
        <v>33</v>
      </c>
      <c r="V1606" s="12" t="s">
        <v>34</v>
      </c>
      <c r="W1606" s="12" t="s">
        <v>35</v>
      </c>
      <c r="X1606" s="12" t="s">
        <v>2607</v>
      </c>
      <c r="Y1606" s="12">
        <v>98198</v>
      </c>
      <c r="Z1606" s="13">
        <v>42025</v>
      </c>
      <c r="AA1606" s="14" t="str">
        <f>TEXT(Table1[[#This Row],[Order Date]],"mmmm")</f>
        <v>January</v>
      </c>
      <c r="AB1606" s="8" t="str">
        <f>TEXT(Table1[[#This Row],[Order Date]],"yyyy")</f>
        <v>2015</v>
      </c>
      <c r="AC1606" s="13">
        <v>42026</v>
      </c>
      <c r="AD1606" s="12">
        <v>618.13080000000002</v>
      </c>
      <c r="AE1606" s="12">
        <v>10</v>
      </c>
      <c r="AF1606" s="12">
        <v>1038.1400000000001</v>
      </c>
      <c r="AG1606" s="12">
        <v>87316</v>
      </c>
      <c r="AH1606" s="7" t="str">
        <f>IF(COUNTIF(Returns!$A$2:$A$1635,Orders!AG1606)&gt;0,"Returned","Not Returned")</f>
        <v>Not Returned</v>
      </c>
    </row>
    <row r="1607" spans="5:34" ht="12.75" customHeight="1" thickTop="1" thickBot="1" x14ac:dyDescent="0.3">
      <c r="E1607" s="9">
        <v>23213</v>
      </c>
      <c r="F1607" s="2" t="s">
        <v>106</v>
      </c>
      <c r="G1607" s="2">
        <v>0.09</v>
      </c>
      <c r="H1607" s="2">
        <v>6783.02</v>
      </c>
      <c r="I1607" s="2">
        <v>24.49</v>
      </c>
      <c r="J1607" s="2">
        <v>2855</v>
      </c>
      <c r="K1607" s="7" t="str">
        <f>IF(COUNTIF(Table1[Customer ID],Table1[[#This Row],[Customer ID]])&gt;1,"Repeat Customer","One-Time Customer")</f>
        <v>Repeat Customer</v>
      </c>
      <c r="L1607" s="2" t="s">
        <v>2606</v>
      </c>
      <c r="M1607" s="2" t="s">
        <v>49</v>
      </c>
      <c r="N1607" s="2" t="s">
        <v>114</v>
      </c>
      <c r="O1607" s="2" t="s">
        <v>77</v>
      </c>
      <c r="P1607" s="2" t="s">
        <v>85</v>
      </c>
      <c r="Q1607" s="2" t="s">
        <v>236</v>
      </c>
      <c r="R1607" s="2" t="s">
        <v>1277</v>
      </c>
      <c r="S1607" s="2">
        <v>0.39</v>
      </c>
      <c r="T1607" s="7">
        <f>Table1[[#This Row],[Profit]]/Table1[[#This Row],[Sales]]</f>
        <v>-2.245981829733164</v>
      </c>
      <c r="U1607" s="2" t="s">
        <v>33</v>
      </c>
      <c r="V1607" s="2" t="s">
        <v>34</v>
      </c>
      <c r="W1607" s="2" t="s">
        <v>35</v>
      </c>
      <c r="X1607" s="2" t="s">
        <v>2607</v>
      </c>
      <c r="Y1607" s="2">
        <v>98198</v>
      </c>
      <c r="Z1607" s="10">
        <v>42073</v>
      </c>
      <c r="AA1607" s="14" t="str">
        <f>TEXT(Table1[[#This Row],[Order Date]],"mmmm")</f>
        <v>March</v>
      </c>
      <c r="AB1607" s="8" t="str">
        <f>TEXT(Table1[[#This Row],[Order Date]],"yyyy")</f>
        <v>2015</v>
      </c>
      <c r="AC1607" s="10">
        <v>42077</v>
      </c>
      <c r="AD1607" s="2">
        <v>-14140.7016</v>
      </c>
      <c r="AE1607" s="2">
        <v>1</v>
      </c>
      <c r="AF1607" s="2">
        <v>6296</v>
      </c>
      <c r="AG1607" s="2">
        <v>87317</v>
      </c>
      <c r="AH1607" s="7" t="str">
        <f>IF(COUNTIF(Returns!$A$2:$A$1635,Orders!AG1607)&gt;0,"Returned","Not Returned")</f>
        <v>Not Returned</v>
      </c>
    </row>
    <row r="1608" spans="5:34" ht="12.75" customHeight="1" thickTop="1" thickBot="1" x14ac:dyDescent="0.3">
      <c r="E1608" s="11">
        <v>18516</v>
      </c>
      <c r="F1608" s="12" t="s">
        <v>56</v>
      </c>
      <c r="G1608" s="12">
        <v>0.06</v>
      </c>
      <c r="H1608" s="12">
        <v>2.94</v>
      </c>
      <c r="I1608" s="12">
        <v>0.96</v>
      </c>
      <c r="J1608" s="12">
        <v>2858</v>
      </c>
      <c r="K1608" s="7" t="str">
        <f>IF(COUNTIF(Table1[Customer ID],Table1[[#This Row],[Customer ID]])&gt;1,"Repeat Customer","One-Time Customer")</f>
        <v>Repeat Customer</v>
      </c>
      <c r="L1608" s="12" t="s">
        <v>2609</v>
      </c>
      <c r="M1608" s="12" t="s">
        <v>49</v>
      </c>
      <c r="N1608" s="12" t="s">
        <v>28</v>
      </c>
      <c r="O1608" s="12" t="s">
        <v>29</v>
      </c>
      <c r="P1608" s="12" t="s">
        <v>30</v>
      </c>
      <c r="Q1608" s="12" t="s">
        <v>31</v>
      </c>
      <c r="R1608" s="12" t="s">
        <v>599</v>
      </c>
      <c r="S1608" s="12">
        <v>0.57999999999999996</v>
      </c>
      <c r="T1608" s="7">
        <f>Table1[[#This Row],[Profit]]/Table1[[#This Row],[Sales]]</f>
        <v>-1.0097838452787258</v>
      </c>
      <c r="U1608" s="12" t="s">
        <v>33</v>
      </c>
      <c r="V1608" s="12" t="s">
        <v>136</v>
      </c>
      <c r="W1608" s="12" t="s">
        <v>362</v>
      </c>
      <c r="X1608" s="12" t="s">
        <v>2233</v>
      </c>
      <c r="Y1608" s="12">
        <v>32259</v>
      </c>
      <c r="Z1608" s="13">
        <v>42141</v>
      </c>
      <c r="AA1608" s="14" t="str">
        <f>TEXT(Table1[[#This Row],[Order Date]],"mmmm")</f>
        <v>May</v>
      </c>
      <c r="AB1608" s="8" t="str">
        <f>TEXT(Table1[[#This Row],[Order Date]],"yyyy")</f>
        <v>2015</v>
      </c>
      <c r="AC1608" s="13">
        <v>42142</v>
      </c>
      <c r="AD1608" s="12">
        <v>-8.8759999999999994</v>
      </c>
      <c r="AE1608" s="12">
        <v>3</v>
      </c>
      <c r="AF1608" s="12">
        <v>8.7899999999999991</v>
      </c>
      <c r="AG1608" s="12">
        <v>88279</v>
      </c>
      <c r="AH1608" s="7" t="str">
        <f>IF(COUNTIF(Returns!$A$2:$A$1635,Orders!AG1608)&gt;0,"Returned","Not Returned")</f>
        <v>Not Returned</v>
      </c>
    </row>
    <row r="1609" spans="5:34" ht="12.75" customHeight="1" thickTop="1" thickBot="1" x14ac:dyDescent="0.3">
      <c r="E1609" s="9">
        <v>18506</v>
      </c>
      <c r="F1609" s="2" t="s">
        <v>106</v>
      </c>
      <c r="G1609" s="2">
        <v>0.04</v>
      </c>
      <c r="H1609" s="2">
        <v>67.28</v>
      </c>
      <c r="I1609" s="2">
        <v>19.989999999999998</v>
      </c>
      <c r="J1609" s="2">
        <v>2858</v>
      </c>
      <c r="K1609" s="7" t="str">
        <f>IF(COUNTIF(Table1[Customer ID],Table1[[#This Row],[Customer ID]])&gt;1,"Repeat Customer","One-Time Customer")</f>
        <v>Repeat Customer</v>
      </c>
      <c r="L1609" s="2" t="s">
        <v>2609</v>
      </c>
      <c r="M1609" s="2" t="s">
        <v>49</v>
      </c>
      <c r="N1609" s="2" t="s">
        <v>28</v>
      </c>
      <c r="O1609" s="2" t="s">
        <v>29</v>
      </c>
      <c r="P1609" s="2" t="s">
        <v>109</v>
      </c>
      <c r="Q1609" s="2" t="s">
        <v>59</v>
      </c>
      <c r="R1609" s="2" t="s">
        <v>673</v>
      </c>
      <c r="S1609" s="2">
        <v>0.4</v>
      </c>
      <c r="T1609" s="7">
        <f>Table1[[#This Row],[Profit]]/Table1[[#This Row],[Sales]]</f>
        <v>7.1911799110972478E-3</v>
      </c>
      <c r="U1609" s="2" t="s">
        <v>33</v>
      </c>
      <c r="V1609" s="2" t="s">
        <v>136</v>
      </c>
      <c r="W1609" s="2" t="s">
        <v>362</v>
      </c>
      <c r="X1609" s="2" t="s">
        <v>2233</v>
      </c>
      <c r="Y1609" s="2">
        <v>32259</v>
      </c>
      <c r="Z1609" s="10">
        <v>42147</v>
      </c>
      <c r="AA1609" s="14" t="str">
        <f>TEXT(Table1[[#This Row],[Order Date]],"mmmm")</f>
        <v>May</v>
      </c>
      <c r="AB1609" s="8" t="str">
        <f>TEXT(Table1[[#This Row],[Order Date]],"yyyy")</f>
        <v>2015</v>
      </c>
      <c r="AC1609" s="10">
        <v>42152</v>
      </c>
      <c r="AD1609" s="2">
        <v>14.754</v>
      </c>
      <c r="AE1609" s="2">
        <v>30</v>
      </c>
      <c r="AF1609" s="2">
        <v>2051.6799999999998</v>
      </c>
      <c r="AG1609" s="2">
        <v>88282</v>
      </c>
      <c r="AH1609" s="7" t="str">
        <f>IF(COUNTIF(Returns!$A$2:$A$1635,Orders!AG1609)&gt;0,"Returned","Not Returned")</f>
        <v>Not Returned</v>
      </c>
    </row>
    <row r="1610" spans="5:34" ht="12.75" customHeight="1" thickTop="1" thickBot="1" x14ac:dyDescent="0.3">
      <c r="E1610" s="11">
        <v>18507</v>
      </c>
      <c r="F1610" s="12" t="s">
        <v>106</v>
      </c>
      <c r="G1610" s="12">
        <v>0.1</v>
      </c>
      <c r="H1610" s="12">
        <v>130.97999999999999</v>
      </c>
      <c r="I1610" s="12">
        <v>54.74</v>
      </c>
      <c r="J1610" s="12">
        <v>2858</v>
      </c>
      <c r="K1610" s="7" t="str">
        <f>IF(COUNTIF(Table1[Customer ID],Table1[[#This Row],[Customer ID]])&gt;1,"Repeat Customer","One-Time Customer")</f>
        <v>Repeat Customer</v>
      </c>
      <c r="L1610" s="12" t="s">
        <v>2609</v>
      </c>
      <c r="M1610" s="12" t="s">
        <v>39</v>
      </c>
      <c r="N1610" s="12" t="s">
        <v>28</v>
      </c>
      <c r="O1610" s="12" t="s">
        <v>41</v>
      </c>
      <c r="P1610" s="12" t="s">
        <v>191</v>
      </c>
      <c r="Q1610" s="12" t="s">
        <v>121</v>
      </c>
      <c r="R1610" s="12" t="s">
        <v>405</v>
      </c>
      <c r="S1610" s="12">
        <v>0.69</v>
      </c>
      <c r="T1610" s="7">
        <f>Table1[[#This Row],[Profit]]/Table1[[#This Row],[Sales]]</f>
        <v>0.12646047331176594</v>
      </c>
      <c r="U1610" s="12" t="s">
        <v>33</v>
      </c>
      <c r="V1610" s="12" t="s">
        <v>136</v>
      </c>
      <c r="W1610" s="12" t="s">
        <v>362</v>
      </c>
      <c r="X1610" s="12" t="s">
        <v>2233</v>
      </c>
      <c r="Y1610" s="12">
        <v>32259</v>
      </c>
      <c r="Z1610" s="13">
        <v>42147</v>
      </c>
      <c r="AA1610" s="14" t="str">
        <f>TEXT(Table1[[#This Row],[Order Date]],"mmmm")</f>
        <v>May</v>
      </c>
      <c r="AB1610" s="8" t="str">
        <f>TEXT(Table1[[#This Row],[Order Date]],"yyyy")</f>
        <v>2015</v>
      </c>
      <c r="AC1610" s="13">
        <v>42147</v>
      </c>
      <c r="AD1610" s="12">
        <v>669.61199999999997</v>
      </c>
      <c r="AE1610" s="12">
        <v>42</v>
      </c>
      <c r="AF1610" s="12">
        <v>5295.03</v>
      </c>
      <c r="AG1610" s="12">
        <v>88282</v>
      </c>
      <c r="AH1610" s="7" t="str">
        <f>IF(COUNTIF(Returns!$A$2:$A$1635,Orders!AG1610)&gt;0,"Returned","Not Returned")</f>
        <v>Not Returned</v>
      </c>
    </row>
    <row r="1611" spans="5:34" ht="12.75" customHeight="1" thickTop="1" thickBot="1" x14ac:dyDescent="0.3">
      <c r="E1611" s="9">
        <v>18508</v>
      </c>
      <c r="F1611" s="2" t="s">
        <v>106</v>
      </c>
      <c r="G1611" s="2">
        <v>0.04</v>
      </c>
      <c r="H1611" s="2">
        <v>2.78</v>
      </c>
      <c r="I1611" s="2">
        <v>1.25</v>
      </c>
      <c r="J1611" s="2">
        <v>2858</v>
      </c>
      <c r="K1611" s="7" t="str">
        <f>IF(COUNTIF(Table1[Customer ID],Table1[[#This Row],[Customer ID]])&gt;1,"Repeat Customer","One-Time Customer")</f>
        <v>Repeat Customer</v>
      </c>
      <c r="L1611" s="2" t="s">
        <v>2609</v>
      </c>
      <c r="M1611" s="2" t="s">
        <v>49</v>
      </c>
      <c r="N1611" s="2" t="s">
        <v>28</v>
      </c>
      <c r="O1611" s="2" t="s">
        <v>29</v>
      </c>
      <c r="P1611" s="2" t="s">
        <v>30</v>
      </c>
      <c r="Q1611" s="2" t="s">
        <v>31</v>
      </c>
      <c r="R1611" s="2" t="s">
        <v>2206</v>
      </c>
      <c r="S1611" s="2">
        <v>0.59</v>
      </c>
      <c r="T1611" s="7">
        <f>Table1[[#This Row],[Profit]]/Table1[[#This Row],[Sales]]</f>
        <v>2.6535442880279061</v>
      </c>
      <c r="U1611" s="2" t="s">
        <v>33</v>
      </c>
      <c r="V1611" s="2" t="s">
        <v>136</v>
      </c>
      <c r="W1611" s="2" t="s">
        <v>362</v>
      </c>
      <c r="X1611" s="2" t="s">
        <v>2233</v>
      </c>
      <c r="Y1611" s="2">
        <v>32259</v>
      </c>
      <c r="Z1611" s="10">
        <v>42147</v>
      </c>
      <c r="AA1611" s="14" t="str">
        <f>TEXT(Table1[[#This Row],[Order Date]],"mmmm")</f>
        <v>May</v>
      </c>
      <c r="AB1611" s="8" t="str">
        <f>TEXT(Table1[[#This Row],[Order Date]],"yyyy")</f>
        <v>2015</v>
      </c>
      <c r="AC1611" s="10">
        <v>42147</v>
      </c>
      <c r="AD1611" s="2">
        <v>213</v>
      </c>
      <c r="AE1611" s="2">
        <v>28</v>
      </c>
      <c r="AF1611" s="2">
        <v>80.27</v>
      </c>
      <c r="AG1611" s="2">
        <v>88282</v>
      </c>
      <c r="AH1611" s="7" t="str">
        <f>IF(COUNTIF(Returns!$A$2:$A$1635,Orders!AG1611)&gt;0,"Returned","Not Returned")</f>
        <v>Not Returned</v>
      </c>
    </row>
    <row r="1612" spans="5:34" ht="12.75" customHeight="1" thickTop="1" thickBot="1" x14ac:dyDescent="0.3">
      <c r="E1612" s="11">
        <v>20270</v>
      </c>
      <c r="F1612" s="12" t="s">
        <v>37</v>
      </c>
      <c r="G1612" s="12">
        <v>0.03</v>
      </c>
      <c r="H1612" s="12">
        <v>142.86000000000001</v>
      </c>
      <c r="I1612" s="12">
        <v>19.989999999999998</v>
      </c>
      <c r="J1612" s="12">
        <v>2859</v>
      </c>
      <c r="K1612" s="7" t="str">
        <f>IF(COUNTIF(Table1[Customer ID],Table1[[#This Row],[Customer ID]])&gt;1,"Repeat Customer","One-Time Customer")</f>
        <v>One-Time Customer</v>
      </c>
      <c r="L1612" s="12" t="s">
        <v>2610</v>
      </c>
      <c r="M1612" s="12" t="s">
        <v>49</v>
      </c>
      <c r="N1612" s="12" t="s">
        <v>28</v>
      </c>
      <c r="O1612" s="12" t="s">
        <v>29</v>
      </c>
      <c r="P1612" s="12" t="s">
        <v>141</v>
      </c>
      <c r="Q1612" s="12" t="s">
        <v>59</v>
      </c>
      <c r="R1612" s="12" t="s">
        <v>1673</v>
      </c>
      <c r="S1612" s="12">
        <v>0.56000000000000005</v>
      </c>
      <c r="T1612" s="7">
        <f>Table1[[#This Row],[Profit]]/Table1[[#This Row],[Sales]]</f>
        <v>-2.5480100363910307E-3</v>
      </c>
      <c r="U1612" s="12" t="s">
        <v>33</v>
      </c>
      <c r="V1612" s="12" t="s">
        <v>136</v>
      </c>
      <c r="W1612" s="12" t="s">
        <v>362</v>
      </c>
      <c r="X1612" s="12" t="s">
        <v>281</v>
      </c>
      <c r="Y1612" s="12">
        <v>32601</v>
      </c>
      <c r="Z1612" s="13">
        <v>42095</v>
      </c>
      <c r="AA1612" s="14" t="str">
        <f>TEXT(Table1[[#This Row],[Order Date]],"mmmm")</f>
        <v>April</v>
      </c>
      <c r="AB1612" s="8" t="str">
        <f>TEXT(Table1[[#This Row],[Order Date]],"yyyy")</f>
        <v>2015</v>
      </c>
      <c r="AC1612" s="13">
        <v>42097</v>
      </c>
      <c r="AD1612" s="12">
        <v>-8.3881000000000014</v>
      </c>
      <c r="AE1612" s="12">
        <v>23</v>
      </c>
      <c r="AF1612" s="12">
        <v>3292.02</v>
      </c>
      <c r="AG1612" s="12">
        <v>88281</v>
      </c>
      <c r="AH1612" s="7" t="str">
        <f>IF(COUNTIF(Returns!$A$2:$A$1635,Orders!AG1612)&gt;0,"Returned","Not Returned")</f>
        <v>Not Returned</v>
      </c>
    </row>
    <row r="1613" spans="5:34" ht="12.75" customHeight="1" thickTop="1" thickBot="1" x14ac:dyDescent="0.3">
      <c r="E1613" s="9">
        <v>23238</v>
      </c>
      <c r="F1613" s="2" t="s">
        <v>56</v>
      </c>
      <c r="G1613" s="2">
        <v>0.05</v>
      </c>
      <c r="H1613" s="2">
        <v>20.99</v>
      </c>
      <c r="I1613" s="2">
        <v>4.8099999999999996</v>
      </c>
      <c r="J1613" s="2">
        <v>2861</v>
      </c>
      <c r="K1613" s="7" t="str">
        <f>IF(COUNTIF(Table1[Customer ID],Table1[[#This Row],[Customer ID]])&gt;1,"Repeat Customer","One-Time Customer")</f>
        <v>One-Time Customer</v>
      </c>
      <c r="L1613" s="2" t="s">
        <v>2611</v>
      </c>
      <c r="M1613" s="2" t="s">
        <v>49</v>
      </c>
      <c r="N1613" s="2" t="s">
        <v>28</v>
      </c>
      <c r="O1613" s="2" t="s">
        <v>77</v>
      </c>
      <c r="P1613" s="2" t="s">
        <v>78</v>
      </c>
      <c r="Q1613" s="2" t="s">
        <v>86</v>
      </c>
      <c r="R1613" s="2" t="s">
        <v>475</v>
      </c>
      <c r="S1613" s="2">
        <v>0.57999999999999996</v>
      </c>
      <c r="T1613" s="7">
        <f>Table1[[#This Row],[Profit]]/Table1[[#This Row],[Sales]]</f>
        <v>2.4578849721706864E-2</v>
      </c>
      <c r="U1613" s="2" t="s">
        <v>33</v>
      </c>
      <c r="V1613" s="2" t="s">
        <v>61</v>
      </c>
      <c r="W1613" s="2" t="s">
        <v>183</v>
      </c>
      <c r="X1613" s="2" t="s">
        <v>2612</v>
      </c>
      <c r="Y1613" s="2">
        <v>67601</v>
      </c>
      <c r="Z1613" s="10">
        <v>42063</v>
      </c>
      <c r="AA1613" s="14" t="str">
        <f>TEXT(Table1[[#This Row],[Order Date]],"mmmm")</f>
        <v>February</v>
      </c>
      <c r="AB1613" s="8" t="str">
        <f>TEXT(Table1[[#This Row],[Order Date]],"yyyy")</f>
        <v>2015</v>
      </c>
      <c r="AC1613" s="10">
        <v>42063</v>
      </c>
      <c r="AD1613" s="2">
        <v>4.9017600000000003</v>
      </c>
      <c r="AE1613" s="2">
        <v>11</v>
      </c>
      <c r="AF1613" s="2">
        <v>199.43</v>
      </c>
      <c r="AG1613" s="2">
        <v>88280</v>
      </c>
      <c r="AH1613" s="7" t="str">
        <f>IF(COUNTIF(Returns!$A$2:$A$1635,Orders!AG1613)&gt;0,"Returned","Not Returned")</f>
        <v>Not Returned</v>
      </c>
    </row>
    <row r="1614" spans="5:34" ht="12.75" customHeight="1" thickTop="1" thickBot="1" x14ac:dyDescent="0.3">
      <c r="E1614" s="11">
        <v>25932</v>
      </c>
      <c r="F1614" s="12" t="s">
        <v>25</v>
      </c>
      <c r="G1614" s="12">
        <v>0</v>
      </c>
      <c r="H1614" s="12">
        <v>12.22</v>
      </c>
      <c r="I1614" s="12">
        <v>2.85</v>
      </c>
      <c r="J1614" s="12">
        <v>2862</v>
      </c>
      <c r="K1614" s="7" t="str">
        <f>IF(COUNTIF(Table1[Customer ID],Table1[[#This Row],[Customer ID]])&gt;1,"Repeat Customer","One-Time Customer")</f>
        <v>One-Time Customer</v>
      </c>
      <c r="L1614" s="12" t="s">
        <v>2613</v>
      </c>
      <c r="M1614" s="12" t="s">
        <v>49</v>
      </c>
      <c r="N1614" s="12" t="s">
        <v>28</v>
      </c>
      <c r="O1614" s="12" t="s">
        <v>41</v>
      </c>
      <c r="P1614" s="12" t="s">
        <v>50</v>
      </c>
      <c r="Q1614" s="12" t="s">
        <v>51</v>
      </c>
      <c r="R1614" s="12" t="s">
        <v>2398</v>
      </c>
      <c r="S1614" s="12">
        <v>0.55000000000000004</v>
      </c>
      <c r="T1614" s="7">
        <f>Table1[[#This Row],[Profit]]/Table1[[#This Row],[Sales]]</f>
        <v>0.68999999999999984</v>
      </c>
      <c r="U1614" s="12" t="s">
        <v>33</v>
      </c>
      <c r="V1614" s="12" t="s">
        <v>61</v>
      </c>
      <c r="W1614" s="12" t="s">
        <v>496</v>
      </c>
      <c r="X1614" s="12" t="s">
        <v>2614</v>
      </c>
      <c r="Y1614" s="12">
        <v>68128</v>
      </c>
      <c r="Z1614" s="13">
        <v>42105</v>
      </c>
      <c r="AA1614" s="14" t="str">
        <f>TEXT(Table1[[#This Row],[Order Date]],"mmmm")</f>
        <v>April</v>
      </c>
      <c r="AB1614" s="8" t="str">
        <f>TEXT(Table1[[#This Row],[Order Date]],"yyyy")</f>
        <v>2015</v>
      </c>
      <c r="AC1614" s="13">
        <v>42106</v>
      </c>
      <c r="AD1614" s="12">
        <v>76.389899999999983</v>
      </c>
      <c r="AE1614" s="12">
        <v>9</v>
      </c>
      <c r="AF1614" s="12">
        <v>110.71</v>
      </c>
      <c r="AG1614" s="12">
        <v>88278</v>
      </c>
      <c r="AH1614" s="7" t="str">
        <f>IF(COUNTIF(Returns!$A$2:$A$1635,Orders!AG1614)&gt;0,"Returned","Not Returned")</f>
        <v>Not Returned</v>
      </c>
    </row>
    <row r="1615" spans="5:34" ht="12.75" customHeight="1" thickTop="1" thickBot="1" x14ac:dyDescent="0.3">
      <c r="E1615" s="9">
        <v>23136</v>
      </c>
      <c r="F1615" s="2" t="s">
        <v>47</v>
      </c>
      <c r="G1615" s="2">
        <v>0.01</v>
      </c>
      <c r="H1615" s="2">
        <v>13.79</v>
      </c>
      <c r="I1615" s="2">
        <v>8.7799999999999994</v>
      </c>
      <c r="J1615" s="2">
        <v>2865</v>
      </c>
      <c r="K1615" s="7" t="str">
        <f>IF(COUNTIF(Table1[Customer ID],Table1[[#This Row],[Customer ID]])&gt;1,"Repeat Customer","One-Time Customer")</f>
        <v>Repeat Customer</v>
      </c>
      <c r="L1615" s="2" t="s">
        <v>2615</v>
      </c>
      <c r="M1615" s="2" t="s">
        <v>49</v>
      </c>
      <c r="N1615" s="2" t="s">
        <v>28</v>
      </c>
      <c r="O1615" s="2" t="s">
        <v>41</v>
      </c>
      <c r="P1615" s="2" t="s">
        <v>50</v>
      </c>
      <c r="Q1615" s="2" t="s">
        <v>59</v>
      </c>
      <c r="R1615" s="2" t="s">
        <v>702</v>
      </c>
      <c r="S1615" s="2">
        <v>0.43</v>
      </c>
      <c r="T1615" s="7">
        <f>Table1[[#This Row],[Profit]]/Table1[[#This Row],[Sales]]</f>
        <v>-0.64872971065631624</v>
      </c>
      <c r="U1615" s="2" t="s">
        <v>33</v>
      </c>
      <c r="V1615" s="2" t="s">
        <v>61</v>
      </c>
      <c r="W1615" s="2" t="s">
        <v>130</v>
      </c>
      <c r="X1615" s="2" t="s">
        <v>2616</v>
      </c>
      <c r="Y1615" s="2">
        <v>75460</v>
      </c>
      <c r="Z1615" s="10">
        <v>42058</v>
      </c>
      <c r="AA1615" s="14" t="str">
        <f>TEXT(Table1[[#This Row],[Order Date]],"mmmm")</f>
        <v>February</v>
      </c>
      <c r="AB1615" s="8" t="str">
        <f>TEXT(Table1[[#This Row],[Order Date]],"yyyy")</f>
        <v>2015</v>
      </c>
      <c r="AC1615" s="10">
        <v>42060</v>
      </c>
      <c r="AD1615" s="2">
        <v>-36.770000000000003</v>
      </c>
      <c r="AE1615" s="2">
        <v>4</v>
      </c>
      <c r="AF1615" s="2">
        <v>56.68</v>
      </c>
      <c r="AG1615" s="2">
        <v>90871</v>
      </c>
      <c r="AH1615" s="7" t="str">
        <f>IF(COUNTIF(Returns!$A$2:$A$1635,Orders!AG1615)&gt;0,"Returned","Not Returned")</f>
        <v>Not Returned</v>
      </c>
    </row>
    <row r="1616" spans="5:34" ht="12.75" customHeight="1" thickTop="1" thickBot="1" x14ac:dyDescent="0.3">
      <c r="E1616" s="11">
        <v>23137</v>
      </c>
      <c r="F1616" s="12" t="s">
        <v>47</v>
      </c>
      <c r="G1616" s="12">
        <v>0.04</v>
      </c>
      <c r="H1616" s="12">
        <v>33.29</v>
      </c>
      <c r="I1616" s="12">
        <v>8.74</v>
      </c>
      <c r="J1616" s="12">
        <v>2865</v>
      </c>
      <c r="K1616" s="7" t="str">
        <f>IF(COUNTIF(Table1[Customer ID],Table1[[#This Row],[Customer ID]])&gt;1,"Repeat Customer","One-Time Customer")</f>
        <v>Repeat Customer</v>
      </c>
      <c r="L1616" s="12" t="s">
        <v>2615</v>
      </c>
      <c r="M1616" s="12" t="s">
        <v>49</v>
      </c>
      <c r="N1616" s="12" t="s">
        <v>28</v>
      </c>
      <c r="O1616" s="12" t="s">
        <v>29</v>
      </c>
      <c r="P1616" s="12" t="s">
        <v>141</v>
      </c>
      <c r="Q1616" s="12" t="s">
        <v>59</v>
      </c>
      <c r="R1616" s="12" t="s">
        <v>2617</v>
      </c>
      <c r="S1616" s="12">
        <v>0.61</v>
      </c>
      <c r="T1616" s="7">
        <f>Table1[[#This Row],[Profit]]/Table1[[#This Row],[Sales]]</f>
        <v>0.31839467330065124</v>
      </c>
      <c r="U1616" s="12" t="s">
        <v>33</v>
      </c>
      <c r="V1616" s="12" t="s">
        <v>61</v>
      </c>
      <c r="W1616" s="12" t="s">
        <v>130</v>
      </c>
      <c r="X1616" s="12" t="s">
        <v>2616</v>
      </c>
      <c r="Y1616" s="12">
        <v>75460</v>
      </c>
      <c r="Z1616" s="13">
        <v>42058</v>
      </c>
      <c r="AA1616" s="14" t="str">
        <f>TEXT(Table1[[#This Row],[Order Date]],"mmmm")</f>
        <v>February</v>
      </c>
      <c r="AB1616" s="8" t="str">
        <f>TEXT(Table1[[#This Row],[Order Date]],"yyyy")</f>
        <v>2015</v>
      </c>
      <c r="AC1616" s="13">
        <v>42059</v>
      </c>
      <c r="AD1616" s="12">
        <v>87.03</v>
      </c>
      <c r="AE1616" s="12">
        <v>8</v>
      </c>
      <c r="AF1616" s="12">
        <v>273.33999999999997</v>
      </c>
      <c r="AG1616" s="12">
        <v>90871</v>
      </c>
      <c r="AH1616" s="7" t="str">
        <f>IF(COUNTIF(Returns!$A$2:$A$1635,Orders!AG1616)&gt;0,"Returned","Not Returned")</f>
        <v>Not Returned</v>
      </c>
    </row>
    <row r="1617" spans="5:34" ht="12.75" customHeight="1" thickTop="1" thickBot="1" x14ac:dyDescent="0.3">
      <c r="E1617" s="9">
        <v>1529</v>
      </c>
      <c r="F1617" s="2" t="s">
        <v>25</v>
      </c>
      <c r="G1617" s="2">
        <v>0.01</v>
      </c>
      <c r="H1617" s="2">
        <v>125.99</v>
      </c>
      <c r="I1617" s="2">
        <v>8.99</v>
      </c>
      <c r="J1617" s="2">
        <v>2867</v>
      </c>
      <c r="K1617" s="7" t="str">
        <f>IF(COUNTIF(Table1[Customer ID],Table1[[#This Row],[Customer ID]])&gt;1,"Repeat Customer","One-Time Customer")</f>
        <v>One-Time Customer</v>
      </c>
      <c r="L1617" s="2" t="s">
        <v>2618</v>
      </c>
      <c r="M1617" s="2" t="s">
        <v>49</v>
      </c>
      <c r="N1617" s="2" t="s">
        <v>28</v>
      </c>
      <c r="O1617" s="2" t="s">
        <v>77</v>
      </c>
      <c r="P1617" s="2" t="s">
        <v>78</v>
      </c>
      <c r="Q1617" s="2" t="s">
        <v>59</v>
      </c>
      <c r="R1617" s="2" t="s">
        <v>465</v>
      </c>
      <c r="S1617" s="2">
        <v>0.59</v>
      </c>
      <c r="T1617" s="7">
        <f>Table1[[#This Row],[Profit]]/Table1[[#This Row],[Sales]]</f>
        <v>-2.5680888575458387</v>
      </c>
      <c r="U1617" s="2" t="s">
        <v>33</v>
      </c>
      <c r="V1617" s="2" t="s">
        <v>53</v>
      </c>
      <c r="W1617" s="2" t="s">
        <v>1008</v>
      </c>
      <c r="X1617" s="2" t="s">
        <v>35</v>
      </c>
      <c r="Y1617" s="2">
        <v>20016</v>
      </c>
      <c r="Z1617" s="10">
        <v>42111</v>
      </c>
      <c r="AA1617" s="14" t="str">
        <f>TEXT(Table1[[#This Row],[Order Date]],"mmmm")</f>
        <v>April</v>
      </c>
      <c r="AB1617" s="8" t="str">
        <f>TEXT(Table1[[#This Row],[Order Date]],"yyyy")</f>
        <v>2015</v>
      </c>
      <c r="AC1617" s="10">
        <v>42112</v>
      </c>
      <c r="AD1617" s="2">
        <v>-582.64799999999991</v>
      </c>
      <c r="AE1617" s="2">
        <v>2</v>
      </c>
      <c r="AF1617" s="2">
        <v>226.88</v>
      </c>
      <c r="AG1617" s="2">
        <v>11013</v>
      </c>
      <c r="AH1617" s="7" t="str">
        <f>IF(COUNTIF(Returns!$A$2:$A$1635,Orders!AG1617)&gt;0,"Returned","Not Returned")</f>
        <v>Not Returned</v>
      </c>
    </row>
    <row r="1618" spans="5:34" ht="12.75" customHeight="1" thickTop="1" thickBot="1" x14ac:dyDescent="0.3">
      <c r="E1618" s="11">
        <v>18998</v>
      </c>
      <c r="F1618" s="12" t="s">
        <v>25</v>
      </c>
      <c r="G1618" s="12">
        <v>0.03</v>
      </c>
      <c r="H1618" s="12">
        <v>896.99</v>
      </c>
      <c r="I1618" s="12">
        <v>19.989999999999998</v>
      </c>
      <c r="J1618" s="12">
        <v>2868</v>
      </c>
      <c r="K1618" s="7" t="str">
        <f>IF(COUNTIF(Table1[Customer ID],Table1[[#This Row],[Customer ID]])&gt;1,"Repeat Customer","One-Time Customer")</f>
        <v>Repeat Customer</v>
      </c>
      <c r="L1618" s="12" t="s">
        <v>2619</v>
      </c>
      <c r="M1618" s="12" t="s">
        <v>49</v>
      </c>
      <c r="N1618" s="12" t="s">
        <v>28</v>
      </c>
      <c r="O1618" s="12" t="s">
        <v>29</v>
      </c>
      <c r="P1618" s="12" t="s">
        <v>109</v>
      </c>
      <c r="Q1618" s="12" t="s">
        <v>59</v>
      </c>
      <c r="R1618" s="12" t="s">
        <v>159</v>
      </c>
      <c r="S1618" s="12">
        <v>0.38</v>
      </c>
      <c r="T1618" s="7">
        <f>Table1[[#This Row],[Profit]]/Table1[[#This Row],[Sales]]</f>
        <v>0.69</v>
      </c>
      <c r="U1618" s="12" t="s">
        <v>33</v>
      </c>
      <c r="V1618" s="12" t="s">
        <v>34</v>
      </c>
      <c r="W1618" s="12" t="s">
        <v>35</v>
      </c>
      <c r="X1618" s="12" t="s">
        <v>2620</v>
      </c>
      <c r="Y1618" s="12">
        <v>98026</v>
      </c>
      <c r="Z1618" s="13">
        <v>42012</v>
      </c>
      <c r="AA1618" s="14" t="str">
        <f>TEXT(Table1[[#This Row],[Order Date]],"mmmm")</f>
        <v>January</v>
      </c>
      <c r="AB1618" s="8" t="str">
        <f>TEXT(Table1[[#This Row],[Order Date]],"yyyy")</f>
        <v>2015</v>
      </c>
      <c r="AC1618" s="13">
        <v>42014</v>
      </c>
      <c r="AD1618" s="12">
        <v>3602.1311999999994</v>
      </c>
      <c r="AE1618" s="12">
        <v>6</v>
      </c>
      <c r="AF1618" s="12">
        <v>5220.4799999999996</v>
      </c>
      <c r="AG1618" s="12">
        <v>85826</v>
      </c>
      <c r="AH1618" s="7" t="str">
        <f>IF(COUNTIF(Returns!$A$2:$A$1635,Orders!AG1618)&gt;0,"Returned","Not Returned")</f>
        <v>Not Returned</v>
      </c>
    </row>
    <row r="1619" spans="5:34" ht="12.75" customHeight="1" thickTop="1" thickBot="1" x14ac:dyDescent="0.3">
      <c r="E1619" s="9">
        <v>19529</v>
      </c>
      <c r="F1619" s="2" t="s">
        <v>25</v>
      </c>
      <c r="G1619" s="2">
        <v>0.01</v>
      </c>
      <c r="H1619" s="2">
        <v>125.99</v>
      </c>
      <c r="I1619" s="2">
        <v>8.99</v>
      </c>
      <c r="J1619" s="2">
        <v>2868</v>
      </c>
      <c r="K1619" s="7" t="str">
        <f>IF(COUNTIF(Table1[Customer ID],Table1[[#This Row],[Customer ID]])&gt;1,"Repeat Customer","One-Time Customer")</f>
        <v>Repeat Customer</v>
      </c>
      <c r="L1619" s="2" t="s">
        <v>2619</v>
      </c>
      <c r="M1619" s="2" t="s">
        <v>49</v>
      </c>
      <c r="N1619" s="2" t="s">
        <v>28</v>
      </c>
      <c r="O1619" s="2" t="s">
        <v>77</v>
      </c>
      <c r="P1619" s="2" t="s">
        <v>78</v>
      </c>
      <c r="Q1619" s="2" t="s">
        <v>59</v>
      </c>
      <c r="R1619" s="2" t="s">
        <v>465</v>
      </c>
      <c r="S1619" s="2">
        <v>0.59</v>
      </c>
      <c r="T1619" s="7">
        <f>Table1[[#This Row],[Profit]]/Table1[[#This Row],[Sales]]</f>
        <v>-5.1361777150916774</v>
      </c>
      <c r="U1619" s="2" t="s">
        <v>33</v>
      </c>
      <c r="V1619" s="2" t="s">
        <v>34</v>
      </c>
      <c r="W1619" s="2" t="s">
        <v>35</v>
      </c>
      <c r="X1619" s="2" t="s">
        <v>2620</v>
      </c>
      <c r="Y1619" s="2">
        <v>98026</v>
      </c>
      <c r="Z1619" s="10">
        <v>42111</v>
      </c>
      <c r="AA1619" s="14" t="str">
        <f>TEXT(Table1[[#This Row],[Order Date]],"mmmm")</f>
        <v>April</v>
      </c>
      <c r="AB1619" s="8" t="str">
        <f>TEXT(Table1[[#This Row],[Order Date]],"yyyy")</f>
        <v>2015</v>
      </c>
      <c r="AC1619" s="10">
        <v>42112</v>
      </c>
      <c r="AD1619" s="2">
        <v>-582.64799999999991</v>
      </c>
      <c r="AE1619" s="2">
        <v>1</v>
      </c>
      <c r="AF1619" s="2">
        <v>113.44</v>
      </c>
      <c r="AG1619" s="2">
        <v>85827</v>
      </c>
      <c r="AH1619" s="7" t="str">
        <f>IF(COUNTIF(Returns!$A$2:$A$1635,Orders!AG1619)&gt;0,"Returned","Not Returned")</f>
        <v>Not Returned</v>
      </c>
    </row>
    <row r="1620" spans="5:34" ht="12.75" customHeight="1" thickTop="1" thickBot="1" x14ac:dyDescent="0.3">
      <c r="E1620" s="11">
        <v>19293</v>
      </c>
      <c r="F1620" s="12" t="s">
        <v>37</v>
      </c>
      <c r="G1620" s="12">
        <v>0.08</v>
      </c>
      <c r="H1620" s="12">
        <v>15.99</v>
      </c>
      <c r="I1620" s="12">
        <v>13.18</v>
      </c>
      <c r="J1620" s="12">
        <v>2868</v>
      </c>
      <c r="K1620" s="7" t="str">
        <f>IF(COUNTIF(Table1[Customer ID],Table1[[#This Row],[Customer ID]])&gt;1,"Repeat Customer","One-Time Customer")</f>
        <v>Repeat Customer</v>
      </c>
      <c r="L1620" s="12" t="s">
        <v>2619</v>
      </c>
      <c r="M1620" s="12" t="s">
        <v>27</v>
      </c>
      <c r="N1620" s="12" t="s">
        <v>28</v>
      </c>
      <c r="O1620" s="12" t="s">
        <v>29</v>
      </c>
      <c r="P1620" s="12" t="s">
        <v>109</v>
      </c>
      <c r="Q1620" s="12" t="s">
        <v>59</v>
      </c>
      <c r="R1620" s="12" t="s">
        <v>638</v>
      </c>
      <c r="S1620" s="12">
        <v>0.37</v>
      </c>
      <c r="T1620" s="7">
        <f>Table1[[#This Row],[Profit]]/Table1[[#This Row],[Sales]]</f>
        <v>-1.0085580127234171</v>
      </c>
      <c r="U1620" s="12" t="s">
        <v>33</v>
      </c>
      <c r="V1620" s="12" t="s">
        <v>34</v>
      </c>
      <c r="W1620" s="12" t="s">
        <v>35</v>
      </c>
      <c r="X1620" s="12" t="s">
        <v>2620</v>
      </c>
      <c r="Y1620" s="12">
        <v>98026</v>
      </c>
      <c r="Z1620" s="13">
        <v>42149</v>
      </c>
      <c r="AA1620" s="14" t="str">
        <f>TEXT(Table1[[#This Row],[Order Date]],"mmmm")</f>
        <v>May</v>
      </c>
      <c r="AB1620" s="8" t="str">
        <f>TEXT(Table1[[#This Row],[Order Date]],"yyyy")</f>
        <v>2015</v>
      </c>
      <c r="AC1620" s="13">
        <v>42151</v>
      </c>
      <c r="AD1620" s="12">
        <v>-66.584999999999994</v>
      </c>
      <c r="AE1620" s="12">
        <v>4</v>
      </c>
      <c r="AF1620" s="12">
        <v>66.02</v>
      </c>
      <c r="AG1620" s="12">
        <v>85828</v>
      </c>
      <c r="AH1620" s="7" t="str">
        <f>IF(COUNTIF(Returns!$A$2:$A$1635,Orders!AG1620)&gt;0,"Returned","Not Returned")</f>
        <v>Not Returned</v>
      </c>
    </row>
    <row r="1621" spans="5:34" ht="12.75" customHeight="1" thickTop="1" thickBot="1" x14ac:dyDescent="0.3">
      <c r="E1621" s="9">
        <v>25724</v>
      </c>
      <c r="F1621" s="2" t="s">
        <v>56</v>
      </c>
      <c r="G1621" s="2">
        <v>7.0000000000000007E-2</v>
      </c>
      <c r="H1621" s="2">
        <v>2.89</v>
      </c>
      <c r="I1621" s="2">
        <v>0.5</v>
      </c>
      <c r="J1621" s="2">
        <v>2873</v>
      </c>
      <c r="K1621" s="7" t="str">
        <f>IF(COUNTIF(Table1[Customer ID],Table1[[#This Row],[Customer ID]])&gt;1,"Repeat Customer","One-Time Customer")</f>
        <v>Repeat Customer</v>
      </c>
      <c r="L1621" s="2" t="s">
        <v>2621</v>
      </c>
      <c r="M1621" s="2" t="s">
        <v>49</v>
      </c>
      <c r="N1621" s="2" t="s">
        <v>58</v>
      </c>
      <c r="O1621" s="2" t="s">
        <v>29</v>
      </c>
      <c r="P1621" s="2" t="s">
        <v>134</v>
      </c>
      <c r="Q1621" s="2" t="s">
        <v>59</v>
      </c>
      <c r="R1621" s="2" t="s">
        <v>789</v>
      </c>
      <c r="S1621" s="2">
        <v>0.38</v>
      </c>
      <c r="T1621" s="7">
        <f>Table1[[#This Row],[Profit]]/Table1[[#This Row],[Sales]]</f>
        <v>13.37353119321623</v>
      </c>
      <c r="U1621" s="2" t="s">
        <v>33</v>
      </c>
      <c r="V1621" s="2" t="s">
        <v>136</v>
      </c>
      <c r="W1621" s="2" t="s">
        <v>362</v>
      </c>
      <c r="X1621" s="2" t="s">
        <v>2622</v>
      </c>
      <c r="Y1621" s="2">
        <v>33012</v>
      </c>
      <c r="Z1621" s="10">
        <v>42026</v>
      </c>
      <c r="AA1621" s="14" t="str">
        <f>TEXT(Table1[[#This Row],[Order Date]],"mmmm")</f>
        <v>January</v>
      </c>
      <c r="AB1621" s="8" t="str">
        <f>TEXT(Table1[[#This Row],[Order Date]],"yyyy")</f>
        <v>2015</v>
      </c>
      <c r="AC1621" s="10">
        <v>42028</v>
      </c>
      <c r="AD1621" s="2">
        <v>441.59399999999999</v>
      </c>
      <c r="AE1621" s="2">
        <v>12</v>
      </c>
      <c r="AF1621" s="2">
        <v>33.020000000000003</v>
      </c>
      <c r="AG1621" s="2">
        <v>89872</v>
      </c>
      <c r="AH1621" s="7" t="str">
        <f>IF(COUNTIF(Returns!$A$2:$A$1635,Orders!AG1621)&gt;0,"Returned","Not Returned")</f>
        <v>Not Returned</v>
      </c>
    </row>
    <row r="1622" spans="5:34" ht="12.75" customHeight="1" thickTop="1" thickBot="1" x14ac:dyDescent="0.3">
      <c r="E1622" s="11">
        <v>25725</v>
      </c>
      <c r="F1622" s="12" t="s">
        <v>56</v>
      </c>
      <c r="G1622" s="12">
        <v>0</v>
      </c>
      <c r="H1622" s="12">
        <v>217.85</v>
      </c>
      <c r="I1622" s="12">
        <v>29.1</v>
      </c>
      <c r="J1622" s="12">
        <v>2873</v>
      </c>
      <c r="K1622" s="7" t="str">
        <f>IF(COUNTIF(Table1[Customer ID],Table1[[#This Row],[Customer ID]])&gt;1,"Repeat Customer","One-Time Customer")</f>
        <v>Repeat Customer</v>
      </c>
      <c r="L1622" s="12" t="s">
        <v>2621</v>
      </c>
      <c r="M1622" s="12" t="s">
        <v>39</v>
      </c>
      <c r="N1622" s="12" t="s">
        <v>58</v>
      </c>
      <c r="O1622" s="12" t="s">
        <v>41</v>
      </c>
      <c r="P1622" s="12" t="s">
        <v>152</v>
      </c>
      <c r="Q1622" s="12" t="s">
        <v>121</v>
      </c>
      <c r="R1622" s="12" t="s">
        <v>2623</v>
      </c>
      <c r="S1622" s="12">
        <v>0.68</v>
      </c>
      <c r="T1622" s="7">
        <f>Table1[[#This Row],[Profit]]/Table1[[#This Row],[Sales]]</f>
        <v>0.17340636135673751</v>
      </c>
      <c r="U1622" s="12" t="s">
        <v>33</v>
      </c>
      <c r="V1622" s="12" t="s">
        <v>136</v>
      </c>
      <c r="W1622" s="12" t="s">
        <v>362</v>
      </c>
      <c r="X1622" s="12" t="s">
        <v>2622</v>
      </c>
      <c r="Y1622" s="12">
        <v>33012</v>
      </c>
      <c r="Z1622" s="13">
        <v>42026</v>
      </c>
      <c r="AA1622" s="14" t="str">
        <f>TEXT(Table1[[#This Row],[Order Date]],"mmmm")</f>
        <v>January</v>
      </c>
      <c r="AB1622" s="8" t="str">
        <f>TEXT(Table1[[#This Row],[Order Date]],"yyyy")</f>
        <v>2015</v>
      </c>
      <c r="AC1622" s="13">
        <v>42027</v>
      </c>
      <c r="AD1622" s="12">
        <v>394.17</v>
      </c>
      <c r="AE1622" s="12">
        <v>10</v>
      </c>
      <c r="AF1622" s="12">
        <v>2273.1</v>
      </c>
      <c r="AG1622" s="12">
        <v>89872</v>
      </c>
      <c r="AH1622" s="7" t="str">
        <f>IF(COUNTIF(Returns!$A$2:$A$1635,Orders!AG1622)&gt;0,"Returned","Not Returned")</f>
        <v>Not Returned</v>
      </c>
    </row>
    <row r="1623" spans="5:34" ht="12.75" customHeight="1" thickTop="1" thickBot="1" x14ac:dyDescent="0.3">
      <c r="E1623" s="9">
        <v>21768</v>
      </c>
      <c r="F1623" s="2" t="s">
        <v>106</v>
      </c>
      <c r="G1623" s="2">
        <v>0.05</v>
      </c>
      <c r="H1623" s="2">
        <v>4.84</v>
      </c>
      <c r="I1623" s="2">
        <v>0.71</v>
      </c>
      <c r="J1623" s="2">
        <v>2874</v>
      </c>
      <c r="K1623" s="7" t="str">
        <f>IF(COUNTIF(Table1[Customer ID],Table1[[#This Row],[Customer ID]])&gt;1,"Repeat Customer","One-Time Customer")</f>
        <v>Repeat Customer</v>
      </c>
      <c r="L1623" s="2" t="s">
        <v>2624</v>
      </c>
      <c r="M1623" s="2" t="s">
        <v>49</v>
      </c>
      <c r="N1623" s="2" t="s">
        <v>40</v>
      </c>
      <c r="O1623" s="2" t="s">
        <v>29</v>
      </c>
      <c r="P1623" s="2" t="s">
        <v>30</v>
      </c>
      <c r="Q1623" s="2" t="s">
        <v>31</v>
      </c>
      <c r="R1623" s="2" t="s">
        <v>1476</v>
      </c>
      <c r="S1623" s="2">
        <v>0.52</v>
      </c>
      <c r="T1623" s="7">
        <f>Table1[[#This Row],[Profit]]/Table1[[#This Row],[Sales]]</f>
        <v>0.69</v>
      </c>
      <c r="U1623" s="2" t="s">
        <v>33</v>
      </c>
      <c r="V1623" s="2" t="s">
        <v>61</v>
      </c>
      <c r="W1623" s="2" t="s">
        <v>496</v>
      </c>
      <c r="X1623" s="2" t="s">
        <v>2614</v>
      </c>
      <c r="Y1623" s="2">
        <v>68128</v>
      </c>
      <c r="Z1623" s="10">
        <v>42100</v>
      </c>
      <c r="AA1623" s="14" t="str">
        <f>TEXT(Table1[[#This Row],[Order Date]],"mmmm")</f>
        <v>April</v>
      </c>
      <c r="AB1623" s="8" t="str">
        <f>TEXT(Table1[[#This Row],[Order Date]],"yyyy")</f>
        <v>2015</v>
      </c>
      <c r="AC1623" s="10">
        <v>42109</v>
      </c>
      <c r="AD1623" s="2">
        <v>13.448099999999998</v>
      </c>
      <c r="AE1623" s="2">
        <v>4</v>
      </c>
      <c r="AF1623" s="2">
        <v>19.489999999999998</v>
      </c>
      <c r="AG1623" s="2">
        <v>89873</v>
      </c>
      <c r="AH1623" s="7" t="str">
        <f>IF(COUNTIF(Returns!$A$2:$A$1635,Orders!AG1623)&gt;0,"Returned","Not Returned")</f>
        <v>Not Returned</v>
      </c>
    </row>
    <row r="1624" spans="5:34" ht="12.75" customHeight="1" thickTop="1" thickBot="1" x14ac:dyDescent="0.3">
      <c r="E1624" s="11">
        <v>19246</v>
      </c>
      <c r="F1624" s="12" t="s">
        <v>47</v>
      </c>
      <c r="G1624" s="12">
        <v>0.03</v>
      </c>
      <c r="H1624" s="12">
        <v>304.99</v>
      </c>
      <c r="I1624" s="12">
        <v>19.989999999999998</v>
      </c>
      <c r="J1624" s="12">
        <v>2874</v>
      </c>
      <c r="K1624" s="7" t="str">
        <f>IF(COUNTIF(Table1[Customer ID],Table1[[#This Row],[Customer ID]])&gt;1,"Repeat Customer","One-Time Customer")</f>
        <v>Repeat Customer</v>
      </c>
      <c r="L1624" s="12" t="s">
        <v>2624</v>
      </c>
      <c r="M1624" s="12" t="s">
        <v>49</v>
      </c>
      <c r="N1624" s="12" t="s">
        <v>40</v>
      </c>
      <c r="O1624" s="12" t="s">
        <v>29</v>
      </c>
      <c r="P1624" s="12" t="s">
        <v>109</v>
      </c>
      <c r="Q1624" s="12" t="s">
        <v>59</v>
      </c>
      <c r="R1624" s="12" t="s">
        <v>2625</v>
      </c>
      <c r="S1624" s="12">
        <v>0.4</v>
      </c>
      <c r="T1624" s="7">
        <f>Table1[[#This Row],[Profit]]/Table1[[#This Row],[Sales]]</f>
        <v>0.69</v>
      </c>
      <c r="U1624" s="12" t="s">
        <v>33</v>
      </c>
      <c r="V1624" s="12" t="s">
        <v>61</v>
      </c>
      <c r="W1624" s="12" t="s">
        <v>496</v>
      </c>
      <c r="X1624" s="12" t="s">
        <v>2614</v>
      </c>
      <c r="Y1624" s="12">
        <v>68128</v>
      </c>
      <c r="Z1624" s="13">
        <v>42177</v>
      </c>
      <c r="AA1624" s="14" t="str">
        <f>TEXT(Table1[[#This Row],[Order Date]],"mmmm")</f>
        <v>June</v>
      </c>
      <c r="AB1624" s="8" t="str">
        <f>TEXT(Table1[[#This Row],[Order Date]],"yyyy")</f>
        <v>2015</v>
      </c>
      <c r="AC1624" s="13">
        <v>42179</v>
      </c>
      <c r="AD1624" s="12">
        <v>4033.6089000000002</v>
      </c>
      <c r="AE1624" s="12">
        <v>19</v>
      </c>
      <c r="AF1624" s="12">
        <v>5845.81</v>
      </c>
      <c r="AG1624" s="12">
        <v>89874</v>
      </c>
      <c r="AH1624" s="7" t="str">
        <f>IF(COUNTIF(Returns!$A$2:$A$1635,Orders!AG1624)&gt;0,"Returned","Not Returned")</f>
        <v>Not Returned</v>
      </c>
    </row>
    <row r="1625" spans="5:34" ht="12.75" customHeight="1" thickTop="1" thickBot="1" x14ac:dyDescent="0.3">
      <c r="E1625" s="9">
        <v>19247</v>
      </c>
      <c r="F1625" s="2" t="s">
        <v>47</v>
      </c>
      <c r="G1625" s="2">
        <v>0.09</v>
      </c>
      <c r="H1625" s="2">
        <v>65.989999999999995</v>
      </c>
      <c r="I1625" s="2">
        <v>8.99</v>
      </c>
      <c r="J1625" s="2">
        <v>2874</v>
      </c>
      <c r="K1625" s="7" t="str">
        <f>IF(COUNTIF(Table1[Customer ID],Table1[[#This Row],[Customer ID]])&gt;1,"Repeat Customer","One-Time Customer")</f>
        <v>Repeat Customer</v>
      </c>
      <c r="L1625" s="2" t="s">
        <v>2624</v>
      </c>
      <c r="M1625" s="2" t="s">
        <v>49</v>
      </c>
      <c r="N1625" s="2" t="s">
        <v>40</v>
      </c>
      <c r="O1625" s="2" t="s">
        <v>77</v>
      </c>
      <c r="P1625" s="2" t="s">
        <v>78</v>
      </c>
      <c r="Q1625" s="2" t="s">
        <v>59</v>
      </c>
      <c r="R1625" s="2" t="s">
        <v>2626</v>
      </c>
      <c r="S1625" s="2">
        <v>0.57999999999999996</v>
      </c>
      <c r="T1625" s="7">
        <f>Table1[[#This Row],[Profit]]/Table1[[#This Row],[Sales]]</f>
        <v>0.22368446793405378</v>
      </c>
      <c r="U1625" s="2" t="s">
        <v>33</v>
      </c>
      <c r="V1625" s="2" t="s">
        <v>61</v>
      </c>
      <c r="W1625" s="2" t="s">
        <v>496</v>
      </c>
      <c r="X1625" s="2" t="s">
        <v>2614</v>
      </c>
      <c r="Y1625" s="2">
        <v>68128</v>
      </c>
      <c r="Z1625" s="10">
        <v>42177</v>
      </c>
      <c r="AA1625" s="14" t="str">
        <f>TEXT(Table1[[#This Row],[Order Date]],"mmmm")</f>
        <v>June</v>
      </c>
      <c r="AB1625" s="8" t="str">
        <f>TEXT(Table1[[#This Row],[Order Date]],"yyyy")</f>
        <v>2015</v>
      </c>
      <c r="AC1625" s="10">
        <v>42179</v>
      </c>
      <c r="AD1625" s="2">
        <v>141.7824</v>
      </c>
      <c r="AE1625" s="2">
        <v>12</v>
      </c>
      <c r="AF1625" s="2">
        <v>633.85</v>
      </c>
      <c r="AG1625" s="2">
        <v>89874</v>
      </c>
      <c r="AH1625" s="7" t="str">
        <f>IF(COUNTIF(Returns!$A$2:$A$1635,Orders!AG1625)&gt;0,"Returned","Not Returned")</f>
        <v>Not Returned</v>
      </c>
    </row>
    <row r="1626" spans="5:34" ht="12.75" customHeight="1" thickTop="1" thickBot="1" x14ac:dyDescent="0.3">
      <c r="E1626" s="11">
        <v>25599</v>
      </c>
      <c r="F1626" s="12" t="s">
        <v>37</v>
      </c>
      <c r="G1626" s="12">
        <v>0</v>
      </c>
      <c r="H1626" s="12">
        <v>8.33</v>
      </c>
      <c r="I1626" s="12">
        <v>1.99</v>
      </c>
      <c r="J1626" s="12">
        <v>2877</v>
      </c>
      <c r="K1626" s="7" t="str">
        <f>IF(COUNTIF(Table1[Customer ID],Table1[[#This Row],[Customer ID]])&gt;1,"Repeat Customer","One-Time Customer")</f>
        <v>One-Time Customer</v>
      </c>
      <c r="L1626" s="12" t="s">
        <v>2627</v>
      </c>
      <c r="M1626" s="12" t="s">
        <v>27</v>
      </c>
      <c r="N1626" s="12" t="s">
        <v>114</v>
      </c>
      <c r="O1626" s="12" t="s">
        <v>77</v>
      </c>
      <c r="P1626" s="12" t="s">
        <v>180</v>
      </c>
      <c r="Q1626" s="12" t="s">
        <v>51</v>
      </c>
      <c r="R1626" s="12" t="s">
        <v>414</v>
      </c>
      <c r="S1626" s="12">
        <v>0.52</v>
      </c>
      <c r="T1626" s="7">
        <f>Table1[[#This Row],[Profit]]/Table1[[#This Row],[Sales]]</f>
        <v>0.69</v>
      </c>
      <c r="U1626" s="12" t="s">
        <v>33</v>
      </c>
      <c r="V1626" s="12" t="s">
        <v>53</v>
      </c>
      <c r="W1626" s="12" t="s">
        <v>154</v>
      </c>
      <c r="X1626" s="12" t="s">
        <v>2628</v>
      </c>
      <c r="Y1626" s="12">
        <v>44070</v>
      </c>
      <c r="Z1626" s="13">
        <v>42065</v>
      </c>
      <c r="AA1626" s="14" t="str">
        <f>TEXT(Table1[[#This Row],[Order Date]],"mmmm")</f>
        <v>March</v>
      </c>
      <c r="AB1626" s="8" t="str">
        <f>TEXT(Table1[[#This Row],[Order Date]],"yyyy")</f>
        <v>2015</v>
      </c>
      <c r="AC1626" s="13">
        <v>42067</v>
      </c>
      <c r="AD1626" s="12">
        <v>74.181899999999999</v>
      </c>
      <c r="AE1626" s="12">
        <v>12</v>
      </c>
      <c r="AF1626" s="12">
        <v>107.51</v>
      </c>
      <c r="AG1626" s="12">
        <v>91492</v>
      </c>
      <c r="AH1626" s="7" t="str">
        <f>IF(COUNTIF(Returns!$A$2:$A$1635,Orders!AG1626)&gt;0,"Returned","Not Returned")</f>
        <v>Not Returned</v>
      </c>
    </row>
    <row r="1627" spans="5:34" ht="12.75" customHeight="1" thickTop="1" thickBot="1" x14ac:dyDescent="0.3">
      <c r="E1627" s="9">
        <v>7599</v>
      </c>
      <c r="F1627" s="2" t="s">
        <v>37</v>
      </c>
      <c r="G1627" s="2">
        <v>0</v>
      </c>
      <c r="H1627" s="2">
        <v>8.33</v>
      </c>
      <c r="I1627" s="2">
        <v>1.99</v>
      </c>
      <c r="J1627" s="2">
        <v>2878</v>
      </c>
      <c r="K1627" s="7" t="str">
        <f>IF(COUNTIF(Table1[Customer ID],Table1[[#This Row],[Customer ID]])&gt;1,"Repeat Customer","One-Time Customer")</f>
        <v>One-Time Customer</v>
      </c>
      <c r="L1627" s="2" t="s">
        <v>2629</v>
      </c>
      <c r="M1627" s="2" t="s">
        <v>27</v>
      </c>
      <c r="N1627" s="2" t="s">
        <v>114</v>
      </c>
      <c r="O1627" s="2" t="s">
        <v>77</v>
      </c>
      <c r="P1627" s="2" t="s">
        <v>180</v>
      </c>
      <c r="Q1627" s="2" t="s">
        <v>51</v>
      </c>
      <c r="R1627" s="2" t="s">
        <v>414</v>
      </c>
      <c r="S1627" s="2">
        <v>0.52</v>
      </c>
      <c r="T1627" s="7">
        <f>Table1[[#This Row],[Profit]]/Table1[[#This Row],[Sales]]</f>
        <v>0.19547354421962573</v>
      </c>
      <c r="U1627" s="2" t="s">
        <v>33</v>
      </c>
      <c r="V1627" s="2" t="s">
        <v>34</v>
      </c>
      <c r="W1627" s="2" t="s">
        <v>35</v>
      </c>
      <c r="X1627" s="2" t="s">
        <v>209</v>
      </c>
      <c r="Y1627" s="2">
        <v>98107</v>
      </c>
      <c r="Z1627" s="10">
        <v>42065</v>
      </c>
      <c r="AA1627" s="14" t="str">
        <f>TEXT(Table1[[#This Row],[Order Date]],"mmmm")</f>
        <v>March</v>
      </c>
      <c r="AB1627" s="8" t="str">
        <f>TEXT(Table1[[#This Row],[Order Date]],"yyyy")</f>
        <v>2015</v>
      </c>
      <c r="AC1627" s="10">
        <v>42067</v>
      </c>
      <c r="AD1627" s="2">
        <v>82.31</v>
      </c>
      <c r="AE1627" s="2">
        <v>47</v>
      </c>
      <c r="AF1627" s="2">
        <v>421.08</v>
      </c>
      <c r="AG1627" s="2">
        <v>54369</v>
      </c>
      <c r="AH1627" s="7" t="str">
        <f>IF(COUNTIF(Returns!$A$2:$A$1635,Orders!AG1627)&gt;0,"Returned","Not Returned")</f>
        <v>Not Returned</v>
      </c>
    </row>
    <row r="1628" spans="5:34" ht="12.75" customHeight="1" thickTop="1" thickBot="1" x14ac:dyDescent="0.3">
      <c r="E1628" s="11">
        <v>18642</v>
      </c>
      <c r="F1628" s="12" t="s">
        <v>56</v>
      </c>
      <c r="G1628" s="12">
        <v>0.05</v>
      </c>
      <c r="H1628" s="12">
        <v>6.68</v>
      </c>
      <c r="I1628" s="12">
        <v>6.93</v>
      </c>
      <c r="J1628" s="12">
        <v>2880</v>
      </c>
      <c r="K1628" s="7" t="str">
        <f>IF(COUNTIF(Table1[Customer ID],Table1[[#This Row],[Customer ID]])&gt;1,"Repeat Customer","One-Time Customer")</f>
        <v>Repeat Customer</v>
      </c>
      <c r="L1628" s="12" t="s">
        <v>2630</v>
      </c>
      <c r="M1628" s="12" t="s">
        <v>49</v>
      </c>
      <c r="N1628" s="12" t="s">
        <v>58</v>
      </c>
      <c r="O1628" s="12" t="s">
        <v>29</v>
      </c>
      <c r="P1628" s="12" t="s">
        <v>93</v>
      </c>
      <c r="Q1628" s="12" t="s">
        <v>59</v>
      </c>
      <c r="R1628" s="12" t="s">
        <v>2135</v>
      </c>
      <c r="S1628" s="12">
        <v>0.37</v>
      </c>
      <c r="T1628" s="7">
        <f>Table1[[#This Row],[Profit]]/Table1[[#This Row],[Sales]]</f>
        <v>-3.0466321243523439E-2</v>
      </c>
      <c r="U1628" s="12" t="s">
        <v>33</v>
      </c>
      <c r="V1628" s="12" t="s">
        <v>136</v>
      </c>
      <c r="W1628" s="12" t="s">
        <v>362</v>
      </c>
      <c r="X1628" s="12" t="s">
        <v>2631</v>
      </c>
      <c r="Y1628" s="12">
        <v>33160</v>
      </c>
      <c r="Z1628" s="13">
        <v>42091</v>
      </c>
      <c r="AA1628" s="14" t="str">
        <f>TEXT(Table1[[#This Row],[Order Date]],"mmmm")</f>
        <v>March</v>
      </c>
      <c r="AB1628" s="8" t="str">
        <f>TEXT(Table1[[#This Row],[Order Date]],"yyyy")</f>
        <v>2015</v>
      </c>
      <c r="AC1628" s="13">
        <v>42092</v>
      </c>
      <c r="AD1628" s="12">
        <v>-2.3520000000000096</v>
      </c>
      <c r="AE1628" s="12">
        <v>11</v>
      </c>
      <c r="AF1628" s="12">
        <v>77.2</v>
      </c>
      <c r="AG1628" s="12">
        <v>88626</v>
      </c>
      <c r="AH1628" s="7" t="str">
        <f>IF(COUNTIF(Returns!$A$2:$A$1635,Orders!AG1628)&gt;0,"Returned","Not Returned")</f>
        <v>Not Returned</v>
      </c>
    </row>
    <row r="1629" spans="5:34" ht="12.75" customHeight="1" thickTop="1" thickBot="1" x14ac:dyDescent="0.3">
      <c r="E1629" s="9">
        <v>20315</v>
      </c>
      <c r="F1629" s="2" t="s">
        <v>106</v>
      </c>
      <c r="G1629" s="2">
        <v>0.09</v>
      </c>
      <c r="H1629" s="2">
        <v>243.98</v>
      </c>
      <c r="I1629" s="2">
        <v>43.32</v>
      </c>
      <c r="J1629" s="2">
        <v>2880</v>
      </c>
      <c r="K1629" s="7" t="str">
        <f>IF(COUNTIF(Table1[Customer ID],Table1[[#This Row],[Customer ID]])&gt;1,"Repeat Customer","One-Time Customer")</f>
        <v>Repeat Customer</v>
      </c>
      <c r="L1629" s="2" t="s">
        <v>2630</v>
      </c>
      <c r="M1629" s="2" t="s">
        <v>39</v>
      </c>
      <c r="N1629" s="2" t="s">
        <v>58</v>
      </c>
      <c r="O1629" s="2" t="s">
        <v>41</v>
      </c>
      <c r="P1629" s="2" t="s">
        <v>42</v>
      </c>
      <c r="Q1629" s="2" t="s">
        <v>43</v>
      </c>
      <c r="R1629" s="2" t="s">
        <v>2059</v>
      </c>
      <c r="S1629" s="2">
        <v>0.55000000000000004</v>
      </c>
      <c r="T1629" s="7">
        <f>Table1[[#This Row],[Profit]]/Table1[[#This Row],[Sales]]</f>
        <v>0.18956851333866628</v>
      </c>
      <c r="U1629" s="2" t="s">
        <v>33</v>
      </c>
      <c r="V1629" s="2" t="s">
        <v>136</v>
      </c>
      <c r="W1629" s="2" t="s">
        <v>362</v>
      </c>
      <c r="X1629" s="2" t="s">
        <v>2631</v>
      </c>
      <c r="Y1629" s="2">
        <v>33160</v>
      </c>
      <c r="Z1629" s="10">
        <v>42132</v>
      </c>
      <c r="AA1629" s="14" t="str">
        <f>TEXT(Table1[[#This Row],[Order Date]],"mmmm")</f>
        <v>May</v>
      </c>
      <c r="AB1629" s="8" t="str">
        <f>TEXT(Table1[[#This Row],[Order Date]],"yyyy")</f>
        <v>2015</v>
      </c>
      <c r="AC1629" s="10">
        <v>42137</v>
      </c>
      <c r="AD1629" s="2">
        <v>1059.288</v>
      </c>
      <c r="AE1629" s="2">
        <v>25</v>
      </c>
      <c r="AF1629" s="2">
        <v>5587.89</v>
      </c>
      <c r="AG1629" s="2">
        <v>88627</v>
      </c>
      <c r="AH1629" s="7" t="str">
        <f>IF(COUNTIF(Returns!$A$2:$A$1635,Orders!AG1629)&gt;0,"Returned","Not Returned")</f>
        <v>Not Returned</v>
      </c>
    </row>
    <row r="1630" spans="5:34" ht="12.75" customHeight="1" thickTop="1" thickBot="1" x14ac:dyDescent="0.3">
      <c r="E1630" s="11">
        <v>7718</v>
      </c>
      <c r="F1630" s="12" t="s">
        <v>25</v>
      </c>
      <c r="G1630" s="12">
        <v>0.03</v>
      </c>
      <c r="H1630" s="12">
        <v>4.0599999999999996</v>
      </c>
      <c r="I1630" s="12">
        <v>6.89</v>
      </c>
      <c r="J1630" s="12">
        <v>2882</v>
      </c>
      <c r="K1630" s="7" t="str">
        <f>IF(COUNTIF(Table1[Customer ID],Table1[[#This Row],[Customer ID]])&gt;1,"Repeat Customer","One-Time Customer")</f>
        <v>Repeat Customer</v>
      </c>
      <c r="L1630" s="12" t="s">
        <v>2632</v>
      </c>
      <c r="M1630" s="12" t="s">
        <v>49</v>
      </c>
      <c r="N1630" s="12" t="s">
        <v>114</v>
      </c>
      <c r="O1630" s="12" t="s">
        <v>29</v>
      </c>
      <c r="P1630" s="12" t="s">
        <v>257</v>
      </c>
      <c r="Q1630" s="12" t="s">
        <v>59</v>
      </c>
      <c r="R1630" s="12" t="s">
        <v>910</v>
      </c>
      <c r="S1630" s="12">
        <v>0.6</v>
      </c>
      <c r="T1630" s="7">
        <f>Table1[[#This Row],[Profit]]/Table1[[#This Row],[Sales]]</f>
        <v>-1.5402845706423167</v>
      </c>
      <c r="U1630" s="12" t="s">
        <v>33</v>
      </c>
      <c r="V1630" s="12" t="s">
        <v>136</v>
      </c>
      <c r="W1630" s="12" t="s">
        <v>322</v>
      </c>
      <c r="X1630" s="12" t="s">
        <v>390</v>
      </c>
      <c r="Y1630" s="12">
        <v>28206</v>
      </c>
      <c r="Z1630" s="13">
        <v>42055</v>
      </c>
      <c r="AA1630" s="14" t="str">
        <f>TEXT(Table1[[#This Row],[Order Date]],"mmmm")</f>
        <v>February</v>
      </c>
      <c r="AB1630" s="8" t="str">
        <f>TEXT(Table1[[#This Row],[Order Date]],"yyyy")</f>
        <v>2015</v>
      </c>
      <c r="AC1630" s="13">
        <v>42057</v>
      </c>
      <c r="AD1630" s="12">
        <v>-246.27609999999999</v>
      </c>
      <c r="AE1630" s="12">
        <v>37</v>
      </c>
      <c r="AF1630" s="12">
        <v>159.88999999999999</v>
      </c>
      <c r="AG1630" s="12">
        <v>55300</v>
      </c>
      <c r="AH1630" s="7" t="str">
        <f>IF(COUNTIF(Returns!$A$2:$A$1635,Orders!AG1630)&gt;0,"Returned","Not Returned")</f>
        <v>Not Returned</v>
      </c>
    </row>
    <row r="1631" spans="5:34" ht="12.75" customHeight="1" thickTop="1" thickBot="1" x14ac:dyDescent="0.3">
      <c r="E1631" s="9">
        <v>7719</v>
      </c>
      <c r="F1631" s="2" t="s">
        <v>25</v>
      </c>
      <c r="G1631" s="2">
        <v>0.01</v>
      </c>
      <c r="H1631" s="2">
        <v>3.75</v>
      </c>
      <c r="I1631" s="2">
        <v>0.5</v>
      </c>
      <c r="J1631" s="2">
        <v>2882</v>
      </c>
      <c r="K1631" s="7" t="str">
        <f>IF(COUNTIF(Table1[Customer ID],Table1[[#This Row],[Customer ID]])&gt;1,"Repeat Customer","One-Time Customer")</f>
        <v>Repeat Customer</v>
      </c>
      <c r="L1631" s="2" t="s">
        <v>2632</v>
      </c>
      <c r="M1631" s="2" t="s">
        <v>49</v>
      </c>
      <c r="N1631" s="2" t="s">
        <v>114</v>
      </c>
      <c r="O1631" s="2" t="s">
        <v>29</v>
      </c>
      <c r="P1631" s="2" t="s">
        <v>134</v>
      </c>
      <c r="Q1631" s="2" t="s">
        <v>59</v>
      </c>
      <c r="R1631" s="2" t="s">
        <v>2633</v>
      </c>
      <c r="S1631" s="2">
        <v>0.37</v>
      </c>
      <c r="T1631" s="7">
        <f>Table1[[#This Row],[Profit]]/Table1[[#This Row],[Sales]]</f>
        <v>0.30582114361702128</v>
      </c>
      <c r="U1631" s="2" t="s">
        <v>33</v>
      </c>
      <c r="V1631" s="2" t="s">
        <v>136</v>
      </c>
      <c r="W1631" s="2" t="s">
        <v>322</v>
      </c>
      <c r="X1631" s="2" t="s">
        <v>390</v>
      </c>
      <c r="Y1631" s="2">
        <v>28206</v>
      </c>
      <c r="Z1631" s="10">
        <v>42055</v>
      </c>
      <c r="AA1631" s="14" t="str">
        <f>TEXT(Table1[[#This Row],[Order Date]],"mmmm")</f>
        <v>February</v>
      </c>
      <c r="AB1631" s="8" t="str">
        <f>TEXT(Table1[[#This Row],[Order Date]],"yyyy")</f>
        <v>2015</v>
      </c>
      <c r="AC1631" s="10">
        <v>42056</v>
      </c>
      <c r="AD1631" s="2">
        <v>55.194599999999994</v>
      </c>
      <c r="AE1631" s="2">
        <v>48</v>
      </c>
      <c r="AF1631" s="2">
        <v>180.48</v>
      </c>
      <c r="AG1631" s="2">
        <v>55300</v>
      </c>
      <c r="AH1631" s="7" t="str">
        <f>IF(COUNTIF(Returns!$A$2:$A$1635,Orders!AG1631)&gt;0,"Returned","Not Returned")</f>
        <v>Not Returned</v>
      </c>
    </row>
    <row r="1632" spans="5:34" ht="12.75" customHeight="1" thickTop="1" thickBot="1" x14ac:dyDescent="0.3">
      <c r="E1632" s="11">
        <v>7720</v>
      </c>
      <c r="F1632" s="12" t="s">
        <v>25</v>
      </c>
      <c r="G1632" s="12">
        <v>0.02</v>
      </c>
      <c r="H1632" s="12">
        <v>10.68</v>
      </c>
      <c r="I1632" s="12">
        <v>13.04</v>
      </c>
      <c r="J1632" s="12">
        <v>2882</v>
      </c>
      <c r="K1632" s="7" t="str">
        <f>IF(COUNTIF(Table1[Customer ID],Table1[[#This Row],[Customer ID]])&gt;1,"Repeat Customer","One-Time Customer")</f>
        <v>Repeat Customer</v>
      </c>
      <c r="L1632" s="12" t="s">
        <v>2632</v>
      </c>
      <c r="M1632" s="12" t="s">
        <v>49</v>
      </c>
      <c r="N1632" s="12" t="s">
        <v>114</v>
      </c>
      <c r="O1632" s="12" t="s">
        <v>41</v>
      </c>
      <c r="P1632" s="12" t="s">
        <v>50</v>
      </c>
      <c r="Q1632" s="12" t="s">
        <v>236</v>
      </c>
      <c r="R1632" s="12" t="s">
        <v>2634</v>
      </c>
      <c r="S1632" s="12">
        <v>0.6</v>
      </c>
      <c r="T1632" s="7">
        <f>Table1[[#This Row],[Profit]]/Table1[[#This Row],[Sales]]</f>
        <v>-0.87678754850490759</v>
      </c>
      <c r="U1632" s="12" t="s">
        <v>33</v>
      </c>
      <c r="V1632" s="12" t="s">
        <v>136</v>
      </c>
      <c r="W1632" s="12" t="s">
        <v>322</v>
      </c>
      <c r="X1632" s="12" t="s">
        <v>390</v>
      </c>
      <c r="Y1632" s="12">
        <v>28206</v>
      </c>
      <c r="Z1632" s="13">
        <v>42055</v>
      </c>
      <c r="AA1632" s="14" t="str">
        <f>TEXT(Table1[[#This Row],[Order Date]],"mmmm")</f>
        <v>February</v>
      </c>
      <c r="AB1632" s="8" t="str">
        <f>TEXT(Table1[[#This Row],[Order Date]],"yyyy")</f>
        <v>2015</v>
      </c>
      <c r="AC1632" s="13">
        <v>42057</v>
      </c>
      <c r="AD1632" s="12">
        <v>-307.29650000000004</v>
      </c>
      <c r="AE1632" s="12">
        <v>31</v>
      </c>
      <c r="AF1632" s="12">
        <v>350.48</v>
      </c>
      <c r="AG1632" s="12">
        <v>55300</v>
      </c>
      <c r="AH1632" s="7" t="str">
        <f>IF(COUNTIF(Returns!$A$2:$A$1635,Orders!AG1632)&gt;0,"Returned","Not Returned")</f>
        <v>Not Returned</v>
      </c>
    </row>
    <row r="1633" spans="5:34" ht="12.75" customHeight="1" thickTop="1" thickBot="1" x14ac:dyDescent="0.3">
      <c r="E1633" s="9">
        <v>2314</v>
      </c>
      <c r="F1633" s="2" t="s">
        <v>25</v>
      </c>
      <c r="G1633" s="2">
        <v>7.0000000000000007E-2</v>
      </c>
      <c r="H1633" s="2">
        <v>28.99</v>
      </c>
      <c r="I1633" s="2">
        <v>8.59</v>
      </c>
      <c r="J1633" s="2">
        <v>2882</v>
      </c>
      <c r="K1633" s="7" t="str">
        <f>IF(COUNTIF(Table1[Customer ID],Table1[[#This Row],[Customer ID]])&gt;1,"Repeat Customer","One-Time Customer")</f>
        <v>Repeat Customer</v>
      </c>
      <c r="L1633" s="2" t="s">
        <v>2632</v>
      </c>
      <c r="M1633" s="2" t="s">
        <v>49</v>
      </c>
      <c r="N1633" s="2" t="s">
        <v>114</v>
      </c>
      <c r="O1633" s="2" t="s">
        <v>77</v>
      </c>
      <c r="P1633" s="2" t="s">
        <v>78</v>
      </c>
      <c r="Q1633" s="2" t="s">
        <v>86</v>
      </c>
      <c r="R1633" s="2" t="s">
        <v>2045</v>
      </c>
      <c r="S1633" s="2">
        <v>0.56000000000000005</v>
      </c>
      <c r="T1633" s="7">
        <f>Table1[[#This Row],[Profit]]/Table1[[#This Row],[Sales]]</f>
        <v>-1.7147459436379166E-2</v>
      </c>
      <c r="U1633" s="2" t="s">
        <v>33</v>
      </c>
      <c r="V1633" s="2" t="s">
        <v>136</v>
      </c>
      <c r="W1633" s="2" t="s">
        <v>322</v>
      </c>
      <c r="X1633" s="2" t="s">
        <v>390</v>
      </c>
      <c r="Y1633" s="2">
        <v>28206</v>
      </c>
      <c r="Z1633" s="10">
        <v>42082</v>
      </c>
      <c r="AA1633" s="14" t="str">
        <f>TEXT(Table1[[#This Row],[Order Date]],"mmmm")</f>
        <v>March</v>
      </c>
      <c r="AB1633" s="8" t="str">
        <f>TEXT(Table1[[#This Row],[Order Date]],"yyyy")</f>
        <v>2015</v>
      </c>
      <c r="AC1633" s="10">
        <v>42082</v>
      </c>
      <c r="AD1633" s="2">
        <v>-16.063740000000003</v>
      </c>
      <c r="AE1633" s="2">
        <v>39</v>
      </c>
      <c r="AF1633" s="2">
        <v>936.8</v>
      </c>
      <c r="AG1633" s="2">
        <v>16676</v>
      </c>
      <c r="AH1633" s="7" t="str">
        <f>IF(COUNTIF(Returns!$A$2:$A$1635,Orders!AG1633)&gt;0,"Returned","Not Returned")</f>
        <v>Not Returned</v>
      </c>
    </row>
    <row r="1634" spans="5:34" ht="12.75" customHeight="1" thickTop="1" thickBot="1" x14ac:dyDescent="0.3">
      <c r="E1634" s="11">
        <v>694</v>
      </c>
      <c r="F1634" s="12" t="s">
        <v>47</v>
      </c>
      <c r="G1634" s="12">
        <v>0.05</v>
      </c>
      <c r="H1634" s="12">
        <v>6.48</v>
      </c>
      <c r="I1634" s="12">
        <v>8.73</v>
      </c>
      <c r="J1634" s="12">
        <v>2882</v>
      </c>
      <c r="K1634" s="7" t="str">
        <f>IF(COUNTIF(Table1[Customer ID],Table1[[#This Row],[Customer ID]])&gt;1,"Repeat Customer","One-Time Customer")</f>
        <v>Repeat Customer</v>
      </c>
      <c r="L1634" s="12" t="s">
        <v>2632</v>
      </c>
      <c r="M1634" s="12" t="s">
        <v>49</v>
      </c>
      <c r="N1634" s="12" t="s">
        <v>114</v>
      </c>
      <c r="O1634" s="12" t="s">
        <v>29</v>
      </c>
      <c r="P1634" s="12" t="s">
        <v>93</v>
      </c>
      <c r="Q1634" s="12" t="s">
        <v>59</v>
      </c>
      <c r="R1634" s="12" t="s">
        <v>2312</v>
      </c>
      <c r="S1634" s="12">
        <v>0.37</v>
      </c>
      <c r="T1634" s="7">
        <f>Table1[[#This Row],[Profit]]/Table1[[#This Row],[Sales]]</f>
        <v>-0.6898266666666667</v>
      </c>
      <c r="U1634" s="12" t="s">
        <v>33</v>
      </c>
      <c r="V1634" s="12" t="s">
        <v>136</v>
      </c>
      <c r="W1634" s="12" t="s">
        <v>322</v>
      </c>
      <c r="X1634" s="12" t="s">
        <v>390</v>
      </c>
      <c r="Y1634" s="12">
        <v>28206</v>
      </c>
      <c r="Z1634" s="13">
        <v>42133</v>
      </c>
      <c r="AA1634" s="14" t="str">
        <f>TEXT(Table1[[#This Row],[Order Date]],"mmmm")</f>
        <v>May</v>
      </c>
      <c r="AB1634" s="8" t="str">
        <f>TEXT(Table1[[#This Row],[Order Date]],"yyyy")</f>
        <v>2015</v>
      </c>
      <c r="AC1634" s="13">
        <v>42133</v>
      </c>
      <c r="AD1634" s="12">
        <v>-160.38470000000001</v>
      </c>
      <c r="AE1634" s="12">
        <v>35</v>
      </c>
      <c r="AF1634" s="12">
        <v>232.5</v>
      </c>
      <c r="AG1634" s="12">
        <v>4839</v>
      </c>
      <c r="AH1634" s="7" t="str">
        <f>IF(COUNTIF(Returns!$A$2:$A$1635,Orders!AG1634)&gt;0,"Returned","Not Returned")</f>
        <v>Not Returned</v>
      </c>
    </row>
    <row r="1635" spans="5:34" ht="12.75" customHeight="1" thickTop="1" thickBot="1" x14ac:dyDescent="0.3">
      <c r="E1635" s="9">
        <v>3065</v>
      </c>
      <c r="F1635" s="2" t="s">
        <v>25</v>
      </c>
      <c r="G1635" s="2">
        <v>0.09</v>
      </c>
      <c r="H1635" s="2">
        <v>363.25</v>
      </c>
      <c r="I1635" s="2">
        <v>19.989999999999998</v>
      </c>
      <c r="J1635" s="2">
        <v>2882</v>
      </c>
      <c r="K1635" s="7" t="str">
        <f>IF(COUNTIF(Table1[Customer ID],Table1[[#This Row],[Customer ID]])&gt;1,"Repeat Customer","One-Time Customer")</f>
        <v>Repeat Customer</v>
      </c>
      <c r="L1635" s="2" t="s">
        <v>2632</v>
      </c>
      <c r="M1635" s="2" t="s">
        <v>49</v>
      </c>
      <c r="N1635" s="2" t="s">
        <v>114</v>
      </c>
      <c r="O1635" s="2" t="s">
        <v>29</v>
      </c>
      <c r="P1635" s="2" t="s">
        <v>257</v>
      </c>
      <c r="Q1635" s="2" t="s">
        <v>59</v>
      </c>
      <c r="R1635" s="2" t="s">
        <v>1253</v>
      </c>
      <c r="S1635" s="2">
        <v>0.56999999999999995</v>
      </c>
      <c r="T1635" s="7">
        <f>Table1[[#This Row],[Profit]]/Table1[[#This Row],[Sales]]</f>
        <v>9.7674391927491486E-2</v>
      </c>
      <c r="U1635" s="2" t="s">
        <v>33</v>
      </c>
      <c r="V1635" s="2" t="s">
        <v>136</v>
      </c>
      <c r="W1635" s="2" t="s">
        <v>322</v>
      </c>
      <c r="X1635" s="2" t="s">
        <v>390</v>
      </c>
      <c r="Y1635" s="2">
        <v>28206</v>
      </c>
      <c r="Z1635" s="10">
        <v>42160</v>
      </c>
      <c r="AA1635" s="14" t="str">
        <f>TEXT(Table1[[#This Row],[Order Date]],"mmmm")</f>
        <v>June</v>
      </c>
      <c r="AB1635" s="8" t="str">
        <f>TEXT(Table1[[#This Row],[Order Date]],"yyyy")</f>
        <v>2015</v>
      </c>
      <c r="AC1635" s="10">
        <v>42161</v>
      </c>
      <c r="AD1635" s="2">
        <v>732.26980000000003</v>
      </c>
      <c r="AE1635" s="2">
        <v>21</v>
      </c>
      <c r="AF1635" s="2">
        <v>7497.05</v>
      </c>
      <c r="AG1635" s="2">
        <v>21958</v>
      </c>
      <c r="AH1635" s="7" t="str">
        <f>IF(COUNTIF(Returns!$A$2:$A$1635,Orders!AG1635)&gt;0,"Returned","Not Returned")</f>
        <v>Not Returned</v>
      </c>
    </row>
    <row r="1636" spans="5:34" ht="12.75" customHeight="1" thickTop="1" thickBot="1" x14ac:dyDescent="0.3">
      <c r="E1636" s="11">
        <v>5689</v>
      </c>
      <c r="F1636" s="12" t="s">
        <v>106</v>
      </c>
      <c r="G1636" s="12">
        <v>0.05</v>
      </c>
      <c r="H1636" s="12">
        <v>63.94</v>
      </c>
      <c r="I1636" s="12">
        <v>14.48</v>
      </c>
      <c r="J1636" s="12">
        <v>2882</v>
      </c>
      <c r="K1636" s="7" t="str">
        <f>IF(COUNTIF(Table1[Customer ID],Table1[[#This Row],[Customer ID]])&gt;1,"Repeat Customer","One-Time Customer")</f>
        <v>Repeat Customer</v>
      </c>
      <c r="L1636" s="12" t="s">
        <v>2632</v>
      </c>
      <c r="M1636" s="12" t="s">
        <v>27</v>
      </c>
      <c r="N1636" s="12" t="s">
        <v>114</v>
      </c>
      <c r="O1636" s="12" t="s">
        <v>41</v>
      </c>
      <c r="P1636" s="12" t="s">
        <v>50</v>
      </c>
      <c r="Q1636" s="12" t="s">
        <v>59</v>
      </c>
      <c r="R1636" s="12" t="s">
        <v>519</v>
      </c>
      <c r="S1636" s="12">
        <v>0.46</v>
      </c>
      <c r="T1636" s="7">
        <f>Table1[[#This Row],[Profit]]/Table1[[#This Row],[Sales]]</f>
        <v>0.20269712275975607</v>
      </c>
      <c r="U1636" s="12" t="s">
        <v>33</v>
      </c>
      <c r="V1636" s="12" t="s">
        <v>136</v>
      </c>
      <c r="W1636" s="12" t="s">
        <v>322</v>
      </c>
      <c r="X1636" s="12" t="s">
        <v>390</v>
      </c>
      <c r="Y1636" s="12">
        <v>28206</v>
      </c>
      <c r="Z1636" s="13">
        <v>42185</v>
      </c>
      <c r="AA1636" s="14" t="str">
        <f>TEXT(Table1[[#This Row],[Order Date]],"mmmm")</f>
        <v>June</v>
      </c>
      <c r="AB1636" s="8" t="str">
        <f>TEXT(Table1[[#This Row],[Order Date]],"yyyy")</f>
        <v>2015</v>
      </c>
      <c r="AC1636" s="13">
        <v>42192</v>
      </c>
      <c r="AD1636" s="12">
        <v>270.87430000000001</v>
      </c>
      <c r="AE1636" s="12">
        <v>21</v>
      </c>
      <c r="AF1636" s="12">
        <v>1336.35</v>
      </c>
      <c r="AG1636" s="12">
        <v>40224</v>
      </c>
      <c r="AH1636" s="7" t="str">
        <f>IF(COUNTIF(Returns!$A$2:$A$1635,Orders!AG1636)&gt;0,"Returned","Not Returned")</f>
        <v>Not Returned</v>
      </c>
    </row>
    <row r="1637" spans="5:34" ht="12.75" customHeight="1" thickTop="1" thickBot="1" x14ac:dyDescent="0.3">
      <c r="E1637" s="9">
        <v>7137</v>
      </c>
      <c r="F1637" s="2" t="s">
        <v>106</v>
      </c>
      <c r="G1637" s="2">
        <v>0.02</v>
      </c>
      <c r="H1637" s="2">
        <v>43.98</v>
      </c>
      <c r="I1637" s="2">
        <v>1.99</v>
      </c>
      <c r="J1637" s="2">
        <v>2882</v>
      </c>
      <c r="K1637" s="7" t="str">
        <f>IF(COUNTIF(Table1[Customer ID],Table1[[#This Row],[Customer ID]])&gt;1,"Repeat Customer","One-Time Customer")</f>
        <v>Repeat Customer</v>
      </c>
      <c r="L1637" s="2" t="s">
        <v>2632</v>
      </c>
      <c r="M1637" s="2" t="s">
        <v>49</v>
      </c>
      <c r="N1637" s="2" t="s">
        <v>114</v>
      </c>
      <c r="O1637" s="2" t="s">
        <v>77</v>
      </c>
      <c r="P1637" s="2" t="s">
        <v>180</v>
      </c>
      <c r="Q1637" s="2" t="s">
        <v>51</v>
      </c>
      <c r="R1637" s="2" t="s">
        <v>2635</v>
      </c>
      <c r="S1637" s="2">
        <v>0.44</v>
      </c>
      <c r="T1637" s="7">
        <f>Table1[[#This Row],[Profit]]/Table1[[#This Row],[Sales]]</f>
        <v>0.19359545478274487</v>
      </c>
      <c r="U1637" s="2" t="s">
        <v>33</v>
      </c>
      <c r="V1637" s="2" t="s">
        <v>136</v>
      </c>
      <c r="W1637" s="2" t="s">
        <v>322</v>
      </c>
      <c r="X1637" s="2" t="s">
        <v>390</v>
      </c>
      <c r="Y1637" s="2">
        <v>28206</v>
      </c>
      <c r="Z1637" s="10">
        <v>42025</v>
      </c>
      <c r="AA1637" s="14" t="str">
        <f>TEXT(Table1[[#This Row],[Order Date]],"mmmm")</f>
        <v>January</v>
      </c>
      <c r="AB1637" s="8" t="str">
        <f>TEXT(Table1[[#This Row],[Order Date]],"yyyy")</f>
        <v>2015</v>
      </c>
      <c r="AC1637" s="10">
        <v>42029</v>
      </c>
      <c r="AD1637" s="2">
        <v>333.76049999999998</v>
      </c>
      <c r="AE1637" s="2">
        <v>40</v>
      </c>
      <c r="AF1637" s="2">
        <v>1724.01</v>
      </c>
      <c r="AG1637" s="2">
        <v>50917</v>
      </c>
      <c r="AH1637" s="7" t="str">
        <f>IF(COUNTIF(Returns!$A$2:$A$1635,Orders!AG1637)&gt;0,"Returned","Not Returned")</f>
        <v>Not Returned</v>
      </c>
    </row>
    <row r="1638" spans="5:34" ht="12.75" customHeight="1" thickTop="1" thickBot="1" x14ac:dyDescent="0.3">
      <c r="E1638" s="11">
        <v>18694</v>
      </c>
      <c r="F1638" s="12" t="s">
        <v>47</v>
      </c>
      <c r="G1638" s="12">
        <v>0.05</v>
      </c>
      <c r="H1638" s="12">
        <v>6.48</v>
      </c>
      <c r="I1638" s="12">
        <v>8.73</v>
      </c>
      <c r="J1638" s="12">
        <v>2883</v>
      </c>
      <c r="K1638" s="7" t="str">
        <f>IF(COUNTIF(Table1[Customer ID],Table1[[#This Row],[Customer ID]])&gt;1,"Repeat Customer","One-Time Customer")</f>
        <v>One-Time Customer</v>
      </c>
      <c r="L1638" s="12" t="s">
        <v>2636</v>
      </c>
      <c r="M1638" s="12" t="s">
        <v>49</v>
      </c>
      <c r="N1638" s="12" t="s">
        <v>114</v>
      </c>
      <c r="O1638" s="12" t="s">
        <v>29</v>
      </c>
      <c r="P1638" s="12" t="s">
        <v>93</v>
      </c>
      <c r="Q1638" s="12" t="s">
        <v>59</v>
      </c>
      <c r="R1638" s="12" t="s">
        <v>2312</v>
      </c>
      <c r="S1638" s="12">
        <v>0.37</v>
      </c>
      <c r="T1638" s="7">
        <f>Table1[[#This Row],[Profit]]/Table1[[#This Row],[Sales]]</f>
        <v>-2.0168924569325974</v>
      </c>
      <c r="U1638" s="12" t="s">
        <v>33</v>
      </c>
      <c r="V1638" s="12" t="s">
        <v>53</v>
      </c>
      <c r="W1638" s="12" t="s">
        <v>154</v>
      </c>
      <c r="X1638" s="12" t="s">
        <v>2628</v>
      </c>
      <c r="Y1638" s="12">
        <v>44070</v>
      </c>
      <c r="Z1638" s="13">
        <v>42133</v>
      </c>
      <c r="AA1638" s="14" t="str">
        <f>TEXT(Table1[[#This Row],[Order Date]],"mmmm")</f>
        <v>May</v>
      </c>
      <c r="AB1638" s="8" t="str">
        <f>TEXT(Table1[[#This Row],[Order Date]],"yyyy")</f>
        <v>2015</v>
      </c>
      <c r="AC1638" s="13">
        <v>42133</v>
      </c>
      <c r="AD1638" s="12">
        <v>-120.59</v>
      </c>
      <c r="AE1638" s="12">
        <v>9</v>
      </c>
      <c r="AF1638" s="12">
        <v>59.79</v>
      </c>
      <c r="AG1638" s="12">
        <v>87632</v>
      </c>
      <c r="AH1638" s="7" t="str">
        <f>IF(COUNTIF(Returns!$A$2:$A$1635,Orders!AG1638)&gt;0,"Returned","Not Returned")</f>
        <v>Not Returned</v>
      </c>
    </row>
    <row r="1639" spans="5:34" ht="12.75" customHeight="1" thickTop="1" thickBot="1" x14ac:dyDescent="0.3">
      <c r="E1639" s="9">
        <v>20314</v>
      </c>
      <c r="F1639" s="2" t="s">
        <v>25</v>
      </c>
      <c r="G1639" s="2">
        <v>7.0000000000000007E-2</v>
      </c>
      <c r="H1639" s="2">
        <v>28.99</v>
      </c>
      <c r="I1639" s="2">
        <v>8.59</v>
      </c>
      <c r="J1639" s="2">
        <v>2884</v>
      </c>
      <c r="K1639" s="7" t="str">
        <f>IF(COUNTIF(Table1[Customer ID],Table1[[#This Row],[Customer ID]])&gt;1,"Repeat Customer","One-Time Customer")</f>
        <v>Repeat Customer</v>
      </c>
      <c r="L1639" s="2" t="s">
        <v>2637</v>
      </c>
      <c r="M1639" s="2" t="s">
        <v>49</v>
      </c>
      <c r="N1639" s="2" t="s">
        <v>114</v>
      </c>
      <c r="O1639" s="2" t="s">
        <v>77</v>
      </c>
      <c r="P1639" s="2" t="s">
        <v>78</v>
      </c>
      <c r="Q1639" s="2" t="s">
        <v>86</v>
      </c>
      <c r="R1639" s="2" t="s">
        <v>2045</v>
      </c>
      <c r="S1639" s="2">
        <v>0.56000000000000005</v>
      </c>
      <c r="T1639" s="7">
        <f>Table1[[#This Row],[Profit]]/Table1[[#This Row],[Sales]]</f>
        <v>-5.0281004121393781E-2</v>
      </c>
      <c r="U1639" s="2" t="s">
        <v>33</v>
      </c>
      <c r="V1639" s="2" t="s">
        <v>53</v>
      </c>
      <c r="W1639" s="2" t="s">
        <v>154</v>
      </c>
      <c r="X1639" s="2" t="s">
        <v>2638</v>
      </c>
      <c r="Y1639" s="2">
        <v>44039</v>
      </c>
      <c r="Z1639" s="10">
        <v>42082</v>
      </c>
      <c r="AA1639" s="14" t="str">
        <f>TEXT(Table1[[#This Row],[Order Date]],"mmmm")</f>
        <v>March</v>
      </c>
      <c r="AB1639" s="8" t="str">
        <f>TEXT(Table1[[#This Row],[Order Date]],"yyyy")</f>
        <v>2015</v>
      </c>
      <c r="AC1639" s="10">
        <v>42082</v>
      </c>
      <c r="AD1639" s="2">
        <v>-12.078000000000001</v>
      </c>
      <c r="AE1639" s="2">
        <v>10</v>
      </c>
      <c r="AF1639" s="2">
        <v>240.21</v>
      </c>
      <c r="AG1639" s="2">
        <v>87631</v>
      </c>
      <c r="AH1639" s="7" t="str">
        <f>IF(COUNTIF(Returns!$A$2:$A$1635,Orders!AG1639)&gt;0,"Returned","Not Returned")</f>
        <v>Not Returned</v>
      </c>
    </row>
    <row r="1640" spans="5:34" ht="12.75" customHeight="1" thickTop="1" thickBot="1" x14ac:dyDescent="0.3">
      <c r="E1640" s="11">
        <v>21065</v>
      </c>
      <c r="F1640" s="12" t="s">
        <v>25</v>
      </c>
      <c r="G1640" s="12">
        <v>0.09</v>
      </c>
      <c r="H1640" s="12">
        <v>363.25</v>
      </c>
      <c r="I1640" s="12">
        <v>19.989999999999998</v>
      </c>
      <c r="J1640" s="12">
        <v>2884</v>
      </c>
      <c r="K1640" s="7" t="str">
        <f>IF(COUNTIF(Table1[Customer ID],Table1[[#This Row],[Customer ID]])&gt;1,"Repeat Customer","One-Time Customer")</f>
        <v>Repeat Customer</v>
      </c>
      <c r="L1640" s="12" t="s">
        <v>2637</v>
      </c>
      <c r="M1640" s="12" t="s">
        <v>49</v>
      </c>
      <c r="N1640" s="12" t="s">
        <v>114</v>
      </c>
      <c r="O1640" s="12" t="s">
        <v>29</v>
      </c>
      <c r="P1640" s="12" t="s">
        <v>257</v>
      </c>
      <c r="Q1640" s="12" t="s">
        <v>59</v>
      </c>
      <c r="R1640" s="12" t="s">
        <v>1253</v>
      </c>
      <c r="S1640" s="12">
        <v>0.56999999999999995</v>
      </c>
      <c r="T1640" s="7">
        <f>Table1[[#This Row],[Profit]]/Table1[[#This Row],[Sales]]</f>
        <v>0.69</v>
      </c>
      <c r="U1640" s="12" t="s">
        <v>33</v>
      </c>
      <c r="V1640" s="12" t="s">
        <v>53</v>
      </c>
      <c r="W1640" s="12" t="s">
        <v>154</v>
      </c>
      <c r="X1640" s="12" t="s">
        <v>2638</v>
      </c>
      <c r="Y1640" s="12">
        <v>44039</v>
      </c>
      <c r="Z1640" s="13">
        <v>42160</v>
      </c>
      <c r="AA1640" s="14" t="str">
        <f>TEXT(Table1[[#This Row],[Order Date]],"mmmm")</f>
        <v>June</v>
      </c>
      <c r="AB1640" s="8" t="str">
        <f>TEXT(Table1[[#This Row],[Order Date]],"yyyy")</f>
        <v>2015</v>
      </c>
      <c r="AC1640" s="13">
        <v>42161</v>
      </c>
      <c r="AD1640" s="12">
        <v>1231.6569</v>
      </c>
      <c r="AE1640" s="12">
        <v>5</v>
      </c>
      <c r="AF1640" s="12">
        <v>1785.01</v>
      </c>
      <c r="AG1640" s="12">
        <v>87633</v>
      </c>
      <c r="AH1640" s="7" t="str">
        <f>IF(COUNTIF(Returns!$A$2:$A$1635,Orders!AG1640)&gt;0,"Returned","Not Returned")</f>
        <v>Not Returned</v>
      </c>
    </row>
    <row r="1641" spans="5:34" ht="12.75" customHeight="1" thickTop="1" thickBot="1" x14ac:dyDescent="0.3">
      <c r="E1641" s="9">
        <v>23689</v>
      </c>
      <c r="F1641" s="2" t="s">
        <v>106</v>
      </c>
      <c r="G1641" s="2">
        <v>0.05</v>
      </c>
      <c r="H1641" s="2">
        <v>63.94</v>
      </c>
      <c r="I1641" s="2">
        <v>14.48</v>
      </c>
      <c r="J1641" s="2">
        <v>2885</v>
      </c>
      <c r="K1641" s="7" t="str">
        <f>IF(COUNTIF(Table1[Customer ID],Table1[[#This Row],[Customer ID]])&gt;1,"Repeat Customer","One-Time Customer")</f>
        <v>One-Time Customer</v>
      </c>
      <c r="L1641" s="2" t="s">
        <v>2639</v>
      </c>
      <c r="M1641" s="2" t="s">
        <v>27</v>
      </c>
      <c r="N1641" s="2" t="s">
        <v>114</v>
      </c>
      <c r="O1641" s="2" t="s">
        <v>41</v>
      </c>
      <c r="P1641" s="2" t="s">
        <v>50</v>
      </c>
      <c r="Q1641" s="2" t="s">
        <v>59</v>
      </c>
      <c r="R1641" s="2" t="s">
        <v>519</v>
      </c>
      <c r="S1641" s="2">
        <v>0.46</v>
      </c>
      <c r="T1641" s="7">
        <f>Table1[[#This Row],[Profit]]/Table1[[#This Row],[Sales]]</f>
        <v>0.69</v>
      </c>
      <c r="U1641" s="2" t="s">
        <v>33</v>
      </c>
      <c r="V1641" s="2" t="s">
        <v>53</v>
      </c>
      <c r="W1641" s="2" t="s">
        <v>154</v>
      </c>
      <c r="X1641" s="2" t="s">
        <v>2640</v>
      </c>
      <c r="Y1641" s="2">
        <v>44133</v>
      </c>
      <c r="Z1641" s="10">
        <v>42185</v>
      </c>
      <c r="AA1641" s="14" t="str">
        <f>TEXT(Table1[[#This Row],[Order Date]],"mmmm")</f>
        <v>June</v>
      </c>
      <c r="AB1641" s="8" t="str">
        <f>TEXT(Table1[[#This Row],[Order Date]],"yyyy")</f>
        <v>2015</v>
      </c>
      <c r="AC1641" s="10">
        <v>42192</v>
      </c>
      <c r="AD1641" s="2">
        <v>219.54419999999999</v>
      </c>
      <c r="AE1641" s="2">
        <v>5</v>
      </c>
      <c r="AF1641" s="2">
        <v>318.18</v>
      </c>
      <c r="AG1641" s="2">
        <v>87634</v>
      </c>
      <c r="AH1641" s="7" t="str">
        <f>IF(COUNTIF(Returns!$A$2:$A$1635,Orders!AG1641)&gt;0,"Returned","Not Returned")</f>
        <v>Not Returned</v>
      </c>
    </row>
    <row r="1642" spans="5:34" ht="12.75" customHeight="1" thickTop="1" thickBot="1" x14ac:dyDescent="0.3">
      <c r="E1642" s="11">
        <v>25718</v>
      </c>
      <c r="F1642" s="12" t="s">
        <v>25</v>
      </c>
      <c r="G1642" s="12">
        <v>0.03</v>
      </c>
      <c r="H1642" s="12">
        <v>4.0599999999999996</v>
      </c>
      <c r="I1642" s="12">
        <v>6.89</v>
      </c>
      <c r="J1642" s="12">
        <v>2886</v>
      </c>
      <c r="K1642" s="7" t="str">
        <f>IF(COUNTIF(Table1[Customer ID],Table1[[#This Row],[Customer ID]])&gt;1,"Repeat Customer","One-Time Customer")</f>
        <v>Repeat Customer</v>
      </c>
      <c r="L1642" s="12" t="s">
        <v>2641</v>
      </c>
      <c r="M1642" s="12" t="s">
        <v>49</v>
      </c>
      <c r="N1642" s="12" t="s">
        <v>114</v>
      </c>
      <c r="O1642" s="12" t="s">
        <v>29</v>
      </c>
      <c r="P1642" s="12" t="s">
        <v>257</v>
      </c>
      <c r="Q1642" s="12" t="s">
        <v>59</v>
      </c>
      <c r="R1642" s="12" t="s">
        <v>910</v>
      </c>
      <c r="S1642" s="12">
        <v>0.6</v>
      </c>
      <c r="T1642" s="7">
        <f>Table1[[#This Row],[Profit]]/Table1[[#This Row],[Sales]]</f>
        <v>-4.761378246335819</v>
      </c>
      <c r="U1642" s="12" t="s">
        <v>33</v>
      </c>
      <c r="V1642" s="12" t="s">
        <v>53</v>
      </c>
      <c r="W1642" s="12" t="s">
        <v>154</v>
      </c>
      <c r="X1642" s="12" t="s">
        <v>2642</v>
      </c>
      <c r="Y1642" s="12">
        <v>44134</v>
      </c>
      <c r="Z1642" s="13">
        <v>42055</v>
      </c>
      <c r="AA1642" s="14" t="str">
        <f>TEXT(Table1[[#This Row],[Order Date]],"mmmm")</f>
        <v>February</v>
      </c>
      <c r="AB1642" s="8" t="str">
        <f>TEXT(Table1[[#This Row],[Order Date]],"yyyy")</f>
        <v>2015</v>
      </c>
      <c r="AC1642" s="13">
        <v>42057</v>
      </c>
      <c r="AD1642" s="12">
        <v>-185.17</v>
      </c>
      <c r="AE1642" s="12">
        <v>9</v>
      </c>
      <c r="AF1642" s="12">
        <v>38.89</v>
      </c>
      <c r="AG1642" s="12">
        <v>87630</v>
      </c>
      <c r="AH1642" s="7" t="str">
        <f>IF(COUNTIF(Returns!$A$2:$A$1635,Orders!AG1642)&gt;0,"Returned","Not Returned")</f>
        <v>Not Returned</v>
      </c>
    </row>
    <row r="1643" spans="5:34" ht="12.75" customHeight="1" thickTop="1" thickBot="1" x14ac:dyDescent="0.3">
      <c r="E1643" s="9">
        <v>25719</v>
      </c>
      <c r="F1643" s="2" t="s">
        <v>25</v>
      </c>
      <c r="G1643" s="2">
        <v>0.01</v>
      </c>
      <c r="H1643" s="2">
        <v>3.75</v>
      </c>
      <c r="I1643" s="2">
        <v>0.5</v>
      </c>
      <c r="J1643" s="2">
        <v>2886</v>
      </c>
      <c r="K1643" s="7" t="str">
        <f>IF(COUNTIF(Table1[Customer ID],Table1[[#This Row],[Customer ID]])&gt;1,"Repeat Customer","One-Time Customer")</f>
        <v>Repeat Customer</v>
      </c>
      <c r="L1643" s="2" t="s">
        <v>2641</v>
      </c>
      <c r="M1643" s="2" t="s">
        <v>49</v>
      </c>
      <c r="N1643" s="2" t="s">
        <v>114</v>
      </c>
      <c r="O1643" s="2" t="s">
        <v>29</v>
      </c>
      <c r="P1643" s="2" t="s">
        <v>134</v>
      </c>
      <c r="Q1643" s="2" t="s">
        <v>59</v>
      </c>
      <c r="R1643" s="2" t="s">
        <v>2633</v>
      </c>
      <c r="S1643" s="2">
        <v>0.37</v>
      </c>
      <c r="T1643" s="7">
        <f>Table1[[#This Row],[Profit]]/Table1[[#This Row],[Sales]]</f>
        <v>0.69</v>
      </c>
      <c r="U1643" s="2" t="s">
        <v>33</v>
      </c>
      <c r="V1643" s="2" t="s">
        <v>53</v>
      </c>
      <c r="W1643" s="2" t="s">
        <v>154</v>
      </c>
      <c r="X1643" s="2" t="s">
        <v>2642</v>
      </c>
      <c r="Y1643" s="2">
        <v>44134</v>
      </c>
      <c r="Z1643" s="10">
        <v>42055</v>
      </c>
      <c r="AA1643" s="14" t="str">
        <f>TEXT(Table1[[#This Row],[Order Date]],"mmmm")</f>
        <v>February</v>
      </c>
      <c r="AB1643" s="8" t="str">
        <f>TEXT(Table1[[#This Row],[Order Date]],"yyyy")</f>
        <v>2015</v>
      </c>
      <c r="AC1643" s="10">
        <v>42056</v>
      </c>
      <c r="AD1643" s="2">
        <v>31.132799999999996</v>
      </c>
      <c r="AE1643" s="2">
        <v>12</v>
      </c>
      <c r="AF1643" s="2">
        <v>45.12</v>
      </c>
      <c r="AG1643" s="2">
        <v>87630</v>
      </c>
      <c r="AH1643" s="7" t="str">
        <f>IF(COUNTIF(Returns!$A$2:$A$1635,Orders!AG1643)&gt;0,"Returned","Not Returned")</f>
        <v>Not Returned</v>
      </c>
    </row>
    <row r="1644" spans="5:34" ht="12.75" customHeight="1" thickTop="1" thickBot="1" x14ac:dyDescent="0.3">
      <c r="E1644" s="11">
        <v>25720</v>
      </c>
      <c r="F1644" s="12" t="s">
        <v>25</v>
      </c>
      <c r="G1644" s="12">
        <v>0.02</v>
      </c>
      <c r="H1644" s="12">
        <v>10.68</v>
      </c>
      <c r="I1644" s="12">
        <v>13.04</v>
      </c>
      <c r="J1644" s="12">
        <v>2886</v>
      </c>
      <c r="K1644" s="7" t="str">
        <f>IF(COUNTIF(Table1[Customer ID],Table1[[#This Row],[Customer ID]])&gt;1,"Repeat Customer","One-Time Customer")</f>
        <v>Repeat Customer</v>
      </c>
      <c r="L1644" s="12" t="s">
        <v>2641</v>
      </c>
      <c r="M1644" s="12" t="s">
        <v>49</v>
      </c>
      <c r="N1644" s="12" t="s">
        <v>114</v>
      </c>
      <c r="O1644" s="12" t="s">
        <v>41</v>
      </c>
      <c r="P1644" s="12" t="s">
        <v>50</v>
      </c>
      <c r="Q1644" s="12" t="s">
        <v>236</v>
      </c>
      <c r="R1644" s="12" t="s">
        <v>2634</v>
      </c>
      <c r="S1644" s="12">
        <v>0.6</v>
      </c>
      <c r="T1644" s="7">
        <f>Table1[[#This Row],[Profit]]/Table1[[#This Row],[Sales]]</f>
        <v>-2.5544499723604202</v>
      </c>
      <c r="U1644" s="12" t="s">
        <v>33</v>
      </c>
      <c r="V1644" s="12" t="s">
        <v>53</v>
      </c>
      <c r="W1644" s="12" t="s">
        <v>154</v>
      </c>
      <c r="X1644" s="12" t="s">
        <v>2642</v>
      </c>
      <c r="Y1644" s="12">
        <v>44134</v>
      </c>
      <c r="Z1644" s="13">
        <v>42055</v>
      </c>
      <c r="AA1644" s="14" t="str">
        <f>TEXT(Table1[[#This Row],[Order Date]],"mmmm")</f>
        <v>February</v>
      </c>
      <c r="AB1644" s="8" t="str">
        <f>TEXT(Table1[[#This Row],[Order Date]],"yyyy")</f>
        <v>2015</v>
      </c>
      <c r="AC1644" s="13">
        <v>42057</v>
      </c>
      <c r="AD1644" s="12">
        <v>-231.05</v>
      </c>
      <c r="AE1644" s="12">
        <v>8</v>
      </c>
      <c r="AF1644" s="12">
        <v>90.45</v>
      </c>
      <c r="AG1644" s="12">
        <v>87630</v>
      </c>
      <c r="AH1644" s="7" t="str">
        <f>IF(COUNTIF(Returns!$A$2:$A$1635,Orders!AG1644)&gt;0,"Returned","Not Returned")</f>
        <v>Not Returned</v>
      </c>
    </row>
    <row r="1645" spans="5:34" ht="12.75" customHeight="1" thickTop="1" thickBot="1" x14ac:dyDescent="0.3">
      <c r="E1645" s="9">
        <v>21514</v>
      </c>
      <c r="F1645" s="2" t="s">
        <v>25</v>
      </c>
      <c r="G1645" s="2">
        <v>0.1</v>
      </c>
      <c r="H1645" s="2">
        <v>209.37</v>
      </c>
      <c r="I1645" s="2">
        <v>69</v>
      </c>
      <c r="J1645" s="2">
        <v>2892</v>
      </c>
      <c r="K1645" s="7" t="str">
        <f>IF(COUNTIF(Table1[Customer ID],Table1[[#This Row],[Customer ID]])&gt;1,"Repeat Customer","One-Time Customer")</f>
        <v>One-Time Customer</v>
      </c>
      <c r="L1645" s="2" t="s">
        <v>2643</v>
      </c>
      <c r="M1645" s="2" t="s">
        <v>49</v>
      </c>
      <c r="N1645" s="2" t="s">
        <v>114</v>
      </c>
      <c r="O1645" s="2" t="s">
        <v>41</v>
      </c>
      <c r="P1645" s="2" t="s">
        <v>152</v>
      </c>
      <c r="Q1645" s="2" t="s">
        <v>236</v>
      </c>
      <c r="R1645" s="2" t="s">
        <v>1633</v>
      </c>
      <c r="S1645" s="2">
        <v>0.79</v>
      </c>
      <c r="T1645" s="7">
        <f>Table1[[#This Row],[Profit]]/Table1[[#This Row],[Sales]]</f>
        <v>-7.7922621028459593E-2</v>
      </c>
      <c r="U1645" s="2" t="s">
        <v>33</v>
      </c>
      <c r="V1645" s="2" t="s">
        <v>61</v>
      </c>
      <c r="W1645" s="2" t="s">
        <v>300</v>
      </c>
      <c r="X1645" s="2" t="s">
        <v>2644</v>
      </c>
      <c r="Y1645" s="2">
        <v>48154</v>
      </c>
      <c r="Z1645" s="10">
        <v>42058</v>
      </c>
      <c r="AA1645" s="14" t="str">
        <f>TEXT(Table1[[#This Row],[Order Date]],"mmmm")</f>
        <v>February</v>
      </c>
      <c r="AB1645" s="8" t="str">
        <f>TEXT(Table1[[#This Row],[Order Date]],"yyyy")</f>
        <v>2015</v>
      </c>
      <c r="AC1645" s="10">
        <v>42060</v>
      </c>
      <c r="AD1645" s="2">
        <v>-165.59492040000003</v>
      </c>
      <c r="AE1645" s="2">
        <v>11</v>
      </c>
      <c r="AF1645" s="2">
        <v>2125.12</v>
      </c>
      <c r="AG1645" s="2">
        <v>90011</v>
      </c>
      <c r="AH1645" s="7" t="str">
        <f>IF(COUNTIF(Returns!$A$2:$A$1635,Orders!AG1645)&gt;0,"Returned","Not Returned")</f>
        <v>Not Returned</v>
      </c>
    </row>
    <row r="1646" spans="5:34" ht="12.75" customHeight="1" thickTop="1" thickBot="1" x14ac:dyDescent="0.3">
      <c r="E1646" s="11">
        <v>21515</v>
      </c>
      <c r="F1646" s="12" t="s">
        <v>25</v>
      </c>
      <c r="G1646" s="12">
        <v>7.0000000000000007E-2</v>
      </c>
      <c r="H1646" s="12">
        <v>4.9800000000000004</v>
      </c>
      <c r="I1646" s="12">
        <v>4.7</v>
      </c>
      <c r="J1646" s="12">
        <v>2893</v>
      </c>
      <c r="K1646" s="7" t="str">
        <f>IF(COUNTIF(Table1[Customer ID],Table1[[#This Row],[Customer ID]])&gt;1,"Repeat Customer","One-Time Customer")</f>
        <v>One-Time Customer</v>
      </c>
      <c r="L1646" s="12" t="s">
        <v>2645</v>
      </c>
      <c r="M1646" s="12" t="s">
        <v>49</v>
      </c>
      <c r="N1646" s="12" t="s">
        <v>114</v>
      </c>
      <c r="O1646" s="12" t="s">
        <v>29</v>
      </c>
      <c r="P1646" s="12" t="s">
        <v>93</v>
      </c>
      <c r="Q1646" s="12" t="s">
        <v>59</v>
      </c>
      <c r="R1646" s="12" t="s">
        <v>1686</v>
      </c>
      <c r="S1646" s="12">
        <v>0.38</v>
      </c>
      <c r="T1646" s="7">
        <f>Table1[[#This Row],[Profit]]/Table1[[#This Row],[Sales]]</f>
        <v>-0.48133185349611546</v>
      </c>
      <c r="U1646" s="12" t="s">
        <v>33</v>
      </c>
      <c r="V1646" s="12" t="s">
        <v>61</v>
      </c>
      <c r="W1646" s="12" t="s">
        <v>300</v>
      </c>
      <c r="X1646" s="12" t="s">
        <v>2561</v>
      </c>
      <c r="Y1646" s="12">
        <v>48071</v>
      </c>
      <c r="Z1646" s="13">
        <v>42058</v>
      </c>
      <c r="AA1646" s="14" t="str">
        <f>TEXT(Table1[[#This Row],[Order Date]],"mmmm")</f>
        <v>February</v>
      </c>
      <c r="AB1646" s="8" t="str">
        <f>TEXT(Table1[[#This Row],[Order Date]],"yyyy")</f>
        <v>2015</v>
      </c>
      <c r="AC1646" s="13">
        <v>42059</v>
      </c>
      <c r="AD1646" s="12">
        <v>-21.684000000000001</v>
      </c>
      <c r="AE1646" s="12">
        <v>9</v>
      </c>
      <c r="AF1646" s="12">
        <v>45.05</v>
      </c>
      <c r="AG1646" s="12">
        <v>90011</v>
      </c>
      <c r="AH1646" s="7" t="str">
        <f>IF(COUNTIF(Returns!$A$2:$A$1635,Orders!AG1646)&gt;0,"Returned","Not Returned")</f>
        <v>Not Returned</v>
      </c>
    </row>
    <row r="1647" spans="5:34" ht="12.75" customHeight="1" thickTop="1" thickBot="1" x14ac:dyDescent="0.3">
      <c r="E1647" s="9">
        <v>19909</v>
      </c>
      <c r="F1647" s="2" t="s">
        <v>106</v>
      </c>
      <c r="G1647" s="2">
        <v>0.02</v>
      </c>
      <c r="H1647" s="2">
        <v>880.98</v>
      </c>
      <c r="I1647" s="2">
        <v>44.55</v>
      </c>
      <c r="J1647" s="2">
        <v>2896</v>
      </c>
      <c r="K1647" s="7" t="str">
        <f>IF(COUNTIF(Table1[Customer ID],Table1[[#This Row],[Customer ID]])&gt;1,"Repeat Customer","One-Time Customer")</f>
        <v>Repeat Customer</v>
      </c>
      <c r="L1647" s="2" t="s">
        <v>2646</v>
      </c>
      <c r="M1647" s="2" t="s">
        <v>39</v>
      </c>
      <c r="N1647" s="2" t="s">
        <v>40</v>
      </c>
      <c r="O1647" s="2" t="s">
        <v>41</v>
      </c>
      <c r="P1647" s="2" t="s">
        <v>191</v>
      </c>
      <c r="Q1647" s="2" t="s">
        <v>121</v>
      </c>
      <c r="R1647" s="2" t="s">
        <v>769</v>
      </c>
      <c r="S1647" s="2">
        <v>0.62</v>
      </c>
      <c r="T1647" s="7">
        <f>Table1[[#This Row],[Profit]]/Table1[[#This Row],[Sales]]</f>
        <v>0.69</v>
      </c>
      <c r="U1647" s="2" t="s">
        <v>33</v>
      </c>
      <c r="V1647" s="2" t="s">
        <v>61</v>
      </c>
      <c r="W1647" s="2" t="s">
        <v>62</v>
      </c>
      <c r="X1647" s="2" t="s">
        <v>2647</v>
      </c>
      <c r="Y1647" s="2">
        <v>56001</v>
      </c>
      <c r="Z1647" s="10">
        <v>42026</v>
      </c>
      <c r="AA1647" s="14" t="str">
        <f>TEXT(Table1[[#This Row],[Order Date]],"mmmm")</f>
        <v>January</v>
      </c>
      <c r="AB1647" s="8" t="str">
        <f>TEXT(Table1[[#This Row],[Order Date]],"yyyy")</f>
        <v>2015</v>
      </c>
      <c r="AC1647" s="10">
        <v>42030</v>
      </c>
      <c r="AD1647" s="2">
        <v>4861.0637999999999</v>
      </c>
      <c r="AE1647" s="2">
        <v>8</v>
      </c>
      <c r="AF1647" s="2">
        <v>7045.02</v>
      </c>
      <c r="AG1647" s="2">
        <v>86925</v>
      </c>
      <c r="AH1647" s="7" t="str">
        <f>IF(COUNTIF(Returns!$A$2:$A$1635,Orders!AG1647)&gt;0,"Returned","Not Returned")</f>
        <v>Not Returned</v>
      </c>
    </row>
    <row r="1648" spans="5:34" ht="12.75" customHeight="1" thickTop="1" thickBot="1" x14ac:dyDescent="0.3">
      <c r="E1648" s="11">
        <v>18198</v>
      </c>
      <c r="F1648" s="12" t="s">
        <v>47</v>
      </c>
      <c r="G1648" s="12">
        <v>0</v>
      </c>
      <c r="H1648" s="12">
        <v>22.84</v>
      </c>
      <c r="I1648" s="12">
        <v>16.920000000000002</v>
      </c>
      <c r="J1648" s="12">
        <v>2896</v>
      </c>
      <c r="K1648" s="7" t="str">
        <f>IF(COUNTIF(Table1[Customer ID],Table1[[#This Row],[Customer ID]])&gt;1,"Repeat Customer","One-Time Customer")</f>
        <v>Repeat Customer</v>
      </c>
      <c r="L1648" s="12" t="s">
        <v>2646</v>
      </c>
      <c r="M1648" s="12" t="s">
        <v>49</v>
      </c>
      <c r="N1648" s="12" t="s">
        <v>40</v>
      </c>
      <c r="O1648" s="12" t="s">
        <v>29</v>
      </c>
      <c r="P1648" s="12" t="s">
        <v>93</v>
      </c>
      <c r="Q1648" s="12" t="s">
        <v>59</v>
      </c>
      <c r="R1648" s="12" t="s">
        <v>2648</v>
      </c>
      <c r="S1648" s="12">
        <v>0.39</v>
      </c>
      <c r="T1648" s="7">
        <f>Table1[[#This Row],[Profit]]/Table1[[#This Row],[Sales]]</f>
        <v>-0.22597269440397172</v>
      </c>
      <c r="U1648" s="12" t="s">
        <v>33</v>
      </c>
      <c r="V1648" s="12" t="s">
        <v>61</v>
      </c>
      <c r="W1648" s="12" t="s">
        <v>62</v>
      </c>
      <c r="X1648" s="12" t="s">
        <v>2647</v>
      </c>
      <c r="Y1648" s="12">
        <v>56001</v>
      </c>
      <c r="Z1648" s="13">
        <v>42075</v>
      </c>
      <c r="AA1648" s="14" t="str">
        <f>TEXT(Table1[[#This Row],[Order Date]],"mmmm")</f>
        <v>March</v>
      </c>
      <c r="AB1648" s="8" t="str">
        <f>TEXT(Table1[[#This Row],[Order Date]],"yyyy")</f>
        <v>2015</v>
      </c>
      <c r="AC1648" s="13">
        <v>42077</v>
      </c>
      <c r="AD1648" s="12">
        <v>-83.75</v>
      </c>
      <c r="AE1648" s="12">
        <v>15</v>
      </c>
      <c r="AF1648" s="12">
        <v>370.62</v>
      </c>
      <c r="AG1648" s="12">
        <v>86927</v>
      </c>
      <c r="AH1648" s="7" t="str">
        <f>IF(COUNTIF(Returns!$A$2:$A$1635,Orders!AG1648)&gt;0,"Returned","Not Returned")</f>
        <v>Not Returned</v>
      </c>
    </row>
    <row r="1649" spans="5:34" ht="12.75" customHeight="1" thickTop="1" thickBot="1" x14ac:dyDescent="0.3">
      <c r="E1649" s="9">
        <v>20304</v>
      </c>
      <c r="F1649" s="2" t="s">
        <v>25</v>
      </c>
      <c r="G1649" s="2">
        <v>0.05</v>
      </c>
      <c r="H1649" s="2">
        <v>80.97</v>
      </c>
      <c r="I1649" s="2">
        <v>30.06</v>
      </c>
      <c r="J1649" s="2">
        <v>2897</v>
      </c>
      <c r="K1649" s="7" t="str">
        <f>IF(COUNTIF(Table1[Customer ID],Table1[[#This Row],[Customer ID]])&gt;1,"Repeat Customer","One-Time Customer")</f>
        <v>Repeat Customer</v>
      </c>
      <c r="L1649" s="2" t="s">
        <v>2649</v>
      </c>
      <c r="M1649" s="2" t="s">
        <v>39</v>
      </c>
      <c r="N1649" s="2" t="s">
        <v>40</v>
      </c>
      <c r="O1649" s="2" t="s">
        <v>77</v>
      </c>
      <c r="P1649" s="2" t="s">
        <v>85</v>
      </c>
      <c r="Q1649" s="2" t="s">
        <v>121</v>
      </c>
      <c r="R1649" s="2" t="s">
        <v>386</v>
      </c>
      <c r="S1649" s="2">
        <v>0.4</v>
      </c>
      <c r="T1649" s="7">
        <f>Table1[[#This Row],[Profit]]/Table1[[#This Row],[Sales]]</f>
        <v>0.62502626486038149</v>
      </c>
      <c r="U1649" s="2" t="s">
        <v>33</v>
      </c>
      <c r="V1649" s="2" t="s">
        <v>61</v>
      </c>
      <c r="W1649" s="2" t="s">
        <v>62</v>
      </c>
      <c r="X1649" s="2" t="s">
        <v>2650</v>
      </c>
      <c r="Y1649" s="2">
        <v>55369</v>
      </c>
      <c r="Z1649" s="10">
        <v>42048</v>
      </c>
      <c r="AA1649" s="14" t="str">
        <f>TEXT(Table1[[#This Row],[Order Date]],"mmmm")</f>
        <v>February</v>
      </c>
      <c r="AB1649" s="8" t="str">
        <f>TEXT(Table1[[#This Row],[Order Date]],"yyyy")</f>
        <v>2015</v>
      </c>
      <c r="AC1649" s="10">
        <v>42049</v>
      </c>
      <c r="AD1649" s="2">
        <v>565.17999999999995</v>
      </c>
      <c r="AE1649" s="2">
        <v>11</v>
      </c>
      <c r="AF1649" s="2">
        <v>904.25</v>
      </c>
      <c r="AG1649" s="2">
        <v>86926</v>
      </c>
      <c r="AH1649" s="7" t="str">
        <f>IF(COUNTIF(Returns!$A$2:$A$1635,Orders!AG1649)&gt;0,"Returned","Not Returned")</f>
        <v>Not Returned</v>
      </c>
    </row>
    <row r="1650" spans="5:34" ht="12.75" customHeight="1" thickTop="1" thickBot="1" x14ac:dyDescent="0.3">
      <c r="E1650" s="11">
        <v>20305</v>
      </c>
      <c r="F1650" s="12" t="s">
        <v>25</v>
      </c>
      <c r="G1650" s="12">
        <v>0</v>
      </c>
      <c r="H1650" s="12">
        <v>6.48</v>
      </c>
      <c r="I1650" s="12">
        <v>10.050000000000001</v>
      </c>
      <c r="J1650" s="12">
        <v>2897</v>
      </c>
      <c r="K1650" s="7" t="str">
        <f>IF(COUNTIF(Table1[Customer ID],Table1[[#This Row],[Customer ID]])&gt;1,"Repeat Customer","One-Time Customer")</f>
        <v>Repeat Customer</v>
      </c>
      <c r="L1650" s="12" t="s">
        <v>2649</v>
      </c>
      <c r="M1650" s="12" t="s">
        <v>49</v>
      </c>
      <c r="N1650" s="12" t="s">
        <v>40</v>
      </c>
      <c r="O1650" s="12" t="s">
        <v>29</v>
      </c>
      <c r="P1650" s="12" t="s">
        <v>93</v>
      </c>
      <c r="Q1650" s="12" t="s">
        <v>59</v>
      </c>
      <c r="R1650" s="12" t="s">
        <v>2651</v>
      </c>
      <c r="S1650" s="12">
        <v>0.37</v>
      </c>
      <c r="T1650" s="7">
        <f>Table1[[#This Row],[Profit]]/Table1[[#This Row],[Sales]]</f>
        <v>-2.374003678724709</v>
      </c>
      <c r="U1650" s="12" t="s">
        <v>33</v>
      </c>
      <c r="V1650" s="12" t="s">
        <v>61</v>
      </c>
      <c r="W1650" s="12" t="s">
        <v>62</v>
      </c>
      <c r="X1650" s="12" t="s">
        <v>2650</v>
      </c>
      <c r="Y1650" s="12">
        <v>55369</v>
      </c>
      <c r="Z1650" s="13">
        <v>42048</v>
      </c>
      <c r="AA1650" s="14" t="str">
        <f>TEXT(Table1[[#This Row],[Order Date]],"mmmm")</f>
        <v>February</v>
      </c>
      <c r="AB1650" s="8" t="str">
        <f>TEXT(Table1[[#This Row],[Order Date]],"yyyy")</f>
        <v>2015</v>
      </c>
      <c r="AC1650" s="13">
        <v>42050</v>
      </c>
      <c r="AD1650" s="12">
        <v>-38.72</v>
      </c>
      <c r="AE1650" s="12">
        <v>2</v>
      </c>
      <c r="AF1650" s="12">
        <v>16.309999999999999</v>
      </c>
      <c r="AG1650" s="12">
        <v>86926</v>
      </c>
      <c r="AH1650" s="7" t="str">
        <f>IF(COUNTIF(Returns!$A$2:$A$1635,Orders!AG1650)&gt;0,"Returned","Not Returned")</f>
        <v>Not Returned</v>
      </c>
    </row>
    <row r="1651" spans="5:34" ht="12.75" customHeight="1" thickTop="1" thickBot="1" x14ac:dyDescent="0.3">
      <c r="E1651" s="9">
        <v>23151</v>
      </c>
      <c r="F1651" s="2" t="s">
        <v>37</v>
      </c>
      <c r="G1651" s="2">
        <v>0.06</v>
      </c>
      <c r="H1651" s="2">
        <v>70.89</v>
      </c>
      <c r="I1651" s="2">
        <v>89.3</v>
      </c>
      <c r="J1651" s="2">
        <v>2903</v>
      </c>
      <c r="K1651" s="7" t="str">
        <f>IF(COUNTIF(Table1[Customer ID],Table1[[#This Row],[Customer ID]])&gt;1,"Repeat Customer","One-Time Customer")</f>
        <v>One-Time Customer</v>
      </c>
      <c r="L1651" s="2" t="s">
        <v>2652</v>
      </c>
      <c r="M1651" s="2" t="s">
        <v>39</v>
      </c>
      <c r="N1651" s="2" t="s">
        <v>58</v>
      </c>
      <c r="O1651" s="2" t="s">
        <v>41</v>
      </c>
      <c r="P1651" s="2" t="s">
        <v>152</v>
      </c>
      <c r="Q1651" s="2" t="s">
        <v>121</v>
      </c>
      <c r="R1651" s="2" t="s">
        <v>2653</v>
      </c>
      <c r="S1651" s="2">
        <v>0.72</v>
      </c>
      <c r="T1651" s="7">
        <f>Table1[[#This Row],[Profit]]/Table1[[#This Row],[Sales]]</f>
        <v>0.17865541097018614</v>
      </c>
      <c r="U1651" s="2" t="s">
        <v>33</v>
      </c>
      <c r="V1651" s="2" t="s">
        <v>53</v>
      </c>
      <c r="W1651" s="2" t="s">
        <v>154</v>
      </c>
      <c r="X1651" s="2" t="s">
        <v>2654</v>
      </c>
      <c r="Y1651" s="2">
        <v>43068</v>
      </c>
      <c r="Z1651" s="10">
        <v>42180</v>
      </c>
      <c r="AA1651" s="14" t="str">
        <f>TEXT(Table1[[#This Row],[Order Date]],"mmmm")</f>
        <v>June</v>
      </c>
      <c r="AB1651" s="8" t="str">
        <f>TEXT(Table1[[#This Row],[Order Date]],"yyyy")</f>
        <v>2015</v>
      </c>
      <c r="AC1651" s="10">
        <v>42180</v>
      </c>
      <c r="AD1651" s="2">
        <v>65.077020000000005</v>
      </c>
      <c r="AE1651" s="2">
        <v>6</v>
      </c>
      <c r="AF1651" s="2">
        <v>364.26</v>
      </c>
      <c r="AG1651" s="2">
        <v>87374</v>
      </c>
      <c r="AH1651" s="7" t="str">
        <f>IF(COUNTIF(Returns!$A$2:$A$1635,Orders!AG1651)&gt;0,"Returned","Not Returned")</f>
        <v>Not Returned</v>
      </c>
    </row>
    <row r="1652" spans="5:34" ht="12.75" customHeight="1" thickTop="1" thickBot="1" x14ac:dyDescent="0.3">
      <c r="E1652" s="11">
        <v>18611</v>
      </c>
      <c r="F1652" s="12" t="s">
        <v>25</v>
      </c>
      <c r="G1652" s="12">
        <v>7.0000000000000007E-2</v>
      </c>
      <c r="H1652" s="12">
        <v>4.13</v>
      </c>
      <c r="I1652" s="12">
        <v>0.99</v>
      </c>
      <c r="J1652" s="12">
        <v>2908</v>
      </c>
      <c r="K1652" s="7" t="str">
        <f>IF(COUNTIF(Table1[Customer ID],Table1[[#This Row],[Customer ID]])&gt;1,"Repeat Customer","One-Time Customer")</f>
        <v>Repeat Customer</v>
      </c>
      <c r="L1652" s="12" t="s">
        <v>2655</v>
      </c>
      <c r="M1652" s="12" t="s">
        <v>49</v>
      </c>
      <c r="N1652" s="12" t="s">
        <v>40</v>
      </c>
      <c r="O1652" s="12" t="s">
        <v>29</v>
      </c>
      <c r="P1652" s="12" t="s">
        <v>134</v>
      </c>
      <c r="Q1652" s="12" t="s">
        <v>59</v>
      </c>
      <c r="R1652" s="12" t="s">
        <v>1420</v>
      </c>
      <c r="S1652" s="12">
        <v>0.39</v>
      </c>
      <c r="T1652" s="7">
        <f>Table1[[#This Row],[Profit]]/Table1[[#This Row],[Sales]]</f>
        <v>0.68196639701306772</v>
      </c>
      <c r="U1652" s="12" t="s">
        <v>33</v>
      </c>
      <c r="V1652" s="12" t="s">
        <v>53</v>
      </c>
      <c r="W1652" s="12" t="s">
        <v>154</v>
      </c>
      <c r="X1652" s="12" t="s">
        <v>2656</v>
      </c>
      <c r="Y1652" s="12">
        <v>44125</v>
      </c>
      <c r="Z1652" s="13">
        <v>42012</v>
      </c>
      <c r="AA1652" s="14" t="str">
        <f>TEXT(Table1[[#This Row],[Order Date]],"mmmm")</f>
        <v>January</v>
      </c>
      <c r="AB1652" s="8" t="str">
        <f>TEXT(Table1[[#This Row],[Order Date]],"yyyy")</f>
        <v>2015</v>
      </c>
      <c r="AC1652" s="13">
        <v>42012</v>
      </c>
      <c r="AD1652" s="12">
        <v>10.959199999999999</v>
      </c>
      <c r="AE1652" s="12">
        <v>4</v>
      </c>
      <c r="AF1652" s="12">
        <v>16.07</v>
      </c>
      <c r="AG1652" s="12">
        <v>88156</v>
      </c>
      <c r="AH1652" s="7" t="str">
        <f>IF(COUNTIF(Returns!$A$2:$A$1635,Orders!AG1652)&gt;0,"Returned","Not Returned")</f>
        <v>Not Returned</v>
      </c>
    </row>
    <row r="1653" spans="5:34" ht="12.75" customHeight="1" thickTop="1" thickBot="1" x14ac:dyDescent="0.3">
      <c r="E1653" s="9">
        <v>18612</v>
      </c>
      <c r="F1653" s="2" t="s">
        <v>25</v>
      </c>
      <c r="G1653" s="2">
        <v>0.03</v>
      </c>
      <c r="H1653" s="2">
        <v>22.72</v>
      </c>
      <c r="I1653" s="2">
        <v>8.99</v>
      </c>
      <c r="J1653" s="2">
        <v>2908</v>
      </c>
      <c r="K1653" s="7" t="str">
        <f>IF(COUNTIF(Table1[Customer ID],Table1[[#This Row],[Customer ID]])&gt;1,"Repeat Customer","One-Time Customer")</f>
        <v>Repeat Customer</v>
      </c>
      <c r="L1653" s="2" t="s">
        <v>2655</v>
      </c>
      <c r="M1653" s="2" t="s">
        <v>49</v>
      </c>
      <c r="N1653" s="2" t="s">
        <v>40</v>
      </c>
      <c r="O1653" s="2" t="s">
        <v>41</v>
      </c>
      <c r="P1653" s="2" t="s">
        <v>50</v>
      </c>
      <c r="Q1653" s="2" t="s">
        <v>51</v>
      </c>
      <c r="R1653" s="2" t="s">
        <v>782</v>
      </c>
      <c r="S1653" s="2">
        <v>0.44</v>
      </c>
      <c r="T1653" s="7">
        <f>Table1[[#This Row],[Profit]]/Table1[[#This Row],[Sales]]</f>
        <v>0.69</v>
      </c>
      <c r="U1653" s="2" t="s">
        <v>33</v>
      </c>
      <c r="V1653" s="2" t="s">
        <v>53</v>
      </c>
      <c r="W1653" s="2" t="s">
        <v>154</v>
      </c>
      <c r="X1653" s="2" t="s">
        <v>2656</v>
      </c>
      <c r="Y1653" s="2">
        <v>44125</v>
      </c>
      <c r="Z1653" s="10">
        <v>42012</v>
      </c>
      <c r="AA1653" s="14" t="str">
        <f>TEXT(Table1[[#This Row],[Order Date]],"mmmm")</f>
        <v>January</v>
      </c>
      <c r="AB1653" s="8" t="str">
        <f>TEXT(Table1[[#This Row],[Order Date]],"yyyy")</f>
        <v>2015</v>
      </c>
      <c r="AC1653" s="10">
        <v>42012</v>
      </c>
      <c r="AD1653" s="2">
        <v>17.429400000000001</v>
      </c>
      <c r="AE1653" s="2">
        <v>1</v>
      </c>
      <c r="AF1653" s="2">
        <v>25.26</v>
      </c>
      <c r="AG1653" s="2">
        <v>88156</v>
      </c>
      <c r="AH1653" s="7" t="str">
        <f>IF(COUNTIF(Returns!$A$2:$A$1635,Orders!AG1653)&gt;0,"Returned","Not Returned")</f>
        <v>Not Returned</v>
      </c>
    </row>
    <row r="1654" spans="5:34" ht="12.75" customHeight="1" thickTop="1" thickBot="1" x14ac:dyDescent="0.3">
      <c r="E1654" s="11">
        <v>20827</v>
      </c>
      <c r="F1654" s="12" t="s">
        <v>37</v>
      </c>
      <c r="G1654" s="12">
        <v>0.05</v>
      </c>
      <c r="H1654" s="12">
        <v>34.979999999999997</v>
      </c>
      <c r="I1654" s="12">
        <v>7.53</v>
      </c>
      <c r="J1654" s="12">
        <v>2908</v>
      </c>
      <c r="K1654" s="7" t="str">
        <f>IF(COUNTIF(Table1[Customer ID],Table1[[#This Row],[Customer ID]])&gt;1,"Repeat Customer","One-Time Customer")</f>
        <v>Repeat Customer</v>
      </c>
      <c r="L1654" s="12" t="s">
        <v>2655</v>
      </c>
      <c r="M1654" s="12" t="s">
        <v>27</v>
      </c>
      <c r="N1654" s="12" t="s">
        <v>40</v>
      </c>
      <c r="O1654" s="12" t="s">
        <v>77</v>
      </c>
      <c r="P1654" s="12" t="s">
        <v>180</v>
      </c>
      <c r="Q1654" s="12" t="s">
        <v>59</v>
      </c>
      <c r="R1654" s="12" t="s">
        <v>505</v>
      </c>
      <c r="S1654" s="12">
        <v>0.76</v>
      </c>
      <c r="T1654" s="7">
        <f>Table1[[#This Row],[Profit]]/Table1[[#This Row],[Sales]]</f>
        <v>-5.6216699938046399E-2</v>
      </c>
      <c r="U1654" s="12" t="s">
        <v>33</v>
      </c>
      <c r="V1654" s="12" t="s">
        <v>53</v>
      </c>
      <c r="W1654" s="12" t="s">
        <v>154</v>
      </c>
      <c r="X1654" s="12" t="s">
        <v>2656</v>
      </c>
      <c r="Y1654" s="12">
        <v>44125</v>
      </c>
      <c r="Z1654" s="13">
        <v>42063</v>
      </c>
      <c r="AA1654" s="14" t="str">
        <f>TEXT(Table1[[#This Row],[Order Date]],"mmmm")</f>
        <v>February</v>
      </c>
      <c r="AB1654" s="8" t="str">
        <f>TEXT(Table1[[#This Row],[Order Date]],"yyyy")</f>
        <v>2015</v>
      </c>
      <c r="AC1654" s="13">
        <v>42066</v>
      </c>
      <c r="AD1654" s="12">
        <v>-32.666400000000003</v>
      </c>
      <c r="AE1654" s="12">
        <v>16</v>
      </c>
      <c r="AF1654" s="12">
        <v>581.08000000000004</v>
      </c>
      <c r="AG1654" s="12">
        <v>88157</v>
      </c>
      <c r="AH1654" s="7" t="str">
        <f>IF(COUNTIF(Returns!$A$2:$A$1635,Orders!AG1654)&gt;0,"Returned","Not Returned")</f>
        <v>Not Returned</v>
      </c>
    </row>
    <row r="1655" spans="5:34" ht="12.75" customHeight="1" thickTop="1" thickBot="1" x14ac:dyDescent="0.3">
      <c r="E1655" s="9">
        <v>20828</v>
      </c>
      <c r="F1655" s="2" t="s">
        <v>37</v>
      </c>
      <c r="G1655" s="2">
        <v>0</v>
      </c>
      <c r="H1655" s="2">
        <v>3.14</v>
      </c>
      <c r="I1655" s="2">
        <v>1.92</v>
      </c>
      <c r="J1655" s="2">
        <v>2908</v>
      </c>
      <c r="K1655" s="7" t="str">
        <f>IF(COUNTIF(Table1[Customer ID],Table1[[#This Row],[Customer ID]])&gt;1,"Repeat Customer","One-Time Customer")</f>
        <v>Repeat Customer</v>
      </c>
      <c r="L1655" s="2" t="s">
        <v>2655</v>
      </c>
      <c r="M1655" s="2" t="s">
        <v>49</v>
      </c>
      <c r="N1655" s="2" t="s">
        <v>40</v>
      </c>
      <c r="O1655" s="2" t="s">
        <v>29</v>
      </c>
      <c r="P1655" s="2" t="s">
        <v>174</v>
      </c>
      <c r="Q1655" s="2" t="s">
        <v>31</v>
      </c>
      <c r="R1655" s="2" t="s">
        <v>2657</v>
      </c>
      <c r="S1655" s="2">
        <v>0.84</v>
      </c>
      <c r="T1655" s="7">
        <f>Table1[[#This Row],[Profit]]/Table1[[#This Row],[Sales]]</f>
        <v>-0.47712313839447879</v>
      </c>
      <c r="U1655" s="2" t="s">
        <v>33</v>
      </c>
      <c r="V1655" s="2" t="s">
        <v>53</v>
      </c>
      <c r="W1655" s="2" t="s">
        <v>154</v>
      </c>
      <c r="X1655" s="2" t="s">
        <v>2656</v>
      </c>
      <c r="Y1655" s="2">
        <v>44125</v>
      </c>
      <c r="Z1655" s="10">
        <v>42063</v>
      </c>
      <c r="AA1655" s="14" t="str">
        <f>TEXT(Table1[[#This Row],[Order Date]],"mmmm")</f>
        <v>February</v>
      </c>
      <c r="AB1655" s="8" t="str">
        <f>TEXT(Table1[[#This Row],[Order Date]],"yyyy")</f>
        <v>2015</v>
      </c>
      <c r="AC1655" s="10">
        <v>42065</v>
      </c>
      <c r="AD1655" s="2">
        <v>-13.135200000000001</v>
      </c>
      <c r="AE1655" s="2">
        <v>8</v>
      </c>
      <c r="AF1655" s="2">
        <v>27.53</v>
      </c>
      <c r="AG1655" s="2">
        <v>88157</v>
      </c>
      <c r="AH1655" s="7" t="str">
        <f>IF(COUNTIF(Returns!$A$2:$A$1635,Orders!AG1655)&gt;0,"Returned","Not Returned")</f>
        <v>Not Returned</v>
      </c>
    </row>
    <row r="1656" spans="5:34" ht="12.75" customHeight="1" thickTop="1" thickBot="1" x14ac:dyDescent="0.3">
      <c r="E1656" s="11">
        <v>21290</v>
      </c>
      <c r="F1656" s="12" t="s">
        <v>25</v>
      </c>
      <c r="G1656" s="12">
        <v>0.04</v>
      </c>
      <c r="H1656" s="12">
        <v>4.13</v>
      </c>
      <c r="I1656" s="12">
        <v>0.99</v>
      </c>
      <c r="J1656" s="12">
        <v>2912</v>
      </c>
      <c r="K1656" s="7" t="str">
        <f>IF(COUNTIF(Table1[Customer ID],Table1[[#This Row],[Customer ID]])&gt;1,"Repeat Customer","One-Time Customer")</f>
        <v>Repeat Customer</v>
      </c>
      <c r="L1656" s="12" t="s">
        <v>2658</v>
      </c>
      <c r="M1656" s="12" t="s">
        <v>27</v>
      </c>
      <c r="N1656" s="12" t="s">
        <v>40</v>
      </c>
      <c r="O1656" s="12" t="s">
        <v>29</v>
      </c>
      <c r="P1656" s="12" t="s">
        <v>134</v>
      </c>
      <c r="Q1656" s="12" t="s">
        <v>59</v>
      </c>
      <c r="R1656" s="12" t="s">
        <v>1420</v>
      </c>
      <c r="S1656" s="12">
        <v>0.39</v>
      </c>
      <c r="T1656" s="7">
        <f>Table1[[#This Row],[Profit]]/Table1[[#This Row],[Sales]]</f>
        <v>0.69</v>
      </c>
      <c r="U1656" s="12" t="s">
        <v>33</v>
      </c>
      <c r="V1656" s="12" t="s">
        <v>61</v>
      </c>
      <c r="W1656" s="12" t="s">
        <v>2659</v>
      </c>
      <c r="X1656" s="12" t="s">
        <v>2660</v>
      </c>
      <c r="Y1656" s="12">
        <v>58201</v>
      </c>
      <c r="Z1656" s="13">
        <v>42122</v>
      </c>
      <c r="AA1656" s="14" t="str">
        <f>TEXT(Table1[[#This Row],[Order Date]],"mmmm")</f>
        <v>April</v>
      </c>
      <c r="AB1656" s="8" t="str">
        <f>TEXT(Table1[[#This Row],[Order Date]],"yyyy")</f>
        <v>2015</v>
      </c>
      <c r="AC1656" s="13">
        <v>42124</v>
      </c>
      <c r="AD1656" s="12">
        <v>22.307699999999997</v>
      </c>
      <c r="AE1656" s="12">
        <v>7</v>
      </c>
      <c r="AF1656" s="12">
        <v>32.33</v>
      </c>
      <c r="AG1656" s="12">
        <v>87396</v>
      </c>
      <c r="AH1656" s="7" t="str">
        <f>IF(COUNTIF(Returns!$A$2:$A$1635,Orders!AG1656)&gt;0,"Returned","Not Returned")</f>
        <v>Not Returned</v>
      </c>
    </row>
    <row r="1657" spans="5:34" ht="12.75" customHeight="1" thickTop="1" thickBot="1" x14ac:dyDescent="0.3">
      <c r="E1657" s="9">
        <v>21291</v>
      </c>
      <c r="F1657" s="2" t="s">
        <v>25</v>
      </c>
      <c r="G1657" s="2">
        <v>0.06</v>
      </c>
      <c r="H1657" s="2">
        <v>55.48</v>
      </c>
      <c r="I1657" s="2">
        <v>14.3</v>
      </c>
      <c r="J1657" s="2">
        <v>2912</v>
      </c>
      <c r="K1657" s="7" t="str">
        <f>IF(COUNTIF(Table1[Customer ID],Table1[[#This Row],[Customer ID]])&gt;1,"Repeat Customer","One-Time Customer")</f>
        <v>Repeat Customer</v>
      </c>
      <c r="L1657" s="2" t="s">
        <v>2658</v>
      </c>
      <c r="M1657" s="2" t="s">
        <v>49</v>
      </c>
      <c r="N1657" s="2" t="s">
        <v>40</v>
      </c>
      <c r="O1657" s="2" t="s">
        <v>29</v>
      </c>
      <c r="P1657" s="2" t="s">
        <v>93</v>
      </c>
      <c r="Q1657" s="2" t="s">
        <v>59</v>
      </c>
      <c r="R1657" s="2" t="s">
        <v>94</v>
      </c>
      <c r="S1657" s="2">
        <v>0.37</v>
      </c>
      <c r="T1657" s="7">
        <f>Table1[[#This Row],[Profit]]/Table1[[#This Row],[Sales]]</f>
        <v>0.69</v>
      </c>
      <c r="U1657" s="2" t="s">
        <v>33</v>
      </c>
      <c r="V1657" s="2" t="s">
        <v>61</v>
      </c>
      <c r="W1657" s="2" t="s">
        <v>2659</v>
      </c>
      <c r="X1657" s="2" t="s">
        <v>2660</v>
      </c>
      <c r="Y1657" s="2">
        <v>58201</v>
      </c>
      <c r="Z1657" s="10">
        <v>42122</v>
      </c>
      <c r="AA1657" s="14" t="str">
        <f>TEXT(Table1[[#This Row],[Order Date]],"mmmm")</f>
        <v>April</v>
      </c>
      <c r="AB1657" s="8" t="str">
        <f>TEXT(Table1[[#This Row],[Order Date]],"yyyy")</f>
        <v>2015</v>
      </c>
      <c r="AC1657" s="10">
        <v>42124</v>
      </c>
      <c r="AD1657" s="2">
        <v>443.02139999999991</v>
      </c>
      <c r="AE1657" s="2">
        <v>12</v>
      </c>
      <c r="AF1657" s="2">
        <v>642.05999999999995</v>
      </c>
      <c r="AG1657" s="2">
        <v>87396</v>
      </c>
      <c r="AH1657" s="7" t="str">
        <f>IF(COUNTIF(Returns!$A$2:$A$1635,Orders!AG1657)&gt;0,"Returned","Not Returned")</f>
        <v>Not Returned</v>
      </c>
    </row>
    <row r="1658" spans="5:34" ht="12.75" customHeight="1" thickTop="1" thickBot="1" x14ac:dyDescent="0.3">
      <c r="E1658" s="11">
        <v>8310</v>
      </c>
      <c r="F1658" s="12" t="s">
        <v>56</v>
      </c>
      <c r="G1658" s="12">
        <v>0.05</v>
      </c>
      <c r="H1658" s="12">
        <v>535.64</v>
      </c>
      <c r="I1658" s="12">
        <v>14.7</v>
      </c>
      <c r="J1658" s="12">
        <v>2920</v>
      </c>
      <c r="K1658" s="7" t="str">
        <f>IF(COUNTIF(Table1[Customer ID],Table1[[#This Row],[Customer ID]])&gt;1,"Repeat Customer","One-Time Customer")</f>
        <v>One-Time Customer</v>
      </c>
      <c r="L1658" s="12" t="s">
        <v>2661</v>
      </c>
      <c r="M1658" s="12" t="s">
        <v>39</v>
      </c>
      <c r="N1658" s="12" t="s">
        <v>40</v>
      </c>
      <c r="O1658" s="12" t="s">
        <v>77</v>
      </c>
      <c r="P1658" s="12" t="s">
        <v>85</v>
      </c>
      <c r="Q1658" s="12" t="s">
        <v>43</v>
      </c>
      <c r="R1658" s="12" t="s">
        <v>1848</v>
      </c>
      <c r="S1658" s="12">
        <v>0.59</v>
      </c>
      <c r="T1658" s="7">
        <f>Table1[[#This Row],[Profit]]/Table1[[#This Row],[Sales]]</f>
        <v>-1.142536496350365</v>
      </c>
      <c r="U1658" s="12" t="s">
        <v>33</v>
      </c>
      <c r="V1658" s="12" t="s">
        <v>61</v>
      </c>
      <c r="W1658" s="12" t="s">
        <v>178</v>
      </c>
      <c r="X1658" s="12" t="s">
        <v>179</v>
      </c>
      <c r="Y1658" s="12">
        <v>60603</v>
      </c>
      <c r="Z1658" s="13">
        <v>42162</v>
      </c>
      <c r="AA1658" s="14" t="str">
        <f>TEXT(Table1[[#This Row],[Order Date]],"mmmm")</f>
        <v>June</v>
      </c>
      <c r="AB1658" s="8" t="str">
        <f>TEXT(Table1[[#This Row],[Order Date]],"yyyy")</f>
        <v>2015</v>
      </c>
      <c r="AC1658" s="13">
        <v>42164</v>
      </c>
      <c r="AD1658" s="12">
        <v>-1220.9144999999999</v>
      </c>
      <c r="AE1658" s="12">
        <v>2</v>
      </c>
      <c r="AF1658" s="12">
        <v>1068.5999999999999</v>
      </c>
      <c r="AG1658" s="12">
        <v>59365</v>
      </c>
      <c r="AH1658" s="7" t="str">
        <f>IF(COUNTIF(Returns!$A$2:$A$1635,Orders!AG1658)&gt;0,"Returned","Not Returned")</f>
        <v>Not Returned</v>
      </c>
    </row>
    <row r="1659" spans="5:34" ht="12.75" customHeight="1" thickTop="1" thickBot="1" x14ac:dyDescent="0.3">
      <c r="E1659" s="9">
        <v>18166</v>
      </c>
      <c r="F1659" s="2" t="s">
        <v>56</v>
      </c>
      <c r="G1659" s="2">
        <v>0</v>
      </c>
      <c r="H1659" s="2">
        <v>6.37</v>
      </c>
      <c r="I1659" s="2">
        <v>5.19</v>
      </c>
      <c r="J1659" s="2">
        <v>2923</v>
      </c>
      <c r="K1659" s="7" t="str">
        <f>IF(COUNTIF(Table1[Customer ID],Table1[[#This Row],[Customer ID]])&gt;1,"Repeat Customer","One-Time Customer")</f>
        <v>One-Time Customer</v>
      </c>
      <c r="L1659" s="2" t="s">
        <v>2662</v>
      </c>
      <c r="M1659" s="2" t="s">
        <v>49</v>
      </c>
      <c r="N1659" s="2" t="s">
        <v>114</v>
      </c>
      <c r="O1659" s="2" t="s">
        <v>29</v>
      </c>
      <c r="P1659" s="2" t="s">
        <v>109</v>
      </c>
      <c r="Q1659" s="2" t="s">
        <v>59</v>
      </c>
      <c r="R1659" s="2" t="s">
        <v>623</v>
      </c>
      <c r="S1659" s="2">
        <v>0.38</v>
      </c>
      <c r="T1659" s="7">
        <f>Table1[[#This Row],[Profit]]/Table1[[#This Row],[Sales]]</f>
        <v>-0.27217243107769423</v>
      </c>
      <c r="U1659" s="2" t="s">
        <v>33</v>
      </c>
      <c r="V1659" s="2" t="s">
        <v>53</v>
      </c>
      <c r="W1659" s="2" t="s">
        <v>415</v>
      </c>
      <c r="X1659" s="2" t="s">
        <v>2663</v>
      </c>
      <c r="Y1659" s="2">
        <v>21740</v>
      </c>
      <c r="Z1659" s="10">
        <v>42063</v>
      </c>
      <c r="AA1659" s="14" t="str">
        <f>TEXT(Table1[[#This Row],[Order Date]],"mmmm")</f>
        <v>February</v>
      </c>
      <c r="AB1659" s="8" t="str">
        <f>TEXT(Table1[[#This Row],[Order Date]],"yyyy")</f>
        <v>2015</v>
      </c>
      <c r="AC1659" s="10">
        <v>42065</v>
      </c>
      <c r="AD1659" s="2">
        <v>-27.1492</v>
      </c>
      <c r="AE1659" s="2">
        <v>15</v>
      </c>
      <c r="AF1659" s="2">
        <v>99.75</v>
      </c>
      <c r="AG1659" s="2">
        <v>86592</v>
      </c>
      <c r="AH1659" s="7" t="str">
        <f>IF(COUNTIF(Returns!$A$2:$A$1635,Orders!AG1659)&gt;0,"Returned","Not Returned")</f>
        <v>Not Returned</v>
      </c>
    </row>
    <row r="1660" spans="5:34" ht="12.75" customHeight="1" thickTop="1" thickBot="1" x14ac:dyDescent="0.3">
      <c r="E1660" s="11">
        <v>18345</v>
      </c>
      <c r="F1660" s="12" t="s">
        <v>47</v>
      </c>
      <c r="G1660" s="12">
        <v>0.02</v>
      </c>
      <c r="H1660" s="12">
        <v>110.98</v>
      </c>
      <c r="I1660" s="12">
        <v>13.99</v>
      </c>
      <c r="J1660" s="12">
        <v>2924</v>
      </c>
      <c r="K1660" s="7" t="str">
        <f>IF(COUNTIF(Table1[Customer ID],Table1[[#This Row],[Customer ID]])&gt;1,"Repeat Customer","One-Time Customer")</f>
        <v>Repeat Customer</v>
      </c>
      <c r="L1660" s="12" t="s">
        <v>2664</v>
      </c>
      <c r="M1660" s="12" t="s">
        <v>49</v>
      </c>
      <c r="N1660" s="12" t="s">
        <v>114</v>
      </c>
      <c r="O1660" s="12" t="s">
        <v>41</v>
      </c>
      <c r="P1660" s="12" t="s">
        <v>50</v>
      </c>
      <c r="Q1660" s="12" t="s">
        <v>86</v>
      </c>
      <c r="R1660" s="12" t="s">
        <v>1891</v>
      </c>
      <c r="S1660" s="12">
        <v>0.69</v>
      </c>
      <c r="T1660" s="7">
        <f>Table1[[#This Row],[Profit]]/Table1[[#This Row],[Sales]]</f>
        <v>-0.46944069218205092</v>
      </c>
      <c r="U1660" s="12" t="s">
        <v>33</v>
      </c>
      <c r="V1660" s="12" t="s">
        <v>53</v>
      </c>
      <c r="W1660" s="12" t="s">
        <v>415</v>
      </c>
      <c r="X1660" s="12" t="s">
        <v>2665</v>
      </c>
      <c r="Y1660" s="12">
        <v>20707</v>
      </c>
      <c r="Z1660" s="13">
        <v>42020</v>
      </c>
      <c r="AA1660" s="14" t="str">
        <f>TEXT(Table1[[#This Row],[Order Date]],"mmmm")</f>
        <v>January</v>
      </c>
      <c r="AB1660" s="8" t="str">
        <f>TEXT(Table1[[#This Row],[Order Date]],"yyyy")</f>
        <v>2015</v>
      </c>
      <c r="AC1660" s="13">
        <v>42022</v>
      </c>
      <c r="AD1660" s="12">
        <v>-106.3424</v>
      </c>
      <c r="AE1660" s="12">
        <v>2</v>
      </c>
      <c r="AF1660" s="12">
        <v>226.53</v>
      </c>
      <c r="AG1660" s="12">
        <v>86591</v>
      </c>
      <c r="AH1660" s="7" t="str">
        <f>IF(COUNTIF(Returns!$A$2:$A$1635,Orders!AG1660)&gt;0,"Returned","Not Returned")</f>
        <v>Not Returned</v>
      </c>
    </row>
    <row r="1661" spans="5:34" ht="12.75" customHeight="1" thickTop="1" thickBot="1" x14ac:dyDescent="0.3">
      <c r="E1661" s="9">
        <v>18346</v>
      </c>
      <c r="F1661" s="2" t="s">
        <v>47</v>
      </c>
      <c r="G1661" s="2">
        <v>0.01</v>
      </c>
      <c r="H1661" s="2">
        <v>8.01</v>
      </c>
      <c r="I1661" s="2">
        <v>2.87</v>
      </c>
      <c r="J1661" s="2">
        <v>2924</v>
      </c>
      <c r="K1661" s="7" t="str">
        <f>IF(COUNTIF(Table1[Customer ID],Table1[[#This Row],[Customer ID]])&gt;1,"Repeat Customer","One-Time Customer")</f>
        <v>Repeat Customer</v>
      </c>
      <c r="L1661" s="2" t="s">
        <v>2664</v>
      </c>
      <c r="M1661" s="2" t="s">
        <v>49</v>
      </c>
      <c r="N1661" s="2" t="s">
        <v>114</v>
      </c>
      <c r="O1661" s="2" t="s">
        <v>29</v>
      </c>
      <c r="P1661" s="2" t="s">
        <v>93</v>
      </c>
      <c r="Q1661" s="2" t="s">
        <v>31</v>
      </c>
      <c r="R1661" s="2" t="s">
        <v>2666</v>
      </c>
      <c r="S1661" s="2">
        <v>0.4</v>
      </c>
      <c r="T1661" s="7">
        <f>Table1[[#This Row],[Profit]]/Table1[[#This Row],[Sales]]</f>
        <v>0.65516096139839752</v>
      </c>
      <c r="U1661" s="2" t="s">
        <v>33</v>
      </c>
      <c r="V1661" s="2" t="s">
        <v>53</v>
      </c>
      <c r="W1661" s="2" t="s">
        <v>415</v>
      </c>
      <c r="X1661" s="2" t="s">
        <v>2665</v>
      </c>
      <c r="Y1661" s="2">
        <v>20707</v>
      </c>
      <c r="Z1661" s="10">
        <v>42020</v>
      </c>
      <c r="AA1661" s="14" t="str">
        <f>TEXT(Table1[[#This Row],[Order Date]],"mmmm")</f>
        <v>January</v>
      </c>
      <c r="AB1661" s="8" t="str">
        <f>TEXT(Table1[[#This Row],[Order Date]],"yyyy")</f>
        <v>2015</v>
      </c>
      <c r="AC1661" s="10">
        <v>42022</v>
      </c>
      <c r="AD1661" s="2">
        <v>44.976799999999997</v>
      </c>
      <c r="AE1661" s="2">
        <v>8</v>
      </c>
      <c r="AF1661" s="2">
        <v>68.650000000000006</v>
      </c>
      <c r="AG1661" s="2">
        <v>86591</v>
      </c>
      <c r="AH1661" s="7" t="str">
        <f>IF(COUNTIF(Returns!$A$2:$A$1635,Orders!AG1661)&gt;0,"Returned","Not Returned")</f>
        <v>Not Returned</v>
      </c>
    </row>
    <row r="1662" spans="5:34" ht="12.75" customHeight="1" thickTop="1" thickBot="1" x14ac:dyDescent="0.3">
      <c r="E1662" s="11">
        <v>25817</v>
      </c>
      <c r="F1662" s="12" t="s">
        <v>47</v>
      </c>
      <c r="G1662" s="12">
        <v>0.02</v>
      </c>
      <c r="H1662" s="12">
        <v>5.58</v>
      </c>
      <c r="I1662" s="12">
        <v>2.99</v>
      </c>
      <c r="J1662" s="12">
        <v>2928</v>
      </c>
      <c r="K1662" s="7" t="str">
        <f>IF(COUNTIF(Table1[Customer ID],Table1[[#This Row],[Customer ID]])&gt;1,"Repeat Customer","One-Time Customer")</f>
        <v>Repeat Customer</v>
      </c>
      <c r="L1662" s="12" t="s">
        <v>2667</v>
      </c>
      <c r="M1662" s="12" t="s">
        <v>49</v>
      </c>
      <c r="N1662" s="12" t="s">
        <v>114</v>
      </c>
      <c r="O1662" s="12" t="s">
        <v>29</v>
      </c>
      <c r="P1662" s="12" t="s">
        <v>109</v>
      </c>
      <c r="Q1662" s="12" t="s">
        <v>59</v>
      </c>
      <c r="R1662" s="12" t="s">
        <v>2668</v>
      </c>
      <c r="S1662" s="12">
        <v>0.37</v>
      </c>
      <c r="T1662" s="7">
        <f>Table1[[#This Row],[Profit]]/Table1[[#This Row],[Sales]]</f>
        <v>2.9106447662880544</v>
      </c>
      <c r="U1662" s="12" t="s">
        <v>33</v>
      </c>
      <c r="V1662" s="12" t="s">
        <v>136</v>
      </c>
      <c r="W1662" s="12" t="s">
        <v>932</v>
      </c>
      <c r="X1662" s="12" t="s">
        <v>2669</v>
      </c>
      <c r="Y1662" s="12">
        <v>29418</v>
      </c>
      <c r="Z1662" s="13">
        <v>42150</v>
      </c>
      <c r="AA1662" s="14" t="str">
        <f>TEXT(Table1[[#This Row],[Order Date]],"mmmm")</f>
        <v>May</v>
      </c>
      <c r="AB1662" s="8" t="str">
        <f>TEXT(Table1[[#This Row],[Order Date]],"yyyy")</f>
        <v>2015</v>
      </c>
      <c r="AC1662" s="13">
        <v>42152</v>
      </c>
      <c r="AD1662" s="12">
        <v>689.32799999999997</v>
      </c>
      <c r="AE1662" s="12">
        <v>42</v>
      </c>
      <c r="AF1662" s="12">
        <v>236.83</v>
      </c>
      <c r="AG1662" s="12">
        <v>90218</v>
      </c>
      <c r="AH1662" s="7" t="str">
        <f>IF(COUNTIF(Returns!$A$2:$A$1635,Orders!AG1662)&gt;0,"Returned","Not Returned")</f>
        <v>Not Returned</v>
      </c>
    </row>
    <row r="1663" spans="5:34" ht="12.75" customHeight="1" thickTop="1" thickBot="1" x14ac:dyDescent="0.3">
      <c r="E1663" s="9">
        <v>25819</v>
      </c>
      <c r="F1663" s="2" t="s">
        <v>47</v>
      </c>
      <c r="G1663" s="2">
        <v>0.02</v>
      </c>
      <c r="H1663" s="2">
        <v>54.1</v>
      </c>
      <c r="I1663" s="2">
        <v>19.989999999999998</v>
      </c>
      <c r="J1663" s="2">
        <v>2928</v>
      </c>
      <c r="K1663" s="7" t="str">
        <f>IF(COUNTIF(Table1[Customer ID],Table1[[#This Row],[Customer ID]])&gt;1,"Repeat Customer","One-Time Customer")</f>
        <v>Repeat Customer</v>
      </c>
      <c r="L1663" s="2" t="s">
        <v>2667</v>
      </c>
      <c r="M1663" s="2" t="s">
        <v>49</v>
      </c>
      <c r="N1663" s="2" t="s">
        <v>114</v>
      </c>
      <c r="O1663" s="2" t="s">
        <v>29</v>
      </c>
      <c r="P1663" s="2" t="s">
        <v>141</v>
      </c>
      <c r="Q1663" s="2" t="s">
        <v>59</v>
      </c>
      <c r="R1663" s="2" t="s">
        <v>2181</v>
      </c>
      <c r="S1663" s="2">
        <v>0.59</v>
      </c>
      <c r="T1663" s="7">
        <f>Table1[[#This Row],[Profit]]/Table1[[#This Row],[Sales]]</f>
        <v>-1.7269020551502156E-2</v>
      </c>
      <c r="U1663" s="2" t="s">
        <v>33</v>
      </c>
      <c r="V1663" s="2" t="s">
        <v>136</v>
      </c>
      <c r="W1663" s="2" t="s">
        <v>932</v>
      </c>
      <c r="X1663" s="2" t="s">
        <v>2669</v>
      </c>
      <c r="Y1663" s="2">
        <v>29418</v>
      </c>
      <c r="Z1663" s="10">
        <v>42150</v>
      </c>
      <c r="AA1663" s="14" t="str">
        <f>TEXT(Table1[[#This Row],[Order Date]],"mmmm")</f>
        <v>May</v>
      </c>
      <c r="AB1663" s="8" t="str">
        <f>TEXT(Table1[[#This Row],[Order Date]],"yyyy")</f>
        <v>2015</v>
      </c>
      <c r="AC1663" s="10">
        <v>42151</v>
      </c>
      <c r="AD1663" s="2">
        <v>-33.585999999999999</v>
      </c>
      <c r="AE1663" s="2">
        <v>36</v>
      </c>
      <c r="AF1663" s="2">
        <v>1944.87</v>
      </c>
      <c r="AG1663" s="2">
        <v>90218</v>
      </c>
      <c r="AH1663" s="7" t="str">
        <f>IF(COUNTIF(Returns!$A$2:$A$1635,Orders!AG1663)&gt;0,"Returned","Not Returned")</f>
        <v>Not Returned</v>
      </c>
    </row>
    <row r="1664" spans="5:34" ht="12.75" customHeight="1" thickTop="1" thickBot="1" x14ac:dyDescent="0.3">
      <c r="E1664" s="11">
        <v>21313</v>
      </c>
      <c r="F1664" s="12" t="s">
        <v>37</v>
      </c>
      <c r="G1664" s="12">
        <v>0.1</v>
      </c>
      <c r="H1664" s="12">
        <v>11.55</v>
      </c>
      <c r="I1664" s="12">
        <v>2.36</v>
      </c>
      <c r="J1664" s="12">
        <v>2931</v>
      </c>
      <c r="K1664" s="7" t="str">
        <f>IF(COUNTIF(Table1[Customer ID],Table1[[#This Row],[Customer ID]])&gt;1,"Repeat Customer","One-Time Customer")</f>
        <v>One-Time Customer</v>
      </c>
      <c r="L1664" s="12" t="s">
        <v>2670</v>
      </c>
      <c r="M1664" s="12" t="s">
        <v>49</v>
      </c>
      <c r="N1664" s="12" t="s">
        <v>58</v>
      </c>
      <c r="O1664" s="12" t="s">
        <v>29</v>
      </c>
      <c r="P1664" s="12" t="s">
        <v>30</v>
      </c>
      <c r="Q1664" s="12" t="s">
        <v>31</v>
      </c>
      <c r="R1664" s="12" t="s">
        <v>312</v>
      </c>
      <c r="S1664" s="12">
        <v>0.55000000000000004</v>
      </c>
      <c r="T1664" s="7">
        <f>Table1[[#This Row],[Profit]]/Table1[[#This Row],[Sales]]</f>
        <v>0.51386315091699197</v>
      </c>
      <c r="U1664" s="12" t="s">
        <v>33</v>
      </c>
      <c r="V1664" s="12" t="s">
        <v>34</v>
      </c>
      <c r="W1664" s="12" t="s">
        <v>45</v>
      </c>
      <c r="X1664" s="12" t="s">
        <v>2671</v>
      </c>
      <c r="Y1664" s="12">
        <v>95630</v>
      </c>
      <c r="Z1664" s="13">
        <v>42063</v>
      </c>
      <c r="AA1664" s="14" t="str">
        <f>TEXT(Table1[[#This Row],[Order Date]],"mmmm")</f>
        <v>February</v>
      </c>
      <c r="AB1664" s="8" t="str">
        <f>TEXT(Table1[[#This Row],[Order Date]],"yyyy")</f>
        <v>2015</v>
      </c>
      <c r="AC1664" s="13">
        <v>42063</v>
      </c>
      <c r="AD1664" s="12">
        <v>69.767200000000003</v>
      </c>
      <c r="AE1664" s="12">
        <v>12</v>
      </c>
      <c r="AF1664" s="12">
        <v>135.77000000000001</v>
      </c>
      <c r="AG1664" s="12">
        <v>87619</v>
      </c>
      <c r="AH1664" s="7" t="str">
        <f>IF(COUNTIF(Returns!$A$2:$A$1635,Orders!AG1664)&gt;0,"Returned","Not Returned")</f>
        <v>Not Returned</v>
      </c>
    </row>
    <row r="1665" spans="5:34" ht="12.75" customHeight="1" thickTop="1" thickBot="1" x14ac:dyDescent="0.3">
      <c r="E1665" s="9">
        <v>24866</v>
      </c>
      <c r="F1665" s="2" t="s">
        <v>25</v>
      </c>
      <c r="G1665" s="2">
        <v>0.01</v>
      </c>
      <c r="H1665" s="2">
        <v>35.44</v>
      </c>
      <c r="I1665" s="2">
        <v>19.989999999999998</v>
      </c>
      <c r="J1665" s="2">
        <v>2932</v>
      </c>
      <c r="K1665" s="7" t="str">
        <f>IF(COUNTIF(Table1[Customer ID],Table1[[#This Row],[Customer ID]])&gt;1,"Repeat Customer","One-Time Customer")</f>
        <v>One-Time Customer</v>
      </c>
      <c r="L1665" s="2" t="s">
        <v>2672</v>
      </c>
      <c r="M1665" s="2" t="s">
        <v>49</v>
      </c>
      <c r="N1665" s="2" t="s">
        <v>58</v>
      </c>
      <c r="O1665" s="2" t="s">
        <v>29</v>
      </c>
      <c r="P1665" s="2" t="s">
        <v>93</v>
      </c>
      <c r="Q1665" s="2" t="s">
        <v>59</v>
      </c>
      <c r="R1665" s="2" t="s">
        <v>1754</v>
      </c>
      <c r="S1665" s="2">
        <v>0.38</v>
      </c>
      <c r="T1665" s="7">
        <f>Table1[[#This Row],[Profit]]/Table1[[#This Row],[Sales]]</f>
        <v>-0.95296409886343125</v>
      </c>
      <c r="U1665" s="2" t="s">
        <v>33</v>
      </c>
      <c r="V1665" s="2" t="s">
        <v>53</v>
      </c>
      <c r="W1665" s="2" t="s">
        <v>228</v>
      </c>
      <c r="X1665" s="2" t="s">
        <v>857</v>
      </c>
      <c r="Y1665" s="2">
        <v>6614</v>
      </c>
      <c r="Z1665" s="10">
        <v>42116</v>
      </c>
      <c r="AA1665" s="14" t="str">
        <f>TEXT(Table1[[#This Row],[Order Date]],"mmmm")</f>
        <v>April</v>
      </c>
      <c r="AB1665" s="8" t="str">
        <f>TEXT(Table1[[#This Row],[Order Date]],"yyyy")</f>
        <v>2015</v>
      </c>
      <c r="AC1665" s="10">
        <v>42117</v>
      </c>
      <c r="AD1665" s="2">
        <v>-52.822799999999994</v>
      </c>
      <c r="AE1665" s="2">
        <v>1</v>
      </c>
      <c r="AF1665" s="2">
        <v>55.43</v>
      </c>
      <c r="AG1665" s="2">
        <v>87620</v>
      </c>
      <c r="AH1665" s="7" t="str">
        <f>IF(COUNTIF(Returns!$A$2:$A$1635,Orders!AG1665)&gt;0,"Returned","Not Returned")</f>
        <v>Not Returned</v>
      </c>
    </row>
    <row r="1666" spans="5:34" ht="12.75" customHeight="1" thickTop="1" thickBot="1" x14ac:dyDescent="0.3">
      <c r="E1666" s="11">
        <v>24995</v>
      </c>
      <c r="F1666" s="12" t="s">
        <v>106</v>
      </c>
      <c r="G1666" s="12">
        <v>0.02</v>
      </c>
      <c r="H1666" s="12">
        <v>3.8</v>
      </c>
      <c r="I1666" s="12">
        <v>1.49</v>
      </c>
      <c r="J1666" s="12">
        <v>2935</v>
      </c>
      <c r="K1666" s="7" t="str">
        <f>IF(COUNTIF(Table1[Customer ID],Table1[[#This Row],[Customer ID]])&gt;1,"Repeat Customer","One-Time Customer")</f>
        <v>One-Time Customer</v>
      </c>
      <c r="L1666" s="12" t="s">
        <v>2673</v>
      </c>
      <c r="M1666" s="12" t="s">
        <v>49</v>
      </c>
      <c r="N1666" s="12" t="s">
        <v>58</v>
      </c>
      <c r="O1666" s="12" t="s">
        <v>29</v>
      </c>
      <c r="P1666" s="12" t="s">
        <v>109</v>
      </c>
      <c r="Q1666" s="12" t="s">
        <v>59</v>
      </c>
      <c r="R1666" s="12" t="s">
        <v>125</v>
      </c>
      <c r="S1666" s="12">
        <v>0.38</v>
      </c>
      <c r="T1666" s="7">
        <f>Table1[[#This Row],[Profit]]/Table1[[#This Row],[Sales]]</f>
        <v>0.35728250244379273</v>
      </c>
      <c r="U1666" s="12" t="s">
        <v>33</v>
      </c>
      <c r="V1666" s="12" t="s">
        <v>53</v>
      </c>
      <c r="W1666" s="12" t="s">
        <v>193</v>
      </c>
      <c r="X1666" s="12" t="s">
        <v>194</v>
      </c>
      <c r="Y1666" s="12">
        <v>2215</v>
      </c>
      <c r="Z1666" s="13">
        <v>42135</v>
      </c>
      <c r="AA1666" s="14" t="str">
        <f>TEXT(Table1[[#This Row],[Order Date]],"mmmm")</f>
        <v>May</v>
      </c>
      <c r="AB1666" s="8" t="str">
        <f>TEXT(Table1[[#This Row],[Order Date]],"yyyy")</f>
        <v>2015</v>
      </c>
      <c r="AC1666" s="13">
        <v>42139</v>
      </c>
      <c r="AD1666" s="12">
        <v>7.31</v>
      </c>
      <c r="AE1666" s="12">
        <v>5</v>
      </c>
      <c r="AF1666" s="12">
        <v>20.46</v>
      </c>
      <c r="AG1666" s="12">
        <v>87617</v>
      </c>
      <c r="AH1666" s="7" t="str">
        <f>IF(COUNTIF(Returns!$A$2:$A$1635,Orders!AG1666)&gt;0,"Returned","Not Returned")</f>
        <v>Not Returned</v>
      </c>
    </row>
    <row r="1667" spans="5:34" ht="12.75" customHeight="1" thickTop="1" thickBot="1" x14ac:dyDescent="0.3">
      <c r="E1667" s="9">
        <v>24865</v>
      </c>
      <c r="F1667" s="2" t="s">
        <v>25</v>
      </c>
      <c r="G1667" s="2">
        <v>0.03</v>
      </c>
      <c r="H1667" s="2">
        <v>47.9</v>
      </c>
      <c r="I1667" s="2">
        <v>5.86</v>
      </c>
      <c r="J1667" s="2">
        <v>2938</v>
      </c>
      <c r="K1667" s="7" t="str">
        <f>IF(COUNTIF(Table1[Customer ID],Table1[[#This Row],[Customer ID]])&gt;1,"Repeat Customer","One-Time Customer")</f>
        <v>One-Time Customer</v>
      </c>
      <c r="L1667" s="2" t="s">
        <v>2674</v>
      </c>
      <c r="M1667" s="2" t="s">
        <v>49</v>
      </c>
      <c r="N1667" s="2" t="s">
        <v>58</v>
      </c>
      <c r="O1667" s="2" t="s">
        <v>29</v>
      </c>
      <c r="P1667" s="2" t="s">
        <v>93</v>
      </c>
      <c r="Q1667" s="2" t="s">
        <v>59</v>
      </c>
      <c r="R1667" s="2" t="s">
        <v>1937</v>
      </c>
      <c r="S1667" s="2">
        <v>0.37</v>
      </c>
      <c r="T1667" s="7">
        <f>Table1[[#This Row],[Profit]]/Table1[[#This Row],[Sales]]</f>
        <v>0.69</v>
      </c>
      <c r="U1667" s="2" t="s">
        <v>33</v>
      </c>
      <c r="V1667" s="2" t="s">
        <v>53</v>
      </c>
      <c r="W1667" s="2" t="s">
        <v>193</v>
      </c>
      <c r="X1667" s="2" t="s">
        <v>2675</v>
      </c>
      <c r="Y1667" s="2">
        <v>2180</v>
      </c>
      <c r="Z1667" s="10">
        <v>42116</v>
      </c>
      <c r="AA1667" s="14" t="str">
        <f>TEXT(Table1[[#This Row],[Order Date]],"mmmm")</f>
        <v>April</v>
      </c>
      <c r="AB1667" s="8" t="str">
        <f>TEXT(Table1[[#This Row],[Order Date]],"yyyy")</f>
        <v>2015</v>
      </c>
      <c r="AC1667" s="10">
        <v>42119</v>
      </c>
      <c r="AD1667" s="2">
        <v>642.99029999999993</v>
      </c>
      <c r="AE1667" s="2">
        <v>20</v>
      </c>
      <c r="AF1667" s="2">
        <v>931.87</v>
      </c>
      <c r="AG1667" s="2">
        <v>87620</v>
      </c>
      <c r="AH1667" s="7" t="str">
        <f>IF(COUNTIF(Returns!$A$2:$A$1635,Orders!AG1667)&gt;0,"Returned","Not Returned")</f>
        <v>Not Returned</v>
      </c>
    </row>
    <row r="1668" spans="5:34" ht="12.75" customHeight="1" thickTop="1" thickBot="1" x14ac:dyDescent="0.3">
      <c r="E1668" s="11">
        <v>23567</v>
      </c>
      <c r="F1668" s="12" t="s">
        <v>47</v>
      </c>
      <c r="G1668" s="12">
        <v>0.05</v>
      </c>
      <c r="H1668" s="12">
        <v>2.62</v>
      </c>
      <c r="I1668" s="12">
        <v>0.8</v>
      </c>
      <c r="J1668" s="12">
        <v>2941</v>
      </c>
      <c r="K1668" s="7" t="str">
        <f>IF(COUNTIF(Table1[Customer ID],Table1[[#This Row],[Customer ID]])&gt;1,"Repeat Customer","One-Time Customer")</f>
        <v>One-Time Customer</v>
      </c>
      <c r="L1668" s="12" t="s">
        <v>2676</v>
      </c>
      <c r="M1668" s="12" t="s">
        <v>49</v>
      </c>
      <c r="N1668" s="12" t="s">
        <v>58</v>
      </c>
      <c r="O1668" s="12" t="s">
        <v>29</v>
      </c>
      <c r="P1668" s="12" t="s">
        <v>66</v>
      </c>
      <c r="Q1668" s="12" t="s">
        <v>31</v>
      </c>
      <c r="R1668" s="12" t="s">
        <v>1409</v>
      </c>
      <c r="S1668" s="12">
        <v>0.39</v>
      </c>
      <c r="T1668" s="7">
        <f>Table1[[#This Row],[Profit]]/Table1[[#This Row],[Sales]]</f>
        <v>0.593647828117702</v>
      </c>
      <c r="U1668" s="12" t="s">
        <v>33</v>
      </c>
      <c r="V1668" s="12" t="s">
        <v>53</v>
      </c>
      <c r="W1668" s="12" t="s">
        <v>54</v>
      </c>
      <c r="X1668" s="12" t="s">
        <v>484</v>
      </c>
      <c r="Y1668" s="12">
        <v>7960</v>
      </c>
      <c r="Z1668" s="13">
        <v>42150</v>
      </c>
      <c r="AA1668" s="14" t="str">
        <f>TEXT(Table1[[#This Row],[Order Date]],"mmmm")</f>
        <v>May</v>
      </c>
      <c r="AB1668" s="8" t="str">
        <f>TEXT(Table1[[#This Row],[Order Date]],"yyyy")</f>
        <v>2015</v>
      </c>
      <c r="AC1668" s="13">
        <v>42151</v>
      </c>
      <c r="AD1668" s="12">
        <v>12.71</v>
      </c>
      <c r="AE1668" s="12">
        <v>8</v>
      </c>
      <c r="AF1668" s="12">
        <v>21.41</v>
      </c>
      <c r="AG1668" s="12">
        <v>87618</v>
      </c>
      <c r="AH1668" s="7" t="str">
        <f>IF(COUNTIF(Returns!$A$2:$A$1635,Orders!AG1668)&gt;0,"Returned","Not Returned")</f>
        <v>Not Returned</v>
      </c>
    </row>
    <row r="1669" spans="5:34" ht="12.75" customHeight="1" thickTop="1" thickBot="1" x14ac:dyDescent="0.3">
      <c r="E1669" s="9">
        <v>19575</v>
      </c>
      <c r="F1669" s="2" t="s">
        <v>106</v>
      </c>
      <c r="G1669" s="2">
        <v>0.04</v>
      </c>
      <c r="H1669" s="2">
        <v>4.55</v>
      </c>
      <c r="I1669" s="2">
        <v>1.49</v>
      </c>
      <c r="J1669" s="2">
        <v>2944</v>
      </c>
      <c r="K1669" s="7" t="str">
        <f>IF(COUNTIF(Table1[Customer ID],Table1[[#This Row],[Customer ID]])&gt;1,"Repeat Customer","One-Time Customer")</f>
        <v>One-Time Customer</v>
      </c>
      <c r="L1669" s="2" t="s">
        <v>2677</v>
      </c>
      <c r="M1669" s="2" t="s">
        <v>49</v>
      </c>
      <c r="N1669" s="2" t="s">
        <v>28</v>
      </c>
      <c r="O1669" s="2" t="s">
        <v>29</v>
      </c>
      <c r="P1669" s="2" t="s">
        <v>109</v>
      </c>
      <c r="Q1669" s="2" t="s">
        <v>59</v>
      </c>
      <c r="R1669" s="2" t="s">
        <v>1441</v>
      </c>
      <c r="S1669" s="2">
        <v>0.35</v>
      </c>
      <c r="T1669" s="7">
        <f>Table1[[#This Row],[Profit]]/Table1[[#This Row],[Sales]]</f>
        <v>0.47343933054393306</v>
      </c>
      <c r="U1669" s="2" t="s">
        <v>33</v>
      </c>
      <c r="V1669" s="2" t="s">
        <v>61</v>
      </c>
      <c r="W1669" s="2" t="s">
        <v>300</v>
      </c>
      <c r="X1669" s="2" t="s">
        <v>1929</v>
      </c>
      <c r="Y1669" s="2">
        <v>48640</v>
      </c>
      <c r="Z1669" s="10">
        <v>42068</v>
      </c>
      <c r="AA1669" s="14" t="str">
        <f>TEXT(Table1[[#This Row],[Order Date]],"mmmm")</f>
        <v>March</v>
      </c>
      <c r="AB1669" s="8" t="str">
        <f>TEXT(Table1[[#This Row],[Order Date]],"yyyy")</f>
        <v>2015</v>
      </c>
      <c r="AC1669" s="10">
        <v>42070</v>
      </c>
      <c r="AD1669" s="2">
        <v>28.288</v>
      </c>
      <c r="AE1669" s="2">
        <v>13</v>
      </c>
      <c r="AF1669" s="2">
        <v>59.75</v>
      </c>
      <c r="AG1669" s="2">
        <v>90309</v>
      </c>
      <c r="AH1669" s="7" t="str">
        <f>IF(COUNTIF(Returns!$A$2:$A$1635,Orders!AG1669)&gt;0,"Returned","Not Returned")</f>
        <v>Not Returned</v>
      </c>
    </row>
    <row r="1670" spans="5:34" ht="12.75" customHeight="1" thickTop="1" thickBot="1" x14ac:dyDescent="0.3">
      <c r="E1670" s="11">
        <v>26054</v>
      </c>
      <c r="F1670" s="12" t="s">
        <v>37</v>
      </c>
      <c r="G1670" s="12">
        <v>0.01</v>
      </c>
      <c r="H1670" s="12">
        <v>7.64</v>
      </c>
      <c r="I1670" s="12">
        <v>1.39</v>
      </c>
      <c r="J1670" s="12">
        <v>2947</v>
      </c>
      <c r="K1670" s="7" t="str">
        <f>IF(COUNTIF(Table1[Customer ID],Table1[[#This Row],[Customer ID]])&gt;1,"Repeat Customer","One-Time Customer")</f>
        <v>One-Time Customer</v>
      </c>
      <c r="L1670" s="12" t="s">
        <v>2678</v>
      </c>
      <c r="M1670" s="12" t="s">
        <v>49</v>
      </c>
      <c r="N1670" s="12" t="s">
        <v>114</v>
      </c>
      <c r="O1670" s="12" t="s">
        <v>29</v>
      </c>
      <c r="P1670" s="12" t="s">
        <v>69</v>
      </c>
      <c r="Q1670" s="12" t="s">
        <v>59</v>
      </c>
      <c r="R1670" s="12" t="s">
        <v>2438</v>
      </c>
      <c r="S1670" s="12">
        <v>0.36</v>
      </c>
      <c r="T1670" s="7">
        <f>Table1[[#This Row],[Profit]]/Table1[[#This Row],[Sales]]</f>
        <v>0.69</v>
      </c>
      <c r="U1670" s="12" t="s">
        <v>33</v>
      </c>
      <c r="V1670" s="12" t="s">
        <v>53</v>
      </c>
      <c r="W1670" s="12" t="s">
        <v>71</v>
      </c>
      <c r="X1670" s="12" t="s">
        <v>2679</v>
      </c>
      <c r="Y1670" s="12">
        <v>14043</v>
      </c>
      <c r="Z1670" s="13">
        <v>42039</v>
      </c>
      <c r="AA1670" s="14" t="str">
        <f>TEXT(Table1[[#This Row],[Order Date]],"mmmm")</f>
        <v>February</v>
      </c>
      <c r="AB1670" s="8" t="str">
        <f>TEXT(Table1[[#This Row],[Order Date]],"yyyy")</f>
        <v>2015</v>
      </c>
      <c r="AC1670" s="13">
        <v>42042</v>
      </c>
      <c r="AD1670" s="12">
        <v>112.1181</v>
      </c>
      <c r="AE1670" s="12">
        <v>20</v>
      </c>
      <c r="AF1670" s="12">
        <v>162.49</v>
      </c>
      <c r="AG1670" s="12">
        <v>87511</v>
      </c>
      <c r="AH1670" s="7" t="str">
        <f>IF(COUNTIF(Returns!$A$2:$A$1635,Orders!AG1670)&gt;0,"Returned","Not Returned")</f>
        <v>Not Returned</v>
      </c>
    </row>
    <row r="1671" spans="5:34" ht="12.75" customHeight="1" thickTop="1" thickBot="1" x14ac:dyDescent="0.3">
      <c r="E1671" s="9">
        <v>25051</v>
      </c>
      <c r="F1671" s="2" t="s">
        <v>56</v>
      </c>
      <c r="G1671" s="2">
        <v>7.0000000000000007E-2</v>
      </c>
      <c r="H1671" s="2">
        <v>42.98</v>
      </c>
      <c r="I1671" s="2">
        <v>4.62</v>
      </c>
      <c r="J1671" s="2">
        <v>2951</v>
      </c>
      <c r="K1671" s="7" t="str">
        <f>IF(COUNTIF(Table1[Customer ID],Table1[[#This Row],[Customer ID]])&gt;1,"Repeat Customer","One-Time Customer")</f>
        <v>Repeat Customer</v>
      </c>
      <c r="L1671" s="2" t="s">
        <v>2680</v>
      </c>
      <c r="M1671" s="2" t="s">
        <v>27</v>
      </c>
      <c r="N1671" s="2" t="s">
        <v>28</v>
      </c>
      <c r="O1671" s="2" t="s">
        <v>29</v>
      </c>
      <c r="P1671" s="2" t="s">
        <v>257</v>
      </c>
      <c r="Q1671" s="2" t="s">
        <v>59</v>
      </c>
      <c r="R1671" s="2" t="s">
        <v>1888</v>
      </c>
      <c r="S1671" s="2">
        <v>0.56000000000000005</v>
      </c>
      <c r="T1671" s="7">
        <f>Table1[[#This Row],[Profit]]/Table1[[#This Row],[Sales]]</f>
        <v>0.69</v>
      </c>
      <c r="U1671" s="2" t="s">
        <v>33</v>
      </c>
      <c r="V1671" s="2" t="s">
        <v>61</v>
      </c>
      <c r="W1671" s="2" t="s">
        <v>183</v>
      </c>
      <c r="X1671" s="2" t="s">
        <v>2612</v>
      </c>
      <c r="Y1671" s="2">
        <v>67601</v>
      </c>
      <c r="Z1671" s="10">
        <v>42050</v>
      </c>
      <c r="AA1671" s="14" t="str">
        <f>TEXT(Table1[[#This Row],[Order Date]],"mmmm")</f>
        <v>February</v>
      </c>
      <c r="AB1671" s="8" t="str">
        <f>TEXT(Table1[[#This Row],[Order Date]],"yyyy")</f>
        <v>2015</v>
      </c>
      <c r="AC1671" s="10">
        <v>42052</v>
      </c>
      <c r="AD1671" s="2">
        <v>565.38599999999997</v>
      </c>
      <c r="AE1671" s="2">
        <v>19</v>
      </c>
      <c r="AF1671" s="2">
        <v>819.4</v>
      </c>
      <c r="AG1671" s="2">
        <v>91397</v>
      </c>
      <c r="AH1671" s="7" t="str">
        <f>IF(COUNTIF(Returns!$A$2:$A$1635,Orders!AG1671)&gt;0,"Returned","Not Returned")</f>
        <v>Not Returned</v>
      </c>
    </row>
    <row r="1672" spans="5:34" ht="12.75" customHeight="1" thickTop="1" thickBot="1" x14ac:dyDescent="0.3">
      <c r="E1672" s="11">
        <v>25052</v>
      </c>
      <c r="F1672" s="12" t="s">
        <v>56</v>
      </c>
      <c r="G1672" s="12">
        <v>0.03</v>
      </c>
      <c r="H1672" s="12">
        <v>89.99</v>
      </c>
      <c r="I1672" s="12">
        <v>42</v>
      </c>
      <c r="J1672" s="12">
        <v>2951</v>
      </c>
      <c r="K1672" s="7" t="str">
        <f>IF(COUNTIF(Table1[Customer ID],Table1[[#This Row],[Customer ID]])&gt;1,"Repeat Customer","One-Time Customer")</f>
        <v>Repeat Customer</v>
      </c>
      <c r="L1672" s="12" t="s">
        <v>2680</v>
      </c>
      <c r="M1672" s="12" t="s">
        <v>39</v>
      </c>
      <c r="N1672" s="12" t="s">
        <v>28</v>
      </c>
      <c r="O1672" s="12" t="s">
        <v>41</v>
      </c>
      <c r="P1672" s="12" t="s">
        <v>42</v>
      </c>
      <c r="Q1672" s="12" t="s">
        <v>43</v>
      </c>
      <c r="R1672" s="12" t="s">
        <v>2466</v>
      </c>
      <c r="S1672" s="12">
        <v>0.66</v>
      </c>
      <c r="T1672" s="7">
        <f>Table1[[#This Row],[Profit]]/Table1[[#This Row],[Sales]]</f>
        <v>-0.12761585854399779</v>
      </c>
      <c r="U1672" s="12" t="s">
        <v>33</v>
      </c>
      <c r="V1672" s="12" t="s">
        <v>61</v>
      </c>
      <c r="W1672" s="12" t="s">
        <v>183</v>
      </c>
      <c r="X1672" s="12" t="s">
        <v>2612</v>
      </c>
      <c r="Y1672" s="12">
        <v>67601</v>
      </c>
      <c r="Z1672" s="13">
        <v>42050</v>
      </c>
      <c r="AA1672" s="14" t="str">
        <f>TEXT(Table1[[#This Row],[Order Date]],"mmmm")</f>
        <v>February</v>
      </c>
      <c r="AB1672" s="8" t="str">
        <f>TEXT(Table1[[#This Row],[Order Date]],"yyyy")</f>
        <v>2015</v>
      </c>
      <c r="AC1672" s="13">
        <v>42053</v>
      </c>
      <c r="AD1672" s="12">
        <v>-230.9528</v>
      </c>
      <c r="AE1672" s="12">
        <v>19</v>
      </c>
      <c r="AF1672" s="12">
        <v>1809.75</v>
      </c>
      <c r="AG1672" s="12">
        <v>91397</v>
      </c>
      <c r="AH1672" s="7" t="str">
        <f>IF(COUNTIF(Returns!$A$2:$A$1635,Orders!AG1672)&gt;0,"Returned","Not Returned")</f>
        <v>Not Returned</v>
      </c>
    </row>
    <row r="1673" spans="5:34" ht="12.75" customHeight="1" thickTop="1" thickBot="1" x14ac:dyDescent="0.3">
      <c r="E1673" s="9">
        <v>25970</v>
      </c>
      <c r="F1673" s="2" t="s">
        <v>56</v>
      </c>
      <c r="G1673" s="2">
        <v>0.08</v>
      </c>
      <c r="H1673" s="2">
        <v>5.74</v>
      </c>
      <c r="I1673" s="2">
        <v>5.01</v>
      </c>
      <c r="J1673" s="2">
        <v>2952</v>
      </c>
      <c r="K1673" s="7" t="str">
        <f>IF(COUNTIF(Table1[Customer ID],Table1[[#This Row],[Customer ID]])&gt;1,"Repeat Customer","One-Time Customer")</f>
        <v>One-Time Customer</v>
      </c>
      <c r="L1673" s="2" t="s">
        <v>2681</v>
      </c>
      <c r="M1673" s="2" t="s">
        <v>27</v>
      </c>
      <c r="N1673" s="2" t="s">
        <v>28</v>
      </c>
      <c r="O1673" s="2" t="s">
        <v>29</v>
      </c>
      <c r="P1673" s="2" t="s">
        <v>109</v>
      </c>
      <c r="Q1673" s="2" t="s">
        <v>59</v>
      </c>
      <c r="R1673" s="2" t="s">
        <v>2061</v>
      </c>
      <c r="S1673" s="2">
        <v>0.39</v>
      </c>
      <c r="T1673" s="7">
        <f>Table1[[#This Row],[Profit]]/Table1[[#This Row],[Sales]]</f>
        <v>-0.88002341853491362</v>
      </c>
      <c r="U1673" s="2" t="s">
        <v>33</v>
      </c>
      <c r="V1673" s="2" t="s">
        <v>53</v>
      </c>
      <c r="W1673" s="2" t="s">
        <v>154</v>
      </c>
      <c r="X1673" s="2" t="s">
        <v>2682</v>
      </c>
      <c r="Y1673" s="2">
        <v>43123</v>
      </c>
      <c r="Z1673" s="10">
        <v>42109</v>
      </c>
      <c r="AA1673" s="14" t="str">
        <f>TEXT(Table1[[#This Row],[Order Date]],"mmmm")</f>
        <v>April</v>
      </c>
      <c r="AB1673" s="8" t="str">
        <f>TEXT(Table1[[#This Row],[Order Date]],"yyyy")</f>
        <v>2015</v>
      </c>
      <c r="AC1673" s="10">
        <v>42111</v>
      </c>
      <c r="AD1673" s="2">
        <v>-61.628039999999999</v>
      </c>
      <c r="AE1673" s="2">
        <v>12</v>
      </c>
      <c r="AF1673" s="2">
        <v>70.03</v>
      </c>
      <c r="AG1673" s="2">
        <v>91398</v>
      </c>
      <c r="AH1673" s="7" t="str">
        <f>IF(COUNTIF(Returns!$A$2:$A$1635,Orders!AG1673)&gt;0,"Returned","Not Returned")</f>
        <v>Not Returned</v>
      </c>
    </row>
    <row r="1674" spans="5:34" ht="12.75" customHeight="1" thickTop="1" thickBot="1" x14ac:dyDescent="0.3">
      <c r="E1674" s="11">
        <v>21200</v>
      </c>
      <c r="F1674" s="12" t="s">
        <v>106</v>
      </c>
      <c r="G1674" s="12">
        <v>0.09</v>
      </c>
      <c r="H1674" s="12">
        <v>12.22</v>
      </c>
      <c r="I1674" s="12">
        <v>2.85</v>
      </c>
      <c r="J1674" s="12">
        <v>2954</v>
      </c>
      <c r="K1674" s="7" t="str">
        <f>IF(COUNTIF(Table1[Customer ID],Table1[[#This Row],[Customer ID]])&gt;1,"Repeat Customer","One-Time Customer")</f>
        <v>One-Time Customer</v>
      </c>
      <c r="L1674" s="12" t="s">
        <v>2683</v>
      </c>
      <c r="M1674" s="12" t="s">
        <v>49</v>
      </c>
      <c r="N1674" s="12" t="s">
        <v>114</v>
      </c>
      <c r="O1674" s="12" t="s">
        <v>41</v>
      </c>
      <c r="P1674" s="12" t="s">
        <v>50</v>
      </c>
      <c r="Q1674" s="12" t="s">
        <v>51</v>
      </c>
      <c r="R1674" s="12" t="s">
        <v>2398</v>
      </c>
      <c r="S1674" s="12">
        <v>0.55000000000000004</v>
      </c>
      <c r="T1674" s="7">
        <f>Table1[[#This Row],[Profit]]/Table1[[#This Row],[Sales]]</f>
        <v>0.69</v>
      </c>
      <c r="U1674" s="12" t="s">
        <v>33</v>
      </c>
      <c r="V1674" s="12" t="s">
        <v>61</v>
      </c>
      <c r="W1674" s="12" t="s">
        <v>62</v>
      </c>
      <c r="X1674" s="12" t="s">
        <v>2684</v>
      </c>
      <c r="Y1674" s="12">
        <v>55119</v>
      </c>
      <c r="Z1674" s="13">
        <v>42173</v>
      </c>
      <c r="AA1674" s="14" t="str">
        <f>TEXT(Table1[[#This Row],[Order Date]],"mmmm")</f>
        <v>June</v>
      </c>
      <c r="AB1674" s="8" t="str">
        <f>TEXT(Table1[[#This Row],[Order Date]],"yyyy")</f>
        <v>2015</v>
      </c>
      <c r="AC1674" s="13">
        <v>42180</v>
      </c>
      <c r="AD1674" s="12">
        <v>70.676699999999997</v>
      </c>
      <c r="AE1674" s="12">
        <v>9</v>
      </c>
      <c r="AF1674" s="12">
        <v>102.43</v>
      </c>
      <c r="AG1674" s="12">
        <v>86427</v>
      </c>
      <c r="AH1674" s="7" t="str">
        <f>IF(COUNTIF(Returns!$A$2:$A$1635,Orders!AG1674)&gt;0,"Returned","Not Returned")</f>
        <v>Not Returned</v>
      </c>
    </row>
    <row r="1675" spans="5:34" ht="12.75" customHeight="1" thickTop="1" thickBot="1" x14ac:dyDescent="0.3">
      <c r="E1675" s="9">
        <v>24817</v>
      </c>
      <c r="F1675" s="2" t="s">
        <v>56</v>
      </c>
      <c r="G1675" s="2">
        <v>0.1</v>
      </c>
      <c r="H1675" s="2">
        <v>37.94</v>
      </c>
      <c r="I1675" s="2">
        <v>5.08</v>
      </c>
      <c r="J1675" s="2">
        <v>2957</v>
      </c>
      <c r="K1675" s="7" t="str">
        <f>IF(COUNTIF(Table1[Customer ID],Table1[[#This Row],[Customer ID]])&gt;1,"Repeat Customer","One-Time Customer")</f>
        <v>One-Time Customer</v>
      </c>
      <c r="L1675" s="2" t="s">
        <v>2685</v>
      </c>
      <c r="M1675" s="2" t="s">
        <v>27</v>
      </c>
      <c r="N1675" s="2" t="s">
        <v>28</v>
      </c>
      <c r="O1675" s="2" t="s">
        <v>29</v>
      </c>
      <c r="P1675" s="2" t="s">
        <v>93</v>
      </c>
      <c r="Q1675" s="2" t="s">
        <v>31</v>
      </c>
      <c r="R1675" s="2" t="s">
        <v>892</v>
      </c>
      <c r="S1675" s="2">
        <v>0.38</v>
      </c>
      <c r="T1675" s="7">
        <f>Table1[[#This Row],[Profit]]/Table1[[#This Row],[Sales]]</f>
        <v>0.69</v>
      </c>
      <c r="U1675" s="2" t="s">
        <v>33</v>
      </c>
      <c r="V1675" s="2" t="s">
        <v>61</v>
      </c>
      <c r="W1675" s="2" t="s">
        <v>1858</v>
      </c>
      <c r="X1675" s="2" t="s">
        <v>2686</v>
      </c>
      <c r="Y1675" s="2">
        <v>53209</v>
      </c>
      <c r="Z1675" s="10">
        <v>42096</v>
      </c>
      <c r="AA1675" s="14" t="str">
        <f>TEXT(Table1[[#This Row],[Order Date]],"mmmm")</f>
        <v>April</v>
      </c>
      <c r="AB1675" s="8" t="str">
        <f>TEXT(Table1[[#This Row],[Order Date]],"yyyy")</f>
        <v>2015</v>
      </c>
      <c r="AC1675" s="10">
        <v>42098</v>
      </c>
      <c r="AD1675" s="2">
        <v>95.054399999999987</v>
      </c>
      <c r="AE1675" s="2">
        <v>4</v>
      </c>
      <c r="AF1675" s="2">
        <v>137.76</v>
      </c>
      <c r="AG1675" s="2">
        <v>90264</v>
      </c>
      <c r="AH1675" s="7" t="str">
        <f>IF(COUNTIF(Returns!$A$2:$A$1635,Orders!AG1675)&gt;0,"Returned","Not Returned")</f>
        <v>Not Returned</v>
      </c>
    </row>
    <row r="1676" spans="5:34" ht="12.75" customHeight="1" thickTop="1" thickBot="1" x14ac:dyDescent="0.3">
      <c r="E1676" s="11">
        <v>25709</v>
      </c>
      <c r="F1676" s="12" t="s">
        <v>106</v>
      </c>
      <c r="G1676" s="12">
        <v>0.06</v>
      </c>
      <c r="H1676" s="12">
        <v>20.99</v>
      </c>
      <c r="I1676" s="12">
        <v>0.99</v>
      </c>
      <c r="J1676" s="12">
        <v>2958</v>
      </c>
      <c r="K1676" s="7" t="str">
        <f>IF(COUNTIF(Table1[Customer ID],Table1[[#This Row],[Customer ID]])&gt;1,"Repeat Customer","One-Time Customer")</f>
        <v>One-Time Customer</v>
      </c>
      <c r="L1676" s="12" t="s">
        <v>2687</v>
      </c>
      <c r="M1676" s="12" t="s">
        <v>49</v>
      </c>
      <c r="N1676" s="12" t="s">
        <v>28</v>
      </c>
      <c r="O1676" s="12" t="s">
        <v>77</v>
      </c>
      <c r="P1676" s="12" t="s">
        <v>78</v>
      </c>
      <c r="Q1676" s="12" t="s">
        <v>31</v>
      </c>
      <c r="R1676" s="12" t="s">
        <v>2688</v>
      </c>
      <c r="S1676" s="12">
        <v>0.37</v>
      </c>
      <c r="T1676" s="7">
        <f>Table1[[#This Row],[Profit]]/Table1[[#This Row],[Sales]]</f>
        <v>0.69</v>
      </c>
      <c r="U1676" s="12" t="s">
        <v>33</v>
      </c>
      <c r="V1676" s="12" t="s">
        <v>61</v>
      </c>
      <c r="W1676" s="12" t="s">
        <v>1858</v>
      </c>
      <c r="X1676" s="12" t="s">
        <v>2689</v>
      </c>
      <c r="Y1676" s="12">
        <v>54956</v>
      </c>
      <c r="Z1676" s="13">
        <v>42086</v>
      </c>
      <c r="AA1676" s="14" t="str">
        <f>TEXT(Table1[[#This Row],[Order Date]],"mmmm")</f>
        <v>March</v>
      </c>
      <c r="AB1676" s="8" t="str">
        <f>TEXT(Table1[[#This Row],[Order Date]],"yyyy")</f>
        <v>2015</v>
      </c>
      <c r="AC1676" s="13">
        <v>42091</v>
      </c>
      <c r="AD1676" s="12">
        <v>224.96069999999997</v>
      </c>
      <c r="AE1676" s="12">
        <v>18</v>
      </c>
      <c r="AF1676" s="12">
        <v>326.02999999999997</v>
      </c>
      <c r="AG1676" s="12">
        <v>90265</v>
      </c>
      <c r="AH1676" s="7" t="str">
        <f>IF(COUNTIF(Returns!$A$2:$A$1635,Orders!AG1676)&gt;0,"Returned","Not Returned")</f>
        <v>Not Returned</v>
      </c>
    </row>
    <row r="1677" spans="5:34" ht="12.75" customHeight="1" thickTop="1" thickBot="1" x14ac:dyDescent="0.3">
      <c r="E1677" s="9">
        <v>19923</v>
      </c>
      <c r="F1677" s="2" t="s">
        <v>37</v>
      </c>
      <c r="G1677" s="2">
        <v>0.1</v>
      </c>
      <c r="H1677" s="2">
        <v>36.549999999999997</v>
      </c>
      <c r="I1677" s="2">
        <v>13.89</v>
      </c>
      <c r="J1677" s="2">
        <v>2960</v>
      </c>
      <c r="K1677" s="7" t="str">
        <f>IF(COUNTIF(Table1[Customer ID],Table1[[#This Row],[Customer ID]])&gt;1,"Repeat Customer","One-Time Customer")</f>
        <v>One-Time Customer</v>
      </c>
      <c r="L1677" s="2" t="s">
        <v>2690</v>
      </c>
      <c r="M1677" s="2" t="s">
        <v>49</v>
      </c>
      <c r="N1677" s="2" t="s">
        <v>28</v>
      </c>
      <c r="O1677" s="2" t="s">
        <v>29</v>
      </c>
      <c r="P1677" s="2" t="s">
        <v>30</v>
      </c>
      <c r="Q1677" s="2" t="s">
        <v>31</v>
      </c>
      <c r="R1677" s="2" t="s">
        <v>1290</v>
      </c>
      <c r="S1677" s="2">
        <v>0.41</v>
      </c>
      <c r="T1677" s="7">
        <f>Table1[[#This Row],[Profit]]/Table1[[#This Row],[Sales]]</f>
        <v>-0.23588960286526914</v>
      </c>
      <c r="U1677" s="2" t="s">
        <v>33</v>
      </c>
      <c r="V1677" s="2" t="s">
        <v>136</v>
      </c>
      <c r="W1677" s="2" t="s">
        <v>958</v>
      </c>
      <c r="X1677" s="2" t="s">
        <v>2691</v>
      </c>
      <c r="Y1677" s="2">
        <v>72956</v>
      </c>
      <c r="Z1677" s="10">
        <v>42099</v>
      </c>
      <c r="AA1677" s="14" t="str">
        <f>TEXT(Table1[[#This Row],[Order Date]],"mmmm")</f>
        <v>April</v>
      </c>
      <c r="AB1677" s="8" t="str">
        <f>TEXT(Table1[[#This Row],[Order Date]],"yyyy")</f>
        <v>2015</v>
      </c>
      <c r="AC1677" s="10">
        <v>42101</v>
      </c>
      <c r="AD1677" s="2">
        <v>-89.572000000000003</v>
      </c>
      <c r="AE1677" s="2">
        <v>11</v>
      </c>
      <c r="AF1677" s="2">
        <v>379.72</v>
      </c>
      <c r="AG1677" s="2">
        <v>90646</v>
      </c>
      <c r="AH1677" s="7" t="str">
        <f>IF(COUNTIF(Returns!$A$2:$A$1635,Orders!AG1677)&gt;0,"Returned","Not Returned")</f>
        <v>Not Returned</v>
      </c>
    </row>
    <row r="1678" spans="5:34" ht="12.75" customHeight="1" thickTop="1" thickBot="1" x14ac:dyDescent="0.3">
      <c r="E1678" s="11">
        <v>20390</v>
      </c>
      <c r="F1678" s="12" t="s">
        <v>25</v>
      </c>
      <c r="G1678" s="12">
        <v>7.0000000000000007E-2</v>
      </c>
      <c r="H1678" s="12">
        <v>4.76</v>
      </c>
      <c r="I1678" s="12">
        <v>0.88</v>
      </c>
      <c r="J1678" s="12">
        <v>2962</v>
      </c>
      <c r="K1678" s="7" t="str">
        <f>IF(COUNTIF(Table1[Customer ID],Table1[[#This Row],[Customer ID]])&gt;1,"Repeat Customer","One-Time Customer")</f>
        <v>One-Time Customer</v>
      </c>
      <c r="L1678" s="12" t="s">
        <v>2692</v>
      </c>
      <c r="M1678" s="12" t="s">
        <v>27</v>
      </c>
      <c r="N1678" s="12" t="s">
        <v>114</v>
      </c>
      <c r="O1678" s="12" t="s">
        <v>29</v>
      </c>
      <c r="P1678" s="12" t="s">
        <v>93</v>
      </c>
      <c r="Q1678" s="12" t="s">
        <v>31</v>
      </c>
      <c r="R1678" s="12" t="s">
        <v>2564</v>
      </c>
      <c r="S1678" s="12">
        <v>0.39</v>
      </c>
      <c r="T1678" s="7">
        <f>Table1[[#This Row],[Profit]]/Table1[[#This Row],[Sales]]</f>
        <v>0.69</v>
      </c>
      <c r="U1678" s="12" t="s">
        <v>33</v>
      </c>
      <c r="V1678" s="12" t="s">
        <v>34</v>
      </c>
      <c r="W1678" s="12" t="s">
        <v>255</v>
      </c>
      <c r="X1678" s="12" t="s">
        <v>337</v>
      </c>
      <c r="Y1678" s="12">
        <v>80027</v>
      </c>
      <c r="Z1678" s="13">
        <v>42131</v>
      </c>
      <c r="AA1678" s="14" t="str">
        <f>TEXT(Table1[[#This Row],[Order Date]],"mmmm")</f>
        <v>May</v>
      </c>
      <c r="AB1678" s="8" t="str">
        <f>TEXT(Table1[[#This Row],[Order Date]],"yyyy")</f>
        <v>2015</v>
      </c>
      <c r="AC1678" s="13">
        <v>42133</v>
      </c>
      <c r="AD1678" s="12">
        <v>33.347699999999996</v>
      </c>
      <c r="AE1678" s="12">
        <v>10</v>
      </c>
      <c r="AF1678" s="12">
        <v>48.33</v>
      </c>
      <c r="AG1678" s="12">
        <v>88611</v>
      </c>
      <c r="AH1678" s="7" t="str">
        <f>IF(COUNTIF(Returns!$A$2:$A$1635,Orders!AG1678)&gt;0,"Returned","Not Returned")</f>
        <v>Not Returned</v>
      </c>
    </row>
    <row r="1679" spans="5:34" ht="12.75" customHeight="1" thickTop="1" thickBot="1" x14ac:dyDescent="0.3">
      <c r="E1679" s="9">
        <v>22175</v>
      </c>
      <c r="F1679" s="2" t="s">
        <v>47</v>
      </c>
      <c r="G1679" s="2">
        <v>0.01</v>
      </c>
      <c r="H1679" s="2">
        <v>7.98</v>
      </c>
      <c r="I1679" s="2">
        <v>6.5</v>
      </c>
      <c r="J1679" s="2">
        <v>2963</v>
      </c>
      <c r="K1679" s="7" t="str">
        <f>IF(COUNTIF(Table1[Customer ID],Table1[[#This Row],[Customer ID]])&gt;1,"Repeat Customer","One-Time Customer")</f>
        <v>One-Time Customer</v>
      </c>
      <c r="L1679" s="2" t="s">
        <v>2693</v>
      </c>
      <c r="M1679" s="2" t="s">
        <v>49</v>
      </c>
      <c r="N1679" s="2" t="s">
        <v>114</v>
      </c>
      <c r="O1679" s="2" t="s">
        <v>29</v>
      </c>
      <c r="P1679" s="2" t="s">
        <v>141</v>
      </c>
      <c r="Q1679" s="2" t="s">
        <v>86</v>
      </c>
      <c r="R1679" s="2" t="s">
        <v>2694</v>
      </c>
      <c r="S1679" s="2">
        <v>0.59</v>
      </c>
      <c r="T1679" s="7">
        <f>Table1[[#This Row],[Profit]]/Table1[[#This Row],[Sales]]</f>
        <v>-0.99089086221712985</v>
      </c>
      <c r="U1679" s="2" t="s">
        <v>33</v>
      </c>
      <c r="V1679" s="2" t="s">
        <v>53</v>
      </c>
      <c r="W1679" s="2" t="s">
        <v>415</v>
      </c>
      <c r="X1679" s="2" t="s">
        <v>2695</v>
      </c>
      <c r="Y1679" s="2">
        <v>21220</v>
      </c>
      <c r="Z1679" s="10">
        <v>42177</v>
      </c>
      <c r="AA1679" s="14" t="str">
        <f>TEXT(Table1[[#This Row],[Order Date]],"mmmm")</f>
        <v>June</v>
      </c>
      <c r="AB1679" s="8" t="str">
        <f>TEXT(Table1[[#This Row],[Order Date]],"yyyy")</f>
        <v>2015</v>
      </c>
      <c r="AC1679" s="10">
        <v>42178</v>
      </c>
      <c r="AD1679" s="2">
        <v>-34.591999999999999</v>
      </c>
      <c r="AE1679" s="2">
        <v>4</v>
      </c>
      <c r="AF1679" s="2">
        <v>34.909999999999997</v>
      </c>
      <c r="AG1679" s="2">
        <v>88612</v>
      </c>
      <c r="AH1679" s="7" t="str">
        <f>IF(COUNTIF(Returns!$A$2:$A$1635,Orders!AG1679)&gt;0,"Returned","Not Returned")</f>
        <v>Not Returned</v>
      </c>
    </row>
    <row r="1680" spans="5:34" ht="12.75" customHeight="1" thickTop="1" thickBot="1" x14ac:dyDescent="0.3">
      <c r="E1680" s="11">
        <v>25953</v>
      </c>
      <c r="F1680" s="12" t="s">
        <v>25</v>
      </c>
      <c r="G1680" s="12">
        <v>0.06</v>
      </c>
      <c r="H1680" s="12">
        <v>42.98</v>
      </c>
      <c r="I1680" s="12">
        <v>4.62</v>
      </c>
      <c r="J1680" s="12">
        <v>2964</v>
      </c>
      <c r="K1680" s="7" t="str">
        <f>IF(COUNTIF(Table1[Customer ID],Table1[[#This Row],[Customer ID]])&gt;1,"Repeat Customer","One-Time Customer")</f>
        <v>One-Time Customer</v>
      </c>
      <c r="L1680" s="12" t="s">
        <v>2696</v>
      </c>
      <c r="M1680" s="12" t="s">
        <v>49</v>
      </c>
      <c r="N1680" s="12" t="s">
        <v>114</v>
      </c>
      <c r="O1680" s="12" t="s">
        <v>29</v>
      </c>
      <c r="P1680" s="12" t="s">
        <v>257</v>
      </c>
      <c r="Q1680" s="12" t="s">
        <v>59</v>
      </c>
      <c r="R1680" s="12" t="s">
        <v>1888</v>
      </c>
      <c r="S1680" s="12">
        <v>0.56000000000000005</v>
      </c>
      <c r="T1680" s="7">
        <f>Table1[[#This Row],[Profit]]/Table1[[#This Row],[Sales]]</f>
        <v>-0.52359693877551017</v>
      </c>
      <c r="U1680" s="12" t="s">
        <v>33</v>
      </c>
      <c r="V1680" s="12" t="s">
        <v>53</v>
      </c>
      <c r="W1680" s="12" t="s">
        <v>154</v>
      </c>
      <c r="X1680" s="12" t="s">
        <v>1961</v>
      </c>
      <c r="Y1680" s="12">
        <v>43050</v>
      </c>
      <c r="Z1680" s="13">
        <v>42115</v>
      </c>
      <c r="AA1680" s="14" t="str">
        <f>TEXT(Table1[[#This Row],[Order Date]],"mmmm")</f>
        <v>April</v>
      </c>
      <c r="AB1680" s="8" t="str">
        <f>TEXT(Table1[[#This Row],[Order Date]],"yyyy")</f>
        <v>2015</v>
      </c>
      <c r="AC1680" s="13">
        <v>42117</v>
      </c>
      <c r="AD1680" s="12">
        <v>-24.63</v>
      </c>
      <c r="AE1680" s="12">
        <v>1</v>
      </c>
      <c r="AF1680" s="12">
        <v>47.04</v>
      </c>
      <c r="AG1680" s="12">
        <v>88610</v>
      </c>
      <c r="AH1680" s="7" t="str">
        <f>IF(COUNTIF(Returns!$A$2:$A$1635,Orders!AG1680)&gt;0,"Returned","Not Returned")</f>
        <v>Not Returned</v>
      </c>
    </row>
    <row r="1681" spans="5:34" ht="12.75" customHeight="1" thickTop="1" thickBot="1" x14ac:dyDescent="0.3">
      <c r="E1681" s="9">
        <v>21390</v>
      </c>
      <c r="F1681" s="2" t="s">
        <v>37</v>
      </c>
      <c r="G1681" s="2">
        <v>0.08</v>
      </c>
      <c r="H1681" s="2">
        <v>9.68</v>
      </c>
      <c r="I1681" s="2">
        <v>2.0299999999999998</v>
      </c>
      <c r="J1681" s="2">
        <v>2968</v>
      </c>
      <c r="K1681" s="7" t="str">
        <f>IF(COUNTIF(Table1[Customer ID],Table1[[#This Row],[Customer ID]])&gt;1,"Repeat Customer","One-Time Customer")</f>
        <v>Repeat Customer</v>
      </c>
      <c r="L1681" s="2" t="s">
        <v>2697</v>
      </c>
      <c r="M1681" s="2" t="s">
        <v>49</v>
      </c>
      <c r="N1681" s="2" t="s">
        <v>58</v>
      </c>
      <c r="O1681" s="2" t="s">
        <v>29</v>
      </c>
      <c r="P1681" s="2" t="s">
        <v>93</v>
      </c>
      <c r="Q1681" s="2" t="s">
        <v>31</v>
      </c>
      <c r="R1681" s="2" t="s">
        <v>2698</v>
      </c>
      <c r="S1681" s="2">
        <v>0.37</v>
      </c>
      <c r="T1681" s="7">
        <f>Table1[[#This Row],[Profit]]/Table1[[#This Row],[Sales]]</f>
        <v>-49.016636197440583</v>
      </c>
      <c r="U1681" s="2" t="s">
        <v>33</v>
      </c>
      <c r="V1681" s="2" t="s">
        <v>136</v>
      </c>
      <c r="W1681" s="2" t="s">
        <v>362</v>
      </c>
      <c r="X1681" s="2" t="s">
        <v>2699</v>
      </c>
      <c r="Y1681" s="2">
        <v>33021</v>
      </c>
      <c r="Z1681" s="10">
        <v>42057</v>
      </c>
      <c r="AA1681" s="14" t="str">
        <f>TEXT(Table1[[#This Row],[Order Date]],"mmmm")</f>
        <v>February</v>
      </c>
      <c r="AB1681" s="8" t="str">
        <f>TEXT(Table1[[#This Row],[Order Date]],"yyyy")</f>
        <v>2015</v>
      </c>
      <c r="AC1681" s="10">
        <v>42059</v>
      </c>
      <c r="AD1681" s="2">
        <v>-536.24199999999996</v>
      </c>
      <c r="AE1681" s="2">
        <v>1</v>
      </c>
      <c r="AF1681" s="2">
        <v>10.94</v>
      </c>
      <c r="AG1681" s="2">
        <v>86085</v>
      </c>
      <c r="AH1681" s="7" t="str">
        <f>IF(COUNTIF(Returns!$A$2:$A$1635,Orders!AG1681)&gt;0,"Returned","Not Returned")</f>
        <v>Not Returned</v>
      </c>
    </row>
    <row r="1682" spans="5:34" ht="12.75" customHeight="1" thickTop="1" thickBot="1" x14ac:dyDescent="0.3">
      <c r="E1682" s="11">
        <v>21391</v>
      </c>
      <c r="F1682" s="12" t="s">
        <v>37</v>
      </c>
      <c r="G1682" s="12">
        <v>0.04</v>
      </c>
      <c r="H1682" s="12">
        <v>150.97999999999999</v>
      </c>
      <c r="I1682" s="12">
        <v>16.010000000000002</v>
      </c>
      <c r="J1682" s="12">
        <v>2968</v>
      </c>
      <c r="K1682" s="7" t="str">
        <f>IF(COUNTIF(Table1[Customer ID],Table1[[#This Row],[Customer ID]])&gt;1,"Repeat Customer","One-Time Customer")</f>
        <v>Repeat Customer</v>
      </c>
      <c r="L1682" s="12" t="s">
        <v>2697</v>
      </c>
      <c r="M1682" s="12" t="s">
        <v>39</v>
      </c>
      <c r="N1682" s="12" t="s">
        <v>58</v>
      </c>
      <c r="O1682" s="12" t="s">
        <v>41</v>
      </c>
      <c r="P1682" s="12" t="s">
        <v>152</v>
      </c>
      <c r="Q1682" s="12" t="s">
        <v>121</v>
      </c>
      <c r="R1682" s="12" t="s">
        <v>2700</v>
      </c>
      <c r="S1682" s="12">
        <v>0.7</v>
      </c>
      <c r="T1682" s="7">
        <f>Table1[[#This Row],[Profit]]/Table1[[#This Row],[Sales]]</f>
        <v>-0.17208564631245046</v>
      </c>
      <c r="U1682" s="12" t="s">
        <v>33</v>
      </c>
      <c r="V1682" s="12" t="s">
        <v>136</v>
      </c>
      <c r="W1682" s="12" t="s">
        <v>362</v>
      </c>
      <c r="X1682" s="12" t="s">
        <v>2699</v>
      </c>
      <c r="Y1682" s="12">
        <v>33021</v>
      </c>
      <c r="Z1682" s="13">
        <v>42057</v>
      </c>
      <c r="AA1682" s="14" t="str">
        <f>TEXT(Table1[[#This Row],[Order Date]],"mmmm")</f>
        <v>February</v>
      </c>
      <c r="AB1682" s="8" t="str">
        <f>TEXT(Table1[[#This Row],[Order Date]],"yyyy")</f>
        <v>2015</v>
      </c>
      <c r="AC1682" s="13">
        <v>42058</v>
      </c>
      <c r="AD1682" s="12">
        <v>-125.86000000000001</v>
      </c>
      <c r="AE1682" s="12">
        <v>5</v>
      </c>
      <c r="AF1682" s="12">
        <v>731.38</v>
      </c>
      <c r="AG1682" s="12">
        <v>86085</v>
      </c>
      <c r="AH1682" s="7" t="str">
        <f>IF(COUNTIF(Returns!$A$2:$A$1635,Orders!AG1682)&gt;0,"Returned","Not Returned")</f>
        <v>Not Returned</v>
      </c>
    </row>
    <row r="1683" spans="5:34" ht="12.75" customHeight="1" thickTop="1" thickBot="1" x14ac:dyDescent="0.3">
      <c r="E1683" s="9">
        <v>18041</v>
      </c>
      <c r="F1683" s="2" t="s">
        <v>25</v>
      </c>
      <c r="G1683" s="2">
        <v>0.06</v>
      </c>
      <c r="H1683" s="2">
        <v>363.25</v>
      </c>
      <c r="I1683" s="2">
        <v>19.989999999999998</v>
      </c>
      <c r="J1683" s="2">
        <v>2968</v>
      </c>
      <c r="K1683" s="7" t="str">
        <f>IF(COUNTIF(Table1[Customer ID],Table1[[#This Row],[Customer ID]])&gt;1,"Repeat Customer","One-Time Customer")</f>
        <v>Repeat Customer</v>
      </c>
      <c r="L1683" s="2" t="s">
        <v>2697</v>
      </c>
      <c r="M1683" s="2" t="s">
        <v>49</v>
      </c>
      <c r="N1683" s="2" t="s">
        <v>58</v>
      </c>
      <c r="O1683" s="2" t="s">
        <v>29</v>
      </c>
      <c r="P1683" s="2" t="s">
        <v>257</v>
      </c>
      <c r="Q1683" s="2" t="s">
        <v>59</v>
      </c>
      <c r="R1683" s="2" t="s">
        <v>1253</v>
      </c>
      <c r="S1683" s="2">
        <v>0.56999999999999995</v>
      </c>
      <c r="T1683" s="7">
        <f>Table1[[#This Row],[Profit]]/Table1[[#This Row],[Sales]]</f>
        <v>0.10486299185200219</v>
      </c>
      <c r="U1683" s="2" t="s">
        <v>33</v>
      </c>
      <c r="V1683" s="2" t="s">
        <v>136</v>
      </c>
      <c r="W1683" s="2" t="s">
        <v>362</v>
      </c>
      <c r="X1683" s="2" t="s">
        <v>2699</v>
      </c>
      <c r="Y1683" s="2">
        <v>33021</v>
      </c>
      <c r="Z1683" s="10">
        <v>42091</v>
      </c>
      <c r="AA1683" s="14" t="str">
        <f>TEXT(Table1[[#This Row],[Order Date]],"mmmm")</f>
        <v>March</v>
      </c>
      <c r="AB1683" s="8" t="str">
        <f>TEXT(Table1[[#This Row],[Order Date]],"yyyy")</f>
        <v>2015</v>
      </c>
      <c r="AC1683" s="10">
        <v>42093</v>
      </c>
      <c r="AD1683" s="2">
        <v>36.164099999999998</v>
      </c>
      <c r="AE1683" s="2">
        <v>1</v>
      </c>
      <c r="AF1683" s="2">
        <v>344.87</v>
      </c>
      <c r="AG1683" s="2">
        <v>86086</v>
      </c>
      <c r="AH1683" s="7" t="str">
        <f>IF(COUNTIF(Returns!$A$2:$A$1635,Orders!AG1683)&gt;0,"Returned","Not Returned")</f>
        <v>Not Returned</v>
      </c>
    </row>
    <row r="1684" spans="5:34" ht="12.75" customHeight="1" thickTop="1" thickBot="1" x14ac:dyDescent="0.3">
      <c r="E1684" s="11">
        <v>21096</v>
      </c>
      <c r="F1684" s="12" t="s">
        <v>25</v>
      </c>
      <c r="G1684" s="12">
        <v>0.01</v>
      </c>
      <c r="H1684" s="12">
        <v>30.97</v>
      </c>
      <c r="I1684" s="12">
        <v>4</v>
      </c>
      <c r="J1684" s="12">
        <v>2973</v>
      </c>
      <c r="K1684" s="7" t="str">
        <f>IF(COUNTIF(Table1[Customer ID],Table1[[#This Row],[Customer ID]])&gt;1,"Repeat Customer","One-Time Customer")</f>
        <v>Repeat Customer</v>
      </c>
      <c r="L1684" s="12" t="s">
        <v>2701</v>
      </c>
      <c r="M1684" s="12" t="s">
        <v>49</v>
      </c>
      <c r="N1684" s="12" t="s">
        <v>40</v>
      </c>
      <c r="O1684" s="12" t="s">
        <v>77</v>
      </c>
      <c r="P1684" s="12" t="s">
        <v>180</v>
      </c>
      <c r="Q1684" s="12" t="s">
        <v>59</v>
      </c>
      <c r="R1684" s="12" t="s">
        <v>2702</v>
      </c>
      <c r="S1684" s="12">
        <v>0.74</v>
      </c>
      <c r="T1684" s="7">
        <f>Table1[[#This Row],[Profit]]/Table1[[#This Row],[Sales]]</f>
        <v>3.2697587274882423E-2</v>
      </c>
      <c r="U1684" s="12" t="s">
        <v>33</v>
      </c>
      <c r="V1684" s="12" t="s">
        <v>61</v>
      </c>
      <c r="W1684" s="12" t="s">
        <v>1858</v>
      </c>
      <c r="X1684" s="12" t="s">
        <v>2703</v>
      </c>
      <c r="Y1684" s="12">
        <v>53151</v>
      </c>
      <c r="Z1684" s="13">
        <v>42107</v>
      </c>
      <c r="AA1684" s="14" t="str">
        <f>TEXT(Table1[[#This Row],[Order Date]],"mmmm")</f>
        <v>April</v>
      </c>
      <c r="AB1684" s="8" t="str">
        <f>TEXT(Table1[[#This Row],[Order Date]],"yyyy")</f>
        <v>2015</v>
      </c>
      <c r="AC1684" s="13">
        <v>42109</v>
      </c>
      <c r="AD1684" s="12">
        <v>17.102799999999998</v>
      </c>
      <c r="AE1684" s="12">
        <v>17</v>
      </c>
      <c r="AF1684" s="12">
        <v>523.05999999999995</v>
      </c>
      <c r="AG1684" s="12">
        <v>87186</v>
      </c>
      <c r="AH1684" s="7" t="str">
        <f>IF(COUNTIF(Returns!$A$2:$A$1635,Orders!AG1684)&gt;0,"Returned","Not Returned")</f>
        <v>Not Returned</v>
      </c>
    </row>
    <row r="1685" spans="5:34" ht="12.75" customHeight="1" thickTop="1" thickBot="1" x14ac:dyDescent="0.3">
      <c r="E1685" s="9">
        <v>21097</v>
      </c>
      <c r="F1685" s="2" t="s">
        <v>25</v>
      </c>
      <c r="G1685" s="2">
        <v>0.08</v>
      </c>
      <c r="H1685" s="2">
        <v>125.99</v>
      </c>
      <c r="I1685" s="2">
        <v>7.69</v>
      </c>
      <c r="J1685" s="2">
        <v>2973</v>
      </c>
      <c r="K1685" s="7" t="str">
        <f>IF(COUNTIF(Table1[Customer ID],Table1[[#This Row],[Customer ID]])&gt;1,"Repeat Customer","One-Time Customer")</f>
        <v>Repeat Customer</v>
      </c>
      <c r="L1685" s="2" t="s">
        <v>2701</v>
      </c>
      <c r="M1685" s="2" t="s">
        <v>49</v>
      </c>
      <c r="N1685" s="2" t="s">
        <v>40</v>
      </c>
      <c r="O1685" s="2" t="s">
        <v>77</v>
      </c>
      <c r="P1685" s="2" t="s">
        <v>78</v>
      </c>
      <c r="Q1685" s="2" t="s">
        <v>59</v>
      </c>
      <c r="R1685" s="2" t="s">
        <v>1225</v>
      </c>
      <c r="S1685" s="2">
        <v>0.57999999999999996</v>
      </c>
      <c r="T1685" s="7">
        <f>Table1[[#This Row],[Profit]]/Table1[[#This Row],[Sales]]</f>
        <v>0.52352556213603441</v>
      </c>
      <c r="U1685" s="2" t="s">
        <v>33</v>
      </c>
      <c r="V1685" s="2" t="s">
        <v>61</v>
      </c>
      <c r="W1685" s="2" t="s">
        <v>1858</v>
      </c>
      <c r="X1685" s="2" t="s">
        <v>2703</v>
      </c>
      <c r="Y1685" s="2">
        <v>53151</v>
      </c>
      <c r="Z1685" s="10">
        <v>42107</v>
      </c>
      <c r="AA1685" s="14" t="str">
        <f>TEXT(Table1[[#This Row],[Order Date]],"mmmm")</f>
        <v>April</v>
      </c>
      <c r="AB1685" s="8" t="str">
        <f>TEXT(Table1[[#This Row],[Order Date]],"yyyy")</f>
        <v>2015</v>
      </c>
      <c r="AC1685" s="10">
        <v>42109</v>
      </c>
      <c r="AD1685" s="2">
        <v>1269.3819599999999</v>
      </c>
      <c r="AE1685" s="2">
        <v>23</v>
      </c>
      <c r="AF1685" s="2">
        <v>2424.6799999999998</v>
      </c>
      <c r="AG1685" s="2">
        <v>87186</v>
      </c>
      <c r="AH1685" s="7" t="str">
        <f>IF(COUNTIF(Returns!$A$2:$A$1635,Orders!AG1685)&gt;0,"Returned","Not Returned")</f>
        <v>Not Returned</v>
      </c>
    </row>
    <row r="1686" spans="5:34" ht="12.75" customHeight="1" thickTop="1" thickBot="1" x14ac:dyDescent="0.3">
      <c r="E1686" s="11">
        <v>24770</v>
      </c>
      <c r="F1686" s="12" t="s">
        <v>47</v>
      </c>
      <c r="G1686" s="12">
        <v>0.1</v>
      </c>
      <c r="H1686" s="12">
        <v>442.14</v>
      </c>
      <c r="I1686" s="12">
        <v>14.7</v>
      </c>
      <c r="J1686" s="12">
        <v>2973</v>
      </c>
      <c r="K1686" s="7" t="str">
        <f>IF(COUNTIF(Table1[Customer ID],Table1[[#This Row],[Customer ID]])&gt;1,"Repeat Customer","One-Time Customer")</f>
        <v>Repeat Customer</v>
      </c>
      <c r="L1686" s="12" t="s">
        <v>2701</v>
      </c>
      <c r="M1686" s="12" t="s">
        <v>39</v>
      </c>
      <c r="N1686" s="12" t="s">
        <v>40</v>
      </c>
      <c r="O1686" s="12" t="s">
        <v>77</v>
      </c>
      <c r="P1686" s="12" t="s">
        <v>85</v>
      </c>
      <c r="Q1686" s="12" t="s">
        <v>43</v>
      </c>
      <c r="R1686" s="12" t="s">
        <v>336</v>
      </c>
      <c r="S1686" s="12">
        <v>0.56000000000000005</v>
      </c>
      <c r="T1686" s="7">
        <f>Table1[[#This Row],[Profit]]/Table1[[#This Row],[Sales]]</f>
        <v>5.7098045558029942E-2</v>
      </c>
      <c r="U1686" s="12" t="s">
        <v>33</v>
      </c>
      <c r="V1686" s="12" t="s">
        <v>61</v>
      </c>
      <c r="W1686" s="12" t="s">
        <v>1858</v>
      </c>
      <c r="X1686" s="12" t="s">
        <v>2703</v>
      </c>
      <c r="Y1686" s="12">
        <v>53151</v>
      </c>
      <c r="Z1686" s="13">
        <v>42144</v>
      </c>
      <c r="AA1686" s="14" t="str">
        <f>TEXT(Table1[[#This Row],[Order Date]],"mmmm")</f>
        <v>May</v>
      </c>
      <c r="AB1686" s="8" t="str">
        <f>TEXT(Table1[[#This Row],[Order Date]],"yyyy")</f>
        <v>2015</v>
      </c>
      <c r="AC1686" s="13">
        <v>42145</v>
      </c>
      <c r="AD1686" s="12">
        <v>137.68794000000014</v>
      </c>
      <c r="AE1686" s="12">
        <v>6</v>
      </c>
      <c r="AF1686" s="12">
        <v>2411.4299999999998</v>
      </c>
      <c r="AG1686" s="12">
        <v>87187</v>
      </c>
      <c r="AH1686" s="7" t="str">
        <f>IF(COUNTIF(Returns!$A$2:$A$1635,Orders!AG1686)&gt;0,"Returned","Not Returned")</f>
        <v>Not Returned</v>
      </c>
    </row>
    <row r="1687" spans="5:34" ht="12.75" customHeight="1" thickTop="1" thickBot="1" x14ac:dyDescent="0.3">
      <c r="E1687" s="9">
        <v>19599</v>
      </c>
      <c r="F1687" s="2" t="s">
        <v>56</v>
      </c>
      <c r="G1687" s="2">
        <v>0.01</v>
      </c>
      <c r="H1687" s="2">
        <v>35.99</v>
      </c>
      <c r="I1687" s="2">
        <v>0.99</v>
      </c>
      <c r="J1687" s="2">
        <v>2976</v>
      </c>
      <c r="K1687" s="7" t="str">
        <f>IF(COUNTIF(Table1[Customer ID],Table1[[#This Row],[Customer ID]])&gt;1,"Repeat Customer","One-Time Customer")</f>
        <v>One-Time Customer</v>
      </c>
      <c r="L1687" s="2" t="s">
        <v>2704</v>
      </c>
      <c r="M1687" s="2" t="s">
        <v>49</v>
      </c>
      <c r="N1687" s="2" t="s">
        <v>58</v>
      </c>
      <c r="O1687" s="2" t="s">
        <v>77</v>
      </c>
      <c r="P1687" s="2" t="s">
        <v>78</v>
      </c>
      <c r="Q1687" s="2" t="s">
        <v>51</v>
      </c>
      <c r="R1687" s="2" t="s">
        <v>2385</v>
      </c>
      <c r="S1687" s="2">
        <v>0.35</v>
      </c>
      <c r="T1687" s="7">
        <f>Table1[[#This Row],[Profit]]/Table1[[#This Row],[Sales]]</f>
        <v>0.69</v>
      </c>
      <c r="U1687" s="2" t="s">
        <v>33</v>
      </c>
      <c r="V1687" s="2" t="s">
        <v>61</v>
      </c>
      <c r="W1687" s="2" t="s">
        <v>1858</v>
      </c>
      <c r="X1687" s="2" t="s">
        <v>2705</v>
      </c>
      <c r="Y1687" s="2">
        <v>53154</v>
      </c>
      <c r="Z1687" s="10">
        <v>42146</v>
      </c>
      <c r="AA1687" s="14" t="str">
        <f>TEXT(Table1[[#This Row],[Order Date]],"mmmm")</f>
        <v>May</v>
      </c>
      <c r="AB1687" s="8" t="str">
        <f>TEXT(Table1[[#This Row],[Order Date]],"yyyy")</f>
        <v>2015</v>
      </c>
      <c r="AC1687" s="10">
        <v>42147</v>
      </c>
      <c r="AD1687" s="2">
        <v>882.48239999999998</v>
      </c>
      <c r="AE1687" s="2">
        <v>41</v>
      </c>
      <c r="AF1687" s="2">
        <v>1278.96</v>
      </c>
      <c r="AG1687" s="2">
        <v>89047</v>
      </c>
      <c r="AH1687" s="7" t="str">
        <f>IF(COUNTIF(Returns!$A$2:$A$1635,Orders!AG1687)&gt;0,"Returned","Not Returned")</f>
        <v>Not Returned</v>
      </c>
    </row>
    <row r="1688" spans="5:34" ht="12.75" customHeight="1" thickTop="1" thickBot="1" x14ac:dyDescent="0.3">
      <c r="E1688" s="11">
        <v>20182</v>
      </c>
      <c r="F1688" s="12" t="s">
        <v>47</v>
      </c>
      <c r="G1688" s="12">
        <v>0.09</v>
      </c>
      <c r="H1688" s="12">
        <v>2.94</v>
      </c>
      <c r="I1688" s="12">
        <v>0.7</v>
      </c>
      <c r="J1688" s="12">
        <v>2979</v>
      </c>
      <c r="K1688" s="7" t="str">
        <f>IF(COUNTIF(Table1[Customer ID],Table1[[#This Row],[Customer ID]])&gt;1,"Repeat Customer","One-Time Customer")</f>
        <v>Repeat Customer</v>
      </c>
      <c r="L1688" s="12" t="s">
        <v>2706</v>
      </c>
      <c r="M1688" s="12" t="s">
        <v>49</v>
      </c>
      <c r="N1688" s="12" t="s">
        <v>28</v>
      </c>
      <c r="O1688" s="12" t="s">
        <v>29</v>
      </c>
      <c r="P1688" s="12" t="s">
        <v>30</v>
      </c>
      <c r="Q1688" s="12" t="s">
        <v>31</v>
      </c>
      <c r="R1688" s="12" t="s">
        <v>112</v>
      </c>
      <c r="S1688" s="12">
        <v>0.57999999999999996</v>
      </c>
      <c r="T1688" s="7">
        <f>Table1[[#This Row],[Profit]]/Table1[[#This Row],[Sales]]</f>
        <v>0.25313243457573359</v>
      </c>
      <c r="U1688" s="12" t="s">
        <v>33</v>
      </c>
      <c r="V1688" s="12" t="s">
        <v>61</v>
      </c>
      <c r="W1688" s="12" t="s">
        <v>2659</v>
      </c>
      <c r="X1688" s="12" t="s">
        <v>2707</v>
      </c>
      <c r="Y1688" s="12">
        <v>58601</v>
      </c>
      <c r="Z1688" s="13">
        <v>42031</v>
      </c>
      <c r="AA1688" s="14" t="str">
        <f>TEXT(Table1[[#This Row],[Order Date]],"mmmm")</f>
        <v>January</v>
      </c>
      <c r="AB1688" s="8" t="str">
        <f>TEXT(Table1[[#This Row],[Order Date]],"yyyy")</f>
        <v>2015</v>
      </c>
      <c r="AC1688" s="13">
        <v>42032</v>
      </c>
      <c r="AD1688" s="12">
        <v>6.3840000000000003</v>
      </c>
      <c r="AE1688" s="12">
        <v>9</v>
      </c>
      <c r="AF1688" s="12">
        <v>25.22</v>
      </c>
      <c r="AG1688" s="12">
        <v>86544</v>
      </c>
      <c r="AH1688" s="7" t="str">
        <f>IF(COUNTIF(Returns!$A$2:$A$1635,Orders!AG1688)&gt;0,"Returned","Not Returned")</f>
        <v>Not Returned</v>
      </c>
    </row>
    <row r="1689" spans="5:34" ht="12.75" customHeight="1" thickTop="1" thickBot="1" x14ac:dyDescent="0.3">
      <c r="E1689" s="9">
        <v>18169</v>
      </c>
      <c r="F1689" s="2" t="s">
        <v>47</v>
      </c>
      <c r="G1689" s="2">
        <v>0.02</v>
      </c>
      <c r="H1689" s="2">
        <v>5.34</v>
      </c>
      <c r="I1689" s="2">
        <v>2.99</v>
      </c>
      <c r="J1689" s="2">
        <v>2979</v>
      </c>
      <c r="K1689" s="7" t="str">
        <f>IF(COUNTIF(Table1[Customer ID],Table1[[#This Row],[Customer ID]])&gt;1,"Repeat Customer","One-Time Customer")</f>
        <v>Repeat Customer</v>
      </c>
      <c r="L1689" s="2" t="s">
        <v>2706</v>
      </c>
      <c r="M1689" s="2" t="s">
        <v>49</v>
      </c>
      <c r="N1689" s="2" t="s">
        <v>28</v>
      </c>
      <c r="O1689" s="2" t="s">
        <v>29</v>
      </c>
      <c r="P1689" s="2" t="s">
        <v>109</v>
      </c>
      <c r="Q1689" s="2" t="s">
        <v>59</v>
      </c>
      <c r="R1689" s="2" t="s">
        <v>822</v>
      </c>
      <c r="S1689" s="2">
        <v>0.38</v>
      </c>
      <c r="T1689" s="7">
        <f>Table1[[#This Row],[Profit]]/Table1[[#This Row],[Sales]]</f>
        <v>0.15247624532104812</v>
      </c>
      <c r="U1689" s="2" t="s">
        <v>33</v>
      </c>
      <c r="V1689" s="2" t="s">
        <v>61</v>
      </c>
      <c r="W1689" s="2" t="s">
        <v>2659</v>
      </c>
      <c r="X1689" s="2" t="s">
        <v>2707</v>
      </c>
      <c r="Y1689" s="2">
        <v>58601</v>
      </c>
      <c r="Z1689" s="10">
        <v>42061</v>
      </c>
      <c r="AA1689" s="14" t="str">
        <f>TEXT(Table1[[#This Row],[Order Date]],"mmmm")</f>
        <v>February</v>
      </c>
      <c r="AB1689" s="8" t="str">
        <f>TEXT(Table1[[#This Row],[Order Date]],"yyyy")</f>
        <v>2015</v>
      </c>
      <c r="AC1689" s="10">
        <v>42063</v>
      </c>
      <c r="AD1689" s="2">
        <v>5.2955000000000005</v>
      </c>
      <c r="AE1689" s="2">
        <v>6</v>
      </c>
      <c r="AF1689" s="2">
        <v>34.729999999999997</v>
      </c>
      <c r="AG1689" s="2">
        <v>86545</v>
      </c>
      <c r="AH1689" s="7" t="str">
        <f>IF(COUNTIF(Returns!$A$2:$A$1635,Orders!AG1689)&gt;0,"Returned","Not Returned")</f>
        <v>Not Returned</v>
      </c>
    </row>
    <row r="1690" spans="5:34" ht="12.75" customHeight="1" thickTop="1" thickBot="1" x14ac:dyDescent="0.3">
      <c r="E1690" s="11">
        <v>18170</v>
      </c>
      <c r="F1690" s="12" t="s">
        <v>47</v>
      </c>
      <c r="G1690" s="12">
        <v>0.03</v>
      </c>
      <c r="H1690" s="12">
        <v>40.98</v>
      </c>
      <c r="I1690" s="12">
        <v>7.47</v>
      </c>
      <c r="J1690" s="12">
        <v>2979</v>
      </c>
      <c r="K1690" s="7" t="str">
        <f>IF(COUNTIF(Table1[Customer ID],Table1[[#This Row],[Customer ID]])&gt;1,"Repeat Customer","One-Time Customer")</f>
        <v>Repeat Customer</v>
      </c>
      <c r="L1690" s="12" t="s">
        <v>2706</v>
      </c>
      <c r="M1690" s="12" t="s">
        <v>49</v>
      </c>
      <c r="N1690" s="12" t="s">
        <v>28</v>
      </c>
      <c r="O1690" s="12" t="s">
        <v>29</v>
      </c>
      <c r="P1690" s="12" t="s">
        <v>109</v>
      </c>
      <c r="Q1690" s="12" t="s">
        <v>59</v>
      </c>
      <c r="R1690" s="12" t="s">
        <v>1373</v>
      </c>
      <c r="S1690" s="12">
        <v>0.37</v>
      </c>
      <c r="T1690" s="7">
        <f>Table1[[#This Row],[Profit]]/Table1[[#This Row],[Sales]]</f>
        <v>0.69</v>
      </c>
      <c r="U1690" s="12" t="s">
        <v>33</v>
      </c>
      <c r="V1690" s="12" t="s">
        <v>61</v>
      </c>
      <c r="W1690" s="12" t="s">
        <v>2659</v>
      </c>
      <c r="X1690" s="12" t="s">
        <v>2707</v>
      </c>
      <c r="Y1690" s="12">
        <v>58601</v>
      </c>
      <c r="Z1690" s="13">
        <v>42061</v>
      </c>
      <c r="AA1690" s="14" t="str">
        <f>TEXT(Table1[[#This Row],[Order Date]],"mmmm")</f>
        <v>February</v>
      </c>
      <c r="AB1690" s="8" t="str">
        <f>TEXT(Table1[[#This Row],[Order Date]],"yyyy")</f>
        <v>2015</v>
      </c>
      <c r="AC1690" s="13">
        <v>42062</v>
      </c>
      <c r="AD1690" s="12">
        <v>170.79569999999998</v>
      </c>
      <c r="AE1690" s="12">
        <v>6</v>
      </c>
      <c r="AF1690" s="12">
        <v>247.53</v>
      </c>
      <c r="AG1690" s="12">
        <v>86545</v>
      </c>
      <c r="AH1690" s="7" t="str">
        <f>IF(COUNTIF(Returns!$A$2:$A$1635,Orders!AG1690)&gt;0,"Returned","Not Returned")</f>
        <v>Not Returned</v>
      </c>
    </row>
    <row r="1691" spans="5:34" ht="12.75" customHeight="1" thickTop="1" thickBot="1" x14ac:dyDescent="0.3">
      <c r="E1691" s="9">
        <v>18133</v>
      </c>
      <c r="F1691" s="2" t="s">
        <v>37</v>
      </c>
      <c r="G1691" s="2">
        <v>0.01</v>
      </c>
      <c r="H1691" s="2">
        <v>5.84</v>
      </c>
      <c r="I1691" s="2">
        <v>0.83</v>
      </c>
      <c r="J1691" s="2">
        <v>2979</v>
      </c>
      <c r="K1691" s="7" t="str">
        <f>IF(COUNTIF(Table1[Customer ID],Table1[[#This Row],[Customer ID]])&gt;1,"Repeat Customer","One-Time Customer")</f>
        <v>Repeat Customer</v>
      </c>
      <c r="L1691" s="2" t="s">
        <v>2706</v>
      </c>
      <c r="M1691" s="2" t="s">
        <v>49</v>
      </c>
      <c r="N1691" s="2" t="s">
        <v>28</v>
      </c>
      <c r="O1691" s="2" t="s">
        <v>29</v>
      </c>
      <c r="P1691" s="2" t="s">
        <v>30</v>
      </c>
      <c r="Q1691" s="2" t="s">
        <v>31</v>
      </c>
      <c r="R1691" s="2" t="s">
        <v>944</v>
      </c>
      <c r="S1691" s="2">
        <v>0.49</v>
      </c>
      <c r="T1691" s="7">
        <f>Table1[[#This Row],[Profit]]/Table1[[#This Row],[Sales]]</f>
        <v>0.67358727501046456</v>
      </c>
      <c r="U1691" s="2" t="s">
        <v>33</v>
      </c>
      <c r="V1691" s="2" t="s">
        <v>61</v>
      </c>
      <c r="W1691" s="2" t="s">
        <v>2659</v>
      </c>
      <c r="X1691" s="2" t="s">
        <v>2707</v>
      </c>
      <c r="Y1691" s="2">
        <v>58601</v>
      </c>
      <c r="Z1691" s="10">
        <v>42169</v>
      </c>
      <c r="AA1691" s="14" t="str">
        <f>TEXT(Table1[[#This Row],[Order Date]],"mmmm")</f>
        <v>June</v>
      </c>
      <c r="AB1691" s="8" t="str">
        <f>TEXT(Table1[[#This Row],[Order Date]],"yyyy")</f>
        <v>2015</v>
      </c>
      <c r="AC1691" s="10">
        <v>42171</v>
      </c>
      <c r="AD1691" s="2">
        <v>16.091999999999999</v>
      </c>
      <c r="AE1691" s="2">
        <v>4</v>
      </c>
      <c r="AF1691" s="2">
        <v>23.89</v>
      </c>
      <c r="AG1691" s="2">
        <v>86546</v>
      </c>
      <c r="AH1691" s="7" t="str">
        <f>IF(COUNTIF(Returns!$A$2:$A$1635,Orders!AG1691)&gt;0,"Returned","Not Returned")</f>
        <v>Not Returned</v>
      </c>
    </row>
    <row r="1692" spans="5:34" ht="12.75" customHeight="1" thickTop="1" thickBot="1" x14ac:dyDescent="0.3">
      <c r="E1692" s="11">
        <v>20183</v>
      </c>
      <c r="F1692" s="12" t="s">
        <v>47</v>
      </c>
      <c r="G1692" s="12">
        <v>0.03</v>
      </c>
      <c r="H1692" s="12">
        <v>43.98</v>
      </c>
      <c r="I1692" s="12">
        <v>8.99</v>
      </c>
      <c r="J1692" s="12">
        <v>2980</v>
      </c>
      <c r="K1692" s="7" t="str">
        <f>IF(COUNTIF(Table1[Customer ID],Table1[[#This Row],[Customer ID]])&gt;1,"Repeat Customer","One-Time Customer")</f>
        <v>Repeat Customer</v>
      </c>
      <c r="L1692" s="12" t="s">
        <v>2708</v>
      </c>
      <c r="M1692" s="12" t="s">
        <v>49</v>
      </c>
      <c r="N1692" s="12" t="s">
        <v>28</v>
      </c>
      <c r="O1692" s="12" t="s">
        <v>29</v>
      </c>
      <c r="P1692" s="12" t="s">
        <v>30</v>
      </c>
      <c r="Q1692" s="12" t="s">
        <v>51</v>
      </c>
      <c r="R1692" s="12" t="s">
        <v>1118</v>
      </c>
      <c r="S1692" s="12">
        <v>0.57999999999999996</v>
      </c>
      <c r="T1692" s="7">
        <f>Table1[[#This Row],[Profit]]/Table1[[#This Row],[Sales]]</f>
        <v>0.60316637323943667</v>
      </c>
      <c r="U1692" s="12" t="s">
        <v>33</v>
      </c>
      <c r="V1692" s="12" t="s">
        <v>53</v>
      </c>
      <c r="W1692" s="12" t="s">
        <v>154</v>
      </c>
      <c r="X1692" s="12" t="s">
        <v>2709</v>
      </c>
      <c r="Y1692" s="12">
        <v>44870</v>
      </c>
      <c r="Z1692" s="13">
        <v>42031</v>
      </c>
      <c r="AA1692" s="14" t="str">
        <f>TEXT(Table1[[#This Row],[Order Date]],"mmmm")</f>
        <v>January</v>
      </c>
      <c r="AB1692" s="8" t="str">
        <f>TEXT(Table1[[#This Row],[Order Date]],"yyyy")</f>
        <v>2015</v>
      </c>
      <c r="AC1692" s="13">
        <v>42033</v>
      </c>
      <c r="AD1692" s="12">
        <v>274.0788</v>
      </c>
      <c r="AE1692" s="12">
        <v>10</v>
      </c>
      <c r="AF1692" s="12">
        <v>454.4</v>
      </c>
      <c r="AG1692" s="12">
        <v>86544</v>
      </c>
      <c r="AH1692" s="7" t="str">
        <f>IF(COUNTIF(Returns!$A$2:$A$1635,Orders!AG1692)&gt;0,"Returned","Not Returned")</f>
        <v>Not Returned</v>
      </c>
    </row>
    <row r="1693" spans="5:34" ht="12.75" customHeight="1" thickTop="1" thickBot="1" x14ac:dyDescent="0.3">
      <c r="E1693" s="9">
        <v>20184</v>
      </c>
      <c r="F1693" s="2" t="s">
        <v>47</v>
      </c>
      <c r="G1693" s="2">
        <v>0.06</v>
      </c>
      <c r="H1693" s="2">
        <v>1.1399999999999999</v>
      </c>
      <c r="I1693" s="2">
        <v>0.7</v>
      </c>
      <c r="J1693" s="2">
        <v>2980</v>
      </c>
      <c r="K1693" s="7" t="str">
        <f>IF(COUNTIF(Table1[Customer ID],Table1[[#This Row],[Customer ID]])&gt;1,"Repeat Customer","One-Time Customer")</f>
        <v>Repeat Customer</v>
      </c>
      <c r="L1693" s="2" t="s">
        <v>2708</v>
      </c>
      <c r="M1693" s="2" t="s">
        <v>49</v>
      </c>
      <c r="N1693" s="2" t="s">
        <v>28</v>
      </c>
      <c r="O1693" s="2" t="s">
        <v>29</v>
      </c>
      <c r="P1693" s="2" t="s">
        <v>66</v>
      </c>
      <c r="Q1693" s="2" t="s">
        <v>31</v>
      </c>
      <c r="R1693" s="2" t="s">
        <v>1010</v>
      </c>
      <c r="S1693" s="2">
        <v>0.38</v>
      </c>
      <c r="T1693" s="7">
        <f>Table1[[#This Row],[Profit]]/Table1[[#This Row],[Sales]]</f>
        <v>-0.26028905712319339</v>
      </c>
      <c r="U1693" s="2" t="s">
        <v>33</v>
      </c>
      <c r="V1693" s="2" t="s">
        <v>53</v>
      </c>
      <c r="W1693" s="2" t="s">
        <v>154</v>
      </c>
      <c r="X1693" s="2" t="s">
        <v>2709</v>
      </c>
      <c r="Y1693" s="2">
        <v>44870</v>
      </c>
      <c r="Z1693" s="10">
        <v>42031</v>
      </c>
      <c r="AA1693" s="14" t="str">
        <f>TEXT(Table1[[#This Row],[Order Date]],"mmmm")</f>
        <v>January</v>
      </c>
      <c r="AB1693" s="8" t="str">
        <f>TEXT(Table1[[#This Row],[Order Date]],"yyyy")</f>
        <v>2015</v>
      </c>
      <c r="AC1693" s="10">
        <v>42034</v>
      </c>
      <c r="AD1693" s="2">
        <v>-3.782</v>
      </c>
      <c r="AE1693" s="2">
        <v>13</v>
      </c>
      <c r="AF1693" s="2">
        <v>14.53</v>
      </c>
      <c r="AG1693" s="2">
        <v>86544</v>
      </c>
      <c r="AH1693" s="7" t="str">
        <f>IF(COUNTIF(Returns!$A$2:$A$1635,Orders!AG1693)&gt;0,"Returned","Not Returned")</f>
        <v>Not Returned</v>
      </c>
    </row>
    <row r="1694" spans="5:34" ht="12.75" customHeight="1" thickTop="1" thickBot="1" x14ac:dyDescent="0.3">
      <c r="E1694" s="11">
        <v>20435</v>
      </c>
      <c r="F1694" s="12" t="s">
        <v>56</v>
      </c>
      <c r="G1694" s="12">
        <v>7.0000000000000007E-2</v>
      </c>
      <c r="H1694" s="12">
        <v>2.61</v>
      </c>
      <c r="I1694" s="12">
        <v>0.5</v>
      </c>
      <c r="J1694" s="12">
        <v>2980</v>
      </c>
      <c r="K1694" s="7" t="str">
        <f>IF(COUNTIF(Table1[Customer ID],Table1[[#This Row],[Customer ID]])&gt;1,"Repeat Customer","One-Time Customer")</f>
        <v>Repeat Customer</v>
      </c>
      <c r="L1694" s="12" t="s">
        <v>2708</v>
      </c>
      <c r="M1694" s="12" t="s">
        <v>49</v>
      </c>
      <c r="N1694" s="12" t="s">
        <v>28</v>
      </c>
      <c r="O1694" s="12" t="s">
        <v>29</v>
      </c>
      <c r="P1694" s="12" t="s">
        <v>134</v>
      </c>
      <c r="Q1694" s="12" t="s">
        <v>59</v>
      </c>
      <c r="R1694" s="12" t="s">
        <v>1138</v>
      </c>
      <c r="S1694" s="12">
        <v>0.39</v>
      </c>
      <c r="T1694" s="7">
        <f>Table1[[#This Row],[Profit]]/Table1[[#This Row],[Sales]]</f>
        <v>0.69</v>
      </c>
      <c r="U1694" s="12" t="s">
        <v>33</v>
      </c>
      <c r="V1694" s="12" t="s">
        <v>53</v>
      </c>
      <c r="W1694" s="12" t="s">
        <v>154</v>
      </c>
      <c r="X1694" s="12" t="s">
        <v>2709</v>
      </c>
      <c r="Y1694" s="12">
        <v>44870</v>
      </c>
      <c r="Z1694" s="13">
        <v>42060</v>
      </c>
      <c r="AA1694" s="14" t="str">
        <f>TEXT(Table1[[#This Row],[Order Date]],"mmmm")</f>
        <v>February</v>
      </c>
      <c r="AB1694" s="8" t="str">
        <f>TEXT(Table1[[#This Row],[Order Date]],"yyyy")</f>
        <v>2015</v>
      </c>
      <c r="AC1694" s="13">
        <v>42062</v>
      </c>
      <c r="AD1694" s="12">
        <v>10.798499999999999</v>
      </c>
      <c r="AE1694" s="12">
        <v>6</v>
      </c>
      <c r="AF1694" s="12">
        <v>15.65</v>
      </c>
      <c r="AG1694" s="12">
        <v>86547</v>
      </c>
      <c r="AH1694" s="7" t="str">
        <f>IF(COUNTIF(Returns!$A$2:$A$1635,Orders!AG1694)&gt;0,"Returned","Not Returned")</f>
        <v>Not Returned</v>
      </c>
    </row>
    <row r="1695" spans="5:34" ht="12.75" customHeight="1" thickTop="1" thickBot="1" x14ac:dyDescent="0.3">
      <c r="E1695" s="9">
        <v>23110</v>
      </c>
      <c r="F1695" s="2" t="s">
        <v>106</v>
      </c>
      <c r="G1695" s="2">
        <v>0.04</v>
      </c>
      <c r="H1695" s="2">
        <v>2.88</v>
      </c>
      <c r="I1695" s="2">
        <v>1.01</v>
      </c>
      <c r="J1695" s="2">
        <v>2980</v>
      </c>
      <c r="K1695" s="7" t="str">
        <f>IF(COUNTIF(Table1[Customer ID],Table1[[#This Row],[Customer ID]])&gt;1,"Repeat Customer","One-Time Customer")</f>
        <v>Repeat Customer</v>
      </c>
      <c r="L1695" s="2" t="s">
        <v>2708</v>
      </c>
      <c r="M1695" s="2" t="s">
        <v>49</v>
      </c>
      <c r="N1695" s="2" t="s">
        <v>28</v>
      </c>
      <c r="O1695" s="2" t="s">
        <v>29</v>
      </c>
      <c r="P1695" s="2" t="s">
        <v>30</v>
      </c>
      <c r="Q1695" s="2" t="s">
        <v>31</v>
      </c>
      <c r="R1695" s="2" t="s">
        <v>794</v>
      </c>
      <c r="S1695" s="2">
        <v>0.55000000000000004</v>
      </c>
      <c r="T1695" s="7">
        <f>Table1[[#This Row],[Profit]]/Table1[[#This Row],[Sales]]</f>
        <v>0.13622230164403146</v>
      </c>
      <c r="U1695" s="2" t="s">
        <v>33</v>
      </c>
      <c r="V1695" s="2" t="s">
        <v>53</v>
      </c>
      <c r="W1695" s="2" t="s">
        <v>154</v>
      </c>
      <c r="X1695" s="2" t="s">
        <v>2709</v>
      </c>
      <c r="Y1695" s="2">
        <v>44870</v>
      </c>
      <c r="Z1695" s="10">
        <v>42154</v>
      </c>
      <c r="AA1695" s="14" t="str">
        <f>TEXT(Table1[[#This Row],[Order Date]],"mmmm")</f>
        <v>May</v>
      </c>
      <c r="AB1695" s="8" t="str">
        <f>TEXT(Table1[[#This Row],[Order Date]],"yyyy")</f>
        <v>2015</v>
      </c>
      <c r="AC1695" s="10">
        <v>42159</v>
      </c>
      <c r="AD1695" s="2">
        <v>15.246</v>
      </c>
      <c r="AE1695" s="2">
        <v>39</v>
      </c>
      <c r="AF1695" s="2">
        <v>111.92</v>
      </c>
      <c r="AG1695" s="2">
        <v>86548</v>
      </c>
      <c r="AH1695" s="7" t="str">
        <f>IF(COUNTIF(Returns!$A$2:$A$1635,Orders!AG1695)&gt;0,"Returned","Not Returned")</f>
        <v>Not Returned</v>
      </c>
    </row>
    <row r="1696" spans="5:34" ht="12.75" customHeight="1" thickTop="1" thickBot="1" x14ac:dyDescent="0.3">
      <c r="E1696" s="11">
        <v>20816</v>
      </c>
      <c r="F1696" s="12" t="s">
        <v>47</v>
      </c>
      <c r="G1696" s="12">
        <v>0.09</v>
      </c>
      <c r="H1696" s="12">
        <v>100.98</v>
      </c>
      <c r="I1696" s="12">
        <v>35.840000000000003</v>
      </c>
      <c r="J1696" s="12">
        <v>2987</v>
      </c>
      <c r="K1696" s="7" t="str">
        <f>IF(COUNTIF(Table1[Customer ID],Table1[[#This Row],[Customer ID]])&gt;1,"Repeat Customer","One-Time Customer")</f>
        <v>Repeat Customer</v>
      </c>
      <c r="L1696" s="12" t="s">
        <v>2710</v>
      </c>
      <c r="M1696" s="12" t="s">
        <v>39</v>
      </c>
      <c r="N1696" s="12" t="s">
        <v>40</v>
      </c>
      <c r="O1696" s="12" t="s">
        <v>41</v>
      </c>
      <c r="P1696" s="12" t="s">
        <v>191</v>
      </c>
      <c r="Q1696" s="12" t="s">
        <v>121</v>
      </c>
      <c r="R1696" s="12" t="s">
        <v>260</v>
      </c>
      <c r="S1696" s="12">
        <v>0.62</v>
      </c>
      <c r="T1696" s="7">
        <f>Table1[[#This Row],[Profit]]/Table1[[#This Row],[Sales]]</f>
        <v>-6.0941671861583877E-2</v>
      </c>
      <c r="U1696" s="12" t="s">
        <v>33</v>
      </c>
      <c r="V1696" s="12" t="s">
        <v>61</v>
      </c>
      <c r="W1696" s="12" t="s">
        <v>330</v>
      </c>
      <c r="X1696" s="12" t="s">
        <v>2711</v>
      </c>
      <c r="Y1696" s="12">
        <v>50265</v>
      </c>
      <c r="Z1696" s="13">
        <v>42183</v>
      </c>
      <c r="AA1696" s="14" t="str">
        <f>TEXT(Table1[[#This Row],[Order Date]],"mmmm")</f>
        <v>June</v>
      </c>
      <c r="AB1696" s="8" t="str">
        <f>TEXT(Table1[[#This Row],[Order Date]],"yyyy")</f>
        <v>2015</v>
      </c>
      <c r="AC1696" s="13">
        <v>42183</v>
      </c>
      <c r="AD1696" s="12">
        <v>-103.624</v>
      </c>
      <c r="AE1696" s="12">
        <v>17</v>
      </c>
      <c r="AF1696" s="12">
        <v>1700.38</v>
      </c>
      <c r="AG1696" s="12">
        <v>91180</v>
      </c>
      <c r="AH1696" s="7" t="str">
        <f>IF(COUNTIF(Returns!$A$2:$A$1635,Orders!AG1696)&gt;0,"Returned","Not Returned")</f>
        <v>Not Returned</v>
      </c>
    </row>
    <row r="1697" spans="5:34" ht="12.75" customHeight="1" thickTop="1" thickBot="1" x14ac:dyDescent="0.3">
      <c r="E1697" s="9">
        <v>20817</v>
      </c>
      <c r="F1697" s="2" t="s">
        <v>47</v>
      </c>
      <c r="G1697" s="2">
        <v>0.1</v>
      </c>
      <c r="H1697" s="2">
        <v>5.78</v>
      </c>
      <c r="I1697" s="2">
        <v>7.96</v>
      </c>
      <c r="J1697" s="2">
        <v>2987</v>
      </c>
      <c r="K1697" s="7" t="str">
        <f>IF(COUNTIF(Table1[Customer ID],Table1[[#This Row],[Customer ID]])&gt;1,"Repeat Customer","One-Time Customer")</f>
        <v>Repeat Customer</v>
      </c>
      <c r="L1697" s="2" t="s">
        <v>2710</v>
      </c>
      <c r="M1697" s="2" t="s">
        <v>49</v>
      </c>
      <c r="N1697" s="2" t="s">
        <v>40</v>
      </c>
      <c r="O1697" s="2" t="s">
        <v>29</v>
      </c>
      <c r="P1697" s="2" t="s">
        <v>93</v>
      </c>
      <c r="Q1697" s="2" t="s">
        <v>59</v>
      </c>
      <c r="R1697" s="2" t="s">
        <v>2712</v>
      </c>
      <c r="S1697" s="2">
        <v>0.36</v>
      </c>
      <c r="T1697" s="7">
        <f>Table1[[#This Row],[Profit]]/Table1[[#This Row],[Sales]]</f>
        <v>-1.6080088987764181</v>
      </c>
      <c r="U1697" s="2" t="s">
        <v>33</v>
      </c>
      <c r="V1697" s="2" t="s">
        <v>61</v>
      </c>
      <c r="W1697" s="2" t="s">
        <v>330</v>
      </c>
      <c r="X1697" s="2" t="s">
        <v>2711</v>
      </c>
      <c r="Y1697" s="2">
        <v>50265</v>
      </c>
      <c r="Z1697" s="10">
        <v>42183</v>
      </c>
      <c r="AA1697" s="14" t="str">
        <f>TEXT(Table1[[#This Row],[Order Date]],"mmmm")</f>
        <v>June</v>
      </c>
      <c r="AB1697" s="8" t="str">
        <f>TEXT(Table1[[#This Row],[Order Date]],"yyyy")</f>
        <v>2015</v>
      </c>
      <c r="AC1697" s="10">
        <v>42183</v>
      </c>
      <c r="AD1697" s="2">
        <v>-57.823999999999998</v>
      </c>
      <c r="AE1697" s="2">
        <v>6</v>
      </c>
      <c r="AF1697" s="2">
        <v>35.96</v>
      </c>
      <c r="AG1697" s="2">
        <v>91180</v>
      </c>
      <c r="AH1697" s="7" t="str">
        <f>IF(COUNTIF(Returns!$A$2:$A$1635,Orders!AG1697)&gt;0,"Returned","Not Returned")</f>
        <v>Not Returned</v>
      </c>
    </row>
    <row r="1698" spans="5:34" ht="12.75" customHeight="1" thickTop="1" thickBot="1" x14ac:dyDescent="0.3">
      <c r="E1698" s="11">
        <v>22473</v>
      </c>
      <c r="F1698" s="12" t="s">
        <v>106</v>
      </c>
      <c r="G1698" s="12">
        <v>0.05</v>
      </c>
      <c r="H1698" s="12">
        <v>70.97</v>
      </c>
      <c r="I1698" s="12">
        <v>3.5</v>
      </c>
      <c r="J1698" s="12">
        <v>2991</v>
      </c>
      <c r="K1698" s="7" t="str">
        <f>IF(COUNTIF(Table1[Customer ID],Table1[[#This Row],[Customer ID]])&gt;1,"Repeat Customer","One-Time Customer")</f>
        <v>One-Time Customer</v>
      </c>
      <c r="L1698" s="12" t="s">
        <v>2713</v>
      </c>
      <c r="M1698" s="12" t="s">
        <v>49</v>
      </c>
      <c r="N1698" s="12" t="s">
        <v>40</v>
      </c>
      <c r="O1698" s="12" t="s">
        <v>29</v>
      </c>
      <c r="P1698" s="12" t="s">
        <v>257</v>
      </c>
      <c r="Q1698" s="12" t="s">
        <v>59</v>
      </c>
      <c r="R1698" s="12" t="s">
        <v>672</v>
      </c>
      <c r="S1698" s="12">
        <v>0.59</v>
      </c>
      <c r="T1698" s="7">
        <f>Table1[[#This Row],[Profit]]/Table1[[#This Row],[Sales]]</f>
        <v>0.1286672787626246</v>
      </c>
      <c r="U1698" s="12" t="s">
        <v>33</v>
      </c>
      <c r="V1698" s="12" t="s">
        <v>61</v>
      </c>
      <c r="W1698" s="12" t="s">
        <v>1858</v>
      </c>
      <c r="X1698" s="12" t="s">
        <v>2714</v>
      </c>
      <c r="Y1698" s="12">
        <v>53402</v>
      </c>
      <c r="Z1698" s="13">
        <v>42132</v>
      </c>
      <c r="AA1698" s="14" t="str">
        <f>TEXT(Table1[[#This Row],[Order Date]],"mmmm")</f>
        <v>May</v>
      </c>
      <c r="AB1698" s="8" t="str">
        <f>TEXT(Table1[[#This Row],[Order Date]],"yyyy")</f>
        <v>2015</v>
      </c>
      <c r="AC1698" s="13">
        <v>42137</v>
      </c>
      <c r="AD1698" s="12">
        <v>18.218000000000018</v>
      </c>
      <c r="AE1698" s="12">
        <v>2</v>
      </c>
      <c r="AF1698" s="12">
        <v>141.59</v>
      </c>
      <c r="AG1698" s="12">
        <v>91466</v>
      </c>
      <c r="AH1698" s="7" t="str">
        <f>IF(COUNTIF(Returns!$A$2:$A$1635,Orders!AG1698)&gt;0,"Returned","Not Returned")</f>
        <v>Not Returned</v>
      </c>
    </row>
    <row r="1699" spans="5:34" ht="12.75" customHeight="1" thickTop="1" thickBot="1" x14ac:dyDescent="0.3">
      <c r="E1699" s="9">
        <v>22476</v>
      </c>
      <c r="F1699" s="2" t="s">
        <v>106</v>
      </c>
      <c r="G1699" s="2">
        <v>0</v>
      </c>
      <c r="H1699" s="2">
        <v>5.28</v>
      </c>
      <c r="I1699" s="2">
        <v>6.26</v>
      </c>
      <c r="J1699" s="2">
        <v>2992</v>
      </c>
      <c r="K1699" s="7" t="str">
        <f>IF(COUNTIF(Table1[Customer ID],Table1[[#This Row],[Customer ID]])&gt;1,"Repeat Customer","One-Time Customer")</f>
        <v>One-Time Customer</v>
      </c>
      <c r="L1699" s="2" t="s">
        <v>2715</v>
      </c>
      <c r="M1699" s="2" t="s">
        <v>49</v>
      </c>
      <c r="N1699" s="2" t="s">
        <v>40</v>
      </c>
      <c r="O1699" s="2" t="s">
        <v>29</v>
      </c>
      <c r="P1699" s="2" t="s">
        <v>93</v>
      </c>
      <c r="Q1699" s="2" t="s">
        <v>59</v>
      </c>
      <c r="R1699" s="2" t="s">
        <v>1363</v>
      </c>
      <c r="S1699" s="2">
        <v>0.4</v>
      </c>
      <c r="T1699" s="7">
        <f>Table1[[#This Row],[Profit]]/Table1[[#This Row],[Sales]]</f>
        <v>0.1234080275794141</v>
      </c>
      <c r="U1699" s="2" t="s">
        <v>33</v>
      </c>
      <c r="V1699" s="2" t="s">
        <v>61</v>
      </c>
      <c r="W1699" s="2" t="s">
        <v>1858</v>
      </c>
      <c r="X1699" s="2" t="s">
        <v>2716</v>
      </c>
      <c r="Y1699" s="2">
        <v>53081</v>
      </c>
      <c r="Z1699" s="10">
        <v>42132</v>
      </c>
      <c r="AA1699" s="14" t="str">
        <f>TEXT(Table1[[#This Row],[Order Date]],"mmmm")</f>
        <v>May</v>
      </c>
      <c r="AB1699" s="8" t="str">
        <f>TEXT(Table1[[#This Row],[Order Date]],"yyyy")</f>
        <v>2015</v>
      </c>
      <c r="AC1699" s="10">
        <v>42139</v>
      </c>
      <c r="AD1699" s="2">
        <v>25.058000000000035</v>
      </c>
      <c r="AE1699" s="2">
        <v>36</v>
      </c>
      <c r="AF1699" s="2">
        <v>203.05</v>
      </c>
      <c r="AG1699" s="2">
        <v>91466</v>
      </c>
      <c r="AH1699" s="7" t="str">
        <f>IF(COUNTIF(Returns!$A$2:$A$1635,Orders!AG1699)&gt;0,"Returned","Not Returned")</f>
        <v>Not Returned</v>
      </c>
    </row>
    <row r="1700" spans="5:34" ht="12.75" customHeight="1" thickTop="1" thickBot="1" x14ac:dyDescent="0.3">
      <c r="E1700" s="11">
        <v>20891</v>
      </c>
      <c r="F1700" s="12" t="s">
        <v>37</v>
      </c>
      <c r="G1700" s="12">
        <v>0.03</v>
      </c>
      <c r="H1700" s="12">
        <v>10.98</v>
      </c>
      <c r="I1700" s="12">
        <v>3.37</v>
      </c>
      <c r="J1700" s="12">
        <v>2999</v>
      </c>
      <c r="K1700" s="7" t="str">
        <f>IF(COUNTIF(Table1[Customer ID],Table1[[#This Row],[Customer ID]])&gt;1,"Repeat Customer","One-Time Customer")</f>
        <v>One-Time Customer</v>
      </c>
      <c r="L1700" s="12" t="s">
        <v>2717</v>
      </c>
      <c r="M1700" s="12" t="s">
        <v>49</v>
      </c>
      <c r="N1700" s="12" t="s">
        <v>114</v>
      </c>
      <c r="O1700" s="12" t="s">
        <v>29</v>
      </c>
      <c r="P1700" s="12" t="s">
        <v>174</v>
      </c>
      <c r="Q1700" s="12" t="s">
        <v>51</v>
      </c>
      <c r="R1700" s="12" t="s">
        <v>225</v>
      </c>
      <c r="S1700" s="12">
        <v>0.56999999999999995</v>
      </c>
      <c r="T1700" s="7">
        <f>Table1[[#This Row],[Profit]]/Table1[[#This Row],[Sales]]</f>
        <v>0.21035771489588898</v>
      </c>
      <c r="U1700" s="12" t="s">
        <v>33</v>
      </c>
      <c r="V1700" s="12" t="s">
        <v>61</v>
      </c>
      <c r="W1700" s="12" t="s">
        <v>300</v>
      </c>
      <c r="X1700" s="12" t="s">
        <v>2718</v>
      </c>
      <c r="Y1700" s="12">
        <v>48237</v>
      </c>
      <c r="Z1700" s="13">
        <v>42104</v>
      </c>
      <c r="AA1700" s="14" t="str">
        <f>TEXT(Table1[[#This Row],[Order Date]],"mmmm")</f>
        <v>April</v>
      </c>
      <c r="AB1700" s="8" t="str">
        <f>TEXT(Table1[[#This Row],[Order Date]],"yyyy")</f>
        <v>2015</v>
      </c>
      <c r="AC1700" s="13">
        <v>42105</v>
      </c>
      <c r="AD1700" s="12">
        <v>11.82</v>
      </c>
      <c r="AE1700" s="12">
        <v>5</v>
      </c>
      <c r="AF1700" s="12">
        <v>56.19</v>
      </c>
      <c r="AG1700" s="12">
        <v>87041</v>
      </c>
      <c r="AH1700" s="7" t="str">
        <f>IF(COUNTIF(Returns!$A$2:$A$1635,Orders!AG1700)&gt;0,"Returned","Not Returned")</f>
        <v>Not Returned</v>
      </c>
    </row>
    <row r="1701" spans="5:34" ht="12.75" customHeight="1" thickTop="1" thickBot="1" x14ac:dyDescent="0.3">
      <c r="E1701" s="9">
        <v>21499</v>
      </c>
      <c r="F1701" s="2" t="s">
        <v>106</v>
      </c>
      <c r="G1701" s="2">
        <v>0.01</v>
      </c>
      <c r="H1701" s="2">
        <v>10.14</v>
      </c>
      <c r="I1701" s="2">
        <v>2.27</v>
      </c>
      <c r="J1701" s="2">
        <v>3000</v>
      </c>
      <c r="K1701" s="7" t="str">
        <f>IF(COUNTIF(Table1[Customer ID],Table1[[#This Row],[Customer ID]])&gt;1,"Repeat Customer","One-Time Customer")</f>
        <v>One-Time Customer</v>
      </c>
      <c r="L1701" s="2" t="s">
        <v>2719</v>
      </c>
      <c r="M1701" s="2" t="s">
        <v>49</v>
      </c>
      <c r="N1701" s="2" t="s">
        <v>114</v>
      </c>
      <c r="O1701" s="2" t="s">
        <v>29</v>
      </c>
      <c r="P1701" s="2" t="s">
        <v>93</v>
      </c>
      <c r="Q1701" s="2" t="s">
        <v>31</v>
      </c>
      <c r="R1701" s="2" t="s">
        <v>270</v>
      </c>
      <c r="S1701" s="2">
        <v>0.36</v>
      </c>
      <c r="T1701" s="7">
        <f>Table1[[#This Row],[Profit]]/Table1[[#This Row],[Sales]]</f>
        <v>0.69</v>
      </c>
      <c r="U1701" s="2" t="s">
        <v>33</v>
      </c>
      <c r="V1701" s="2" t="s">
        <v>61</v>
      </c>
      <c r="W1701" s="2" t="s">
        <v>300</v>
      </c>
      <c r="X1701" s="2" t="s">
        <v>2720</v>
      </c>
      <c r="Y1701" s="2">
        <v>48342</v>
      </c>
      <c r="Z1701" s="10">
        <v>42030</v>
      </c>
      <c r="AA1701" s="14" t="str">
        <f>TEXT(Table1[[#This Row],[Order Date]],"mmmm")</f>
        <v>January</v>
      </c>
      <c r="AB1701" s="8" t="str">
        <f>TEXT(Table1[[#This Row],[Order Date]],"yyyy")</f>
        <v>2015</v>
      </c>
      <c r="AC1701" s="10">
        <v>42032</v>
      </c>
      <c r="AD1701" s="2">
        <v>28.151999999999997</v>
      </c>
      <c r="AE1701" s="2">
        <v>4</v>
      </c>
      <c r="AF1701" s="2">
        <v>40.799999999999997</v>
      </c>
      <c r="AG1701" s="2">
        <v>87042</v>
      </c>
      <c r="AH1701" s="7" t="str">
        <f>IF(COUNTIF(Returns!$A$2:$A$1635,Orders!AG1701)&gt;0,"Returned","Not Returned")</f>
        <v>Not Returned</v>
      </c>
    </row>
    <row r="1702" spans="5:34" ht="12.75" customHeight="1" thickTop="1" thickBot="1" x14ac:dyDescent="0.3">
      <c r="E1702" s="11">
        <v>23836</v>
      </c>
      <c r="F1702" s="12" t="s">
        <v>37</v>
      </c>
      <c r="G1702" s="12">
        <v>0.03</v>
      </c>
      <c r="H1702" s="12">
        <v>5.4</v>
      </c>
      <c r="I1702" s="12">
        <v>7.78</v>
      </c>
      <c r="J1702" s="12">
        <v>3001</v>
      </c>
      <c r="K1702" s="7" t="str">
        <f>IF(COUNTIF(Table1[Customer ID],Table1[[#This Row],[Customer ID]])&gt;1,"Repeat Customer","One-Time Customer")</f>
        <v>One-Time Customer</v>
      </c>
      <c r="L1702" s="12" t="s">
        <v>2721</v>
      </c>
      <c r="M1702" s="12" t="s">
        <v>49</v>
      </c>
      <c r="N1702" s="12" t="s">
        <v>114</v>
      </c>
      <c r="O1702" s="12" t="s">
        <v>29</v>
      </c>
      <c r="P1702" s="12" t="s">
        <v>109</v>
      </c>
      <c r="Q1702" s="12" t="s">
        <v>59</v>
      </c>
      <c r="R1702" s="12" t="s">
        <v>310</v>
      </c>
      <c r="S1702" s="12">
        <v>0.37</v>
      </c>
      <c r="T1702" s="7">
        <f>Table1[[#This Row],[Profit]]/Table1[[#This Row],[Sales]]</f>
        <v>-2.0153049970306269</v>
      </c>
      <c r="U1702" s="12" t="s">
        <v>33</v>
      </c>
      <c r="V1702" s="12" t="s">
        <v>61</v>
      </c>
      <c r="W1702" s="12" t="s">
        <v>300</v>
      </c>
      <c r="X1702" s="12" t="s">
        <v>2722</v>
      </c>
      <c r="Y1702" s="12">
        <v>48060</v>
      </c>
      <c r="Z1702" s="13">
        <v>42080</v>
      </c>
      <c r="AA1702" s="14" t="str">
        <f>TEXT(Table1[[#This Row],[Order Date]],"mmmm")</f>
        <v>March</v>
      </c>
      <c r="AB1702" s="8" t="str">
        <f>TEXT(Table1[[#This Row],[Order Date]],"yyyy")</f>
        <v>2015</v>
      </c>
      <c r="AC1702" s="13">
        <v>42082</v>
      </c>
      <c r="AD1702" s="12">
        <v>-237.54400000000001</v>
      </c>
      <c r="AE1702" s="12">
        <v>21</v>
      </c>
      <c r="AF1702" s="12">
        <v>117.87</v>
      </c>
      <c r="AG1702" s="12">
        <v>87043</v>
      </c>
      <c r="AH1702" s="7" t="str">
        <f>IF(COUNTIF(Returns!$A$2:$A$1635,Orders!AG1702)&gt;0,"Returned","Not Returned")</f>
        <v>Not Returned</v>
      </c>
    </row>
    <row r="1703" spans="5:34" ht="12.75" customHeight="1" thickTop="1" thickBot="1" x14ac:dyDescent="0.3">
      <c r="E1703" s="9">
        <v>25282</v>
      </c>
      <c r="F1703" s="2" t="s">
        <v>56</v>
      </c>
      <c r="G1703" s="2">
        <v>0.03</v>
      </c>
      <c r="H1703" s="2">
        <v>85.99</v>
      </c>
      <c r="I1703" s="2">
        <v>0.99</v>
      </c>
      <c r="J1703" s="2">
        <v>3003</v>
      </c>
      <c r="K1703" s="7" t="str">
        <f>IF(COUNTIF(Table1[Customer ID],Table1[[#This Row],[Customer ID]])&gt;1,"Repeat Customer","One-Time Customer")</f>
        <v>One-Time Customer</v>
      </c>
      <c r="L1703" s="2" t="s">
        <v>2723</v>
      </c>
      <c r="M1703" s="2" t="s">
        <v>49</v>
      </c>
      <c r="N1703" s="2" t="s">
        <v>40</v>
      </c>
      <c r="O1703" s="2" t="s">
        <v>77</v>
      </c>
      <c r="P1703" s="2" t="s">
        <v>78</v>
      </c>
      <c r="Q1703" s="2" t="s">
        <v>31</v>
      </c>
      <c r="R1703" s="2" t="s">
        <v>417</v>
      </c>
      <c r="S1703" s="2">
        <v>0.55000000000000004</v>
      </c>
      <c r="T1703" s="7">
        <f>Table1[[#This Row],[Profit]]/Table1[[#This Row],[Sales]]</f>
        <v>0.69</v>
      </c>
      <c r="U1703" s="2" t="s">
        <v>33</v>
      </c>
      <c r="V1703" s="2" t="s">
        <v>34</v>
      </c>
      <c r="W1703" s="2" t="s">
        <v>1741</v>
      </c>
      <c r="X1703" s="2" t="s">
        <v>2724</v>
      </c>
      <c r="Y1703" s="2">
        <v>83814</v>
      </c>
      <c r="Z1703" s="10">
        <v>42068</v>
      </c>
      <c r="AA1703" s="14" t="str">
        <f>TEXT(Table1[[#This Row],[Order Date]],"mmmm")</f>
        <v>March</v>
      </c>
      <c r="AB1703" s="8" t="str">
        <f>TEXT(Table1[[#This Row],[Order Date]],"yyyy")</f>
        <v>2015</v>
      </c>
      <c r="AC1703" s="10">
        <v>42069</v>
      </c>
      <c r="AD1703" s="2">
        <v>1037.1044999999999</v>
      </c>
      <c r="AE1703" s="2">
        <v>20</v>
      </c>
      <c r="AF1703" s="2">
        <v>1503.05</v>
      </c>
      <c r="AG1703" s="2">
        <v>91586</v>
      </c>
      <c r="AH1703" s="7" t="str">
        <f>IF(COUNTIF(Returns!$A$2:$A$1635,Orders!AG1703)&gt;0,"Returned","Not Returned")</f>
        <v>Not Returned</v>
      </c>
    </row>
    <row r="1704" spans="5:34" ht="12.75" customHeight="1" thickTop="1" thickBot="1" x14ac:dyDescent="0.3">
      <c r="E1704" s="11">
        <v>7664</v>
      </c>
      <c r="F1704" s="12" t="s">
        <v>106</v>
      </c>
      <c r="G1704" s="12">
        <v>0.08</v>
      </c>
      <c r="H1704" s="12">
        <v>6.48</v>
      </c>
      <c r="I1704" s="12">
        <v>6.81</v>
      </c>
      <c r="J1704" s="12">
        <v>3004</v>
      </c>
      <c r="K1704" s="7" t="str">
        <f>IF(COUNTIF(Table1[Customer ID],Table1[[#This Row],[Customer ID]])&gt;1,"Repeat Customer","One-Time Customer")</f>
        <v>Repeat Customer</v>
      </c>
      <c r="L1704" s="12" t="s">
        <v>2725</v>
      </c>
      <c r="M1704" s="12" t="s">
        <v>49</v>
      </c>
      <c r="N1704" s="12" t="s">
        <v>28</v>
      </c>
      <c r="O1704" s="12" t="s">
        <v>29</v>
      </c>
      <c r="P1704" s="12" t="s">
        <v>93</v>
      </c>
      <c r="Q1704" s="12" t="s">
        <v>59</v>
      </c>
      <c r="R1704" s="12" t="s">
        <v>2726</v>
      </c>
      <c r="S1704" s="12">
        <v>0.36</v>
      </c>
      <c r="T1704" s="7">
        <f>Table1[[#This Row],[Profit]]/Table1[[#This Row],[Sales]]</f>
        <v>-0.2474040750137316</v>
      </c>
      <c r="U1704" s="12" t="s">
        <v>33</v>
      </c>
      <c r="V1704" s="12" t="s">
        <v>34</v>
      </c>
      <c r="W1704" s="12" t="s">
        <v>45</v>
      </c>
      <c r="X1704" s="12" t="s">
        <v>663</v>
      </c>
      <c r="Y1704" s="12">
        <v>90049</v>
      </c>
      <c r="Z1704" s="13">
        <v>42045</v>
      </c>
      <c r="AA1704" s="14" t="str">
        <f>TEXT(Table1[[#This Row],[Order Date]],"mmmm")</f>
        <v>February</v>
      </c>
      <c r="AB1704" s="8" t="str">
        <f>TEXT(Table1[[#This Row],[Order Date]],"yyyy")</f>
        <v>2015</v>
      </c>
      <c r="AC1704" s="13">
        <v>42050</v>
      </c>
      <c r="AD1704" s="12">
        <v>-94.59</v>
      </c>
      <c r="AE1704" s="12">
        <v>58</v>
      </c>
      <c r="AF1704" s="12">
        <v>382.33</v>
      </c>
      <c r="AG1704" s="12">
        <v>54949</v>
      </c>
      <c r="AH1704" s="7" t="str">
        <f>IF(COUNTIF(Returns!$A$2:$A$1635,Orders!AG1704)&gt;0,"Returned","Not Returned")</f>
        <v>Not Returned</v>
      </c>
    </row>
    <row r="1705" spans="5:34" ht="12.75" customHeight="1" thickTop="1" thickBot="1" x14ac:dyDescent="0.3">
      <c r="E1705" s="9">
        <v>7665</v>
      </c>
      <c r="F1705" s="2" t="s">
        <v>106</v>
      </c>
      <c r="G1705" s="2">
        <v>0.09</v>
      </c>
      <c r="H1705" s="2">
        <v>20.98</v>
      </c>
      <c r="I1705" s="2">
        <v>53.03</v>
      </c>
      <c r="J1705" s="2">
        <v>3004</v>
      </c>
      <c r="K1705" s="7" t="str">
        <f>IF(COUNTIF(Table1[Customer ID],Table1[[#This Row],[Customer ID]])&gt;1,"Repeat Customer","One-Time Customer")</f>
        <v>Repeat Customer</v>
      </c>
      <c r="L1705" s="2" t="s">
        <v>2725</v>
      </c>
      <c r="M1705" s="2" t="s">
        <v>39</v>
      </c>
      <c r="N1705" s="2" t="s">
        <v>28</v>
      </c>
      <c r="O1705" s="2" t="s">
        <v>29</v>
      </c>
      <c r="P1705" s="2" t="s">
        <v>141</v>
      </c>
      <c r="Q1705" s="2" t="s">
        <v>43</v>
      </c>
      <c r="R1705" s="2" t="s">
        <v>617</v>
      </c>
      <c r="S1705" s="2">
        <v>0.78</v>
      </c>
      <c r="T1705" s="7">
        <f>Table1[[#This Row],[Profit]]/Table1[[#This Row],[Sales]]</f>
        <v>-0.82370096183505792</v>
      </c>
      <c r="U1705" s="2" t="s">
        <v>33</v>
      </c>
      <c r="V1705" s="2" t="s">
        <v>34</v>
      </c>
      <c r="W1705" s="2" t="s">
        <v>45</v>
      </c>
      <c r="X1705" s="2" t="s">
        <v>663</v>
      </c>
      <c r="Y1705" s="2">
        <v>90049</v>
      </c>
      <c r="Z1705" s="10">
        <v>42045</v>
      </c>
      <c r="AA1705" s="14" t="str">
        <f>TEXT(Table1[[#This Row],[Order Date]],"mmmm")</f>
        <v>February</v>
      </c>
      <c r="AB1705" s="8" t="str">
        <f>TEXT(Table1[[#This Row],[Order Date]],"yyyy")</f>
        <v>2015</v>
      </c>
      <c r="AC1705" s="10">
        <v>42052</v>
      </c>
      <c r="AD1705" s="2">
        <v>-293.74</v>
      </c>
      <c r="AE1705" s="2">
        <v>13</v>
      </c>
      <c r="AF1705" s="2">
        <v>356.61</v>
      </c>
      <c r="AG1705" s="2">
        <v>54949</v>
      </c>
      <c r="AH1705" s="7" t="str">
        <f>IF(COUNTIF(Returns!$A$2:$A$1635,Orders!AG1705)&gt;0,"Returned","Not Returned")</f>
        <v>Not Returned</v>
      </c>
    </row>
    <row r="1706" spans="5:34" ht="12.75" customHeight="1" thickTop="1" thickBot="1" x14ac:dyDescent="0.3">
      <c r="E1706" s="11">
        <v>23295</v>
      </c>
      <c r="F1706" s="12" t="s">
        <v>47</v>
      </c>
      <c r="G1706" s="12">
        <v>0.05</v>
      </c>
      <c r="H1706" s="12">
        <v>122.99</v>
      </c>
      <c r="I1706" s="12">
        <v>19.989999999999998</v>
      </c>
      <c r="J1706" s="12">
        <v>3005</v>
      </c>
      <c r="K1706" s="7" t="str">
        <f>IF(COUNTIF(Table1[Customer ID],Table1[[#This Row],[Customer ID]])&gt;1,"Repeat Customer","One-Time Customer")</f>
        <v>One-Time Customer</v>
      </c>
      <c r="L1706" s="12" t="s">
        <v>2727</v>
      </c>
      <c r="M1706" s="12" t="s">
        <v>27</v>
      </c>
      <c r="N1706" s="12" t="s">
        <v>28</v>
      </c>
      <c r="O1706" s="12" t="s">
        <v>29</v>
      </c>
      <c r="P1706" s="12" t="s">
        <v>109</v>
      </c>
      <c r="Q1706" s="12" t="s">
        <v>59</v>
      </c>
      <c r="R1706" s="12" t="s">
        <v>2243</v>
      </c>
      <c r="S1706" s="12">
        <v>0.37</v>
      </c>
      <c r="T1706" s="7">
        <f>Table1[[#This Row],[Profit]]/Table1[[#This Row],[Sales]]</f>
        <v>0.68999999999999984</v>
      </c>
      <c r="U1706" s="12" t="s">
        <v>33</v>
      </c>
      <c r="V1706" s="12" t="s">
        <v>34</v>
      </c>
      <c r="W1706" s="12" t="s">
        <v>1741</v>
      </c>
      <c r="X1706" s="12" t="s">
        <v>2724</v>
      </c>
      <c r="Y1706" s="12">
        <v>83814</v>
      </c>
      <c r="Z1706" s="13">
        <v>42163</v>
      </c>
      <c r="AA1706" s="14" t="str">
        <f>TEXT(Table1[[#This Row],[Order Date]],"mmmm")</f>
        <v>June</v>
      </c>
      <c r="AB1706" s="8" t="str">
        <f>TEXT(Table1[[#This Row],[Order Date]],"yyyy")</f>
        <v>2015</v>
      </c>
      <c r="AC1706" s="13">
        <v>42166</v>
      </c>
      <c r="AD1706" s="12">
        <v>1039.7540999999999</v>
      </c>
      <c r="AE1706" s="12">
        <v>12</v>
      </c>
      <c r="AF1706" s="12">
        <v>1506.89</v>
      </c>
      <c r="AG1706" s="12">
        <v>91389</v>
      </c>
      <c r="AH1706" s="7" t="str">
        <f>IF(COUNTIF(Returns!$A$2:$A$1635,Orders!AG1706)&gt;0,"Returned","Not Returned")</f>
        <v>Not Returned</v>
      </c>
    </row>
    <row r="1707" spans="5:34" ht="12.75" customHeight="1" thickTop="1" thickBot="1" x14ac:dyDescent="0.3">
      <c r="E1707" s="9">
        <v>25664</v>
      </c>
      <c r="F1707" s="2" t="s">
        <v>106</v>
      </c>
      <c r="G1707" s="2">
        <v>0.08</v>
      </c>
      <c r="H1707" s="2">
        <v>6.48</v>
      </c>
      <c r="I1707" s="2">
        <v>6.81</v>
      </c>
      <c r="J1707" s="2">
        <v>3006</v>
      </c>
      <c r="K1707" s="7" t="str">
        <f>IF(COUNTIF(Table1[Customer ID],Table1[[#This Row],[Customer ID]])&gt;1,"Repeat Customer","One-Time Customer")</f>
        <v>Repeat Customer</v>
      </c>
      <c r="L1707" s="2" t="s">
        <v>2728</v>
      </c>
      <c r="M1707" s="2" t="s">
        <v>49</v>
      </c>
      <c r="N1707" s="2" t="s">
        <v>28</v>
      </c>
      <c r="O1707" s="2" t="s">
        <v>29</v>
      </c>
      <c r="P1707" s="2" t="s">
        <v>93</v>
      </c>
      <c r="Q1707" s="2" t="s">
        <v>59</v>
      </c>
      <c r="R1707" s="2" t="s">
        <v>2726</v>
      </c>
      <c r="S1707" s="2">
        <v>0.36</v>
      </c>
      <c r="T1707" s="7">
        <f>Table1[[#This Row],[Profit]]/Table1[[#This Row],[Sales]]</f>
        <v>-0.53295915050384657</v>
      </c>
      <c r="U1707" s="2" t="s">
        <v>33</v>
      </c>
      <c r="V1707" s="2" t="s">
        <v>34</v>
      </c>
      <c r="W1707" s="2" t="s">
        <v>1741</v>
      </c>
      <c r="X1707" s="2" t="s">
        <v>2729</v>
      </c>
      <c r="Y1707" s="2">
        <v>83402</v>
      </c>
      <c r="Z1707" s="10">
        <v>42045</v>
      </c>
      <c r="AA1707" s="14" t="str">
        <f>TEXT(Table1[[#This Row],[Order Date]],"mmmm")</f>
        <v>February</v>
      </c>
      <c r="AB1707" s="8" t="str">
        <f>TEXT(Table1[[#This Row],[Order Date]],"yyyy")</f>
        <v>2015</v>
      </c>
      <c r="AC1707" s="10">
        <v>42050</v>
      </c>
      <c r="AD1707" s="2">
        <v>-49.186800000000005</v>
      </c>
      <c r="AE1707" s="2">
        <v>14</v>
      </c>
      <c r="AF1707" s="2">
        <v>92.29</v>
      </c>
      <c r="AG1707" s="2">
        <v>91388</v>
      </c>
      <c r="AH1707" s="7" t="str">
        <f>IF(COUNTIF(Returns!$A$2:$A$1635,Orders!AG1707)&gt;0,"Returned","Not Returned")</f>
        <v>Not Returned</v>
      </c>
    </row>
    <row r="1708" spans="5:34" ht="12.75" customHeight="1" thickTop="1" thickBot="1" x14ac:dyDescent="0.3">
      <c r="E1708" s="11">
        <v>25665</v>
      </c>
      <c r="F1708" s="12" t="s">
        <v>106</v>
      </c>
      <c r="G1708" s="12">
        <v>0.09</v>
      </c>
      <c r="H1708" s="12">
        <v>20.98</v>
      </c>
      <c r="I1708" s="12">
        <v>53.03</v>
      </c>
      <c r="J1708" s="12">
        <v>3006</v>
      </c>
      <c r="K1708" s="7" t="str">
        <f>IF(COUNTIF(Table1[Customer ID],Table1[[#This Row],[Customer ID]])&gt;1,"Repeat Customer","One-Time Customer")</f>
        <v>Repeat Customer</v>
      </c>
      <c r="L1708" s="12" t="s">
        <v>2728</v>
      </c>
      <c r="M1708" s="12" t="s">
        <v>39</v>
      </c>
      <c r="N1708" s="12" t="s">
        <v>28</v>
      </c>
      <c r="O1708" s="12" t="s">
        <v>29</v>
      </c>
      <c r="P1708" s="12" t="s">
        <v>141</v>
      </c>
      <c r="Q1708" s="12" t="s">
        <v>43</v>
      </c>
      <c r="R1708" s="12" t="s">
        <v>617</v>
      </c>
      <c r="S1708" s="12">
        <v>0.78</v>
      </c>
      <c r="T1708" s="7">
        <f>Table1[[#This Row],[Profit]]/Table1[[#This Row],[Sales]]</f>
        <v>-1.8561769352290678</v>
      </c>
      <c r="U1708" s="12" t="s">
        <v>33</v>
      </c>
      <c r="V1708" s="12" t="s">
        <v>34</v>
      </c>
      <c r="W1708" s="12" t="s">
        <v>1741</v>
      </c>
      <c r="X1708" s="12" t="s">
        <v>2729</v>
      </c>
      <c r="Y1708" s="12">
        <v>83402</v>
      </c>
      <c r="Z1708" s="13">
        <v>42045</v>
      </c>
      <c r="AA1708" s="14" t="str">
        <f>TEXT(Table1[[#This Row],[Order Date]],"mmmm")</f>
        <v>February</v>
      </c>
      <c r="AB1708" s="8" t="str">
        <f>TEXT(Table1[[#This Row],[Order Date]],"yyyy")</f>
        <v>2015</v>
      </c>
      <c r="AC1708" s="13">
        <v>42052</v>
      </c>
      <c r="AD1708" s="12">
        <v>-152.7448</v>
      </c>
      <c r="AE1708" s="12">
        <v>3</v>
      </c>
      <c r="AF1708" s="12">
        <v>82.29</v>
      </c>
      <c r="AG1708" s="12">
        <v>91388</v>
      </c>
      <c r="AH1708" s="7" t="str">
        <f>IF(COUNTIF(Returns!$A$2:$A$1635,Orders!AG1708)&gt;0,"Returned","Not Returned")</f>
        <v>Not Returned</v>
      </c>
    </row>
    <row r="1709" spans="5:34" ht="12.75" customHeight="1" thickTop="1" thickBot="1" x14ac:dyDescent="0.3">
      <c r="E1709" s="9">
        <v>23627</v>
      </c>
      <c r="F1709" s="2" t="s">
        <v>47</v>
      </c>
      <c r="G1709" s="2">
        <v>0.05</v>
      </c>
      <c r="H1709" s="2">
        <v>9.99</v>
      </c>
      <c r="I1709" s="2">
        <v>4.78</v>
      </c>
      <c r="J1709" s="2">
        <v>3008</v>
      </c>
      <c r="K1709" s="7" t="str">
        <f>IF(COUNTIF(Table1[Customer ID],Table1[[#This Row],[Customer ID]])&gt;1,"Repeat Customer","One-Time Customer")</f>
        <v>Repeat Customer</v>
      </c>
      <c r="L1709" s="2" t="s">
        <v>2730</v>
      </c>
      <c r="M1709" s="2" t="s">
        <v>49</v>
      </c>
      <c r="N1709" s="2" t="s">
        <v>40</v>
      </c>
      <c r="O1709" s="2" t="s">
        <v>29</v>
      </c>
      <c r="P1709" s="2" t="s">
        <v>93</v>
      </c>
      <c r="Q1709" s="2" t="s">
        <v>59</v>
      </c>
      <c r="R1709" s="2" t="s">
        <v>1811</v>
      </c>
      <c r="S1709" s="2">
        <v>0.4</v>
      </c>
      <c r="T1709" s="7">
        <f>Table1[[#This Row],[Profit]]/Table1[[#This Row],[Sales]]</f>
        <v>0.20307813345134482</v>
      </c>
      <c r="U1709" s="2" t="s">
        <v>33</v>
      </c>
      <c r="V1709" s="2" t="s">
        <v>61</v>
      </c>
      <c r="W1709" s="2" t="s">
        <v>62</v>
      </c>
      <c r="X1709" s="2" t="s">
        <v>2731</v>
      </c>
      <c r="Y1709" s="2">
        <v>55343</v>
      </c>
      <c r="Z1709" s="10">
        <v>42069</v>
      </c>
      <c r="AA1709" s="14" t="str">
        <f>TEXT(Table1[[#This Row],[Order Date]],"mmmm")</f>
        <v>March</v>
      </c>
      <c r="AB1709" s="8" t="str">
        <f>TEXT(Table1[[#This Row],[Order Date]],"yyyy")</f>
        <v>2015</v>
      </c>
      <c r="AC1709" s="10">
        <v>42070</v>
      </c>
      <c r="AD1709" s="2">
        <v>41.3</v>
      </c>
      <c r="AE1709" s="2">
        <v>20</v>
      </c>
      <c r="AF1709" s="2">
        <v>203.37</v>
      </c>
      <c r="AG1709" s="2">
        <v>89414</v>
      </c>
      <c r="AH1709" s="7" t="str">
        <f>IF(COUNTIF(Returns!$A$2:$A$1635,Orders!AG1709)&gt;0,"Returned","Not Returned")</f>
        <v>Not Returned</v>
      </c>
    </row>
    <row r="1710" spans="5:34" ht="12.75" customHeight="1" thickTop="1" thickBot="1" x14ac:dyDescent="0.3">
      <c r="E1710" s="11">
        <v>24908</v>
      </c>
      <c r="F1710" s="12" t="s">
        <v>25</v>
      </c>
      <c r="G1710" s="12">
        <v>0.01</v>
      </c>
      <c r="H1710" s="12">
        <v>12.28</v>
      </c>
      <c r="I1710" s="12">
        <v>6.47</v>
      </c>
      <c r="J1710" s="12">
        <v>3008</v>
      </c>
      <c r="K1710" s="7" t="str">
        <f>IF(COUNTIF(Table1[Customer ID],Table1[[#This Row],[Customer ID]])&gt;1,"Repeat Customer","One-Time Customer")</f>
        <v>Repeat Customer</v>
      </c>
      <c r="L1710" s="12" t="s">
        <v>2730</v>
      </c>
      <c r="M1710" s="12" t="s">
        <v>49</v>
      </c>
      <c r="N1710" s="12" t="s">
        <v>40</v>
      </c>
      <c r="O1710" s="12" t="s">
        <v>29</v>
      </c>
      <c r="P1710" s="12" t="s">
        <v>93</v>
      </c>
      <c r="Q1710" s="12" t="s">
        <v>59</v>
      </c>
      <c r="R1710" s="12" t="s">
        <v>2732</v>
      </c>
      <c r="S1710" s="12">
        <v>0.38</v>
      </c>
      <c r="T1710" s="7">
        <f>Table1[[#This Row],[Profit]]/Table1[[#This Row],[Sales]]</f>
        <v>0.29634009709946468</v>
      </c>
      <c r="U1710" s="12" t="s">
        <v>33</v>
      </c>
      <c r="V1710" s="12" t="s">
        <v>61</v>
      </c>
      <c r="W1710" s="12" t="s">
        <v>62</v>
      </c>
      <c r="X1710" s="12" t="s">
        <v>2731</v>
      </c>
      <c r="Y1710" s="12">
        <v>55343</v>
      </c>
      <c r="Z1710" s="13">
        <v>42166</v>
      </c>
      <c r="AA1710" s="14" t="str">
        <f>TEXT(Table1[[#This Row],[Order Date]],"mmmm")</f>
        <v>June</v>
      </c>
      <c r="AB1710" s="8" t="str">
        <f>TEXT(Table1[[#This Row],[Order Date]],"yyyy")</f>
        <v>2015</v>
      </c>
      <c r="AC1710" s="13">
        <v>42167</v>
      </c>
      <c r="AD1710" s="12">
        <v>47.61</v>
      </c>
      <c r="AE1710" s="12">
        <v>12</v>
      </c>
      <c r="AF1710" s="12">
        <v>160.66</v>
      </c>
      <c r="AG1710" s="12">
        <v>89415</v>
      </c>
      <c r="AH1710" s="7" t="str">
        <f>IF(COUNTIF(Returns!$A$2:$A$1635,Orders!AG1710)&gt;0,"Returned","Not Returned")</f>
        <v>Not Returned</v>
      </c>
    </row>
    <row r="1711" spans="5:34" ht="12.75" customHeight="1" thickTop="1" thickBot="1" x14ac:dyDescent="0.3">
      <c r="E1711" s="9">
        <v>7898</v>
      </c>
      <c r="F1711" s="2" t="s">
        <v>47</v>
      </c>
      <c r="G1711" s="2">
        <v>0.03</v>
      </c>
      <c r="H1711" s="2">
        <v>5.98</v>
      </c>
      <c r="I1711" s="2">
        <v>5.35</v>
      </c>
      <c r="J1711" s="2">
        <v>3011</v>
      </c>
      <c r="K1711" s="7" t="str">
        <f>IF(COUNTIF(Table1[Customer ID],Table1[[#This Row],[Customer ID]])&gt;1,"Repeat Customer","One-Time Customer")</f>
        <v>Repeat Customer</v>
      </c>
      <c r="L1711" s="2" t="s">
        <v>2733</v>
      </c>
      <c r="M1711" s="2" t="s">
        <v>49</v>
      </c>
      <c r="N1711" s="2" t="s">
        <v>28</v>
      </c>
      <c r="O1711" s="2" t="s">
        <v>29</v>
      </c>
      <c r="P1711" s="2" t="s">
        <v>93</v>
      </c>
      <c r="Q1711" s="2" t="s">
        <v>59</v>
      </c>
      <c r="R1711" s="2" t="s">
        <v>1437</v>
      </c>
      <c r="S1711" s="2">
        <v>0.4</v>
      </c>
      <c r="T1711" s="7">
        <f>Table1[[#This Row],[Profit]]/Table1[[#This Row],[Sales]]</f>
        <v>-0.21946208442286141</v>
      </c>
      <c r="U1711" s="2" t="s">
        <v>33</v>
      </c>
      <c r="V1711" s="2" t="s">
        <v>53</v>
      </c>
      <c r="W1711" s="2" t="s">
        <v>193</v>
      </c>
      <c r="X1711" s="2" t="s">
        <v>194</v>
      </c>
      <c r="Y1711" s="2">
        <v>2113</v>
      </c>
      <c r="Z1711" s="10">
        <v>42152</v>
      </c>
      <c r="AA1711" s="14" t="str">
        <f>TEXT(Table1[[#This Row],[Order Date]],"mmmm")</f>
        <v>May</v>
      </c>
      <c r="AB1711" s="8" t="str">
        <f>TEXT(Table1[[#This Row],[Order Date]],"yyyy")</f>
        <v>2015</v>
      </c>
      <c r="AC1711" s="10">
        <v>42153</v>
      </c>
      <c r="AD1711" s="2">
        <v>-23.5</v>
      </c>
      <c r="AE1711" s="2">
        <v>16</v>
      </c>
      <c r="AF1711" s="2">
        <v>107.08</v>
      </c>
      <c r="AG1711" s="2">
        <v>56486</v>
      </c>
      <c r="AH1711" s="7" t="str">
        <f>IF(COUNTIF(Returns!$A$2:$A$1635,Orders!AG1711)&gt;0,"Returned","Not Returned")</f>
        <v>Not Returned</v>
      </c>
    </row>
    <row r="1712" spans="5:34" ht="12.75" customHeight="1" thickTop="1" thickBot="1" x14ac:dyDescent="0.3">
      <c r="E1712" s="11">
        <v>1041</v>
      </c>
      <c r="F1712" s="12" t="s">
        <v>47</v>
      </c>
      <c r="G1712" s="12">
        <v>0.03</v>
      </c>
      <c r="H1712" s="12">
        <v>300.64999999999998</v>
      </c>
      <c r="I1712" s="12">
        <v>24.49</v>
      </c>
      <c r="J1712" s="12">
        <v>3011</v>
      </c>
      <c r="K1712" s="7" t="str">
        <f>IF(COUNTIF(Table1[Customer ID],Table1[[#This Row],[Customer ID]])&gt;1,"Repeat Customer","One-Time Customer")</f>
        <v>Repeat Customer</v>
      </c>
      <c r="L1712" s="12" t="s">
        <v>2733</v>
      </c>
      <c r="M1712" s="12" t="s">
        <v>49</v>
      </c>
      <c r="N1712" s="12" t="s">
        <v>28</v>
      </c>
      <c r="O1712" s="12" t="s">
        <v>29</v>
      </c>
      <c r="P1712" s="12" t="s">
        <v>257</v>
      </c>
      <c r="Q1712" s="12" t="s">
        <v>236</v>
      </c>
      <c r="R1712" s="12" t="s">
        <v>2734</v>
      </c>
      <c r="S1712" s="12">
        <v>0.52</v>
      </c>
      <c r="T1712" s="7">
        <f>Table1[[#This Row],[Profit]]/Table1[[#This Row],[Sales]]</f>
        <v>0.13214170168132164</v>
      </c>
      <c r="U1712" s="12" t="s">
        <v>33</v>
      </c>
      <c r="V1712" s="12" t="s">
        <v>53</v>
      </c>
      <c r="W1712" s="12" t="s">
        <v>193</v>
      </c>
      <c r="X1712" s="12" t="s">
        <v>194</v>
      </c>
      <c r="Y1712" s="12">
        <v>2113</v>
      </c>
      <c r="Z1712" s="13">
        <v>42122</v>
      </c>
      <c r="AA1712" s="14" t="str">
        <f>TEXT(Table1[[#This Row],[Order Date]],"mmmm")</f>
        <v>April</v>
      </c>
      <c r="AB1712" s="8" t="str">
        <f>TEXT(Table1[[#This Row],[Order Date]],"yyyy")</f>
        <v>2015</v>
      </c>
      <c r="AC1712" s="13">
        <v>42124</v>
      </c>
      <c r="AD1712" s="12">
        <v>1282.4959999999999</v>
      </c>
      <c r="AE1712" s="12">
        <v>32</v>
      </c>
      <c r="AF1712" s="12">
        <v>9705.4599999999991</v>
      </c>
      <c r="AG1712" s="12">
        <v>7623</v>
      </c>
      <c r="AH1712" s="7" t="str">
        <f>IF(COUNTIF(Returns!$A$2:$A$1635,Orders!AG1712)&gt;0,"Returned","Not Returned")</f>
        <v>Not Returned</v>
      </c>
    </row>
    <row r="1713" spans="5:34" ht="12.75" customHeight="1" thickTop="1" thickBot="1" x14ac:dyDescent="0.3">
      <c r="E1713" s="9">
        <v>1042</v>
      </c>
      <c r="F1713" s="2" t="s">
        <v>47</v>
      </c>
      <c r="G1713" s="2">
        <v>0.06</v>
      </c>
      <c r="H1713" s="2">
        <v>49.99</v>
      </c>
      <c r="I1713" s="2">
        <v>19.989999999999998</v>
      </c>
      <c r="J1713" s="2">
        <v>3011</v>
      </c>
      <c r="K1713" s="7" t="str">
        <f>IF(COUNTIF(Table1[Customer ID],Table1[[#This Row],[Customer ID]])&gt;1,"Repeat Customer","One-Time Customer")</f>
        <v>Repeat Customer</v>
      </c>
      <c r="L1713" s="2" t="s">
        <v>2733</v>
      </c>
      <c r="M1713" s="2" t="s">
        <v>49</v>
      </c>
      <c r="N1713" s="2" t="s">
        <v>28</v>
      </c>
      <c r="O1713" s="2" t="s">
        <v>77</v>
      </c>
      <c r="P1713" s="2" t="s">
        <v>180</v>
      </c>
      <c r="Q1713" s="2" t="s">
        <v>59</v>
      </c>
      <c r="R1713" s="2" t="s">
        <v>1731</v>
      </c>
      <c r="S1713" s="2">
        <v>0.45</v>
      </c>
      <c r="T1713" s="7">
        <f>Table1[[#This Row],[Profit]]/Table1[[#This Row],[Sales]]</f>
        <v>5.2963165965623209E-3</v>
      </c>
      <c r="U1713" s="2" t="s">
        <v>33</v>
      </c>
      <c r="V1713" s="2" t="s">
        <v>53</v>
      </c>
      <c r="W1713" s="2" t="s">
        <v>193</v>
      </c>
      <c r="X1713" s="2" t="s">
        <v>194</v>
      </c>
      <c r="Y1713" s="2">
        <v>2113</v>
      </c>
      <c r="Z1713" s="10">
        <v>42122</v>
      </c>
      <c r="AA1713" s="14" t="str">
        <f>TEXT(Table1[[#This Row],[Order Date]],"mmmm")</f>
        <v>April</v>
      </c>
      <c r="AB1713" s="8" t="str">
        <f>TEXT(Table1[[#This Row],[Order Date]],"yyyy")</f>
        <v>2015</v>
      </c>
      <c r="AC1713" s="10">
        <v>42124</v>
      </c>
      <c r="AD1713" s="2">
        <v>17.2</v>
      </c>
      <c r="AE1713" s="2">
        <v>67</v>
      </c>
      <c r="AF1713" s="2">
        <v>3247.54</v>
      </c>
      <c r="AG1713" s="2">
        <v>7623</v>
      </c>
      <c r="AH1713" s="7" t="str">
        <f>IF(COUNTIF(Returns!$A$2:$A$1635,Orders!AG1713)&gt;0,"Returned","Not Returned")</f>
        <v>Not Returned</v>
      </c>
    </row>
    <row r="1714" spans="5:34" ht="12.75" customHeight="1" thickTop="1" thickBot="1" x14ac:dyDescent="0.3">
      <c r="E1714" s="11">
        <v>1043</v>
      </c>
      <c r="F1714" s="12" t="s">
        <v>47</v>
      </c>
      <c r="G1714" s="12">
        <v>0.1</v>
      </c>
      <c r="H1714" s="12">
        <v>104.85</v>
      </c>
      <c r="I1714" s="12">
        <v>4.6500000000000004</v>
      </c>
      <c r="J1714" s="12">
        <v>3011</v>
      </c>
      <c r="K1714" s="7" t="str">
        <f>IF(COUNTIF(Table1[Customer ID],Table1[[#This Row],[Customer ID]])&gt;1,"Repeat Customer","One-Time Customer")</f>
        <v>Repeat Customer</v>
      </c>
      <c r="L1714" s="12" t="s">
        <v>2733</v>
      </c>
      <c r="M1714" s="12" t="s">
        <v>49</v>
      </c>
      <c r="N1714" s="12" t="s">
        <v>28</v>
      </c>
      <c r="O1714" s="12" t="s">
        <v>29</v>
      </c>
      <c r="P1714" s="12" t="s">
        <v>93</v>
      </c>
      <c r="Q1714" s="12" t="s">
        <v>59</v>
      </c>
      <c r="R1714" s="12" t="s">
        <v>2735</v>
      </c>
      <c r="S1714" s="12">
        <v>0.37</v>
      </c>
      <c r="T1714" s="7">
        <f>Table1[[#This Row],[Profit]]/Table1[[#This Row],[Sales]]</f>
        <v>0.21210791329534648</v>
      </c>
      <c r="U1714" s="12" t="s">
        <v>33</v>
      </c>
      <c r="V1714" s="12" t="s">
        <v>53</v>
      </c>
      <c r="W1714" s="12" t="s">
        <v>193</v>
      </c>
      <c r="X1714" s="12" t="s">
        <v>194</v>
      </c>
      <c r="Y1714" s="12">
        <v>2113</v>
      </c>
      <c r="Z1714" s="13">
        <v>42122</v>
      </c>
      <c r="AA1714" s="14" t="str">
        <f>TEXT(Table1[[#This Row],[Order Date]],"mmmm")</f>
        <v>April</v>
      </c>
      <c r="AB1714" s="8" t="str">
        <f>TEXT(Table1[[#This Row],[Order Date]],"yyyy")</f>
        <v>2015</v>
      </c>
      <c r="AC1714" s="13">
        <v>42123</v>
      </c>
      <c r="AD1714" s="12">
        <v>1184.1200000000001</v>
      </c>
      <c r="AE1714" s="12">
        <v>58</v>
      </c>
      <c r="AF1714" s="12">
        <v>5582.63</v>
      </c>
      <c r="AG1714" s="12">
        <v>7623</v>
      </c>
      <c r="AH1714" s="7" t="str">
        <f>IF(COUNTIF(Returns!$A$2:$A$1635,Orders!AG1714)&gt;0,"Returned","Not Returned")</f>
        <v>Not Returned</v>
      </c>
    </row>
    <row r="1715" spans="5:34" ht="12.75" customHeight="1" thickTop="1" thickBot="1" x14ac:dyDescent="0.3">
      <c r="E1715" s="9">
        <v>19041</v>
      </c>
      <c r="F1715" s="2" t="s">
        <v>47</v>
      </c>
      <c r="G1715" s="2">
        <v>0.03</v>
      </c>
      <c r="H1715" s="2">
        <v>300.64999999999998</v>
      </c>
      <c r="I1715" s="2">
        <v>24.49</v>
      </c>
      <c r="J1715" s="2">
        <v>3012</v>
      </c>
      <c r="K1715" s="7" t="str">
        <f>IF(COUNTIF(Table1[Customer ID],Table1[[#This Row],[Customer ID]])&gt;1,"Repeat Customer","One-Time Customer")</f>
        <v>Repeat Customer</v>
      </c>
      <c r="L1715" s="2" t="s">
        <v>2736</v>
      </c>
      <c r="M1715" s="2" t="s">
        <v>49</v>
      </c>
      <c r="N1715" s="2" t="s">
        <v>28</v>
      </c>
      <c r="O1715" s="2" t="s">
        <v>29</v>
      </c>
      <c r="P1715" s="2" t="s">
        <v>257</v>
      </c>
      <c r="Q1715" s="2" t="s">
        <v>236</v>
      </c>
      <c r="R1715" s="2" t="s">
        <v>2734</v>
      </c>
      <c r="S1715" s="2">
        <v>0.52</v>
      </c>
      <c r="T1715" s="7">
        <f>Table1[[#This Row],[Profit]]/Table1[[#This Row],[Sales]]</f>
        <v>0.60785308033432783</v>
      </c>
      <c r="U1715" s="2" t="s">
        <v>33</v>
      </c>
      <c r="V1715" s="2" t="s">
        <v>53</v>
      </c>
      <c r="W1715" s="2" t="s">
        <v>71</v>
      </c>
      <c r="X1715" s="2" t="s">
        <v>2737</v>
      </c>
      <c r="Y1715" s="2">
        <v>14609</v>
      </c>
      <c r="Z1715" s="10">
        <v>42122</v>
      </c>
      <c r="AA1715" s="14" t="str">
        <f>TEXT(Table1[[#This Row],[Order Date]],"mmmm")</f>
        <v>April</v>
      </c>
      <c r="AB1715" s="8" t="str">
        <f>TEXT(Table1[[#This Row],[Order Date]],"yyyy")</f>
        <v>2015</v>
      </c>
      <c r="AC1715" s="10">
        <v>42124</v>
      </c>
      <c r="AD1715" s="2">
        <v>1474.8703999999998</v>
      </c>
      <c r="AE1715" s="2">
        <v>8</v>
      </c>
      <c r="AF1715" s="2">
        <v>2426.36</v>
      </c>
      <c r="AG1715" s="2">
        <v>86346</v>
      </c>
      <c r="AH1715" s="7" t="str">
        <f>IF(COUNTIF(Returns!$A$2:$A$1635,Orders!AG1715)&gt;0,"Returned","Not Returned")</f>
        <v>Not Returned</v>
      </c>
    </row>
    <row r="1716" spans="5:34" ht="12.75" customHeight="1" thickTop="1" thickBot="1" x14ac:dyDescent="0.3">
      <c r="E1716" s="11">
        <v>19042</v>
      </c>
      <c r="F1716" s="12" t="s">
        <v>47</v>
      </c>
      <c r="G1716" s="12">
        <v>0.06</v>
      </c>
      <c r="H1716" s="12">
        <v>49.99</v>
      </c>
      <c r="I1716" s="12">
        <v>19.989999999999998</v>
      </c>
      <c r="J1716" s="12">
        <v>3012</v>
      </c>
      <c r="K1716" s="7" t="str">
        <f>IF(COUNTIF(Table1[Customer ID],Table1[[#This Row],[Customer ID]])&gt;1,"Repeat Customer","One-Time Customer")</f>
        <v>Repeat Customer</v>
      </c>
      <c r="L1716" s="12" t="s">
        <v>2736</v>
      </c>
      <c r="M1716" s="12" t="s">
        <v>49</v>
      </c>
      <c r="N1716" s="12" t="s">
        <v>28</v>
      </c>
      <c r="O1716" s="12" t="s">
        <v>77</v>
      </c>
      <c r="P1716" s="12" t="s">
        <v>180</v>
      </c>
      <c r="Q1716" s="12" t="s">
        <v>59</v>
      </c>
      <c r="R1716" s="12" t="s">
        <v>1731</v>
      </c>
      <c r="S1716" s="12">
        <v>0.45</v>
      </c>
      <c r="T1716" s="7">
        <f>Table1[[#This Row],[Profit]]/Table1[[#This Row],[Sales]]</f>
        <v>2.400485436893204E-2</v>
      </c>
      <c r="U1716" s="12" t="s">
        <v>33</v>
      </c>
      <c r="V1716" s="12" t="s">
        <v>53</v>
      </c>
      <c r="W1716" s="12" t="s">
        <v>71</v>
      </c>
      <c r="X1716" s="12" t="s">
        <v>2737</v>
      </c>
      <c r="Y1716" s="12">
        <v>14609</v>
      </c>
      <c r="Z1716" s="13">
        <v>42122</v>
      </c>
      <c r="AA1716" s="14" t="str">
        <f>TEXT(Table1[[#This Row],[Order Date]],"mmmm")</f>
        <v>April</v>
      </c>
      <c r="AB1716" s="8" t="str">
        <f>TEXT(Table1[[#This Row],[Order Date]],"yyyy")</f>
        <v>2015</v>
      </c>
      <c r="AC1716" s="13">
        <v>42124</v>
      </c>
      <c r="AD1716" s="12">
        <v>19.78</v>
      </c>
      <c r="AE1716" s="12">
        <v>17</v>
      </c>
      <c r="AF1716" s="12">
        <v>824</v>
      </c>
      <c r="AG1716" s="12">
        <v>86346</v>
      </c>
      <c r="AH1716" s="7" t="str">
        <f>IF(COUNTIF(Returns!$A$2:$A$1635,Orders!AG1716)&gt;0,"Returned","Not Returned")</f>
        <v>Not Returned</v>
      </c>
    </row>
    <row r="1717" spans="5:34" ht="12.75" customHeight="1" thickTop="1" thickBot="1" x14ac:dyDescent="0.3">
      <c r="E1717" s="9">
        <v>19043</v>
      </c>
      <c r="F1717" s="2" t="s">
        <v>47</v>
      </c>
      <c r="G1717" s="2">
        <v>0.1</v>
      </c>
      <c r="H1717" s="2">
        <v>104.85</v>
      </c>
      <c r="I1717" s="2">
        <v>4.6500000000000004</v>
      </c>
      <c r="J1717" s="2">
        <v>3012</v>
      </c>
      <c r="K1717" s="7" t="str">
        <f>IF(COUNTIF(Table1[Customer ID],Table1[[#This Row],[Customer ID]])&gt;1,"Repeat Customer","One-Time Customer")</f>
        <v>Repeat Customer</v>
      </c>
      <c r="L1717" s="2" t="s">
        <v>2736</v>
      </c>
      <c r="M1717" s="2" t="s">
        <v>49</v>
      </c>
      <c r="N1717" s="2" t="s">
        <v>28</v>
      </c>
      <c r="O1717" s="2" t="s">
        <v>29</v>
      </c>
      <c r="P1717" s="2" t="s">
        <v>93</v>
      </c>
      <c r="Q1717" s="2" t="s">
        <v>59</v>
      </c>
      <c r="R1717" s="2" t="s">
        <v>2735</v>
      </c>
      <c r="S1717" s="2">
        <v>0.37</v>
      </c>
      <c r="T1717" s="7">
        <f>Table1[[#This Row],[Profit]]/Table1[[#This Row],[Sales]]</f>
        <v>0.69</v>
      </c>
      <c r="U1717" s="2" t="s">
        <v>33</v>
      </c>
      <c r="V1717" s="2" t="s">
        <v>53</v>
      </c>
      <c r="W1717" s="2" t="s">
        <v>71</v>
      </c>
      <c r="X1717" s="2" t="s">
        <v>2737</v>
      </c>
      <c r="Y1717" s="2">
        <v>14609</v>
      </c>
      <c r="Z1717" s="10">
        <v>42122</v>
      </c>
      <c r="AA1717" s="14" t="str">
        <f>TEXT(Table1[[#This Row],[Order Date]],"mmmm")</f>
        <v>April</v>
      </c>
      <c r="AB1717" s="8" t="str">
        <f>TEXT(Table1[[#This Row],[Order Date]],"yyyy")</f>
        <v>2015</v>
      </c>
      <c r="AC1717" s="10">
        <v>42123</v>
      </c>
      <c r="AD1717" s="2">
        <v>929.7956999999999</v>
      </c>
      <c r="AE1717" s="2">
        <v>14</v>
      </c>
      <c r="AF1717" s="2">
        <v>1347.53</v>
      </c>
      <c r="AG1717" s="2">
        <v>86346</v>
      </c>
      <c r="AH1717" s="7" t="str">
        <f>IF(COUNTIF(Returns!$A$2:$A$1635,Orders!AG1717)&gt;0,"Returned","Not Returned")</f>
        <v>Not Returned</v>
      </c>
    </row>
    <row r="1718" spans="5:34" ht="12.75" customHeight="1" thickTop="1" thickBot="1" x14ac:dyDescent="0.3">
      <c r="E1718" s="11">
        <v>22064</v>
      </c>
      <c r="F1718" s="12" t="s">
        <v>47</v>
      </c>
      <c r="G1718" s="12">
        <v>0.01</v>
      </c>
      <c r="H1718" s="12">
        <v>5.58</v>
      </c>
      <c r="I1718" s="12">
        <v>5.3</v>
      </c>
      <c r="J1718" s="12">
        <v>3017</v>
      </c>
      <c r="K1718" s="7" t="str">
        <f>IF(COUNTIF(Table1[Customer ID],Table1[[#This Row],[Customer ID]])&gt;1,"Repeat Customer","One-Time Customer")</f>
        <v>Repeat Customer</v>
      </c>
      <c r="L1718" s="12" t="s">
        <v>2738</v>
      </c>
      <c r="M1718" s="12" t="s">
        <v>49</v>
      </c>
      <c r="N1718" s="12" t="s">
        <v>28</v>
      </c>
      <c r="O1718" s="12" t="s">
        <v>29</v>
      </c>
      <c r="P1718" s="12" t="s">
        <v>69</v>
      </c>
      <c r="Q1718" s="12" t="s">
        <v>59</v>
      </c>
      <c r="R1718" s="12" t="s">
        <v>377</v>
      </c>
      <c r="S1718" s="12">
        <v>0.35</v>
      </c>
      <c r="T1718" s="7">
        <f>Table1[[#This Row],[Profit]]/Table1[[#This Row],[Sales]]</f>
        <v>-0.64964157706093184</v>
      </c>
      <c r="U1718" s="12" t="s">
        <v>33</v>
      </c>
      <c r="V1718" s="12" t="s">
        <v>34</v>
      </c>
      <c r="W1718" s="12" t="s">
        <v>45</v>
      </c>
      <c r="X1718" s="12" t="s">
        <v>2739</v>
      </c>
      <c r="Y1718" s="12">
        <v>92024</v>
      </c>
      <c r="Z1718" s="13">
        <v>42013</v>
      </c>
      <c r="AA1718" s="14" t="str">
        <f>TEXT(Table1[[#This Row],[Order Date]],"mmmm")</f>
        <v>January</v>
      </c>
      <c r="AB1718" s="8" t="str">
        <f>TEXT(Table1[[#This Row],[Order Date]],"yyyy")</f>
        <v>2015</v>
      </c>
      <c r="AC1718" s="13">
        <v>42014</v>
      </c>
      <c r="AD1718" s="12">
        <v>-7.25</v>
      </c>
      <c r="AE1718" s="12">
        <v>1</v>
      </c>
      <c r="AF1718" s="12">
        <v>11.16</v>
      </c>
      <c r="AG1718" s="12">
        <v>89071</v>
      </c>
      <c r="AH1718" s="7" t="str">
        <f>IF(COUNTIF(Returns!$A$2:$A$1635,Orders!AG1718)&gt;0,"Returned","Not Returned")</f>
        <v>Not Returned</v>
      </c>
    </row>
    <row r="1719" spans="5:34" ht="12.75" customHeight="1" thickTop="1" thickBot="1" x14ac:dyDescent="0.3">
      <c r="E1719" s="9">
        <v>22065</v>
      </c>
      <c r="F1719" s="2" t="s">
        <v>47</v>
      </c>
      <c r="G1719" s="2">
        <v>0.03</v>
      </c>
      <c r="H1719" s="2">
        <v>3.98</v>
      </c>
      <c r="I1719" s="2">
        <v>0.7</v>
      </c>
      <c r="J1719" s="2">
        <v>3017</v>
      </c>
      <c r="K1719" s="7" t="str">
        <f>IF(COUNTIF(Table1[Customer ID],Table1[[#This Row],[Customer ID]])&gt;1,"Repeat Customer","One-Time Customer")</f>
        <v>Repeat Customer</v>
      </c>
      <c r="L1719" s="2" t="s">
        <v>2738</v>
      </c>
      <c r="M1719" s="2" t="s">
        <v>49</v>
      </c>
      <c r="N1719" s="2" t="s">
        <v>28</v>
      </c>
      <c r="O1719" s="2" t="s">
        <v>29</v>
      </c>
      <c r="P1719" s="2" t="s">
        <v>30</v>
      </c>
      <c r="Q1719" s="2" t="s">
        <v>31</v>
      </c>
      <c r="R1719" s="2" t="s">
        <v>2740</v>
      </c>
      <c r="S1719" s="2">
        <v>0.52</v>
      </c>
      <c r="T1719" s="7">
        <f>Table1[[#This Row],[Profit]]/Table1[[#This Row],[Sales]]</f>
        <v>0.69</v>
      </c>
      <c r="U1719" s="2" t="s">
        <v>33</v>
      </c>
      <c r="V1719" s="2" t="s">
        <v>34</v>
      </c>
      <c r="W1719" s="2" t="s">
        <v>45</v>
      </c>
      <c r="X1719" s="2" t="s">
        <v>2739</v>
      </c>
      <c r="Y1719" s="2">
        <v>92024</v>
      </c>
      <c r="Z1719" s="10">
        <v>42013</v>
      </c>
      <c r="AA1719" s="14" t="str">
        <f>TEXT(Table1[[#This Row],[Order Date]],"mmmm")</f>
        <v>January</v>
      </c>
      <c r="AB1719" s="8" t="str">
        <f>TEXT(Table1[[#This Row],[Order Date]],"yyyy")</f>
        <v>2015</v>
      </c>
      <c r="AC1719" s="10">
        <v>42014</v>
      </c>
      <c r="AD1719" s="2">
        <v>31.201799999999995</v>
      </c>
      <c r="AE1719" s="2">
        <v>11</v>
      </c>
      <c r="AF1719" s="2">
        <v>45.22</v>
      </c>
      <c r="AG1719" s="2">
        <v>89071</v>
      </c>
      <c r="AH1719" s="7" t="str">
        <f>IF(COUNTIF(Returns!$A$2:$A$1635,Orders!AG1719)&gt;0,"Returned","Not Returned")</f>
        <v>Not Returned</v>
      </c>
    </row>
    <row r="1720" spans="5:34" ht="12.75" customHeight="1" thickTop="1" thickBot="1" x14ac:dyDescent="0.3">
      <c r="E1720" s="11">
        <v>18950</v>
      </c>
      <c r="F1720" s="12" t="s">
        <v>106</v>
      </c>
      <c r="G1720" s="12">
        <v>0.01</v>
      </c>
      <c r="H1720" s="12">
        <v>4.9800000000000004</v>
      </c>
      <c r="I1720" s="12">
        <v>4.75</v>
      </c>
      <c r="J1720" s="12">
        <v>3035</v>
      </c>
      <c r="K1720" s="7" t="str">
        <f>IF(COUNTIF(Table1[Customer ID],Table1[[#This Row],[Customer ID]])&gt;1,"Repeat Customer","One-Time Customer")</f>
        <v>Repeat Customer</v>
      </c>
      <c r="L1720" s="12" t="s">
        <v>2741</v>
      </c>
      <c r="M1720" s="12" t="s">
        <v>49</v>
      </c>
      <c r="N1720" s="12" t="s">
        <v>40</v>
      </c>
      <c r="O1720" s="12" t="s">
        <v>29</v>
      </c>
      <c r="P1720" s="12" t="s">
        <v>93</v>
      </c>
      <c r="Q1720" s="12" t="s">
        <v>59</v>
      </c>
      <c r="R1720" s="12" t="s">
        <v>2742</v>
      </c>
      <c r="S1720" s="12">
        <v>0.36</v>
      </c>
      <c r="T1720" s="7">
        <f>Table1[[#This Row],[Profit]]/Table1[[#This Row],[Sales]]</f>
        <v>-1.4339769506895901</v>
      </c>
      <c r="U1720" s="12" t="s">
        <v>33</v>
      </c>
      <c r="V1720" s="12" t="s">
        <v>61</v>
      </c>
      <c r="W1720" s="12" t="s">
        <v>178</v>
      </c>
      <c r="X1720" s="12" t="s">
        <v>2743</v>
      </c>
      <c r="Y1720" s="12">
        <v>60148</v>
      </c>
      <c r="Z1720" s="13">
        <v>42019</v>
      </c>
      <c r="AA1720" s="14" t="str">
        <f>TEXT(Table1[[#This Row],[Order Date]],"mmmm")</f>
        <v>January</v>
      </c>
      <c r="AB1720" s="8" t="str">
        <f>TEXT(Table1[[#This Row],[Order Date]],"yyyy")</f>
        <v>2015</v>
      </c>
      <c r="AC1720" s="13">
        <v>42024</v>
      </c>
      <c r="AD1720" s="12">
        <v>-75.900400000000005</v>
      </c>
      <c r="AE1720" s="12">
        <v>10</v>
      </c>
      <c r="AF1720" s="12">
        <v>52.93</v>
      </c>
      <c r="AG1720" s="12">
        <v>89128</v>
      </c>
      <c r="AH1720" s="7" t="str">
        <f>IF(COUNTIF(Returns!$A$2:$A$1635,Orders!AG1720)&gt;0,"Returned","Not Returned")</f>
        <v>Not Returned</v>
      </c>
    </row>
    <row r="1721" spans="5:34" ht="12.75" customHeight="1" thickTop="1" thickBot="1" x14ac:dyDescent="0.3">
      <c r="E1721" s="9">
        <v>18951</v>
      </c>
      <c r="F1721" s="2" t="s">
        <v>106</v>
      </c>
      <c r="G1721" s="2">
        <v>0.04</v>
      </c>
      <c r="H1721" s="2">
        <v>6.35</v>
      </c>
      <c r="I1721" s="2">
        <v>1.02</v>
      </c>
      <c r="J1721" s="2">
        <v>3035</v>
      </c>
      <c r="K1721" s="7" t="str">
        <f>IF(COUNTIF(Table1[Customer ID],Table1[[#This Row],[Customer ID]])&gt;1,"Repeat Customer","One-Time Customer")</f>
        <v>Repeat Customer</v>
      </c>
      <c r="L1721" s="2" t="s">
        <v>2741</v>
      </c>
      <c r="M1721" s="2" t="s">
        <v>49</v>
      </c>
      <c r="N1721" s="2" t="s">
        <v>40</v>
      </c>
      <c r="O1721" s="2" t="s">
        <v>29</v>
      </c>
      <c r="P1721" s="2" t="s">
        <v>93</v>
      </c>
      <c r="Q1721" s="2" t="s">
        <v>31</v>
      </c>
      <c r="R1721" s="2" t="s">
        <v>887</v>
      </c>
      <c r="S1721" s="2">
        <v>0.39</v>
      </c>
      <c r="T1721" s="7">
        <f>Table1[[#This Row],[Profit]]/Table1[[#This Row],[Sales]]</f>
        <v>0.69</v>
      </c>
      <c r="U1721" s="2" t="s">
        <v>33</v>
      </c>
      <c r="V1721" s="2" t="s">
        <v>61</v>
      </c>
      <c r="W1721" s="2" t="s">
        <v>178</v>
      </c>
      <c r="X1721" s="2" t="s">
        <v>2743</v>
      </c>
      <c r="Y1721" s="2">
        <v>60148</v>
      </c>
      <c r="Z1721" s="10">
        <v>42019</v>
      </c>
      <c r="AA1721" s="14" t="str">
        <f>TEXT(Table1[[#This Row],[Order Date]],"mmmm")</f>
        <v>January</v>
      </c>
      <c r="AB1721" s="8" t="str">
        <f>TEXT(Table1[[#This Row],[Order Date]],"yyyy")</f>
        <v>2015</v>
      </c>
      <c r="AC1721" s="10">
        <v>42024</v>
      </c>
      <c r="AD1721" s="2">
        <v>52.170899999999996</v>
      </c>
      <c r="AE1721" s="2">
        <v>12</v>
      </c>
      <c r="AF1721" s="2">
        <v>75.61</v>
      </c>
      <c r="AG1721" s="2">
        <v>89128</v>
      </c>
      <c r="AH1721" s="7" t="str">
        <f>IF(COUNTIF(Returns!$A$2:$A$1635,Orders!AG1721)&gt;0,"Returned","Not Returned")</f>
        <v>Not Returned</v>
      </c>
    </row>
    <row r="1722" spans="5:34" ht="12.75" customHeight="1" thickTop="1" thickBot="1" x14ac:dyDescent="0.3">
      <c r="E1722" s="11">
        <v>19849</v>
      </c>
      <c r="F1722" s="12" t="s">
        <v>37</v>
      </c>
      <c r="G1722" s="12">
        <v>0.02</v>
      </c>
      <c r="H1722" s="12">
        <v>12.99</v>
      </c>
      <c r="I1722" s="12">
        <v>14.37</v>
      </c>
      <c r="J1722" s="12">
        <v>3036</v>
      </c>
      <c r="K1722" s="7" t="str">
        <f>IF(COUNTIF(Table1[Customer ID],Table1[[#This Row],[Customer ID]])&gt;1,"Repeat Customer","One-Time Customer")</f>
        <v>Repeat Customer</v>
      </c>
      <c r="L1722" s="12" t="s">
        <v>2744</v>
      </c>
      <c r="M1722" s="12" t="s">
        <v>49</v>
      </c>
      <c r="N1722" s="12" t="s">
        <v>40</v>
      </c>
      <c r="O1722" s="12" t="s">
        <v>41</v>
      </c>
      <c r="P1722" s="12" t="s">
        <v>50</v>
      </c>
      <c r="Q1722" s="12" t="s">
        <v>236</v>
      </c>
      <c r="R1722" s="12" t="s">
        <v>568</v>
      </c>
      <c r="S1722" s="12">
        <v>0.73</v>
      </c>
      <c r="T1722" s="7">
        <f>Table1[[#This Row],[Profit]]/Table1[[#This Row],[Sales]]</f>
        <v>-2.3633944411590777</v>
      </c>
      <c r="U1722" s="12" t="s">
        <v>33</v>
      </c>
      <c r="V1722" s="12" t="s">
        <v>61</v>
      </c>
      <c r="W1722" s="12" t="s">
        <v>2659</v>
      </c>
      <c r="X1722" s="12" t="s">
        <v>2745</v>
      </c>
      <c r="Y1722" s="12">
        <v>58554</v>
      </c>
      <c r="Z1722" s="13">
        <v>42020</v>
      </c>
      <c r="AA1722" s="14" t="str">
        <f>TEXT(Table1[[#This Row],[Order Date]],"mmmm")</f>
        <v>January</v>
      </c>
      <c r="AB1722" s="8" t="str">
        <f>TEXT(Table1[[#This Row],[Order Date]],"yyyy")</f>
        <v>2015</v>
      </c>
      <c r="AC1722" s="13">
        <v>42022</v>
      </c>
      <c r="AD1722" s="12">
        <v>-159.86000000000001</v>
      </c>
      <c r="AE1722" s="12">
        <v>5</v>
      </c>
      <c r="AF1722" s="12">
        <v>67.64</v>
      </c>
      <c r="AG1722" s="12">
        <v>89129</v>
      </c>
      <c r="AH1722" s="7" t="str">
        <f>IF(COUNTIF(Returns!$A$2:$A$1635,Orders!AG1722)&gt;0,"Returned","Not Returned")</f>
        <v>Not Returned</v>
      </c>
    </row>
    <row r="1723" spans="5:34" ht="12.75" customHeight="1" thickTop="1" thickBot="1" x14ac:dyDescent="0.3">
      <c r="E1723" s="9">
        <v>19850</v>
      </c>
      <c r="F1723" s="2" t="s">
        <v>37</v>
      </c>
      <c r="G1723" s="2">
        <v>0.05</v>
      </c>
      <c r="H1723" s="2">
        <v>35.44</v>
      </c>
      <c r="I1723" s="2">
        <v>7.5</v>
      </c>
      <c r="J1723" s="2">
        <v>3036</v>
      </c>
      <c r="K1723" s="7" t="str">
        <f>IF(COUNTIF(Table1[Customer ID],Table1[[#This Row],[Customer ID]])&gt;1,"Repeat Customer","One-Time Customer")</f>
        <v>Repeat Customer</v>
      </c>
      <c r="L1723" s="2" t="s">
        <v>2744</v>
      </c>
      <c r="M1723" s="2" t="s">
        <v>49</v>
      </c>
      <c r="N1723" s="2" t="s">
        <v>40</v>
      </c>
      <c r="O1723" s="2" t="s">
        <v>29</v>
      </c>
      <c r="P1723" s="2" t="s">
        <v>93</v>
      </c>
      <c r="Q1723" s="2" t="s">
        <v>59</v>
      </c>
      <c r="R1723" s="2" t="s">
        <v>2746</v>
      </c>
      <c r="S1723" s="2">
        <v>0.38</v>
      </c>
      <c r="T1723" s="7">
        <f>Table1[[#This Row],[Profit]]/Table1[[#This Row],[Sales]]</f>
        <v>0.69</v>
      </c>
      <c r="U1723" s="2" t="s">
        <v>33</v>
      </c>
      <c r="V1723" s="2" t="s">
        <v>61</v>
      </c>
      <c r="W1723" s="2" t="s">
        <v>2659</v>
      </c>
      <c r="X1723" s="2" t="s">
        <v>2745</v>
      </c>
      <c r="Y1723" s="2">
        <v>58554</v>
      </c>
      <c r="Z1723" s="10">
        <v>42020</v>
      </c>
      <c r="AA1723" s="14" t="str">
        <f>TEXT(Table1[[#This Row],[Order Date]],"mmmm")</f>
        <v>January</v>
      </c>
      <c r="AB1723" s="8" t="str">
        <f>TEXT(Table1[[#This Row],[Order Date]],"yyyy")</f>
        <v>2015</v>
      </c>
      <c r="AC1723" s="10">
        <v>42022</v>
      </c>
      <c r="AD1723" s="2">
        <v>165.88979999999998</v>
      </c>
      <c r="AE1723" s="2">
        <v>7</v>
      </c>
      <c r="AF1723" s="2">
        <v>240.42</v>
      </c>
      <c r="AG1723" s="2">
        <v>89129</v>
      </c>
      <c r="AH1723" s="7" t="str">
        <f>IF(COUNTIF(Returns!$A$2:$A$1635,Orders!AG1723)&gt;0,"Returned","Not Returned")</f>
        <v>Not Returned</v>
      </c>
    </row>
    <row r="1724" spans="5:34" ht="12.75" customHeight="1" thickTop="1" thickBot="1" x14ac:dyDescent="0.3">
      <c r="E1724" s="11">
        <v>19851</v>
      </c>
      <c r="F1724" s="12" t="s">
        <v>37</v>
      </c>
      <c r="G1724" s="12">
        <v>0.02</v>
      </c>
      <c r="H1724" s="12">
        <v>12.98</v>
      </c>
      <c r="I1724" s="12">
        <v>3.14</v>
      </c>
      <c r="J1724" s="12">
        <v>3036</v>
      </c>
      <c r="K1724" s="7" t="str">
        <f>IF(COUNTIF(Table1[Customer ID],Table1[[#This Row],[Customer ID]])&gt;1,"Repeat Customer","One-Time Customer")</f>
        <v>Repeat Customer</v>
      </c>
      <c r="L1724" s="12" t="s">
        <v>2744</v>
      </c>
      <c r="M1724" s="12" t="s">
        <v>49</v>
      </c>
      <c r="N1724" s="12" t="s">
        <v>40</v>
      </c>
      <c r="O1724" s="12" t="s">
        <v>29</v>
      </c>
      <c r="P1724" s="12" t="s">
        <v>174</v>
      </c>
      <c r="Q1724" s="12" t="s">
        <v>51</v>
      </c>
      <c r="R1724" s="12" t="s">
        <v>175</v>
      </c>
      <c r="S1724" s="12">
        <v>0.6</v>
      </c>
      <c r="T1724" s="7">
        <f>Table1[[#This Row],[Profit]]/Table1[[#This Row],[Sales]]</f>
        <v>0.40677874186550977</v>
      </c>
      <c r="U1724" s="12" t="s">
        <v>33</v>
      </c>
      <c r="V1724" s="12" t="s">
        <v>61</v>
      </c>
      <c r="W1724" s="12" t="s">
        <v>2659</v>
      </c>
      <c r="X1724" s="12" t="s">
        <v>2745</v>
      </c>
      <c r="Y1724" s="12">
        <v>58554</v>
      </c>
      <c r="Z1724" s="13">
        <v>42020</v>
      </c>
      <c r="AA1724" s="14" t="str">
        <f>TEXT(Table1[[#This Row],[Order Date]],"mmmm")</f>
        <v>January</v>
      </c>
      <c r="AB1724" s="8" t="str">
        <f>TEXT(Table1[[#This Row],[Order Date]],"yyyy")</f>
        <v>2015</v>
      </c>
      <c r="AC1724" s="13">
        <v>42023</v>
      </c>
      <c r="AD1724" s="12">
        <v>75.010000000000005</v>
      </c>
      <c r="AE1724" s="12">
        <v>14</v>
      </c>
      <c r="AF1724" s="12">
        <v>184.4</v>
      </c>
      <c r="AG1724" s="12">
        <v>89129</v>
      </c>
      <c r="AH1724" s="7" t="str">
        <f>IF(COUNTIF(Returns!$A$2:$A$1635,Orders!AG1724)&gt;0,"Returned","Not Returned")</f>
        <v>Not Returned</v>
      </c>
    </row>
    <row r="1725" spans="5:34" ht="12.75" customHeight="1" thickTop="1" thickBot="1" x14ac:dyDescent="0.3">
      <c r="E1725" s="9">
        <v>22201</v>
      </c>
      <c r="F1725" s="2" t="s">
        <v>47</v>
      </c>
      <c r="G1725" s="2">
        <v>0.08</v>
      </c>
      <c r="H1725" s="2">
        <v>178.47</v>
      </c>
      <c r="I1725" s="2">
        <v>19.989999999999998</v>
      </c>
      <c r="J1725" s="2">
        <v>3036</v>
      </c>
      <c r="K1725" s="7" t="str">
        <f>IF(COUNTIF(Table1[Customer ID],Table1[[#This Row],[Customer ID]])&gt;1,"Repeat Customer","One-Time Customer")</f>
        <v>Repeat Customer</v>
      </c>
      <c r="L1725" s="2" t="s">
        <v>2744</v>
      </c>
      <c r="M1725" s="2" t="s">
        <v>49</v>
      </c>
      <c r="N1725" s="2" t="s">
        <v>40</v>
      </c>
      <c r="O1725" s="2" t="s">
        <v>29</v>
      </c>
      <c r="P1725" s="2" t="s">
        <v>141</v>
      </c>
      <c r="Q1725" s="2" t="s">
        <v>59</v>
      </c>
      <c r="R1725" s="2" t="s">
        <v>528</v>
      </c>
      <c r="S1725" s="2">
        <v>0.55000000000000004</v>
      </c>
      <c r="T1725" s="7">
        <f>Table1[[#This Row],[Profit]]/Table1[[#This Row],[Sales]]</f>
        <v>0.59632141945970674</v>
      </c>
      <c r="U1725" s="2" t="s">
        <v>33</v>
      </c>
      <c r="V1725" s="2" t="s">
        <v>61</v>
      </c>
      <c r="W1725" s="2" t="s">
        <v>2659</v>
      </c>
      <c r="X1725" s="2" t="s">
        <v>2745</v>
      </c>
      <c r="Y1725" s="2">
        <v>58554</v>
      </c>
      <c r="Z1725" s="10">
        <v>42076</v>
      </c>
      <c r="AA1725" s="14" t="str">
        <f>TEXT(Table1[[#This Row],[Order Date]],"mmmm")</f>
        <v>March</v>
      </c>
      <c r="AB1725" s="8" t="str">
        <f>TEXT(Table1[[#This Row],[Order Date]],"yyyy")</f>
        <v>2015</v>
      </c>
      <c r="AC1725" s="10">
        <v>42079</v>
      </c>
      <c r="AD1725" s="2">
        <v>2267.2199999999998</v>
      </c>
      <c r="AE1725" s="2">
        <v>22</v>
      </c>
      <c r="AF1725" s="2">
        <v>3802.01</v>
      </c>
      <c r="AG1725" s="2">
        <v>89130</v>
      </c>
      <c r="AH1725" s="7" t="str">
        <f>IF(COUNTIF(Returns!$A$2:$A$1635,Orders!AG1725)&gt;0,"Returned","Not Returned")</f>
        <v>Not Returned</v>
      </c>
    </row>
    <row r="1726" spans="5:34" ht="12.75" customHeight="1" thickTop="1" thickBot="1" x14ac:dyDescent="0.3">
      <c r="E1726" s="11">
        <v>19381</v>
      </c>
      <c r="F1726" s="12" t="s">
        <v>37</v>
      </c>
      <c r="G1726" s="12">
        <v>0.08</v>
      </c>
      <c r="H1726" s="12">
        <v>73.98</v>
      </c>
      <c r="I1726" s="12">
        <v>4</v>
      </c>
      <c r="J1726" s="12">
        <v>3041</v>
      </c>
      <c r="K1726" s="7" t="str">
        <f>IF(COUNTIF(Table1[Customer ID],Table1[[#This Row],[Customer ID]])&gt;1,"Repeat Customer","One-Time Customer")</f>
        <v>Repeat Customer</v>
      </c>
      <c r="L1726" s="12" t="s">
        <v>2747</v>
      </c>
      <c r="M1726" s="12" t="s">
        <v>49</v>
      </c>
      <c r="N1726" s="12" t="s">
        <v>28</v>
      </c>
      <c r="O1726" s="12" t="s">
        <v>77</v>
      </c>
      <c r="P1726" s="12" t="s">
        <v>180</v>
      </c>
      <c r="Q1726" s="12" t="s">
        <v>59</v>
      </c>
      <c r="R1726" s="12" t="s">
        <v>372</v>
      </c>
      <c r="S1726" s="12">
        <v>0.77</v>
      </c>
      <c r="T1726" s="7">
        <f>Table1[[#This Row],[Profit]]/Table1[[#This Row],[Sales]]</f>
        <v>8.2222617143534085E-2</v>
      </c>
      <c r="U1726" s="12" t="s">
        <v>33</v>
      </c>
      <c r="V1726" s="12" t="s">
        <v>61</v>
      </c>
      <c r="W1726" s="12" t="s">
        <v>183</v>
      </c>
      <c r="X1726" s="12" t="s">
        <v>2001</v>
      </c>
      <c r="Y1726" s="12">
        <v>67846</v>
      </c>
      <c r="Z1726" s="13">
        <v>42139</v>
      </c>
      <c r="AA1726" s="14" t="str">
        <f>TEXT(Table1[[#This Row],[Order Date]],"mmmm")</f>
        <v>May</v>
      </c>
      <c r="AB1726" s="8" t="str">
        <f>TEXT(Table1[[#This Row],[Order Date]],"yyyy")</f>
        <v>2015</v>
      </c>
      <c r="AC1726" s="13">
        <v>42142</v>
      </c>
      <c r="AD1726" s="12">
        <v>97.159999999999926</v>
      </c>
      <c r="AE1726" s="12">
        <v>17</v>
      </c>
      <c r="AF1726" s="12">
        <v>1181.67</v>
      </c>
      <c r="AG1726" s="12">
        <v>86102</v>
      </c>
      <c r="AH1726" s="7" t="str">
        <f>IF(COUNTIF(Returns!$A$2:$A$1635,Orders!AG1726)&gt;0,"Returned","Not Returned")</f>
        <v>Not Returned</v>
      </c>
    </row>
    <row r="1727" spans="5:34" ht="12.75" customHeight="1" thickTop="1" thickBot="1" x14ac:dyDescent="0.3">
      <c r="E1727" s="9">
        <v>19382</v>
      </c>
      <c r="F1727" s="2" t="s">
        <v>37</v>
      </c>
      <c r="G1727" s="2">
        <v>0.02</v>
      </c>
      <c r="H1727" s="2">
        <v>3.68</v>
      </c>
      <c r="I1727" s="2">
        <v>1.32</v>
      </c>
      <c r="J1727" s="2">
        <v>3041</v>
      </c>
      <c r="K1727" s="7" t="str">
        <f>IF(COUNTIF(Table1[Customer ID],Table1[[#This Row],[Customer ID]])&gt;1,"Repeat Customer","One-Time Customer")</f>
        <v>Repeat Customer</v>
      </c>
      <c r="L1727" s="2" t="s">
        <v>2747</v>
      </c>
      <c r="M1727" s="2" t="s">
        <v>49</v>
      </c>
      <c r="N1727" s="2" t="s">
        <v>28</v>
      </c>
      <c r="O1727" s="2" t="s">
        <v>29</v>
      </c>
      <c r="P1727" s="2" t="s">
        <v>174</v>
      </c>
      <c r="Q1727" s="2" t="s">
        <v>31</v>
      </c>
      <c r="R1727" s="2" t="s">
        <v>839</v>
      </c>
      <c r="S1727" s="2">
        <v>0.83</v>
      </c>
      <c r="T1727" s="7">
        <f>Table1[[#This Row],[Profit]]/Table1[[#This Row],[Sales]]</f>
        <v>-0.68994320080187099</v>
      </c>
      <c r="U1727" s="2" t="s">
        <v>33</v>
      </c>
      <c r="V1727" s="2" t="s">
        <v>61</v>
      </c>
      <c r="W1727" s="2" t="s">
        <v>183</v>
      </c>
      <c r="X1727" s="2" t="s">
        <v>2001</v>
      </c>
      <c r="Y1727" s="2">
        <v>67846</v>
      </c>
      <c r="Z1727" s="10">
        <v>42139</v>
      </c>
      <c r="AA1727" s="14" t="str">
        <f>TEXT(Table1[[#This Row],[Order Date]],"mmmm")</f>
        <v>May</v>
      </c>
      <c r="AB1727" s="8" t="str">
        <f>TEXT(Table1[[#This Row],[Order Date]],"yyyy")</f>
        <v>2015</v>
      </c>
      <c r="AC1727" s="10">
        <v>42141</v>
      </c>
      <c r="AD1727" s="2">
        <v>-20.65</v>
      </c>
      <c r="AE1727" s="2">
        <v>8</v>
      </c>
      <c r="AF1727" s="2">
        <v>29.93</v>
      </c>
      <c r="AG1727" s="2">
        <v>86102</v>
      </c>
      <c r="AH1727" s="7" t="str">
        <f>IF(COUNTIF(Returns!$A$2:$A$1635,Orders!AG1727)&gt;0,"Returned","Not Returned")</f>
        <v>Not Returned</v>
      </c>
    </row>
    <row r="1728" spans="5:34" ht="12.75" customHeight="1" thickTop="1" thickBot="1" x14ac:dyDescent="0.3">
      <c r="E1728" s="11">
        <v>20049</v>
      </c>
      <c r="F1728" s="12" t="s">
        <v>56</v>
      </c>
      <c r="G1728" s="12">
        <v>7.0000000000000007E-2</v>
      </c>
      <c r="H1728" s="12">
        <v>14.48</v>
      </c>
      <c r="I1728" s="12">
        <v>6.46</v>
      </c>
      <c r="J1728" s="12">
        <v>3042</v>
      </c>
      <c r="K1728" s="7" t="str">
        <f>IF(COUNTIF(Table1[Customer ID],Table1[[#This Row],[Customer ID]])&gt;1,"Repeat Customer","One-Time Customer")</f>
        <v>One-Time Customer</v>
      </c>
      <c r="L1728" s="12" t="s">
        <v>2748</v>
      </c>
      <c r="M1728" s="12" t="s">
        <v>49</v>
      </c>
      <c r="N1728" s="12" t="s">
        <v>58</v>
      </c>
      <c r="O1728" s="12" t="s">
        <v>29</v>
      </c>
      <c r="P1728" s="12" t="s">
        <v>109</v>
      </c>
      <c r="Q1728" s="12" t="s">
        <v>59</v>
      </c>
      <c r="R1728" s="12" t="s">
        <v>2749</v>
      </c>
      <c r="S1728" s="12">
        <v>0.38</v>
      </c>
      <c r="T1728" s="7">
        <f>Table1[[#This Row],[Profit]]/Table1[[#This Row],[Sales]]</f>
        <v>0.39610109146092337</v>
      </c>
      <c r="U1728" s="12" t="s">
        <v>33</v>
      </c>
      <c r="V1728" s="12" t="s">
        <v>61</v>
      </c>
      <c r="W1728" s="12" t="s">
        <v>183</v>
      </c>
      <c r="X1728" s="12" t="s">
        <v>2750</v>
      </c>
      <c r="Y1728" s="12">
        <v>67501</v>
      </c>
      <c r="Z1728" s="13">
        <v>42039</v>
      </c>
      <c r="AA1728" s="14" t="str">
        <f>TEXT(Table1[[#This Row],[Order Date]],"mmmm")</f>
        <v>February</v>
      </c>
      <c r="AB1728" s="8" t="str">
        <f>TEXT(Table1[[#This Row],[Order Date]],"yyyy")</f>
        <v>2015</v>
      </c>
      <c r="AC1728" s="13">
        <v>42040</v>
      </c>
      <c r="AD1728" s="12">
        <v>67.864000000000004</v>
      </c>
      <c r="AE1728" s="12">
        <v>12</v>
      </c>
      <c r="AF1728" s="12">
        <v>171.33</v>
      </c>
      <c r="AG1728" s="12">
        <v>86101</v>
      </c>
      <c r="AH1728" s="7" t="str">
        <f>IF(COUNTIF(Returns!$A$2:$A$1635,Orders!AG1728)&gt;0,"Returned","Not Returned")</f>
        <v>Not Returned</v>
      </c>
    </row>
    <row r="1729" spans="5:34" ht="12.75" customHeight="1" thickTop="1" thickBot="1" x14ac:dyDescent="0.3">
      <c r="E1729" s="9">
        <v>21475</v>
      </c>
      <c r="F1729" s="2" t="s">
        <v>25</v>
      </c>
      <c r="G1729" s="2">
        <v>0</v>
      </c>
      <c r="H1729" s="2">
        <v>6.48</v>
      </c>
      <c r="I1729" s="2">
        <v>5.19</v>
      </c>
      <c r="J1729" s="2">
        <v>3045</v>
      </c>
      <c r="K1729" s="7" t="str">
        <f>IF(COUNTIF(Table1[Customer ID],Table1[[#This Row],[Customer ID]])&gt;1,"Repeat Customer","One-Time Customer")</f>
        <v>One-Time Customer</v>
      </c>
      <c r="L1729" s="2" t="s">
        <v>2751</v>
      </c>
      <c r="M1729" s="2" t="s">
        <v>49</v>
      </c>
      <c r="N1729" s="2" t="s">
        <v>58</v>
      </c>
      <c r="O1729" s="2" t="s">
        <v>29</v>
      </c>
      <c r="P1729" s="2" t="s">
        <v>93</v>
      </c>
      <c r="Q1729" s="2" t="s">
        <v>59</v>
      </c>
      <c r="R1729" s="2" t="s">
        <v>2752</v>
      </c>
      <c r="S1729" s="2">
        <v>0.37</v>
      </c>
      <c r="T1729" s="7">
        <f>Table1[[#This Row],[Profit]]/Table1[[#This Row],[Sales]]</f>
        <v>-0.16747977153736313</v>
      </c>
      <c r="U1729" s="2" t="s">
        <v>33</v>
      </c>
      <c r="V1729" s="2" t="s">
        <v>61</v>
      </c>
      <c r="W1729" s="2" t="s">
        <v>183</v>
      </c>
      <c r="X1729" s="2" t="s">
        <v>2753</v>
      </c>
      <c r="Y1729" s="2">
        <v>66048</v>
      </c>
      <c r="Z1729" s="10">
        <v>42161</v>
      </c>
      <c r="AA1729" s="14" t="str">
        <f>TEXT(Table1[[#This Row],[Order Date]],"mmmm")</f>
        <v>June</v>
      </c>
      <c r="AB1729" s="8" t="str">
        <f>TEXT(Table1[[#This Row],[Order Date]],"yyyy")</f>
        <v>2015</v>
      </c>
      <c r="AC1729" s="10">
        <v>42162</v>
      </c>
      <c r="AD1729" s="2">
        <v>-14.074999999999999</v>
      </c>
      <c r="AE1729" s="2">
        <v>12</v>
      </c>
      <c r="AF1729" s="2">
        <v>84.04</v>
      </c>
      <c r="AG1729" s="2">
        <v>86104</v>
      </c>
      <c r="AH1729" s="7" t="str">
        <f>IF(COUNTIF(Returns!$A$2:$A$1635,Orders!AG1729)&gt;0,"Returned","Not Returned")</f>
        <v>Not Returned</v>
      </c>
    </row>
    <row r="1730" spans="5:34" ht="12.75" customHeight="1" thickTop="1" thickBot="1" x14ac:dyDescent="0.3">
      <c r="E1730" s="11">
        <v>24415</v>
      </c>
      <c r="F1730" s="12" t="s">
        <v>25</v>
      </c>
      <c r="G1730" s="12">
        <v>0.05</v>
      </c>
      <c r="H1730" s="12">
        <v>120.98</v>
      </c>
      <c r="I1730" s="12">
        <v>30</v>
      </c>
      <c r="J1730" s="12">
        <v>3046</v>
      </c>
      <c r="K1730" s="7" t="str">
        <f>IF(COUNTIF(Table1[Customer ID],Table1[[#This Row],[Customer ID]])&gt;1,"Repeat Customer","One-Time Customer")</f>
        <v>One-Time Customer</v>
      </c>
      <c r="L1730" s="12" t="s">
        <v>2754</v>
      </c>
      <c r="M1730" s="12" t="s">
        <v>39</v>
      </c>
      <c r="N1730" s="12" t="s">
        <v>58</v>
      </c>
      <c r="O1730" s="12" t="s">
        <v>41</v>
      </c>
      <c r="P1730" s="12" t="s">
        <v>42</v>
      </c>
      <c r="Q1730" s="12" t="s">
        <v>43</v>
      </c>
      <c r="R1730" s="12" t="s">
        <v>1342</v>
      </c>
      <c r="S1730" s="12">
        <v>0.64</v>
      </c>
      <c r="T1730" s="7">
        <f>Table1[[#This Row],[Profit]]/Table1[[#This Row],[Sales]]</f>
        <v>-0.31370668366127619</v>
      </c>
      <c r="U1730" s="12" t="s">
        <v>33</v>
      </c>
      <c r="V1730" s="12" t="s">
        <v>61</v>
      </c>
      <c r="W1730" s="12" t="s">
        <v>183</v>
      </c>
      <c r="X1730" s="12" t="s">
        <v>2755</v>
      </c>
      <c r="Y1730" s="12">
        <v>66209</v>
      </c>
      <c r="Z1730" s="13">
        <v>42047</v>
      </c>
      <c r="AA1730" s="14" t="str">
        <f>TEXT(Table1[[#This Row],[Order Date]],"mmmm")</f>
        <v>February</v>
      </c>
      <c r="AB1730" s="8" t="str">
        <f>TEXT(Table1[[#This Row],[Order Date]],"yyyy")</f>
        <v>2015</v>
      </c>
      <c r="AC1730" s="13">
        <v>42049</v>
      </c>
      <c r="AD1730" s="12">
        <v>-78.759200000000007</v>
      </c>
      <c r="AE1730" s="12">
        <v>2</v>
      </c>
      <c r="AF1730" s="12">
        <v>251.06</v>
      </c>
      <c r="AG1730" s="12">
        <v>86103</v>
      </c>
      <c r="AH1730" s="7" t="str">
        <f>IF(COUNTIF(Returns!$A$2:$A$1635,Orders!AG1730)&gt;0,"Returned","Not Returned")</f>
        <v>Not Returned</v>
      </c>
    </row>
    <row r="1731" spans="5:34" ht="12.75" customHeight="1" thickTop="1" thickBot="1" x14ac:dyDescent="0.3">
      <c r="E1731" s="9">
        <v>23188</v>
      </c>
      <c r="F1731" s="2" t="s">
        <v>25</v>
      </c>
      <c r="G1731" s="2">
        <v>0.06</v>
      </c>
      <c r="H1731" s="2">
        <v>276.2</v>
      </c>
      <c r="I1731" s="2">
        <v>24.49</v>
      </c>
      <c r="J1731" s="2">
        <v>3048</v>
      </c>
      <c r="K1731" s="7" t="str">
        <f>IF(COUNTIF(Table1[Customer ID],Table1[[#This Row],[Customer ID]])&gt;1,"Repeat Customer","One-Time Customer")</f>
        <v>One-Time Customer</v>
      </c>
      <c r="L1731" s="2" t="s">
        <v>2756</v>
      </c>
      <c r="M1731" s="2" t="s">
        <v>27</v>
      </c>
      <c r="N1731" s="2" t="s">
        <v>28</v>
      </c>
      <c r="O1731" s="2" t="s">
        <v>41</v>
      </c>
      <c r="P1731" s="2" t="s">
        <v>42</v>
      </c>
      <c r="Q1731" s="2" t="s">
        <v>236</v>
      </c>
      <c r="R1731" s="2" t="s">
        <v>438</v>
      </c>
      <c r="S1731" s="2"/>
      <c r="T1731" s="7">
        <f>Table1[[#This Row],[Profit]]/Table1[[#This Row],[Sales]]</f>
        <v>0.44717608482471199</v>
      </c>
      <c r="U1731" s="2" t="s">
        <v>33</v>
      </c>
      <c r="V1731" s="2" t="s">
        <v>34</v>
      </c>
      <c r="W1731" s="2" t="s">
        <v>45</v>
      </c>
      <c r="X1731" s="2" t="s">
        <v>2757</v>
      </c>
      <c r="Y1731" s="2">
        <v>94704</v>
      </c>
      <c r="Z1731" s="10">
        <v>42068</v>
      </c>
      <c r="AA1731" s="14" t="str">
        <f>TEXT(Table1[[#This Row],[Order Date]],"mmmm")</f>
        <v>March</v>
      </c>
      <c r="AB1731" s="8" t="str">
        <f>TEXT(Table1[[#This Row],[Order Date]],"yyyy")</f>
        <v>2015</v>
      </c>
      <c r="AC1731" s="10">
        <v>42070</v>
      </c>
      <c r="AD1731" s="2">
        <v>1167.3800000000001</v>
      </c>
      <c r="AE1731" s="2">
        <v>10</v>
      </c>
      <c r="AF1731" s="2">
        <v>2610.56</v>
      </c>
      <c r="AG1731" s="2">
        <v>89789</v>
      </c>
      <c r="AH1731" s="7" t="str">
        <f>IF(COUNTIF(Returns!$A$2:$A$1635,Orders!AG1731)&gt;0,"Returned","Not Returned")</f>
        <v>Not Returned</v>
      </c>
    </row>
    <row r="1732" spans="5:34" ht="12.75" customHeight="1" thickTop="1" thickBot="1" x14ac:dyDescent="0.3">
      <c r="E1732" s="11">
        <v>25904</v>
      </c>
      <c r="F1732" s="12" t="s">
        <v>56</v>
      </c>
      <c r="G1732" s="12">
        <v>0.06</v>
      </c>
      <c r="H1732" s="12">
        <v>125.99</v>
      </c>
      <c r="I1732" s="12">
        <v>2.5</v>
      </c>
      <c r="J1732" s="12">
        <v>3053</v>
      </c>
      <c r="K1732" s="7" t="str">
        <f>IF(COUNTIF(Table1[Customer ID],Table1[[#This Row],[Customer ID]])&gt;1,"Repeat Customer","One-Time Customer")</f>
        <v>One-Time Customer</v>
      </c>
      <c r="L1732" s="12" t="s">
        <v>2758</v>
      </c>
      <c r="M1732" s="12" t="s">
        <v>49</v>
      </c>
      <c r="N1732" s="12" t="s">
        <v>28</v>
      </c>
      <c r="O1732" s="12" t="s">
        <v>77</v>
      </c>
      <c r="P1732" s="12" t="s">
        <v>78</v>
      </c>
      <c r="Q1732" s="12" t="s">
        <v>59</v>
      </c>
      <c r="R1732" s="12" t="s">
        <v>1148</v>
      </c>
      <c r="S1732" s="12">
        <v>0.6</v>
      </c>
      <c r="T1732" s="7">
        <f>Table1[[#This Row],[Profit]]/Table1[[#This Row],[Sales]]</f>
        <v>0.34254532442748092</v>
      </c>
      <c r="U1732" s="12" t="s">
        <v>33</v>
      </c>
      <c r="V1732" s="12" t="s">
        <v>136</v>
      </c>
      <c r="W1732" s="12" t="s">
        <v>613</v>
      </c>
      <c r="X1732" s="12" t="s">
        <v>319</v>
      </c>
      <c r="Y1732" s="12">
        <v>42071</v>
      </c>
      <c r="Z1732" s="13">
        <v>42038</v>
      </c>
      <c r="AA1732" s="14" t="str">
        <f>TEXT(Table1[[#This Row],[Order Date]],"mmmm")</f>
        <v>February</v>
      </c>
      <c r="AB1732" s="8" t="str">
        <f>TEXT(Table1[[#This Row],[Order Date]],"yyyy")</f>
        <v>2015</v>
      </c>
      <c r="AC1732" s="13">
        <v>42040</v>
      </c>
      <c r="AD1732" s="12">
        <v>402.06599999999997</v>
      </c>
      <c r="AE1732" s="12">
        <v>11</v>
      </c>
      <c r="AF1732" s="12">
        <v>1173.76</v>
      </c>
      <c r="AG1732" s="12">
        <v>86662</v>
      </c>
      <c r="AH1732" s="7" t="str">
        <f>IF(COUNTIF(Returns!$A$2:$A$1635,Orders!AG1732)&gt;0,"Returned","Not Returned")</f>
        <v>Not Returned</v>
      </c>
    </row>
    <row r="1733" spans="5:34" ht="12.75" customHeight="1" thickTop="1" thickBot="1" x14ac:dyDescent="0.3">
      <c r="E1733" s="9">
        <v>20516</v>
      </c>
      <c r="F1733" s="2" t="s">
        <v>56</v>
      </c>
      <c r="G1733" s="2">
        <v>7.0000000000000007E-2</v>
      </c>
      <c r="H1733" s="2">
        <v>8.33</v>
      </c>
      <c r="I1733" s="2">
        <v>1.99</v>
      </c>
      <c r="J1733" s="2">
        <v>3063</v>
      </c>
      <c r="K1733" s="7" t="str">
        <f>IF(COUNTIF(Table1[Customer ID],Table1[[#This Row],[Customer ID]])&gt;1,"Repeat Customer","One-Time Customer")</f>
        <v>Repeat Customer</v>
      </c>
      <c r="L1733" s="2" t="s">
        <v>2759</v>
      </c>
      <c r="M1733" s="2" t="s">
        <v>49</v>
      </c>
      <c r="N1733" s="2" t="s">
        <v>114</v>
      </c>
      <c r="O1733" s="2" t="s">
        <v>77</v>
      </c>
      <c r="P1733" s="2" t="s">
        <v>180</v>
      </c>
      <c r="Q1733" s="2" t="s">
        <v>51</v>
      </c>
      <c r="R1733" s="2" t="s">
        <v>414</v>
      </c>
      <c r="S1733" s="2">
        <v>0.52</v>
      </c>
      <c r="T1733" s="7">
        <f>Table1[[#This Row],[Profit]]/Table1[[#This Row],[Sales]]</f>
        <v>0.23766905330151153</v>
      </c>
      <c r="U1733" s="2" t="s">
        <v>33</v>
      </c>
      <c r="V1733" s="2" t="s">
        <v>34</v>
      </c>
      <c r="W1733" s="2" t="s">
        <v>35</v>
      </c>
      <c r="X1733" s="2" t="s">
        <v>2760</v>
      </c>
      <c r="Y1733" s="2">
        <v>98034</v>
      </c>
      <c r="Z1733" s="10">
        <v>42061</v>
      </c>
      <c r="AA1733" s="14" t="str">
        <f>TEXT(Table1[[#This Row],[Order Date]],"mmmm")</f>
        <v>February</v>
      </c>
      <c r="AB1733" s="8" t="str">
        <f>TEXT(Table1[[#This Row],[Order Date]],"yyyy")</f>
        <v>2015</v>
      </c>
      <c r="AC1733" s="10">
        <v>42063</v>
      </c>
      <c r="AD1733" s="2">
        <v>11.95</v>
      </c>
      <c r="AE1733" s="2">
        <v>6</v>
      </c>
      <c r="AF1733" s="2">
        <v>50.28</v>
      </c>
      <c r="AG1733" s="2">
        <v>88447</v>
      </c>
      <c r="AH1733" s="7" t="str">
        <f>IF(COUNTIF(Returns!$A$2:$A$1635,Orders!AG1733)&gt;0,"Returned","Not Returned")</f>
        <v>Not Returned</v>
      </c>
    </row>
    <row r="1734" spans="5:34" ht="12.75" customHeight="1" thickTop="1" thickBot="1" x14ac:dyDescent="0.3">
      <c r="E1734" s="11">
        <v>20517</v>
      </c>
      <c r="F1734" s="12" t="s">
        <v>56</v>
      </c>
      <c r="G1734" s="12">
        <v>0.03</v>
      </c>
      <c r="H1734" s="12">
        <v>499.99</v>
      </c>
      <c r="I1734" s="12">
        <v>24.49</v>
      </c>
      <c r="J1734" s="12">
        <v>3063</v>
      </c>
      <c r="K1734" s="7" t="str">
        <f>IF(COUNTIF(Table1[Customer ID],Table1[[#This Row],[Customer ID]])&gt;1,"Repeat Customer","One-Time Customer")</f>
        <v>Repeat Customer</v>
      </c>
      <c r="L1734" s="12" t="s">
        <v>2759</v>
      </c>
      <c r="M1734" s="12" t="s">
        <v>49</v>
      </c>
      <c r="N1734" s="12" t="s">
        <v>114</v>
      </c>
      <c r="O1734" s="12" t="s">
        <v>77</v>
      </c>
      <c r="P1734" s="12" t="s">
        <v>587</v>
      </c>
      <c r="Q1734" s="12" t="s">
        <v>236</v>
      </c>
      <c r="R1734" s="12" t="s">
        <v>2761</v>
      </c>
      <c r="S1734" s="12">
        <v>0.36</v>
      </c>
      <c r="T1734" s="7">
        <f>Table1[[#This Row],[Profit]]/Table1[[#This Row],[Sales]]</f>
        <v>0.69</v>
      </c>
      <c r="U1734" s="12" t="s">
        <v>33</v>
      </c>
      <c r="V1734" s="12" t="s">
        <v>34</v>
      </c>
      <c r="W1734" s="12" t="s">
        <v>35</v>
      </c>
      <c r="X1734" s="12" t="s">
        <v>2760</v>
      </c>
      <c r="Y1734" s="12">
        <v>98034</v>
      </c>
      <c r="Z1734" s="13">
        <v>42061</v>
      </c>
      <c r="AA1734" s="14" t="str">
        <f>TEXT(Table1[[#This Row],[Order Date]],"mmmm")</f>
        <v>February</v>
      </c>
      <c r="AB1734" s="8" t="str">
        <f>TEXT(Table1[[#This Row],[Order Date]],"yyyy")</f>
        <v>2015</v>
      </c>
      <c r="AC1734" s="13">
        <v>42062</v>
      </c>
      <c r="AD1734" s="12">
        <v>1773.6104999999998</v>
      </c>
      <c r="AE1734" s="12">
        <v>5</v>
      </c>
      <c r="AF1734" s="12">
        <v>2570.4499999999998</v>
      </c>
      <c r="AG1734" s="12">
        <v>88447</v>
      </c>
      <c r="AH1734" s="7" t="str">
        <f>IF(COUNTIF(Returns!$A$2:$A$1635,Orders!AG1734)&gt;0,"Returned","Not Returned")</f>
        <v>Not Returned</v>
      </c>
    </row>
    <row r="1735" spans="5:34" ht="12.75" customHeight="1" thickTop="1" thickBot="1" x14ac:dyDescent="0.3">
      <c r="E1735" s="9">
        <v>19652</v>
      </c>
      <c r="F1735" s="2" t="s">
        <v>37</v>
      </c>
      <c r="G1735" s="2">
        <v>0.03</v>
      </c>
      <c r="H1735" s="2">
        <v>20.99</v>
      </c>
      <c r="I1735" s="2">
        <v>0.99</v>
      </c>
      <c r="J1735" s="2">
        <v>3063</v>
      </c>
      <c r="K1735" s="7" t="str">
        <f>IF(COUNTIF(Table1[Customer ID],Table1[[#This Row],[Customer ID]])&gt;1,"Repeat Customer","One-Time Customer")</f>
        <v>Repeat Customer</v>
      </c>
      <c r="L1735" s="2" t="s">
        <v>2759</v>
      </c>
      <c r="M1735" s="2" t="s">
        <v>49</v>
      </c>
      <c r="N1735" s="2" t="s">
        <v>114</v>
      </c>
      <c r="O1735" s="2" t="s">
        <v>77</v>
      </c>
      <c r="P1735" s="2" t="s">
        <v>78</v>
      </c>
      <c r="Q1735" s="2" t="s">
        <v>31</v>
      </c>
      <c r="R1735" s="2" t="s">
        <v>596</v>
      </c>
      <c r="S1735" s="2">
        <v>0.56999999999999995</v>
      </c>
      <c r="T1735" s="7">
        <f>Table1[[#This Row],[Profit]]/Table1[[#This Row],[Sales]]</f>
        <v>2.6324667967520646E-2</v>
      </c>
      <c r="U1735" s="2" t="s">
        <v>33</v>
      </c>
      <c r="V1735" s="2" t="s">
        <v>34</v>
      </c>
      <c r="W1735" s="2" t="s">
        <v>35</v>
      </c>
      <c r="X1735" s="2" t="s">
        <v>2760</v>
      </c>
      <c r="Y1735" s="2">
        <v>98034</v>
      </c>
      <c r="Z1735" s="10">
        <v>42148</v>
      </c>
      <c r="AA1735" s="14" t="str">
        <f>TEXT(Table1[[#This Row],[Order Date]],"mmmm")</f>
        <v>May</v>
      </c>
      <c r="AB1735" s="8" t="str">
        <f>TEXT(Table1[[#This Row],[Order Date]],"yyyy")</f>
        <v>2015</v>
      </c>
      <c r="AC1735" s="10">
        <v>42150</v>
      </c>
      <c r="AD1735" s="2">
        <v>4.1822000000000052</v>
      </c>
      <c r="AE1735" s="2">
        <v>9</v>
      </c>
      <c r="AF1735" s="2">
        <v>158.87</v>
      </c>
      <c r="AG1735" s="2">
        <v>88449</v>
      </c>
      <c r="AH1735" s="7" t="str">
        <f>IF(COUNTIF(Returns!$A$2:$A$1635,Orders!AG1735)&gt;0,"Returned","Not Returned")</f>
        <v>Not Returned</v>
      </c>
    </row>
    <row r="1736" spans="5:34" ht="12.75" customHeight="1" thickTop="1" thickBot="1" x14ac:dyDescent="0.3">
      <c r="E1736" s="11">
        <v>23811</v>
      </c>
      <c r="F1736" s="12" t="s">
        <v>106</v>
      </c>
      <c r="G1736" s="12">
        <v>0.03</v>
      </c>
      <c r="H1736" s="12">
        <v>6.45</v>
      </c>
      <c r="I1736" s="12">
        <v>1.34</v>
      </c>
      <c r="J1736" s="12">
        <v>3064</v>
      </c>
      <c r="K1736" s="7" t="str">
        <f>IF(COUNTIF(Table1[Customer ID],Table1[[#This Row],[Customer ID]])&gt;1,"Repeat Customer","One-Time Customer")</f>
        <v>One-Time Customer</v>
      </c>
      <c r="L1736" s="12" t="s">
        <v>2762</v>
      </c>
      <c r="M1736" s="12" t="s">
        <v>49</v>
      </c>
      <c r="N1736" s="12" t="s">
        <v>114</v>
      </c>
      <c r="O1736" s="12" t="s">
        <v>29</v>
      </c>
      <c r="P1736" s="12" t="s">
        <v>93</v>
      </c>
      <c r="Q1736" s="12" t="s">
        <v>31</v>
      </c>
      <c r="R1736" s="12" t="s">
        <v>2763</v>
      </c>
      <c r="S1736" s="12">
        <v>0.36</v>
      </c>
      <c r="T1736" s="7">
        <f>Table1[[#This Row],[Profit]]/Table1[[#This Row],[Sales]]</f>
        <v>0.69</v>
      </c>
      <c r="U1736" s="12" t="s">
        <v>33</v>
      </c>
      <c r="V1736" s="12" t="s">
        <v>34</v>
      </c>
      <c r="W1736" s="12" t="s">
        <v>35</v>
      </c>
      <c r="X1736" s="12" t="s">
        <v>2764</v>
      </c>
      <c r="Y1736" s="12">
        <v>98503</v>
      </c>
      <c r="Z1736" s="13">
        <v>42018</v>
      </c>
      <c r="AA1736" s="14" t="str">
        <f>TEXT(Table1[[#This Row],[Order Date]],"mmmm")</f>
        <v>January</v>
      </c>
      <c r="AB1736" s="8" t="str">
        <f>TEXT(Table1[[#This Row],[Order Date]],"yyyy")</f>
        <v>2015</v>
      </c>
      <c r="AC1736" s="13">
        <v>42023</v>
      </c>
      <c r="AD1736" s="12">
        <v>39.129899999999999</v>
      </c>
      <c r="AE1736" s="12">
        <v>9</v>
      </c>
      <c r="AF1736" s="12">
        <v>56.71</v>
      </c>
      <c r="AG1736" s="12">
        <v>88448</v>
      </c>
      <c r="AH1736" s="7" t="str">
        <f>IF(COUNTIF(Returns!$A$2:$A$1635,Orders!AG1736)&gt;0,"Returned","Not Returned")</f>
        <v>Not Returned</v>
      </c>
    </row>
    <row r="1737" spans="5:34" ht="12.75" customHeight="1" thickTop="1" thickBot="1" x14ac:dyDescent="0.3">
      <c r="E1737" s="9">
        <v>25239</v>
      </c>
      <c r="F1737" s="2" t="s">
        <v>37</v>
      </c>
      <c r="G1737" s="2">
        <v>0.06</v>
      </c>
      <c r="H1737" s="2">
        <v>355.98</v>
      </c>
      <c r="I1737" s="2">
        <v>58.92</v>
      </c>
      <c r="J1737" s="2">
        <v>3067</v>
      </c>
      <c r="K1737" s="7" t="str">
        <f>IF(COUNTIF(Table1[Customer ID],Table1[[#This Row],[Customer ID]])&gt;1,"Repeat Customer","One-Time Customer")</f>
        <v>One-Time Customer</v>
      </c>
      <c r="L1737" s="2" t="s">
        <v>2765</v>
      </c>
      <c r="M1737" s="2" t="s">
        <v>39</v>
      </c>
      <c r="N1737" s="2" t="s">
        <v>114</v>
      </c>
      <c r="O1737" s="2" t="s">
        <v>41</v>
      </c>
      <c r="P1737" s="2" t="s">
        <v>42</v>
      </c>
      <c r="Q1737" s="2" t="s">
        <v>43</v>
      </c>
      <c r="R1737" s="2" t="s">
        <v>1294</v>
      </c>
      <c r="S1737" s="2">
        <v>0.64</v>
      </c>
      <c r="T1737" s="7">
        <f>Table1[[#This Row],[Profit]]/Table1[[#This Row],[Sales]]</f>
        <v>0.32656191015477543</v>
      </c>
      <c r="U1737" s="2" t="s">
        <v>33</v>
      </c>
      <c r="V1737" s="2" t="s">
        <v>53</v>
      </c>
      <c r="W1737" s="2" t="s">
        <v>154</v>
      </c>
      <c r="X1737" s="2" t="s">
        <v>2766</v>
      </c>
      <c r="Y1737" s="2">
        <v>44515</v>
      </c>
      <c r="Z1737" s="10">
        <v>42065</v>
      </c>
      <c r="AA1737" s="14" t="str">
        <f>TEXT(Table1[[#This Row],[Order Date]],"mmmm")</f>
        <v>March</v>
      </c>
      <c r="AB1737" s="8" t="str">
        <f>TEXT(Table1[[#This Row],[Order Date]],"yyyy")</f>
        <v>2015</v>
      </c>
      <c r="AC1737" s="10">
        <v>42066</v>
      </c>
      <c r="AD1737" s="2">
        <v>1660.92</v>
      </c>
      <c r="AE1737" s="2">
        <v>14</v>
      </c>
      <c r="AF1737" s="2">
        <v>5086.08</v>
      </c>
      <c r="AG1737" s="2">
        <v>91376</v>
      </c>
      <c r="AH1737" s="7" t="str">
        <f>IF(COUNTIF(Returns!$A$2:$A$1635,Orders!AG1737)&gt;0,"Returned","Not Returned")</f>
        <v>Not Returned</v>
      </c>
    </row>
    <row r="1738" spans="5:34" ht="12.75" customHeight="1" thickTop="1" thickBot="1" x14ac:dyDescent="0.3">
      <c r="E1738" s="11">
        <v>21027</v>
      </c>
      <c r="F1738" s="12" t="s">
        <v>25</v>
      </c>
      <c r="G1738" s="12">
        <v>0.03</v>
      </c>
      <c r="H1738" s="12">
        <v>120.98</v>
      </c>
      <c r="I1738" s="12">
        <v>30</v>
      </c>
      <c r="J1738" s="12">
        <v>3069</v>
      </c>
      <c r="K1738" s="7" t="str">
        <f>IF(COUNTIF(Table1[Customer ID],Table1[[#This Row],[Customer ID]])&gt;1,"Repeat Customer","One-Time Customer")</f>
        <v>Repeat Customer</v>
      </c>
      <c r="L1738" s="12" t="s">
        <v>2767</v>
      </c>
      <c r="M1738" s="12" t="s">
        <v>39</v>
      </c>
      <c r="N1738" s="12" t="s">
        <v>114</v>
      </c>
      <c r="O1738" s="12" t="s">
        <v>41</v>
      </c>
      <c r="P1738" s="12" t="s">
        <v>42</v>
      </c>
      <c r="Q1738" s="12" t="s">
        <v>43</v>
      </c>
      <c r="R1738" s="12" t="s">
        <v>1342</v>
      </c>
      <c r="S1738" s="12">
        <v>0.64</v>
      </c>
      <c r="T1738" s="7">
        <f>Table1[[#This Row],[Profit]]/Table1[[#This Row],[Sales]]</f>
        <v>0.33678798595898546</v>
      </c>
      <c r="U1738" s="12" t="s">
        <v>33</v>
      </c>
      <c r="V1738" s="12" t="s">
        <v>61</v>
      </c>
      <c r="W1738" s="12" t="s">
        <v>62</v>
      </c>
      <c r="X1738" s="12" t="s">
        <v>2768</v>
      </c>
      <c r="Y1738" s="12">
        <v>55128</v>
      </c>
      <c r="Z1738" s="13">
        <v>42156</v>
      </c>
      <c r="AA1738" s="14" t="str">
        <f>TEXT(Table1[[#This Row],[Order Date]],"mmmm")</f>
        <v>June</v>
      </c>
      <c r="AB1738" s="8" t="str">
        <f>TEXT(Table1[[#This Row],[Order Date]],"yyyy")</f>
        <v>2015</v>
      </c>
      <c r="AC1738" s="13">
        <v>42158</v>
      </c>
      <c r="AD1738" s="12">
        <v>638.02800000000002</v>
      </c>
      <c r="AE1738" s="12">
        <v>15</v>
      </c>
      <c r="AF1738" s="12">
        <v>1894.45</v>
      </c>
      <c r="AG1738" s="12">
        <v>88191</v>
      </c>
      <c r="AH1738" s="7" t="str">
        <f>IF(COUNTIF(Returns!$A$2:$A$1635,Orders!AG1738)&gt;0,"Returned","Not Returned")</f>
        <v>Not Returned</v>
      </c>
    </row>
    <row r="1739" spans="5:34" ht="12.75" customHeight="1" thickTop="1" thickBot="1" x14ac:dyDescent="0.3">
      <c r="E1739" s="9">
        <v>21028</v>
      </c>
      <c r="F1739" s="2" t="s">
        <v>25</v>
      </c>
      <c r="G1739" s="2">
        <v>0.01</v>
      </c>
      <c r="H1739" s="2">
        <v>15.68</v>
      </c>
      <c r="I1739" s="2">
        <v>3.73</v>
      </c>
      <c r="J1739" s="2">
        <v>3069</v>
      </c>
      <c r="K1739" s="7" t="str">
        <f>IF(COUNTIF(Table1[Customer ID],Table1[[#This Row],[Customer ID]])&gt;1,"Repeat Customer","One-Time Customer")</f>
        <v>Repeat Customer</v>
      </c>
      <c r="L1739" s="2" t="s">
        <v>2767</v>
      </c>
      <c r="M1739" s="2" t="s">
        <v>49</v>
      </c>
      <c r="N1739" s="2" t="s">
        <v>114</v>
      </c>
      <c r="O1739" s="2" t="s">
        <v>41</v>
      </c>
      <c r="P1739" s="2" t="s">
        <v>50</v>
      </c>
      <c r="Q1739" s="2" t="s">
        <v>51</v>
      </c>
      <c r="R1739" s="2" t="s">
        <v>2380</v>
      </c>
      <c r="S1739" s="2">
        <v>0.46</v>
      </c>
      <c r="T1739" s="7">
        <f>Table1[[#This Row],[Profit]]/Table1[[#This Row],[Sales]]</f>
        <v>0.69</v>
      </c>
      <c r="U1739" s="2" t="s">
        <v>33</v>
      </c>
      <c r="V1739" s="2" t="s">
        <v>61</v>
      </c>
      <c r="W1739" s="2" t="s">
        <v>62</v>
      </c>
      <c r="X1739" s="2" t="s">
        <v>2768</v>
      </c>
      <c r="Y1739" s="2">
        <v>55128</v>
      </c>
      <c r="Z1739" s="10">
        <v>42156</v>
      </c>
      <c r="AA1739" s="14" t="str">
        <f>TEXT(Table1[[#This Row],[Order Date]],"mmmm")</f>
        <v>June</v>
      </c>
      <c r="AB1739" s="8" t="str">
        <f>TEXT(Table1[[#This Row],[Order Date]],"yyyy")</f>
        <v>2015</v>
      </c>
      <c r="AC1739" s="10">
        <v>42158</v>
      </c>
      <c r="AD1739" s="2">
        <v>138.49679999999998</v>
      </c>
      <c r="AE1739" s="2">
        <v>12</v>
      </c>
      <c r="AF1739" s="2">
        <v>200.72</v>
      </c>
      <c r="AG1739" s="2">
        <v>88191</v>
      </c>
      <c r="AH1739" s="7" t="str">
        <f>IF(COUNTIF(Returns!$A$2:$A$1635,Orders!AG1739)&gt;0,"Returned","Not Returned")</f>
        <v>Not Returned</v>
      </c>
    </row>
    <row r="1740" spans="5:34" ht="12.75" customHeight="1" thickTop="1" thickBot="1" x14ac:dyDescent="0.3">
      <c r="E1740" s="11">
        <v>22213</v>
      </c>
      <c r="F1740" s="12" t="s">
        <v>47</v>
      </c>
      <c r="G1740" s="12">
        <v>0.09</v>
      </c>
      <c r="H1740" s="12">
        <v>1.82</v>
      </c>
      <c r="I1740" s="12">
        <v>0.83</v>
      </c>
      <c r="J1740" s="12">
        <v>3069</v>
      </c>
      <c r="K1740" s="7" t="str">
        <f>IF(COUNTIF(Table1[Customer ID],Table1[[#This Row],[Customer ID]])&gt;1,"Repeat Customer","One-Time Customer")</f>
        <v>Repeat Customer</v>
      </c>
      <c r="L1740" s="12" t="s">
        <v>2767</v>
      </c>
      <c r="M1740" s="12" t="s">
        <v>49</v>
      </c>
      <c r="N1740" s="12" t="s">
        <v>114</v>
      </c>
      <c r="O1740" s="12" t="s">
        <v>29</v>
      </c>
      <c r="P1740" s="12" t="s">
        <v>30</v>
      </c>
      <c r="Q1740" s="12" t="s">
        <v>31</v>
      </c>
      <c r="R1740" s="12" t="s">
        <v>2769</v>
      </c>
      <c r="S1740" s="12">
        <v>0.56999999999999995</v>
      </c>
      <c r="T1740" s="7">
        <f>Table1[[#This Row],[Profit]]/Table1[[#This Row],[Sales]]</f>
        <v>-0.18288973384030419</v>
      </c>
      <c r="U1740" s="12" t="s">
        <v>33</v>
      </c>
      <c r="V1740" s="12" t="s">
        <v>61</v>
      </c>
      <c r="W1740" s="12" t="s">
        <v>62</v>
      </c>
      <c r="X1740" s="12" t="s">
        <v>2768</v>
      </c>
      <c r="Y1740" s="12">
        <v>55128</v>
      </c>
      <c r="Z1740" s="13">
        <v>42049</v>
      </c>
      <c r="AA1740" s="14" t="str">
        <f>TEXT(Table1[[#This Row],[Order Date]],"mmmm")</f>
        <v>February</v>
      </c>
      <c r="AB1740" s="8" t="str">
        <f>TEXT(Table1[[#This Row],[Order Date]],"yyyy")</f>
        <v>2015</v>
      </c>
      <c r="AC1740" s="13">
        <v>42050</v>
      </c>
      <c r="AD1740" s="12">
        <v>-6.734</v>
      </c>
      <c r="AE1740" s="12">
        <v>22</v>
      </c>
      <c r="AF1740" s="12">
        <v>36.82</v>
      </c>
      <c r="AG1740" s="12">
        <v>88192</v>
      </c>
      <c r="AH1740" s="7" t="str">
        <f>IF(COUNTIF(Returns!$A$2:$A$1635,Orders!AG1740)&gt;0,"Returned","Not Returned")</f>
        <v>Not Returned</v>
      </c>
    </row>
    <row r="1741" spans="5:34" ht="12.75" customHeight="1" thickTop="1" thickBot="1" x14ac:dyDescent="0.3">
      <c r="E1741" s="9">
        <v>2063</v>
      </c>
      <c r="F1741" s="2" t="s">
        <v>106</v>
      </c>
      <c r="G1741" s="2">
        <v>0.06</v>
      </c>
      <c r="H1741" s="2">
        <v>19.23</v>
      </c>
      <c r="I1741" s="2">
        <v>6.15</v>
      </c>
      <c r="J1741" s="2">
        <v>3075</v>
      </c>
      <c r="K1741" s="7" t="str">
        <f>IF(COUNTIF(Table1[Customer ID],Table1[[#This Row],[Customer ID]])&gt;1,"Repeat Customer","One-Time Customer")</f>
        <v>One-Time Customer</v>
      </c>
      <c r="L1741" s="2" t="s">
        <v>2770</v>
      </c>
      <c r="M1741" s="2" t="s">
        <v>49</v>
      </c>
      <c r="N1741" s="2" t="s">
        <v>28</v>
      </c>
      <c r="O1741" s="2" t="s">
        <v>41</v>
      </c>
      <c r="P1741" s="2" t="s">
        <v>50</v>
      </c>
      <c r="Q1741" s="2" t="s">
        <v>51</v>
      </c>
      <c r="R1741" s="2" t="s">
        <v>472</v>
      </c>
      <c r="S1741" s="2">
        <v>0.44</v>
      </c>
      <c r="T1741" s="7">
        <f>Table1[[#This Row],[Profit]]/Table1[[#This Row],[Sales]]</f>
        <v>-0.3</v>
      </c>
      <c r="U1741" s="2" t="s">
        <v>33</v>
      </c>
      <c r="V1741" s="2" t="s">
        <v>34</v>
      </c>
      <c r="W1741" s="2" t="s">
        <v>45</v>
      </c>
      <c r="X1741" s="2" t="s">
        <v>663</v>
      </c>
      <c r="Y1741" s="2">
        <v>90061</v>
      </c>
      <c r="Z1741" s="10">
        <v>42063</v>
      </c>
      <c r="AA1741" s="14" t="str">
        <f>TEXT(Table1[[#This Row],[Order Date]],"mmmm")</f>
        <v>February</v>
      </c>
      <c r="AB1741" s="8" t="str">
        <f>TEXT(Table1[[#This Row],[Order Date]],"yyyy")</f>
        <v>2015</v>
      </c>
      <c r="AC1741" s="10">
        <v>42063</v>
      </c>
      <c r="AD1741" s="2">
        <v>-25.38</v>
      </c>
      <c r="AE1741" s="2">
        <v>4</v>
      </c>
      <c r="AF1741" s="2">
        <v>84.6</v>
      </c>
      <c r="AG1741" s="2">
        <v>14756</v>
      </c>
      <c r="AH1741" s="7" t="str">
        <f>IF(COUNTIF(Returns!$A$2:$A$1635,Orders!AG1741)&gt;0,"Returned","Not Returned")</f>
        <v>Not Returned</v>
      </c>
    </row>
    <row r="1742" spans="5:34" ht="12.75" customHeight="1" thickTop="1" thickBot="1" x14ac:dyDescent="0.3">
      <c r="E1742" s="11">
        <v>19739</v>
      </c>
      <c r="F1742" s="12" t="s">
        <v>56</v>
      </c>
      <c r="G1742" s="12">
        <v>0</v>
      </c>
      <c r="H1742" s="12">
        <v>137.47999999999999</v>
      </c>
      <c r="I1742" s="12">
        <v>32.18</v>
      </c>
      <c r="J1742" s="12">
        <v>3076</v>
      </c>
      <c r="K1742" s="7" t="str">
        <f>IF(COUNTIF(Table1[Customer ID],Table1[[#This Row],[Customer ID]])&gt;1,"Repeat Customer","One-Time Customer")</f>
        <v>One-Time Customer</v>
      </c>
      <c r="L1742" s="12" t="s">
        <v>2771</v>
      </c>
      <c r="M1742" s="12" t="s">
        <v>39</v>
      </c>
      <c r="N1742" s="12" t="s">
        <v>58</v>
      </c>
      <c r="O1742" s="12" t="s">
        <v>41</v>
      </c>
      <c r="P1742" s="12" t="s">
        <v>191</v>
      </c>
      <c r="Q1742" s="12" t="s">
        <v>121</v>
      </c>
      <c r="R1742" s="12" t="s">
        <v>2772</v>
      </c>
      <c r="S1742" s="12">
        <v>0.78</v>
      </c>
      <c r="T1742" s="7">
        <f>Table1[[#This Row],[Profit]]/Table1[[#This Row],[Sales]]</f>
        <v>-0.68498736310025277</v>
      </c>
      <c r="U1742" s="12" t="s">
        <v>33</v>
      </c>
      <c r="V1742" s="12" t="s">
        <v>53</v>
      </c>
      <c r="W1742" s="12" t="s">
        <v>154</v>
      </c>
      <c r="X1742" s="12" t="s">
        <v>2773</v>
      </c>
      <c r="Y1742" s="12">
        <v>44224</v>
      </c>
      <c r="Z1742" s="13">
        <v>42011</v>
      </c>
      <c r="AA1742" s="14" t="str">
        <f>TEXT(Table1[[#This Row],[Order Date]],"mmmm")</f>
        <v>January</v>
      </c>
      <c r="AB1742" s="8" t="str">
        <f>TEXT(Table1[[#This Row],[Order Date]],"yyyy")</f>
        <v>2015</v>
      </c>
      <c r="AC1742" s="13">
        <v>42012</v>
      </c>
      <c r="AD1742" s="12">
        <v>-203.27</v>
      </c>
      <c r="AE1742" s="12">
        <v>2</v>
      </c>
      <c r="AF1742" s="12">
        <v>296.75</v>
      </c>
      <c r="AG1742" s="12">
        <v>88241</v>
      </c>
      <c r="AH1742" s="7" t="str">
        <f>IF(COUNTIF(Returns!$A$2:$A$1635,Orders!AG1742)&gt;0,"Returned","Not Returned")</f>
        <v>Not Returned</v>
      </c>
    </row>
    <row r="1743" spans="5:34" ht="12.75" customHeight="1" thickTop="1" thickBot="1" x14ac:dyDescent="0.3">
      <c r="E1743" s="9">
        <v>23816</v>
      </c>
      <c r="F1743" s="2" t="s">
        <v>56</v>
      </c>
      <c r="G1743" s="2">
        <v>7.0000000000000007E-2</v>
      </c>
      <c r="H1743" s="2">
        <v>300.97000000000003</v>
      </c>
      <c r="I1743" s="2">
        <v>7.18</v>
      </c>
      <c r="J1743" s="2">
        <v>3077</v>
      </c>
      <c r="K1743" s="7" t="str">
        <f>IF(COUNTIF(Table1[Customer ID],Table1[[#This Row],[Customer ID]])&gt;1,"Repeat Customer","One-Time Customer")</f>
        <v>One-Time Customer</v>
      </c>
      <c r="L1743" s="2" t="s">
        <v>2774</v>
      </c>
      <c r="M1743" s="2" t="s">
        <v>49</v>
      </c>
      <c r="N1743" s="2" t="s">
        <v>58</v>
      </c>
      <c r="O1743" s="2" t="s">
        <v>77</v>
      </c>
      <c r="P1743" s="2" t="s">
        <v>180</v>
      </c>
      <c r="Q1743" s="2" t="s">
        <v>59</v>
      </c>
      <c r="R1743" s="2" t="s">
        <v>1089</v>
      </c>
      <c r="S1743" s="2">
        <v>0.48</v>
      </c>
      <c r="T1743" s="7">
        <f>Table1[[#This Row],[Profit]]/Table1[[#This Row],[Sales]]</f>
        <v>-1.3871350051528684</v>
      </c>
      <c r="U1743" s="2" t="s">
        <v>33</v>
      </c>
      <c r="V1743" s="2" t="s">
        <v>53</v>
      </c>
      <c r="W1743" s="2" t="s">
        <v>154</v>
      </c>
      <c r="X1743" s="2" t="s">
        <v>2775</v>
      </c>
      <c r="Y1743" s="2">
        <v>44136</v>
      </c>
      <c r="Z1743" s="10">
        <v>42131</v>
      </c>
      <c r="AA1743" s="14" t="str">
        <f>TEXT(Table1[[#This Row],[Order Date]],"mmmm")</f>
        <v>May</v>
      </c>
      <c r="AB1743" s="8" t="str">
        <f>TEXT(Table1[[#This Row],[Order Date]],"yyyy")</f>
        <v>2015</v>
      </c>
      <c r="AC1743" s="10">
        <v>42133</v>
      </c>
      <c r="AD1743" s="2">
        <v>-807.59</v>
      </c>
      <c r="AE1743" s="2">
        <v>2</v>
      </c>
      <c r="AF1743" s="2">
        <v>582.20000000000005</v>
      </c>
      <c r="AG1743" s="2">
        <v>88239</v>
      </c>
      <c r="AH1743" s="7" t="str">
        <f>IF(COUNTIF(Returns!$A$2:$A$1635,Orders!AG1743)&gt;0,"Returned","Not Returned")</f>
        <v>Not Returned</v>
      </c>
    </row>
    <row r="1744" spans="5:34" ht="12.75" customHeight="1" thickTop="1" thickBot="1" x14ac:dyDescent="0.3">
      <c r="E1744" s="11">
        <v>25489</v>
      </c>
      <c r="F1744" s="12" t="s">
        <v>37</v>
      </c>
      <c r="G1744" s="12">
        <v>0.04</v>
      </c>
      <c r="H1744" s="12">
        <v>35.44</v>
      </c>
      <c r="I1744" s="12">
        <v>5.09</v>
      </c>
      <c r="J1744" s="12">
        <v>3078</v>
      </c>
      <c r="K1744" s="7" t="str">
        <f>IF(COUNTIF(Table1[Customer ID],Table1[[#This Row],[Customer ID]])&gt;1,"Repeat Customer","One-Time Customer")</f>
        <v>Repeat Customer</v>
      </c>
      <c r="L1744" s="12" t="s">
        <v>2776</v>
      </c>
      <c r="M1744" s="12" t="s">
        <v>49</v>
      </c>
      <c r="N1744" s="12" t="s">
        <v>58</v>
      </c>
      <c r="O1744" s="12" t="s">
        <v>29</v>
      </c>
      <c r="P1744" s="12" t="s">
        <v>93</v>
      </c>
      <c r="Q1744" s="12" t="s">
        <v>59</v>
      </c>
      <c r="R1744" s="12" t="s">
        <v>2777</v>
      </c>
      <c r="S1744" s="12">
        <v>0.38</v>
      </c>
      <c r="T1744" s="7">
        <f>Table1[[#This Row],[Profit]]/Table1[[#This Row],[Sales]]</f>
        <v>0.69</v>
      </c>
      <c r="U1744" s="12" t="s">
        <v>33</v>
      </c>
      <c r="V1744" s="12" t="s">
        <v>53</v>
      </c>
      <c r="W1744" s="12" t="s">
        <v>154</v>
      </c>
      <c r="X1744" s="12" t="s">
        <v>2778</v>
      </c>
      <c r="Y1744" s="12">
        <v>43615</v>
      </c>
      <c r="Z1744" s="13">
        <v>42166</v>
      </c>
      <c r="AA1744" s="14" t="str">
        <f>TEXT(Table1[[#This Row],[Order Date]],"mmmm")</f>
        <v>June</v>
      </c>
      <c r="AB1744" s="8" t="str">
        <f>TEXT(Table1[[#This Row],[Order Date]],"yyyy")</f>
        <v>2015</v>
      </c>
      <c r="AC1744" s="13">
        <v>42166</v>
      </c>
      <c r="AD1744" s="12">
        <v>118.6317</v>
      </c>
      <c r="AE1744" s="12">
        <v>5</v>
      </c>
      <c r="AF1744" s="12">
        <v>171.93</v>
      </c>
      <c r="AG1744" s="12">
        <v>88240</v>
      </c>
      <c r="AH1744" s="7" t="str">
        <f>IF(COUNTIF(Returns!$A$2:$A$1635,Orders!AG1744)&gt;0,"Returned","Not Returned")</f>
        <v>Not Returned</v>
      </c>
    </row>
    <row r="1745" spans="5:34" ht="12.75" customHeight="1" thickTop="1" thickBot="1" x14ac:dyDescent="0.3">
      <c r="E1745" s="9">
        <v>25490</v>
      </c>
      <c r="F1745" s="2" t="s">
        <v>37</v>
      </c>
      <c r="G1745" s="2">
        <v>0.08</v>
      </c>
      <c r="H1745" s="2">
        <v>3.98</v>
      </c>
      <c r="I1745" s="2">
        <v>0.7</v>
      </c>
      <c r="J1745" s="2">
        <v>3078</v>
      </c>
      <c r="K1745" s="7" t="str">
        <f>IF(COUNTIF(Table1[Customer ID],Table1[[#This Row],[Customer ID]])&gt;1,"Repeat Customer","One-Time Customer")</f>
        <v>Repeat Customer</v>
      </c>
      <c r="L1745" s="2" t="s">
        <v>2776</v>
      </c>
      <c r="M1745" s="2" t="s">
        <v>49</v>
      </c>
      <c r="N1745" s="2" t="s">
        <v>58</v>
      </c>
      <c r="O1745" s="2" t="s">
        <v>29</v>
      </c>
      <c r="P1745" s="2" t="s">
        <v>30</v>
      </c>
      <c r="Q1745" s="2" t="s">
        <v>31</v>
      </c>
      <c r="R1745" s="2" t="s">
        <v>2740</v>
      </c>
      <c r="S1745" s="2">
        <v>0.52</v>
      </c>
      <c r="T1745" s="7">
        <f>Table1[[#This Row],[Profit]]/Table1[[#This Row],[Sales]]</f>
        <v>0.66223358908780916</v>
      </c>
      <c r="U1745" s="2" t="s">
        <v>33</v>
      </c>
      <c r="V1745" s="2" t="s">
        <v>53</v>
      </c>
      <c r="W1745" s="2" t="s">
        <v>154</v>
      </c>
      <c r="X1745" s="2" t="s">
        <v>2778</v>
      </c>
      <c r="Y1745" s="2">
        <v>43615</v>
      </c>
      <c r="Z1745" s="10">
        <v>42166</v>
      </c>
      <c r="AA1745" s="14" t="str">
        <f>TEXT(Table1[[#This Row],[Order Date]],"mmmm")</f>
        <v>June</v>
      </c>
      <c r="AB1745" s="8" t="str">
        <f>TEXT(Table1[[#This Row],[Order Date]],"yyyy")</f>
        <v>2015</v>
      </c>
      <c r="AC1745" s="10">
        <v>42169</v>
      </c>
      <c r="AD1745" s="2">
        <v>23.304000000000002</v>
      </c>
      <c r="AE1745" s="2">
        <v>9</v>
      </c>
      <c r="AF1745" s="2">
        <v>35.19</v>
      </c>
      <c r="AG1745" s="2">
        <v>88240</v>
      </c>
      <c r="AH1745" s="7" t="str">
        <f>IF(COUNTIF(Returns!$A$2:$A$1635,Orders!AG1745)&gt;0,"Returned","Not Returned")</f>
        <v>Not Returned</v>
      </c>
    </row>
    <row r="1746" spans="5:34" ht="12.75" customHeight="1" thickTop="1" thickBot="1" x14ac:dyDescent="0.3">
      <c r="E1746" s="11">
        <v>5816</v>
      </c>
      <c r="F1746" s="12" t="s">
        <v>56</v>
      </c>
      <c r="G1746" s="12">
        <v>7.0000000000000007E-2</v>
      </c>
      <c r="H1746" s="12">
        <v>300.97000000000003</v>
      </c>
      <c r="I1746" s="12">
        <v>7.18</v>
      </c>
      <c r="J1746" s="12">
        <v>3079</v>
      </c>
      <c r="K1746" s="7" t="str">
        <f>IF(COUNTIF(Table1[Customer ID],Table1[[#This Row],[Customer ID]])&gt;1,"Repeat Customer","One-Time Customer")</f>
        <v>Repeat Customer</v>
      </c>
      <c r="L1746" s="12" t="s">
        <v>2779</v>
      </c>
      <c r="M1746" s="12" t="s">
        <v>49</v>
      </c>
      <c r="N1746" s="12" t="s">
        <v>58</v>
      </c>
      <c r="O1746" s="12" t="s">
        <v>77</v>
      </c>
      <c r="P1746" s="12" t="s">
        <v>180</v>
      </c>
      <c r="Q1746" s="12" t="s">
        <v>59</v>
      </c>
      <c r="R1746" s="12" t="s">
        <v>1089</v>
      </c>
      <c r="S1746" s="12">
        <v>0.48</v>
      </c>
      <c r="T1746" s="7">
        <f>Table1[[#This Row],[Profit]]/Table1[[#This Row],[Sales]]</f>
        <v>-0.39632623215503832</v>
      </c>
      <c r="U1746" s="12" t="s">
        <v>33</v>
      </c>
      <c r="V1746" s="12" t="s">
        <v>53</v>
      </c>
      <c r="W1746" s="12" t="s">
        <v>234</v>
      </c>
      <c r="X1746" s="12" t="s">
        <v>1319</v>
      </c>
      <c r="Y1746" s="12">
        <v>19112</v>
      </c>
      <c r="Z1746" s="13">
        <v>42131</v>
      </c>
      <c r="AA1746" s="14" t="str">
        <f>TEXT(Table1[[#This Row],[Order Date]],"mmmm")</f>
        <v>May</v>
      </c>
      <c r="AB1746" s="8" t="str">
        <f>TEXT(Table1[[#This Row],[Order Date]],"yyyy")</f>
        <v>2015</v>
      </c>
      <c r="AC1746" s="13">
        <v>42133</v>
      </c>
      <c r="AD1746" s="12">
        <v>-807.59</v>
      </c>
      <c r="AE1746" s="12">
        <v>7</v>
      </c>
      <c r="AF1746" s="12">
        <v>2037.69</v>
      </c>
      <c r="AG1746" s="12">
        <v>41253</v>
      </c>
      <c r="AH1746" s="7" t="str">
        <f>IF(COUNTIF(Returns!$A$2:$A$1635,Orders!AG1746)&gt;0,"Returned","Not Returned")</f>
        <v>Not Returned</v>
      </c>
    </row>
    <row r="1747" spans="5:34" ht="12.75" customHeight="1" thickTop="1" thickBot="1" x14ac:dyDescent="0.3">
      <c r="E1747" s="9">
        <v>7489</v>
      </c>
      <c r="F1747" s="2" t="s">
        <v>37</v>
      </c>
      <c r="G1747" s="2">
        <v>0.04</v>
      </c>
      <c r="H1747" s="2">
        <v>35.44</v>
      </c>
      <c r="I1747" s="2">
        <v>5.09</v>
      </c>
      <c r="J1747" s="2">
        <v>3079</v>
      </c>
      <c r="K1747" s="7" t="str">
        <f>IF(COUNTIF(Table1[Customer ID],Table1[[#This Row],[Customer ID]])&gt;1,"Repeat Customer","One-Time Customer")</f>
        <v>Repeat Customer</v>
      </c>
      <c r="L1747" s="2" t="s">
        <v>2779</v>
      </c>
      <c r="M1747" s="2" t="s">
        <v>49</v>
      </c>
      <c r="N1747" s="2" t="s">
        <v>58</v>
      </c>
      <c r="O1747" s="2" t="s">
        <v>29</v>
      </c>
      <c r="P1747" s="2" t="s">
        <v>93</v>
      </c>
      <c r="Q1747" s="2" t="s">
        <v>59</v>
      </c>
      <c r="R1747" s="2" t="s">
        <v>2777</v>
      </c>
      <c r="S1747" s="2">
        <v>0.38</v>
      </c>
      <c r="T1747" s="7">
        <f>Table1[[#This Row],[Profit]]/Table1[[#This Row],[Sales]]</f>
        <v>0.20872455338595761</v>
      </c>
      <c r="U1747" s="2" t="s">
        <v>33</v>
      </c>
      <c r="V1747" s="2" t="s">
        <v>53</v>
      </c>
      <c r="W1747" s="2" t="s">
        <v>234</v>
      </c>
      <c r="X1747" s="2" t="s">
        <v>1319</v>
      </c>
      <c r="Y1747" s="2">
        <v>19112</v>
      </c>
      <c r="Z1747" s="10">
        <v>42166</v>
      </c>
      <c r="AA1747" s="14" t="str">
        <f>TEXT(Table1[[#This Row],[Order Date]],"mmmm")</f>
        <v>June</v>
      </c>
      <c r="AB1747" s="8" t="str">
        <f>TEXT(Table1[[#This Row],[Order Date]],"yyyy")</f>
        <v>2015</v>
      </c>
      <c r="AC1747" s="10">
        <v>42166</v>
      </c>
      <c r="AD1747" s="2">
        <v>150.72</v>
      </c>
      <c r="AE1747" s="2">
        <v>21</v>
      </c>
      <c r="AF1747" s="2">
        <v>722.1</v>
      </c>
      <c r="AG1747" s="2">
        <v>53476</v>
      </c>
      <c r="AH1747" s="7" t="str">
        <f>IF(COUNTIF(Returns!$A$2:$A$1635,Orders!AG1747)&gt;0,"Returned","Not Returned")</f>
        <v>Not Returned</v>
      </c>
    </row>
    <row r="1748" spans="5:34" ht="12.75" customHeight="1" thickTop="1" thickBot="1" x14ac:dyDescent="0.3">
      <c r="E1748" s="11">
        <v>7490</v>
      </c>
      <c r="F1748" s="12" t="s">
        <v>37</v>
      </c>
      <c r="G1748" s="12">
        <v>0.08</v>
      </c>
      <c r="H1748" s="12">
        <v>3.98</v>
      </c>
      <c r="I1748" s="12">
        <v>0.7</v>
      </c>
      <c r="J1748" s="12">
        <v>3079</v>
      </c>
      <c r="K1748" s="7" t="str">
        <f>IF(COUNTIF(Table1[Customer ID],Table1[[#This Row],[Customer ID]])&gt;1,"Repeat Customer","One-Time Customer")</f>
        <v>Repeat Customer</v>
      </c>
      <c r="L1748" s="12" t="s">
        <v>2779</v>
      </c>
      <c r="M1748" s="12" t="s">
        <v>49</v>
      </c>
      <c r="N1748" s="12" t="s">
        <v>58</v>
      </c>
      <c r="O1748" s="12" t="s">
        <v>29</v>
      </c>
      <c r="P1748" s="12" t="s">
        <v>30</v>
      </c>
      <c r="Q1748" s="12" t="s">
        <v>31</v>
      </c>
      <c r="R1748" s="12" t="s">
        <v>2740</v>
      </c>
      <c r="S1748" s="12">
        <v>0.52</v>
      </c>
      <c r="T1748" s="7">
        <f>Table1[[#This Row],[Profit]]/Table1[[#This Row],[Sales]]</f>
        <v>0.13794573092768861</v>
      </c>
      <c r="U1748" s="12" t="s">
        <v>33</v>
      </c>
      <c r="V1748" s="12" t="s">
        <v>53</v>
      </c>
      <c r="W1748" s="12" t="s">
        <v>234</v>
      </c>
      <c r="X1748" s="12" t="s">
        <v>1319</v>
      </c>
      <c r="Y1748" s="12">
        <v>19112</v>
      </c>
      <c r="Z1748" s="13">
        <v>42166</v>
      </c>
      <c r="AA1748" s="14" t="str">
        <f>TEXT(Table1[[#This Row],[Order Date]],"mmmm")</f>
        <v>June</v>
      </c>
      <c r="AB1748" s="8" t="str">
        <f>TEXT(Table1[[#This Row],[Order Date]],"yyyy")</f>
        <v>2015</v>
      </c>
      <c r="AC1748" s="13">
        <v>42169</v>
      </c>
      <c r="AD1748" s="12">
        <v>19.420000000000002</v>
      </c>
      <c r="AE1748" s="12">
        <v>36</v>
      </c>
      <c r="AF1748" s="12">
        <v>140.78</v>
      </c>
      <c r="AG1748" s="12">
        <v>53476</v>
      </c>
      <c r="AH1748" s="7" t="str">
        <f>IF(COUNTIF(Returns!$A$2:$A$1635,Orders!AG1748)&gt;0,"Returned","Not Returned")</f>
        <v>Not Returned</v>
      </c>
    </row>
    <row r="1749" spans="5:34" ht="12.75" customHeight="1" thickTop="1" thickBot="1" x14ac:dyDescent="0.3">
      <c r="E1749" s="9">
        <v>7491</v>
      </c>
      <c r="F1749" s="2" t="s">
        <v>37</v>
      </c>
      <c r="G1749" s="2">
        <v>0.01</v>
      </c>
      <c r="H1749" s="2">
        <v>1.76</v>
      </c>
      <c r="I1749" s="2">
        <v>0.7</v>
      </c>
      <c r="J1749" s="2">
        <v>3079</v>
      </c>
      <c r="K1749" s="7" t="str">
        <f>IF(COUNTIF(Table1[Customer ID],Table1[[#This Row],[Customer ID]])&gt;1,"Repeat Customer","One-Time Customer")</f>
        <v>Repeat Customer</v>
      </c>
      <c r="L1749" s="2" t="s">
        <v>2779</v>
      </c>
      <c r="M1749" s="2" t="s">
        <v>49</v>
      </c>
      <c r="N1749" s="2" t="s">
        <v>58</v>
      </c>
      <c r="O1749" s="2" t="s">
        <v>29</v>
      </c>
      <c r="P1749" s="2" t="s">
        <v>30</v>
      </c>
      <c r="Q1749" s="2" t="s">
        <v>31</v>
      </c>
      <c r="R1749" s="2" t="s">
        <v>127</v>
      </c>
      <c r="S1749" s="2">
        <v>0.56000000000000005</v>
      </c>
      <c r="T1749" s="7">
        <f>Table1[[#This Row],[Profit]]/Table1[[#This Row],[Sales]]</f>
        <v>2.4128893000308356E-2</v>
      </c>
      <c r="U1749" s="2" t="s">
        <v>33</v>
      </c>
      <c r="V1749" s="2" t="s">
        <v>53</v>
      </c>
      <c r="W1749" s="2" t="s">
        <v>234</v>
      </c>
      <c r="X1749" s="2" t="s">
        <v>1319</v>
      </c>
      <c r="Y1749" s="2">
        <v>19112</v>
      </c>
      <c r="Z1749" s="10">
        <v>42166</v>
      </c>
      <c r="AA1749" s="14" t="str">
        <f>TEXT(Table1[[#This Row],[Order Date]],"mmmm")</f>
        <v>June</v>
      </c>
      <c r="AB1749" s="8" t="str">
        <f>TEXT(Table1[[#This Row],[Order Date]],"yyyy")</f>
        <v>2015</v>
      </c>
      <c r="AC1749" s="10">
        <v>42167</v>
      </c>
      <c r="AD1749" s="2">
        <v>3.13</v>
      </c>
      <c r="AE1749" s="2">
        <v>71</v>
      </c>
      <c r="AF1749" s="2">
        <v>129.72</v>
      </c>
      <c r="AG1749" s="2">
        <v>53476</v>
      </c>
      <c r="AH1749" s="7" t="str">
        <f>IF(COUNTIF(Returns!$A$2:$A$1635,Orders!AG1749)&gt;0,"Returned","Not Returned")</f>
        <v>Not Returned</v>
      </c>
    </row>
    <row r="1750" spans="5:34" ht="12.75" customHeight="1" thickTop="1" thickBot="1" x14ac:dyDescent="0.3">
      <c r="E1750" s="11">
        <v>7492</v>
      </c>
      <c r="F1750" s="12" t="s">
        <v>37</v>
      </c>
      <c r="G1750" s="12">
        <v>0.01</v>
      </c>
      <c r="H1750" s="12">
        <v>193.17</v>
      </c>
      <c r="I1750" s="12">
        <v>19.989999999999998</v>
      </c>
      <c r="J1750" s="12">
        <v>3079</v>
      </c>
      <c r="K1750" s="7" t="str">
        <f>IF(COUNTIF(Table1[Customer ID],Table1[[#This Row],[Customer ID]])&gt;1,"Repeat Customer","One-Time Customer")</f>
        <v>Repeat Customer</v>
      </c>
      <c r="L1750" s="12" t="s">
        <v>2779</v>
      </c>
      <c r="M1750" s="12" t="s">
        <v>27</v>
      </c>
      <c r="N1750" s="12" t="s">
        <v>58</v>
      </c>
      <c r="O1750" s="12" t="s">
        <v>29</v>
      </c>
      <c r="P1750" s="12" t="s">
        <v>141</v>
      </c>
      <c r="Q1750" s="12" t="s">
        <v>59</v>
      </c>
      <c r="R1750" s="12" t="s">
        <v>1523</v>
      </c>
      <c r="S1750" s="12">
        <v>0.71</v>
      </c>
      <c r="T1750" s="7">
        <f>Table1[[#This Row],[Profit]]/Table1[[#This Row],[Sales]]</f>
        <v>9.3599530144418241E-2</v>
      </c>
      <c r="U1750" s="12" t="s">
        <v>33</v>
      </c>
      <c r="V1750" s="12" t="s">
        <v>53</v>
      </c>
      <c r="W1750" s="12" t="s">
        <v>234</v>
      </c>
      <c r="X1750" s="12" t="s">
        <v>1319</v>
      </c>
      <c r="Y1750" s="12">
        <v>19112</v>
      </c>
      <c r="Z1750" s="13">
        <v>42166</v>
      </c>
      <c r="AA1750" s="14" t="str">
        <f>TEXT(Table1[[#This Row],[Order Date]],"mmmm")</f>
        <v>June</v>
      </c>
      <c r="AB1750" s="8" t="str">
        <f>TEXT(Table1[[#This Row],[Order Date]],"yyyy")</f>
        <v>2015</v>
      </c>
      <c r="AC1750" s="13">
        <v>42166</v>
      </c>
      <c r="AD1750" s="12">
        <v>1141.07</v>
      </c>
      <c r="AE1750" s="12">
        <v>63</v>
      </c>
      <c r="AF1750" s="12">
        <v>12190.98</v>
      </c>
      <c r="AG1750" s="12">
        <v>53476</v>
      </c>
      <c r="AH1750" s="7" t="str">
        <f>IF(COUNTIF(Returns!$A$2:$A$1635,Orders!AG1750)&gt;0,"Returned","Not Returned")</f>
        <v>Not Returned</v>
      </c>
    </row>
    <row r="1751" spans="5:34" ht="12.75" customHeight="1" thickTop="1" thickBot="1" x14ac:dyDescent="0.3">
      <c r="E1751" s="9">
        <v>1739</v>
      </c>
      <c r="F1751" s="2" t="s">
        <v>56</v>
      </c>
      <c r="G1751" s="2">
        <v>0</v>
      </c>
      <c r="H1751" s="2">
        <v>137.47999999999999</v>
      </c>
      <c r="I1751" s="2">
        <v>32.18</v>
      </c>
      <c r="J1751" s="2">
        <v>3079</v>
      </c>
      <c r="K1751" s="7" t="str">
        <f>IF(COUNTIF(Table1[Customer ID],Table1[[#This Row],[Customer ID]])&gt;1,"Repeat Customer","One-Time Customer")</f>
        <v>Repeat Customer</v>
      </c>
      <c r="L1751" s="2" t="s">
        <v>2779</v>
      </c>
      <c r="M1751" s="2" t="s">
        <v>39</v>
      </c>
      <c r="N1751" s="2" t="s">
        <v>58</v>
      </c>
      <c r="O1751" s="2" t="s">
        <v>41</v>
      </c>
      <c r="P1751" s="2" t="s">
        <v>191</v>
      </c>
      <c r="Q1751" s="2" t="s">
        <v>121</v>
      </c>
      <c r="R1751" s="2" t="s">
        <v>2772</v>
      </c>
      <c r="S1751" s="2">
        <v>0.78</v>
      </c>
      <c r="T1751" s="7">
        <f>Table1[[#This Row],[Profit]]/Table1[[#This Row],[Sales]]</f>
        <v>-0.13699654930716559</v>
      </c>
      <c r="U1751" s="2" t="s">
        <v>33</v>
      </c>
      <c r="V1751" s="2" t="s">
        <v>53</v>
      </c>
      <c r="W1751" s="2" t="s">
        <v>234</v>
      </c>
      <c r="X1751" s="2" t="s">
        <v>1319</v>
      </c>
      <c r="Y1751" s="2">
        <v>19112</v>
      </c>
      <c r="Z1751" s="10">
        <v>42011</v>
      </c>
      <c r="AA1751" s="14" t="str">
        <f>TEXT(Table1[[#This Row],[Order Date]],"mmmm")</f>
        <v>January</v>
      </c>
      <c r="AB1751" s="8" t="str">
        <f>TEXT(Table1[[#This Row],[Order Date]],"yyyy")</f>
        <v>2015</v>
      </c>
      <c r="AC1751" s="10">
        <v>42012</v>
      </c>
      <c r="AD1751" s="2">
        <v>-203.27</v>
      </c>
      <c r="AE1751" s="2">
        <v>10</v>
      </c>
      <c r="AF1751" s="2">
        <v>1483.76</v>
      </c>
      <c r="AG1751" s="2">
        <v>12480</v>
      </c>
      <c r="AH1751" s="7" t="str">
        <f>IF(COUNTIF(Returns!$A$2:$A$1635,Orders!AG1751)&gt;0,"Returned","Not Returned")</f>
        <v>Not Returned</v>
      </c>
    </row>
    <row r="1752" spans="5:34" ht="12.75" customHeight="1" thickTop="1" thickBot="1" x14ac:dyDescent="0.3">
      <c r="E1752" s="11">
        <v>6807</v>
      </c>
      <c r="F1752" s="12" t="s">
        <v>47</v>
      </c>
      <c r="G1752" s="12">
        <v>0</v>
      </c>
      <c r="H1752" s="12">
        <v>2.21</v>
      </c>
      <c r="I1752" s="12">
        <v>1</v>
      </c>
      <c r="J1752" s="12">
        <v>3079</v>
      </c>
      <c r="K1752" s="7" t="str">
        <f>IF(COUNTIF(Table1[Customer ID],Table1[[#This Row],[Customer ID]])&gt;1,"Repeat Customer","One-Time Customer")</f>
        <v>Repeat Customer</v>
      </c>
      <c r="L1752" s="12" t="s">
        <v>2779</v>
      </c>
      <c r="M1752" s="12" t="s">
        <v>27</v>
      </c>
      <c r="N1752" s="12" t="s">
        <v>58</v>
      </c>
      <c r="O1752" s="12" t="s">
        <v>29</v>
      </c>
      <c r="P1752" s="12" t="s">
        <v>30</v>
      </c>
      <c r="Q1752" s="12" t="s">
        <v>31</v>
      </c>
      <c r="R1752" s="12" t="s">
        <v>2780</v>
      </c>
      <c r="S1752" s="12">
        <v>0.38</v>
      </c>
      <c r="T1752" s="7">
        <f>Table1[[#This Row],[Profit]]/Table1[[#This Row],[Sales]]</f>
        <v>0.11481991282404221</v>
      </c>
      <c r="U1752" s="12" t="s">
        <v>33</v>
      </c>
      <c r="V1752" s="12" t="s">
        <v>53</v>
      </c>
      <c r="W1752" s="12" t="s">
        <v>234</v>
      </c>
      <c r="X1752" s="12" t="s">
        <v>1319</v>
      </c>
      <c r="Y1752" s="12">
        <v>19112</v>
      </c>
      <c r="Z1752" s="13">
        <v>42165</v>
      </c>
      <c r="AA1752" s="14" t="str">
        <f>TEXT(Table1[[#This Row],[Order Date]],"mmmm")</f>
        <v>June</v>
      </c>
      <c r="AB1752" s="8" t="str">
        <f>TEXT(Table1[[#This Row],[Order Date]],"yyyy")</f>
        <v>2015</v>
      </c>
      <c r="AC1752" s="13">
        <v>42166</v>
      </c>
      <c r="AD1752" s="12">
        <v>10.01</v>
      </c>
      <c r="AE1752" s="12">
        <v>33</v>
      </c>
      <c r="AF1752" s="12">
        <v>87.18</v>
      </c>
      <c r="AG1752" s="12">
        <v>48483</v>
      </c>
      <c r="AH1752" s="7" t="str">
        <f>IF(COUNTIF(Returns!$A$2:$A$1635,Orders!AG1752)&gt;0,"Returned","Not Returned")</f>
        <v>Not Returned</v>
      </c>
    </row>
    <row r="1753" spans="5:34" ht="12.75" customHeight="1" thickTop="1" thickBot="1" x14ac:dyDescent="0.3">
      <c r="E1753" s="9">
        <v>19756</v>
      </c>
      <c r="F1753" s="2" t="s">
        <v>25</v>
      </c>
      <c r="G1753" s="2">
        <v>0</v>
      </c>
      <c r="H1753" s="2">
        <v>65.989999999999995</v>
      </c>
      <c r="I1753" s="2">
        <v>5.99</v>
      </c>
      <c r="J1753" s="2">
        <v>3084</v>
      </c>
      <c r="K1753" s="7" t="str">
        <f>IF(COUNTIF(Table1[Customer ID],Table1[[#This Row],[Customer ID]])&gt;1,"Repeat Customer","One-Time Customer")</f>
        <v>Repeat Customer</v>
      </c>
      <c r="L1753" s="2" t="s">
        <v>2781</v>
      </c>
      <c r="M1753" s="2" t="s">
        <v>27</v>
      </c>
      <c r="N1753" s="2" t="s">
        <v>58</v>
      </c>
      <c r="O1753" s="2" t="s">
        <v>77</v>
      </c>
      <c r="P1753" s="2" t="s">
        <v>78</v>
      </c>
      <c r="Q1753" s="2" t="s">
        <v>59</v>
      </c>
      <c r="R1753" s="2" t="s">
        <v>2452</v>
      </c>
      <c r="S1753" s="2">
        <v>0.57999999999999996</v>
      </c>
      <c r="T1753" s="7">
        <f>Table1[[#This Row],[Profit]]/Table1[[#This Row],[Sales]]</f>
        <v>0.3928100239081726</v>
      </c>
      <c r="U1753" s="2" t="s">
        <v>33</v>
      </c>
      <c r="V1753" s="2" t="s">
        <v>34</v>
      </c>
      <c r="W1753" s="2" t="s">
        <v>35</v>
      </c>
      <c r="X1753" s="2" t="s">
        <v>2764</v>
      </c>
      <c r="Y1753" s="2">
        <v>98503</v>
      </c>
      <c r="Z1753" s="10">
        <v>42114</v>
      </c>
      <c r="AA1753" s="14" t="str">
        <f>TEXT(Table1[[#This Row],[Order Date]],"mmmm")</f>
        <v>April</v>
      </c>
      <c r="AB1753" s="8" t="str">
        <f>TEXT(Table1[[#This Row],[Order Date]],"yyyy")</f>
        <v>2015</v>
      </c>
      <c r="AC1753" s="10">
        <v>42116</v>
      </c>
      <c r="AD1753" s="2">
        <v>313.81200000000001</v>
      </c>
      <c r="AE1753" s="2">
        <v>14</v>
      </c>
      <c r="AF1753" s="2">
        <v>798.89</v>
      </c>
      <c r="AG1753" s="2">
        <v>89879</v>
      </c>
      <c r="AH1753" s="7" t="str">
        <f>IF(COUNTIF(Returns!$A$2:$A$1635,Orders!AG1753)&gt;0,"Returned","Not Returned")</f>
        <v>Not Returned</v>
      </c>
    </row>
    <row r="1754" spans="5:34" ht="12.75" customHeight="1" thickTop="1" thickBot="1" x14ac:dyDescent="0.3">
      <c r="E1754" s="11">
        <v>20589</v>
      </c>
      <c r="F1754" s="12" t="s">
        <v>37</v>
      </c>
      <c r="G1754" s="12">
        <v>0.01</v>
      </c>
      <c r="H1754" s="12">
        <v>7.1</v>
      </c>
      <c r="I1754" s="12">
        <v>6.05</v>
      </c>
      <c r="J1754" s="12">
        <v>3084</v>
      </c>
      <c r="K1754" s="7" t="str">
        <f>IF(COUNTIF(Table1[Customer ID],Table1[[#This Row],[Customer ID]])&gt;1,"Repeat Customer","One-Time Customer")</f>
        <v>Repeat Customer</v>
      </c>
      <c r="L1754" s="12" t="s">
        <v>2781</v>
      </c>
      <c r="M1754" s="12" t="s">
        <v>49</v>
      </c>
      <c r="N1754" s="12" t="s">
        <v>58</v>
      </c>
      <c r="O1754" s="12" t="s">
        <v>29</v>
      </c>
      <c r="P1754" s="12" t="s">
        <v>109</v>
      </c>
      <c r="Q1754" s="12" t="s">
        <v>59</v>
      </c>
      <c r="R1754" s="12" t="s">
        <v>651</v>
      </c>
      <c r="S1754" s="12">
        <v>0.39</v>
      </c>
      <c r="T1754" s="7">
        <f>Table1[[#This Row],[Profit]]/Table1[[#This Row],[Sales]]</f>
        <v>-0.29421315414070126</v>
      </c>
      <c r="U1754" s="12" t="s">
        <v>33</v>
      </c>
      <c r="V1754" s="12" t="s">
        <v>34</v>
      </c>
      <c r="W1754" s="12" t="s">
        <v>35</v>
      </c>
      <c r="X1754" s="12" t="s">
        <v>2764</v>
      </c>
      <c r="Y1754" s="12">
        <v>98503</v>
      </c>
      <c r="Z1754" s="13">
        <v>42179</v>
      </c>
      <c r="AA1754" s="14" t="str">
        <f>TEXT(Table1[[#This Row],[Order Date]],"mmmm")</f>
        <v>June</v>
      </c>
      <c r="AB1754" s="8" t="str">
        <f>TEXT(Table1[[#This Row],[Order Date]],"yyyy")</f>
        <v>2015</v>
      </c>
      <c r="AC1754" s="13">
        <v>42180</v>
      </c>
      <c r="AD1754" s="12">
        <v>-39.186250000000001</v>
      </c>
      <c r="AE1754" s="12">
        <v>18</v>
      </c>
      <c r="AF1754" s="12">
        <v>133.19</v>
      </c>
      <c r="AG1754" s="12">
        <v>89880</v>
      </c>
      <c r="AH1754" s="7" t="str">
        <f>IF(COUNTIF(Returns!$A$2:$A$1635,Orders!AG1754)&gt;0,"Returned","Not Returned")</f>
        <v>Not Returned</v>
      </c>
    </row>
    <row r="1755" spans="5:34" ht="12.75" customHeight="1" thickTop="1" thickBot="1" x14ac:dyDescent="0.3">
      <c r="E1755" s="9">
        <v>20590</v>
      </c>
      <c r="F1755" s="2" t="s">
        <v>37</v>
      </c>
      <c r="G1755" s="2">
        <v>0.05</v>
      </c>
      <c r="H1755" s="2">
        <v>18.97</v>
      </c>
      <c r="I1755" s="2">
        <v>9.0299999999999994</v>
      </c>
      <c r="J1755" s="2">
        <v>3084</v>
      </c>
      <c r="K1755" s="7" t="str">
        <f>IF(COUNTIF(Table1[Customer ID],Table1[[#This Row],[Customer ID]])&gt;1,"Repeat Customer","One-Time Customer")</f>
        <v>Repeat Customer</v>
      </c>
      <c r="L1755" s="2" t="s">
        <v>2781</v>
      </c>
      <c r="M1755" s="2" t="s">
        <v>49</v>
      </c>
      <c r="N1755" s="2" t="s">
        <v>58</v>
      </c>
      <c r="O1755" s="2" t="s">
        <v>29</v>
      </c>
      <c r="P1755" s="2" t="s">
        <v>93</v>
      </c>
      <c r="Q1755" s="2" t="s">
        <v>59</v>
      </c>
      <c r="R1755" s="2" t="s">
        <v>775</v>
      </c>
      <c r="S1755" s="2">
        <v>0.37</v>
      </c>
      <c r="T1755" s="7">
        <f>Table1[[#This Row],[Profit]]/Table1[[#This Row],[Sales]]</f>
        <v>-1.9418473235384773E-2</v>
      </c>
      <c r="U1755" s="2" t="s">
        <v>33</v>
      </c>
      <c r="V1755" s="2" t="s">
        <v>34</v>
      </c>
      <c r="W1755" s="2" t="s">
        <v>35</v>
      </c>
      <c r="X1755" s="2" t="s">
        <v>2764</v>
      </c>
      <c r="Y1755" s="2">
        <v>98503</v>
      </c>
      <c r="Z1755" s="10">
        <v>42179</v>
      </c>
      <c r="AA1755" s="14" t="str">
        <f>TEXT(Table1[[#This Row],[Order Date]],"mmmm")</f>
        <v>June</v>
      </c>
      <c r="AB1755" s="8" t="str">
        <f>TEXT(Table1[[#This Row],[Order Date]],"yyyy")</f>
        <v>2015</v>
      </c>
      <c r="AC1755" s="10">
        <v>42180</v>
      </c>
      <c r="AD1755" s="2">
        <v>-1.89</v>
      </c>
      <c r="AE1755" s="2">
        <v>5</v>
      </c>
      <c r="AF1755" s="2">
        <v>97.33</v>
      </c>
      <c r="AG1755" s="2">
        <v>89880</v>
      </c>
      <c r="AH1755" s="7" t="str">
        <f>IF(COUNTIF(Returns!$A$2:$A$1635,Orders!AG1755)&gt;0,"Returned","Not Returned")</f>
        <v>Not Returned</v>
      </c>
    </row>
    <row r="1756" spans="5:34" ht="12.75" customHeight="1" thickTop="1" thickBot="1" x14ac:dyDescent="0.3">
      <c r="E1756" s="11">
        <v>20008</v>
      </c>
      <c r="F1756" s="12" t="s">
        <v>25</v>
      </c>
      <c r="G1756" s="12">
        <v>0.05</v>
      </c>
      <c r="H1756" s="12">
        <v>39.99</v>
      </c>
      <c r="I1756" s="12">
        <v>10.25</v>
      </c>
      <c r="J1756" s="12">
        <v>3086</v>
      </c>
      <c r="K1756" s="7" t="str">
        <f>IF(COUNTIF(Table1[Customer ID],Table1[[#This Row],[Customer ID]])&gt;1,"Repeat Customer","One-Time Customer")</f>
        <v>One-Time Customer</v>
      </c>
      <c r="L1756" s="12" t="s">
        <v>2782</v>
      </c>
      <c r="M1756" s="12" t="s">
        <v>27</v>
      </c>
      <c r="N1756" s="12" t="s">
        <v>114</v>
      </c>
      <c r="O1756" s="12" t="s">
        <v>77</v>
      </c>
      <c r="P1756" s="12" t="s">
        <v>180</v>
      </c>
      <c r="Q1756" s="12" t="s">
        <v>59</v>
      </c>
      <c r="R1756" s="12" t="s">
        <v>2783</v>
      </c>
      <c r="S1756" s="12">
        <v>0.55000000000000004</v>
      </c>
      <c r="T1756" s="7">
        <f>Table1[[#This Row],[Profit]]/Table1[[#This Row],[Sales]]</f>
        <v>3.2770605759682228E-2</v>
      </c>
      <c r="U1756" s="12" t="s">
        <v>33</v>
      </c>
      <c r="V1756" s="12" t="s">
        <v>136</v>
      </c>
      <c r="W1756" s="12" t="s">
        <v>362</v>
      </c>
      <c r="X1756" s="12" t="s">
        <v>2784</v>
      </c>
      <c r="Y1756" s="12">
        <v>34287</v>
      </c>
      <c r="Z1756" s="13">
        <v>42142</v>
      </c>
      <c r="AA1756" s="14" t="str">
        <f>TEXT(Table1[[#This Row],[Order Date]],"mmmm")</f>
        <v>May</v>
      </c>
      <c r="AB1756" s="8" t="str">
        <f>TEXT(Table1[[#This Row],[Order Date]],"yyyy")</f>
        <v>2015</v>
      </c>
      <c r="AC1756" s="13">
        <v>42143</v>
      </c>
      <c r="AD1756" s="12">
        <v>4.29</v>
      </c>
      <c r="AE1756" s="12">
        <v>3</v>
      </c>
      <c r="AF1756" s="12">
        <v>130.91</v>
      </c>
      <c r="AG1756" s="12">
        <v>88380</v>
      </c>
      <c r="AH1756" s="7" t="str">
        <f>IF(COUNTIF(Returns!$A$2:$A$1635,Orders!AG1756)&gt;0,"Returned","Not Returned")</f>
        <v>Not Returned</v>
      </c>
    </row>
    <row r="1757" spans="5:34" ht="12.75" customHeight="1" thickTop="1" thickBot="1" x14ac:dyDescent="0.3">
      <c r="E1757" s="9">
        <v>21085</v>
      </c>
      <c r="F1757" s="2" t="s">
        <v>106</v>
      </c>
      <c r="G1757" s="2">
        <v>7.0000000000000007E-2</v>
      </c>
      <c r="H1757" s="2">
        <v>49.43</v>
      </c>
      <c r="I1757" s="2">
        <v>19.989999999999998</v>
      </c>
      <c r="J1757" s="2">
        <v>3089</v>
      </c>
      <c r="K1757" s="7" t="str">
        <f>IF(COUNTIF(Table1[Customer ID],Table1[[#This Row],[Customer ID]])&gt;1,"Repeat Customer","One-Time Customer")</f>
        <v>One-Time Customer</v>
      </c>
      <c r="L1757" s="2" t="s">
        <v>2785</v>
      </c>
      <c r="M1757" s="2" t="s">
        <v>49</v>
      </c>
      <c r="N1757" s="2" t="s">
        <v>28</v>
      </c>
      <c r="O1757" s="2" t="s">
        <v>29</v>
      </c>
      <c r="P1757" s="2" t="s">
        <v>257</v>
      </c>
      <c r="Q1757" s="2" t="s">
        <v>59</v>
      </c>
      <c r="R1757" s="2" t="s">
        <v>2786</v>
      </c>
      <c r="S1757" s="2">
        <v>0.56999999999999995</v>
      </c>
      <c r="T1757" s="7">
        <f>Table1[[#This Row],[Profit]]/Table1[[#This Row],[Sales]]</f>
        <v>-0.43563267333759137</v>
      </c>
      <c r="U1757" s="2" t="s">
        <v>33</v>
      </c>
      <c r="V1757" s="2" t="s">
        <v>61</v>
      </c>
      <c r="W1757" s="2" t="s">
        <v>183</v>
      </c>
      <c r="X1757" s="2" t="s">
        <v>2755</v>
      </c>
      <c r="Y1757" s="2">
        <v>66209</v>
      </c>
      <c r="Z1757" s="10">
        <v>42028</v>
      </c>
      <c r="AA1757" s="14" t="str">
        <f>TEXT(Table1[[#This Row],[Order Date]],"mmmm")</f>
        <v>January</v>
      </c>
      <c r="AB1757" s="8" t="str">
        <f>TEXT(Table1[[#This Row],[Order Date]],"yyyy")</f>
        <v>2015</v>
      </c>
      <c r="AC1757" s="10">
        <v>42033</v>
      </c>
      <c r="AD1757" s="2">
        <v>-122.77</v>
      </c>
      <c r="AE1757" s="2">
        <v>6</v>
      </c>
      <c r="AF1757" s="2">
        <v>281.82</v>
      </c>
      <c r="AG1757" s="2">
        <v>91219</v>
      </c>
      <c r="AH1757" s="7" t="str">
        <f>IF(COUNTIF(Returns!$A$2:$A$1635,Orders!AG1757)&gt;0,"Returned","Not Returned")</f>
        <v>Not Returned</v>
      </c>
    </row>
    <row r="1758" spans="5:34" ht="12.75" customHeight="1" thickTop="1" thickBot="1" x14ac:dyDescent="0.3">
      <c r="E1758" s="11">
        <v>20357</v>
      </c>
      <c r="F1758" s="12" t="s">
        <v>47</v>
      </c>
      <c r="G1758" s="12">
        <v>0.09</v>
      </c>
      <c r="H1758" s="12">
        <v>207.48</v>
      </c>
      <c r="I1758" s="12">
        <v>0.99</v>
      </c>
      <c r="J1758" s="12">
        <v>3095</v>
      </c>
      <c r="K1758" s="7" t="str">
        <f>IF(COUNTIF(Table1[Customer ID],Table1[[#This Row],[Customer ID]])&gt;1,"Repeat Customer","One-Time Customer")</f>
        <v>One-Time Customer</v>
      </c>
      <c r="L1758" s="12" t="s">
        <v>2787</v>
      </c>
      <c r="M1758" s="12" t="s">
        <v>49</v>
      </c>
      <c r="N1758" s="12" t="s">
        <v>114</v>
      </c>
      <c r="O1758" s="12" t="s">
        <v>29</v>
      </c>
      <c r="P1758" s="12" t="s">
        <v>257</v>
      </c>
      <c r="Q1758" s="12" t="s">
        <v>59</v>
      </c>
      <c r="R1758" s="12" t="s">
        <v>2143</v>
      </c>
      <c r="S1758" s="12">
        <v>0.55000000000000004</v>
      </c>
      <c r="T1758" s="7">
        <f>Table1[[#This Row],[Profit]]/Table1[[#This Row],[Sales]]</f>
        <v>0.69</v>
      </c>
      <c r="U1758" s="12" t="s">
        <v>33</v>
      </c>
      <c r="V1758" s="12" t="s">
        <v>53</v>
      </c>
      <c r="W1758" s="12" t="s">
        <v>154</v>
      </c>
      <c r="X1758" s="12" t="s">
        <v>2788</v>
      </c>
      <c r="Y1758" s="12">
        <v>45011</v>
      </c>
      <c r="Z1758" s="13">
        <v>42023</v>
      </c>
      <c r="AA1758" s="14" t="str">
        <f>TEXT(Table1[[#This Row],[Order Date]],"mmmm")</f>
        <v>January</v>
      </c>
      <c r="AB1758" s="8" t="str">
        <f>TEXT(Table1[[#This Row],[Order Date]],"yyyy")</f>
        <v>2015</v>
      </c>
      <c r="AC1758" s="13">
        <v>42025</v>
      </c>
      <c r="AD1758" s="12">
        <v>683.9556</v>
      </c>
      <c r="AE1758" s="12">
        <v>5</v>
      </c>
      <c r="AF1758" s="12">
        <v>991.24</v>
      </c>
      <c r="AG1758" s="12">
        <v>86220</v>
      </c>
      <c r="AH1758" s="7" t="str">
        <f>IF(COUNTIF(Returns!$A$2:$A$1635,Orders!AG1758)&gt;0,"Returned","Not Returned")</f>
        <v>Not Returned</v>
      </c>
    </row>
    <row r="1759" spans="5:34" ht="12.75" customHeight="1" thickTop="1" thickBot="1" x14ac:dyDescent="0.3">
      <c r="E1759" s="9">
        <v>21235</v>
      </c>
      <c r="F1759" s="2" t="s">
        <v>25</v>
      </c>
      <c r="G1759" s="2">
        <v>0.08</v>
      </c>
      <c r="H1759" s="2">
        <v>40.98</v>
      </c>
      <c r="I1759" s="2">
        <v>7.2</v>
      </c>
      <c r="J1759" s="2">
        <v>3096</v>
      </c>
      <c r="K1759" s="7" t="str">
        <f>IF(COUNTIF(Table1[Customer ID],Table1[[#This Row],[Customer ID]])&gt;1,"Repeat Customer","One-Time Customer")</f>
        <v>Repeat Customer</v>
      </c>
      <c r="L1759" s="2" t="s">
        <v>2789</v>
      </c>
      <c r="M1759" s="2" t="s">
        <v>27</v>
      </c>
      <c r="N1759" s="2" t="s">
        <v>114</v>
      </c>
      <c r="O1759" s="2" t="s">
        <v>29</v>
      </c>
      <c r="P1759" s="2" t="s">
        <v>257</v>
      </c>
      <c r="Q1759" s="2" t="s">
        <v>59</v>
      </c>
      <c r="R1759" s="2" t="s">
        <v>2790</v>
      </c>
      <c r="S1759" s="2">
        <v>0.6</v>
      </c>
      <c r="T1759" s="7">
        <f>Table1[[#This Row],[Profit]]/Table1[[#This Row],[Sales]]</f>
        <v>-0.13882863340563992</v>
      </c>
      <c r="U1759" s="2" t="s">
        <v>33</v>
      </c>
      <c r="V1759" s="2" t="s">
        <v>53</v>
      </c>
      <c r="W1759" s="2" t="s">
        <v>154</v>
      </c>
      <c r="X1759" s="2" t="s">
        <v>1734</v>
      </c>
      <c r="Y1759" s="2">
        <v>43026</v>
      </c>
      <c r="Z1759" s="10">
        <v>42148</v>
      </c>
      <c r="AA1759" s="14" t="str">
        <f>TEXT(Table1[[#This Row],[Order Date]],"mmmm")</f>
        <v>May</v>
      </c>
      <c r="AB1759" s="8" t="str">
        <f>TEXT(Table1[[#This Row],[Order Date]],"yyyy")</f>
        <v>2015</v>
      </c>
      <c r="AC1759" s="10">
        <v>42149</v>
      </c>
      <c r="AD1759" s="2">
        <v>-16.64</v>
      </c>
      <c r="AE1759" s="2">
        <v>3</v>
      </c>
      <c r="AF1759" s="2">
        <v>119.86</v>
      </c>
      <c r="AG1759" s="2">
        <v>86221</v>
      </c>
      <c r="AH1759" s="7" t="str">
        <f>IF(COUNTIF(Returns!$A$2:$A$1635,Orders!AG1759)&gt;0,"Returned","Not Returned")</f>
        <v>Not Returned</v>
      </c>
    </row>
    <row r="1760" spans="5:34" ht="12.75" customHeight="1" thickTop="1" thickBot="1" x14ac:dyDescent="0.3">
      <c r="E1760" s="11">
        <v>21236</v>
      </c>
      <c r="F1760" s="12" t="s">
        <v>25</v>
      </c>
      <c r="G1760" s="12">
        <v>0.08</v>
      </c>
      <c r="H1760" s="12">
        <v>8.1199999999999992</v>
      </c>
      <c r="I1760" s="12">
        <v>2.83</v>
      </c>
      <c r="J1760" s="12">
        <v>3096</v>
      </c>
      <c r="K1760" s="7" t="str">
        <f>IF(COUNTIF(Table1[Customer ID],Table1[[#This Row],[Customer ID]])&gt;1,"Repeat Customer","One-Time Customer")</f>
        <v>Repeat Customer</v>
      </c>
      <c r="L1760" s="12" t="s">
        <v>2789</v>
      </c>
      <c r="M1760" s="12" t="s">
        <v>27</v>
      </c>
      <c r="N1760" s="12" t="s">
        <v>114</v>
      </c>
      <c r="O1760" s="12" t="s">
        <v>77</v>
      </c>
      <c r="P1760" s="12" t="s">
        <v>180</v>
      </c>
      <c r="Q1760" s="12" t="s">
        <v>51</v>
      </c>
      <c r="R1760" s="12" t="s">
        <v>827</v>
      </c>
      <c r="S1760" s="12">
        <v>0.77</v>
      </c>
      <c r="T1760" s="7">
        <f>Table1[[#This Row],[Profit]]/Table1[[#This Row],[Sales]]</f>
        <v>-0.60473828085451042</v>
      </c>
      <c r="U1760" s="12" t="s">
        <v>33</v>
      </c>
      <c r="V1760" s="12" t="s">
        <v>53</v>
      </c>
      <c r="W1760" s="12" t="s">
        <v>154</v>
      </c>
      <c r="X1760" s="12" t="s">
        <v>1734</v>
      </c>
      <c r="Y1760" s="12">
        <v>43026</v>
      </c>
      <c r="Z1760" s="13">
        <v>42148</v>
      </c>
      <c r="AA1760" s="14" t="str">
        <f>TEXT(Table1[[#This Row],[Order Date]],"mmmm")</f>
        <v>May</v>
      </c>
      <c r="AB1760" s="8" t="str">
        <f>TEXT(Table1[[#This Row],[Order Date]],"yyyy")</f>
        <v>2015</v>
      </c>
      <c r="AC1760" s="13">
        <v>42149</v>
      </c>
      <c r="AD1760" s="12">
        <v>-59.73</v>
      </c>
      <c r="AE1760" s="12">
        <v>12</v>
      </c>
      <c r="AF1760" s="12">
        <v>98.77</v>
      </c>
      <c r="AG1760" s="12">
        <v>86221</v>
      </c>
      <c r="AH1760" s="7" t="str">
        <f>IF(COUNTIF(Returns!$A$2:$A$1635,Orders!AG1760)&gt;0,"Returned","Not Returned")</f>
        <v>Not Returned</v>
      </c>
    </row>
    <row r="1761" spans="5:34" ht="12.75" customHeight="1" thickTop="1" thickBot="1" x14ac:dyDescent="0.3">
      <c r="E1761" s="9">
        <v>21237</v>
      </c>
      <c r="F1761" s="2" t="s">
        <v>25</v>
      </c>
      <c r="G1761" s="2">
        <v>0.02</v>
      </c>
      <c r="H1761" s="2">
        <v>262.11</v>
      </c>
      <c r="I1761" s="2">
        <v>62.74</v>
      </c>
      <c r="J1761" s="2">
        <v>3096</v>
      </c>
      <c r="K1761" s="7" t="str">
        <f>IF(COUNTIF(Table1[Customer ID],Table1[[#This Row],[Customer ID]])&gt;1,"Repeat Customer","One-Time Customer")</f>
        <v>Repeat Customer</v>
      </c>
      <c r="L1761" s="2" t="s">
        <v>2789</v>
      </c>
      <c r="M1761" s="2" t="s">
        <v>39</v>
      </c>
      <c r="N1761" s="2" t="s">
        <v>114</v>
      </c>
      <c r="O1761" s="2" t="s">
        <v>41</v>
      </c>
      <c r="P1761" s="2" t="s">
        <v>152</v>
      </c>
      <c r="Q1761" s="2" t="s">
        <v>121</v>
      </c>
      <c r="R1761" s="2" t="s">
        <v>2791</v>
      </c>
      <c r="S1761" s="2">
        <v>0.75</v>
      </c>
      <c r="T1761" s="7">
        <f>Table1[[#This Row],[Profit]]/Table1[[#This Row],[Sales]]</f>
        <v>-0.25384865329512907</v>
      </c>
      <c r="U1761" s="2" t="s">
        <v>33</v>
      </c>
      <c r="V1761" s="2" t="s">
        <v>53</v>
      </c>
      <c r="W1761" s="2" t="s">
        <v>154</v>
      </c>
      <c r="X1761" s="2" t="s">
        <v>1734</v>
      </c>
      <c r="Y1761" s="2">
        <v>43026</v>
      </c>
      <c r="Z1761" s="10">
        <v>42148</v>
      </c>
      <c r="AA1761" s="14" t="str">
        <f>TEXT(Table1[[#This Row],[Order Date]],"mmmm")</f>
        <v>May</v>
      </c>
      <c r="AB1761" s="8" t="str">
        <f>TEXT(Table1[[#This Row],[Order Date]],"yyyy")</f>
        <v>2015</v>
      </c>
      <c r="AC1761" s="10">
        <v>42149</v>
      </c>
      <c r="AD1761" s="2">
        <v>-633.44123700000023</v>
      </c>
      <c r="AE1761" s="2">
        <v>9</v>
      </c>
      <c r="AF1761" s="2">
        <v>2495.35</v>
      </c>
      <c r="AG1761" s="2">
        <v>86221</v>
      </c>
      <c r="AH1761" s="7" t="str">
        <f>IF(COUNTIF(Returns!$A$2:$A$1635,Orders!AG1761)&gt;0,"Returned","Not Returned")</f>
        <v>Not Returned</v>
      </c>
    </row>
    <row r="1762" spans="5:34" ht="12.75" customHeight="1" thickTop="1" thickBot="1" x14ac:dyDescent="0.3">
      <c r="E1762" s="11">
        <v>25999</v>
      </c>
      <c r="F1762" s="12" t="s">
        <v>47</v>
      </c>
      <c r="G1762" s="12">
        <v>0.04</v>
      </c>
      <c r="H1762" s="12">
        <v>33.89</v>
      </c>
      <c r="I1762" s="12">
        <v>5.0999999999999996</v>
      </c>
      <c r="J1762" s="12">
        <v>3096</v>
      </c>
      <c r="K1762" s="7" t="str">
        <f>IF(COUNTIF(Table1[Customer ID],Table1[[#This Row],[Customer ID]])&gt;1,"Repeat Customer","One-Time Customer")</f>
        <v>Repeat Customer</v>
      </c>
      <c r="L1762" s="12" t="s">
        <v>2789</v>
      </c>
      <c r="M1762" s="12" t="s">
        <v>27</v>
      </c>
      <c r="N1762" s="12" t="s">
        <v>114</v>
      </c>
      <c r="O1762" s="12" t="s">
        <v>29</v>
      </c>
      <c r="P1762" s="12" t="s">
        <v>141</v>
      </c>
      <c r="Q1762" s="12" t="s">
        <v>59</v>
      </c>
      <c r="R1762" s="12" t="s">
        <v>2792</v>
      </c>
      <c r="S1762" s="12">
        <v>0.6</v>
      </c>
      <c r="T1762" s="7">
        <f>Table1[[#This Row],[Profit]]/Table1[[#This Row],[Sales]]</f>
        <v>0.36341184086042921</v>
      </c>
      <c r="U1762" s="12" t="s">
        <v>33</v>
      </c>
      <c r="V1762" s="12" t="s">
        <v>53</v>
      </c>
      <c r="W1762" s="12" t="s">
        <v>154</v>
      </c>
      <c r="X1762" s="12" t="s">
        <v>1734</v>
      </c>
      <c r="Y1762" s="12">
        <v>43026</v>
      </c>
      <c r="Z1762" s="13">
        <v>42172</v>
      </c>
      <c r="AA1762" s="14" t="str">
        <f>TEXT(Table1[[#This Row],[Order Date]],"mmmm")</f>
        <v>June</v>
      </c>
      <c r="AB1762" s="8" t="str">
        <f>TEXT(Table1[[#This Row],[Order Date]],"yyyy")</f>
        <v>2015</v>
      </c>
      <c r="AC1762" s="13">
        <v>42173</v>
      </c>
      <c r="AD1762" s="12">
        <v>72.984000000000009</v>
      </c>
      <c r="AE1762" s="12">
        <v>6</v>
      </c>
      <c r="AF1762" s="12">
        <v>200.83</v>
      </c>
      <c r="AG1762" s="12">
        <v>86222</v>
      </c>
      <c r="AH1762" s="7" t="str">
        <f>IF(COUNTIF(Returns!$A$2:$A$1635,Orders!AG1762)&gt;0,"Returned","Not Returned")</f>
        <v>Not Returned</v>
      </c>
    </row>
    <row r="1763" spans="5:34" ht="12.75" customHeight="1" thickTop="1" thickBot="1" x14ac:dyDescent="0.3">
      <c r="E1763" s="9">
        <v>19816</v>
      </c>
      <c r="F1763" s="2" t="s">
        <v>47</v>
      </c>
      <c r="G1763" s="2">
        <v>0.05</v>
      </c>
      <c r="H1763" s="2">
        <v>35.44</v>
      </c>
      <c r="I1763" s="2">
        <v>5.09</v>
      </c>
      <c r="J1763" s="2">
        <v>3098</v>
      </c>
      <c r="K1763" s="7" t="str">
        <f>IF(COUNTIF(Table1[Customer ID],Table1[[#This Row],[Customer ID]])&gt;1,"Repeat Customer","One-Time Customer")</f>
        <v>Repeat Customer</v>
      </c>
      <c r="L1763" s="2" t="s">
        <v>2793</v>
      </c>
      <c r="M1763" s="2" t="s">
        <v>49</v>
      </c>
      <c r="N1763" s="2" t="s">
        <v>114</v>
      </c>
      <c r="O1763" s="2" t="s">
        <v>29</v>
      </c>
      <c r="P1763" s="2" t="s">
        <v>93</v>
      </c>
      <c r="Q1763" s="2" t="s">
        <v>59</v>
      </c>
      <c r="R1763" s="2" t="s">
        <v>2777</v>
      </c>
      <c r="S1763" s="2">
        <v>0.38</v>
      </c>
      <c r="T1763" s="7">
        <f>Table1[[#This Row],[Profit]]/Table1[[#This Row],[Sales]]</f>
        <v>0.69</v>
      </c>
      <c r="U1763" s="2" t="s">
        <v>33</v>
      </c>
      <c r="V1763" s="2" t="s">
        <v>53</v>
      </c>
      <c r="W1763" s="2" t="s">
        <v>71</v>
      </c>
      <c r="X1763" s="2" t="s">
        <v>2794</v>
      </c>
      <c r="Y1763" s="2">
        <v>11967</v>
      </c>
      <c r="Z1763" s="10">
        <v>42102</v>
      </c>
      <c r="AA1763" s="14" t="str">
        <f>TEXT(Table1[[#This Row],[Order Date]],"mmmm")</f>
        <v>April</v>
      </c>
      <c r="AB1763" s="8" t="str">
        <f>TEXT(Table1[[#This Row],[Order Date]],"yyyy")</f>
        <v>2015</v>
      </c>
      <c r="AC1763" s="10">
        <v>42103</v>
      </c>
      <c r="AD1763" s="2">
        <v>240.17519999999996</v>
      </c>
      <c r="AE1763" s="2">
        <v>10</v>
      </c>
      <c r="AF1763" s="2">
        <v>348.08</v>
      </c>
      <c r="AG1763" s="2">
        <v>89314</v>
      </c>
      <c r="AH1763" s="7" t="str">
        <f>IF(COUNTIF(Returns!$A$2:$A$1635,Orders!AG1763)&gt;0,"Returned","Not Returned")</f>
        <v>Not Returned</v>
      </c>
    </row>
    <row r="1764" spans="5:34" ht="12.75" customHeight="1" thickTop="1" thickBot="1" x14ac:dyDescent="0.3">
      <c r="E1764" s="11">
        <v>22503</v>
      </c>
      <c r="F1764" s="12" t="s">
        <v>106</v>
      </c>
      <c r="G1764" s="12">
        <v>0</v>
      </c>
      <c r="H1764" s="12">
        <v>11.7</v>
      </c>
      <c r="I1764" s="12">
        <v>6.96</v>
      </c>
      <c r="J1764" s="12">
        <v>3098</v>
      </c>
      <c r="K1764" s="7" t="str">
        <f>IF(COUNTIF(Table1[Customer ID],Table1[[#This Row],[Customer ID]])&gt;1,"Repeat Customer","One-Time Customer")</f>
        <v>Repeat Customer</v>
      </c>
      <c r="L1764" s="12" t="s">
        <v>2793</v>
      </c>
      <c r="M1764" s="12" t="s">
        <v>27</v>
      </c>
      <c r="N1764" s="12" t="s">
        <v>114</v>
      </c>
      <c r="O1764" s="12" t="s">
        <v>29</v>
      </c>
      <c r="P1764" s="12" t="s">
        <v>257</v>
      </c>
      <c r="Q1764" s="12" t="s">
        <v>86</v>
      </c>
      <c r="R1764" s="12" t="s">
        <v>1280</v>
      </c>
      <c r="S1764" s="12">
        <v>0.5</v>
      </c>
      <c r="T1764" s="7">
        <f>Table1[[#This Row],[Profit]]/Table1[[#This Row],[Sales]]</f>
        <v>-8.5412711671349395E-2</v>
      </c>
      <c r="U1764" s="12" t="s">
        <v>33</v>
      </c>
      <c r="V1764" s="12" t="s">
        <v>53</v>
      </c>
      <c r="W1764" s="12" t="s">
        <v>71</v>
      </c>
      <c r="X1764" s="12" t="s">
        <v>2794</v>
      </c>
      <c r="Y1764" s="12">
        <v>11967</v>
      </c>
      <c r="Z1764" s="13">
        <v>42172</v>
      </c>
      <c r="AA1764" s="14" t="str">
        <f>TEXT(Table1[[#This Row],[Order Date]],"mmmm")</f>
        <v>June</v>
      </c>
      <c r="AB1764" s="8" t="str">
        <f>TEXT(Table1[[#This Row],[Order Date]],"yyyy")</f>
        <v>2015</v>
      </c>
      <c r="AC1764" s="13">
        <v>42174</v>
      </c>
      <c r="AD1764" s="12">
        <v>-11.248000000000001</v>
      </c>
      <c r="AE1764" s="12">
        <v>10</v>
      </c>
      <c r="AF1764" s="12">
        <v>131.69</v>
      </c>
      <c r="AG1764" s="12">
        <v>89315</v>
      </c>
      <c r="AH1764" s="7" t="str">
        <f>IF(COUNTIF(Returns!$A$2:$A$1635,Orders!AG1764)&gt;0,"Returned","Not Returned")</f>
        <v>Not Returned</v>
      </c>
    </row>
    <row r="1765" spans="5:34" ht="12.75" customHeight="1" thickTop="1" thickBot="1" x14ac:dyDescent="0.3">
      <c r="E1765" s="9">
        <v>18930</v>
      </c>
      <c r="F1765" s="2" t="s">
        <v>106</v>
      </c>
      <c r="G1765" s="2">
        <v>0.06</v>
      </c>
      <c r="H1765" s="2">
        <v>2.89</v>
      </c>
      <c r="I1765" s="2">
        <v>0.5</v>
      </c>
      <c r="J1765" s="2">
        <v>3098</v>
      </c>
      <c r="K1765" s="7" t="str">
        <f>IF(COUNTIF(Table1[Customer ID],Table1[[#This Row],[Customer ID]])&gt;1,"Repeat Customer","One-Time Customer")</f>
        <v>Repeat Customer</v>
      </c>
      <c r="L1765" s="2" t="s">
        <v>2793</v>
      </c>
      <c r="M1765" s="2" t="s">
        <v>49</v>
      </c>
      <c r="N1765" s="2" t="s">
        <v>114</v>
      </c>
      <c r="O1765" s="2" t="s">
        <v>29</v>
      </c>
      <c r="P1765" s="2" t="s">
        <v>134</v>
      </c>
      <c r="Q1765" s="2" t="s">
        <v>59</v>
      </c>
      <c r="R1765" s="2" t="s">
        <v>789</v>
      </c>
      <c r="S1765" s="2">
        <v>0.38</v>
      </c>
      <c r="T1765" s="7">
        <f>Table1[[#This Row],[Profit]]/Table1[[#This Row],[Sales]]</f>
        <v>0.69</v>
      </c>
      <c r="U1765" s="2" t="s">
        <v>33</v>
      </c>
      <c r="V1765" s="2" t="s">
        <v>53</v>
      </c>
      <c r="W1765" s="2" t="s">
        <v>71</v>
      </c>
      <c r="X1765" s="2" t="s">
        <v>2794</v>
      </c>
      <c r="Y1765" s="2">
        <v>11967</v>
      </c>
      <c r="Z1765" s="10">
        <v>42063</v>
      </c>
      <c r="AA1765" s="14" t="str">
        <f>TEXT(Table1[[#This Row],[Order Date]],"mmmm")</f>
        <v>February</v>
      </c>
      <c r="AB1765" s="8" t="str">
        <f>TEXT(Table1[[#This Row],[Order Date]],"yyyy")</f>
        <v>2015</v>
      </c>
      <c r="AC1765" s="10">
        <v>42063</v>
      </c>
      <c r="AD1765" s="2">
        <v>9.611699999999999</v>
      </c>
      <c r="AE1765" s="2">
        <v>5</v>
      </c>
      <c r="AF1765" s="2">
        <v>13.93</v>
      </c>
      <c r="AG1765" s="2">
        <v>89316</v>
      </c>
      <c r="AH1765" s="7" t="str">
        <f>IF(COUNTIF(Returns!$A$2:$A$1635,Orders!AG1765)&gt;0,"Returned","Not Returned")</f>
        <v>Not Returned</v>
      </c>
    </row>
    <row r="1766" spans="5:34" ht="12.75" customHeight="1" thickTop="1" thickBot="1" x14ac:dyDescent="0.3">
      <c r="E1766" s="11">
        <v>19805</v>
      </c>
      <c r="F1766" s="12" t="s">
        <v>47</v>
      </c>
      <c r="G1766" s="12">
        <v>7.0000000000000007E-2</v>
      </c>
      <c r="H1766" s="12">
        <v>35.99</v>
      </c>
      <c r="I1766" s="12">
        <v>5</v>
      </c>
      <c r="J1766" s="12">
        <v>3100</v>
      </c>
      <c r="K1766" s="7" t="str">
        <f>IF(COUNTIF(Table1[Customer ID],Table1[[#This Row],[Customer ID]])&gt;1,"Repeat Customer","One-Time Customer")</f>
        <v>One-Time Customer</v>
      </c>
      <c r="L1766" s="12" t="s">
        <v>2795</v>
      </c>
      <c r="M1766" s="12" t="s">
        <v>49</v>
      </c>
      <c r="N1766" s="12" t="s">
        <v>114</v>
      </c>
      <c r="O1766" s="12" t="s">
        <v>77</v>
      </c>
      <c r="P1766" s="12" t="s">
        <v>78</v>
      </c>
      <c r="Q1766" s="12" t="s">
        <v>31</v>
      </c>
      <c r="R1766" s="12" t="s">
        <v>1762</v>
      </c>
      <c r="S1766" s="12">
        <v>0.82</v>
      </c>
      <c r="T1766" s="7">
        <f>Table1[[#This Row],[Profit]]/Table1[[#This Row],[Sales]]</f>
        <v>-9.4548785871964682</v>
      </c>
      <c r="U1766" s="12" t="s">
        <v>33</v>
      </c>
      <c r="V1766" s="12" t="s">
        <v>136</v>
      </c>
      <c r="W1766" s="12" t="s">
        <v>362</v>
      </c>
      <c r="X1766" s="12" t="s">
        <v>2796</v>
      </c>
      <c r="Y1766" s="12">
        <v>33334</v>
      </c>
      <c r="Z1766" s="13">
        <v>42088</v>
      </c>
      <c r="AA1766" s="14" t="str">
        <f>TEXT(Table1[[#This Row],[Order Date]],"mmmm")</f>
        <v>March</v>
      </c>
      <c r="AB1766" s="8" t="str">
        <f>TEXT(Table1[[#This Row],[Order Date]],"yyyy")</f>
        <v>2015</v>
      </c>
      <c r="AC1766" s="13">
        <v>42090</v>
      </c>
      <c r="AD1766" s="12">
        <v>-299.81420000000003</v>
      </c>
      <c r="AE1766" s="12">
        <v>1</v>
      </c>
      <c r="AF1766" s="12">
        <v>31.71</v>
      </c>
      <c r="AG1766" s="12">
        <v>89988</v>
      </c>
      <c r="AH1766" s="7" t="str">
        <f>IF(COUNTIF(Returns!$A$2:$A$1635,Orders!AG1766)&gt;0,"Returned","Not Returned")</f>
        <v>Not Returned</v>
      </c>
    </row>
    <row r="1767" spans="5:34" ht="12.75" customHeight="1" thickTop="1" thickBot="1" x14ac:dyDescent="0.3">
      <c r="E1767" s="9">
        <v>18087</v>
      </c>
      <c r="F1767" s="2" t="s">
        <v>47</v>
      </c>
      <c r="G1767" s="2">
        <v>0.04</v>
      </c>
      <c r="H1767" s="2">
        <v>3.08</v>
      </c>
      <c r="I1767" s="2">
        <v>0.99</v>
      </c>
      <c r="J1767" s="2">
        <v>3105</v>
      </c>
      <c r="K1767" s="7" t="str">
        <f>IF(COUNTIF(Table1[Customer ID],Table1[[#This Row],[Customer ID]])&gt;1,"Repeat Customer","One-Time Customer")</f>
        <v>Repeat Customer</v>
      </c>
      <c r="L1767" s="2" t="s">
        <v>2797</v>
      </c>
      <c r="M1767" s="2" t="s">
        <v>49</v>
      </c>
      <c r="N1767" s="2" t="s">
        <v>40</v>
      </c>
      <c r="O1767" s="2" t="s">
        <v>29</v>
      </c>
      <c r="P1767" s="2" t="s">
        <v>134</v>
      </c>
      <c r="Q1767" s="2" t="s">
        <v>59</v>
      </c>
      <c r="R1767" s="2" t="s">
        <v>1994</v>
      </c>
      <c r="S1767" s="2">
        <v>0.37</v>
      </c>
      <c r="T1767" s="7">
        <f>Table1[[#This Row],[Profit]]/Table1[[#This Row],[Sales]]</f>
        <v>0.22996167305449092</v>
      </c>
      <c r="U1767" s="2" t="s">
        <v>33</v>
      </c>
      <c r="V1767" s="2" t="s">
        <v>136</v>
      </c>
      <c r="W1767" s="2" t="s">
        <v>613</v>
      </c>
      <c r="X1767" s="2" t="s">
        <v>319</v>
      </c>
      <c r="Y1767" s="2">
        <v>42071</v>
      </c>
      <c r="Z1767" s="10">
        <v>42083</v>
      </c>
      <c r="AA1767" s="14" t="str">
        <f>TEXT(Table1[[#This Row],[Order Date]],"mmmm")</f>
        <v>March</v>
      </c>
      <c r="AB1767" s="8" t="str">
        <f>TEXT(Table1[[#This Row],[Order Date]],"yyyy")</f>
        <v>2015</v>
      </c>
      <c r="AC1767" s="10">
        <v>42084</v>
      </c>
      <c r="AD1767" s="2">
        <v>13.799999999999999</v>
      </c>
      <c r="AE1767" s="2">
        <v>19</v>
      </c>
      <c r="AF1767" s="2">
        <v>60.01</v>
      </c>
      <c r="AG1767" s="2">
        <v>86327</v>
      </c>
      <c r="AH1767" s="7" t="str">
        <f>IF(COUNTIF(Returns!$A$2:$A$1635,Orders!AG1767)&gt;0,"Returned","Not Returned")</f>
        <v>Not Returned</v>
      </c>
    </row>
    <row r="1768" spans="5:34" ht="12.75" customHeight="1" thickTop="1" thickBot="1" x14ac:dyDescent="0.3">
      <c r="E1768" s="11">
        <v>18088</v>
      </c>
      <c r="F1768" s="12" t="s">
        <v>47</v>
      </c>
      <c r="G1768" s="12">
        <v>0.02</v>
      </c>
      <c r="H1768" s="12">
        <v>6.48</v>
      </c>
      <c r="I1768" s="12">
        <v>5.9</v>
      </c>
      <c r="J1768" s="12">
        <v>3105</v>
      </c>
      <c r="K1768" s="7" t="str">
        <f>IF(COUNTIF(Table1[Customer ID],Table1[[#This Row],[Customer ID]])&gt;1,"Repeat Customer","One-Time Customer")</f>
        <v>Repeat Customer</v>
      </c>
      <c r="L1768" s="12" t="s">
        <v>2797</v>
      </c>
      <c r="M1768" s="12" t="s">
        <v>49</v>
      </c>
      <c r="N1768" s="12" t="s">
        <v>40</v>
      </c>
      <c r="O1768" s="12" t="s">
        <v>29</v>
      </c>
      <c r="P1768" s="12" t="s">
        <v>93</v>
      </c>
      <c r="Q1768" s="12" t="s">
        <v>59</v>
      </c>
      <c r="R1768" s="12" t="s">
        <v>712</v>
      </c>
      <c r="S1768" s="12">
        <v>0.37</v>
      </c>
      <c r="T1768" s="7">
        <f>Table1[[#This Row],[Profit]]/Table1[[#This Row],[Sales]]</f>
        <v>4.8274346010112101E-2</v>
      </c>
      <c r="U1768" s="12" t="s">
        <v>33</v>
      </c>
      <c r="V1768" s="12" t="s">
        <v>136</v>
      </c>
      <c r="W1768" s="12" t="s">
        <v>613</v>
      </c>
      <c r="X1768" s="12" t="s">
        <v>319</v>
      </c>
      <c r="Y1768" s="12">
        <v>42071</v>
      </c>
      <c r="Z1768" s="13">
        <v>42083</v>
      </c>
      <c r="AA1768" s="14" t="str">
        <f>TEXT(Table1[[#This Row],[Order Date]],"mmmm")</f>
        <v>March</v>
      </c>
      <c r="AB1768" s="8" t="str">
        <f>TEXT(Table1[[#This Row],[Order Date]],"yyyy")</f>
        <v>2015</v>
      </c>
      <c r="AC1768" s="13">
        <v>42084</v>
      </c>
      <c r="AD1768" s="12">
        <v>4.3919999999999995</v>
      </c>
      <c r="AE1768" s="12">
        <v>13</v>
      </c>
      <c r="AF1768" s="12">
        <v>90.98</v>
      </c>
      <c r="AG1768" s="12">
        <v>86327</v>
      </c>
      <c r="AH1768" s="7" t="str">
        <f>IF(COUNTIF(Returns!$A$2:$A$1635,Orders!AG1768)&gt;0,"Returned","Not Returned")</f>
        <v>Not Returned</v>
      </c>
    </row>
    <row r="1769" spans="5:34" ht="12.75" customHeight="1" thickTop="1" thickBot="1" x14ac:dyDescent="0.3">
      <c r="E1769" s="9">
        <v>18089</v>
      </c>
      <c r="F1769" s="2" t="s">
        <v>47</v>
      </c>
      <c r="G1769" s="2">
        <v>0.04</v>
      </c>
      <c r="H1769" s="2">
        <v>125.99</v>
      </c>
      <c r="I1769" s="2">
        <v>4.2</v>
      </c>
      <c r="J1769" s="2">
        <v>3105</v>
      </c>
      <c r="K1769" s="7" t="str">
        <f>IF(COUNTIF(Table1[Customer ID],Table1[[#This Row],[Customer ID]])&gt;1,"Repeat Customer","One-Time Customer")</f>
        <v>Repeat Customer</v>
      </c>
      <c r="L1769" s="2" t="s">
        <v>2797</v>
      </c>
      <c r="M1769" s="2" t="s">
        <v>49</v>
      </c>
      <c r="N1769" s="2" t="s">
        <v>40</v>
      </c>
      <c r="O1769" s="2" t="s">
        <v>77</v>
      </c>
      <c r="P1769" s="2" t="s">
        <v>78</v>
      </c>
      <c r="Q1769" s="2" t="s">
        <v>59</v>
      </c>
      <c r="R1769" s="2" t="s">
        <v>2798</v>
      </c>
      <c r="S1769" s="2">
        <v>0.59</v>
      </c>
      <c r="T1769" s="7">
        <f>Table1[[#This Row],[Profit]]/Table1[[#This Row],[Sales]]</f>
        <v>-0.18592114582513575</v>
      </c>
      <c r="U1769" s="2" t="s">
        <v>33</v>
      </c>
      <c r="V1769" s="2" t="s">
        <v>136</v>
      </c>
      <c r="W1769" s="2" t="s">
        <v>613</v>
      </c>
      <c r="X1769" s="2" t="s">
        <v>319</v>
      </c>
      <c r="Y1769" s="2">
        <v>42071</v>
      </c>
      <c r="Z1769" s="10">
        <v>42083</v>
      </c>
      <c r="AA1769" s="14" t="str">
        <f>TEXT(Table1[[#This Row],[Order Date]],"mmmm")</f>
        <v>March</v>
      </c>
      <c r="AB1769" s="8" t="str">
        <f>TEXT(Table1[[#This Row],[Order Date]],"yyyy")</f>
        <v>2015</v>
      </c>
      <c r="AC1769" s="10">
        <v>42085</v>
      </c>
      <c r="AD1769" s="2">
        <v>-236.25</v>
      </c>
      <c r="AE1769" s="2">
        <v>12</v>
      </c>
      <c r="AF1769" s="2">
        <v>1270.7</v>
      </c>
      <c r="AG1769" s="2">
        <v>86327</v>
      </c>
      <c r="AH1769" s="7" t="str">
        <f>IF(COUNTIF(Returns!$A$2:$A$1635,Orders!AG1769)&gt;0,"Returned","Not Returned")</f>
        <v>Not Returned</v>
      </c>
    </row>
    <row r="1770" spans="5:34" ht="12.75" customHeight="1" thickTop="1" thickBot="1" x14ac:dyDescent="0.3">
      <c r="E1770" s="11">
        <v>87</v>
      </c>
      <c r="F1770" s="12" t="s">
        <v>47</v>
      </c>
      <c r="G1770" s="12">
        <v>0.04</v>
      </c>
      <c r="H1770" s="12">
        <v>3.08</v>
      </c>
      <c r="I1770" s="12">
        <v>0.99</v>
      </c>
      <c r="J1770" s="12">
        <v>3106</v>
      </c>
      <c r="K1770" s="7" t="str">
        <f>IF(COUNTIF(Table1[Customer ID],Table1[[#This Row],[Customer ID]])&gt;1,"Repeat Customer","One-Time Customer")</f>
        <v>Repeat Customer</v>
      </c>
      <c r="L1770" s="12" t="s">
        <v>2799</v>
      </c>
      <c r="M1770" s="12" t="s">
        <v>49</v>
      </c>
      <c r="N1770" s="12" t="s">
        <v>40</v>
      </c>
      <c r="O1770" s="12" t="s">
        <v>29</v>
      </c>
      <c r="P1770" s="12" t="s">
        <v>134</v>
      </c>
      <c r="Q1770" s="12" t="s">
        <v>59</v>
      </c>
      <c r="R1770" s="12" t="s">
        <v>1994</v>
      </c>
      <c r="S1770" s="12">
        <v>0.37</v>
      </c>
      <c r="T1770" s="7">
        <f>Table1[[#This Row],[Profit]]/Table1[[#This Row],[Sales]]</f>
        <v>0.15206653438595011</v>
      </c>
      <c r="U1770" s="12" t="s">
        <v>33</v>
      </c>
      <c r="V1770" s="12" t="s">
        <v>61</v>
      </c>
      <c r="W1770" s="12" t="s">
        <v>130</v>
      </c>
      <c r="X1770" s="12" t="s">
        <v>2164</v>
      </c>
      <c r="Y1770" s="12">
        <v>77041</v>
      </c>
      <c r="Z1770" s="13">
        <v>42083</v>
      </c>
      <c r="AA1770" s="14" t="str">
        <f>TEXT(Table1[[#This Row],[Order Date]],"mmmm")</f>
        <v>March</v>
      </c>
      <c r="AB1770" s="8" t="str">
        <f>TEXT(Table1[[#This Row],[Order Date]],"yyyy")</f>
        <v>2015</v>
      </c>
      <c r="AC1770" s="13">
        <v>42084</v>
      </c>
      <c r="AD1770" s="12">
        <v>36.020000000000003</v>
      </c>
      <c r="AE1770" s="12">
        <v>75</v>
      </c>
      <c r="AF1770" s="12">
        <v>236.87</v>
      </c>
      <c r="AG1770" s="12">
        <v>548</v>
      </c>
      <c r="AH1770" s="7" t="str">
        <f>IF(COUNTIF(Returns!$A$2:$A$1635,Orders!AG1770)&gt;0,"Returned","Not Returned")</f>
        <v>Not Returned</v>
      </c>
    </row>
    <row r="1771" spans="5:34" ht="12.75" customHeight="1" thickTop="1" thickBot="1" x14ac:dyDescent="0.3">
      <c r="E1771" s="9">
        <v>88</v>
      </c>
      <c r="F1771" s="2" t="s">
        <v>47</v>
      </c>
      <c r="G1771" s="2">
        <v>0.02</v>
      </c>
      <c r="H1771" s="2">
        <v>6.48</v>
      </c>
      <c r="I1771" s="2">
        <v>5.9</v>
      </c>
      <c r="J1771" s="2">
        <v>3106</v>
      </c>
      <c r="K1771" s="7" t="str">
        <f>IF(COUNTIF(Table1[Customer ID],Table1[[#This Row],[Customer ID]])&gt;1,"Repeat Customer","One-Time Customer")</f>
        <v>Repeat Customer</v>
      </c>
      <c r="L1771" s="2" t="s">
        <v>2799</v>
      </c>
      <c r="M1771" s="2" t="s">
        <v>49</v>
      </c>
      <c r="N1771" s="2" t="s">
        <v>40</v>
      </c>
      <c r="O1771" s="2" t="s">
        <v>29</v>
      </c>
      <c r="P1771" s="2" t="s">
        <v>93</v>
      </c>
      <c r="Q1771" s="2" t="s">
        <v>59</v>
      </c>
      <c r="R1771" s="2" t="s">
        <v>712</v>
      </c>
      <c r="S1771" s="2">
        <v>0.37</v>
      </c>
      <c r="T1771" s="7">
        <f>Table1[[#This Row],[Profit]]/Table1[[#This Row],[Sales]]</f>
        <v>-0.13652907713461485</v>
      </c>
      <c r="U1771" s="2" t="s">
        <v>33</v>
      </c>
      <c r="V1771" s="2" t="s">
        <v>61</v>
      </c>
      <c r="W1771" s="2" t="s">
        <v>130</v>
      </c>
      <c r="X1771" s="2" t="s">
        <v>2164</v>
      </c>
      <c r="Y1771" s="2">
        <v>77041</v>
      </c>
      <c r="Z1771" s="10">
        <v>42083</v>
      </c>
      <c r="AA1771" s="14" t="str">
        <f>TEXT(Table1[[#This Row],[Order Date]],"mmmm")</f>
        <v>March</v>
      </c>
      <c r="AB1771" s="8" t="str">
        <f>TEXT(Table1[[#This Row],[Order Date]],"yyyy")</f>
        <v>2015</v>
      </c>
      <c r="AC1771" s="10">
        <v>42084</v>
      </c>
      <c r="AD1771" s="2">
        <v>-50.64</v>
      </c>
      <c r="AE1771" s="2">
        <v>53</v>
      </c>
      <c r="AF1771" s="2">
        <v>370.91</v>
      </c>
      <c r="AG1771" s="2">
        <v>548</v>
      </c>
      <c r="AH1771" s="7" t="str">
        <f>IF(COUNTIF(Returns!$A$2:$A$1635,Orders!AG1771)&gt;0,"Returned","Not Returned")</f>
        <v>Not Returned</v>
      </c>
    </row>
    <row r="1772" spans="5:34" ht="12.75" customHeight="1" thickTop="1" thickBot="1" x14ac:dyDescent="0.3">
      <c r="E1772" s="11">
        <v>89</v>
      </c>
      <c r="F1772" s="12" t="s">
        <v>47</v>
      </c>
      <c r="G1772" s="12">
        <v>0.04</v>
      </c>
      <c r="H1772" s="12">
        <v>125.99</v>
      </c>
      <c r="I1772" s="12">
        <v>4.2</v>
      </c>
      <c r="J1772" s="12">
        <v>3106</v>
      </c>
      <c r="K1772" s="7" t="str">
        <f>IF(COUNTIF(Table1[Customer ID],Table1[[#This Row],[Customer ID]])&gt;1,"Repeat Customer","One-Time Customer")</f>
        <v>Repeat Customer</v>
      </c>
      <c r="L1772" s="12" t="s">
        <v>2799</v>
      </c>
      <c r="M1772" s="12" t="s">
        <v>49</v>
      </c>
      <c r="N1772" s="12" t="s">
        <v>40</v>
      </c>
      <c r="O1772" s="12" t="s">
        <v>77</v>
      </c>
      <c r="P1772" s="12" t="s">
        <v>78</v>
      </c>
      <c r="Q1772" s="12" t="s">
        <v>59</v>
      </c>
      <c r="R1772" s="12" t="s">
        <v>2798</v>
      </c>
      <c r="S1772" s="12">
        <v>0.59</v>
      </c>
      <c r="T1772" s="7">
        <f>Table1[[#This Row],[Profit]]/Table1[[#This Row],[Sales]]</f>
        <v>0.1025712689776006</v>
      </c>
      <c r="U1772" s="12" t="s">
        <v>33</v>
      </c>
      <c r="V1772" s="12" t="s">
        <v>61</v>
      </c>
      <c r="W1772" s="12" t="s">
        <v>130</v>
      </c>
      <c r="X1772" s="12" t="s">
        <v>2164</v>
      </c>
      <c r="Y1772" s="12">
        <v>77041</v>
      </c>
      <c r="Z1772" s="13">
        <v>42083</v>
      </c>
      <c r="AA1772" s="14" t="str">
        <f>TEXT(Table1[[#This Row],[Order Date]],"mmmm")</f>
        <v>March</v>
      </c>
      <c r="AB1772" s="8" t="str">
        <f>TEXT(Table1[[#This Row],[Order Date]],"yyyy")</f>
        <v>2015</v>
      </c>
      <c r="AC1772" s="13">
        <v>42085</v>
      </c>
      <c r="AD1772" s="12">
        <v>510.48900000000003</v>
      </c>
      <c r="AE1772" s="12">
        <v>47</v>
      </c>
      <c r="AF1772" s="12">
        <v>4976.92</v>
      </c>
      <c r="AG1772" s="12">
        <v>548</v>
      </c>
      <c r="AH1772" s="7" t="str">
        <f>IF(COUNTIF(Returns!$A$2:$A$1635,Orders!AG1772)&gt;0,"Returned","Not Returned")</f>
        <v>Not Returned</v>
      </c>
    </row>
    <row r="1773" spans="5:34" ht="12.75" customHeight="1" thickTop="1" thickBot="1" x14ac:dyDescent="0.3">
      <c r="E1773" s="9">
        <v>21120</v>
      </c>
      <c r="F1773" s="2" t="s">
        <v>37</v>
      </c>
      <c r="G1773" s="2">
        <v>7.0000000000000007E-2</v>
      </c>
      <c r="H1773" s="2">
        <v>34.54</v>
      </c>
      <c r="I1773" s="2">
        <v>14.72</v>
      </c>
      <c r="J1773" s="2">
        <v>3113</v>
      </c>
      <c r="K1773" s="7" t="str">
        <f>IF(COUNTIF(Table1[Customer ID],Table1[[#This Row],[Customer ID]])&gt;1,"Repeat Customer","One-Time Customer")</f>
        <v>Repeat Customer</v>
      </c>
      <c r="L1773" s="2" t="s">
        <v>2800</v>
      </c>
      <c r="M1773" s="2" t="s">
        <v>49</v>
      </c>
      <c r="N1773" s="2" t="s">
        <v>28</v>
      </c>
      <c r="O1773" s="2" t="s">
        <v>29</v>
      </c>
      <c r="P1773" s="2" t="s">
        <v>109</v>
      </c>
      <c r="Q1773" s="2" t="s">
        <v>59</v>
      </c>
      <c r="R1773" s="2" t="s">
        <v>2801</v>
      </c>
      <c r="S1773" s="2">
        <v>0.37</v>
      </c>
      <c r="T1773" s="7">
        <f>Table1[[#This Row],[Profit]]/Table1[[#This Row],[Sales]]</f>
        <v>-3.5101413986816703E-2</v>
      </c>
      <c r="U1773" s="2" t="s">
        <v>33</v>
      </c>
      <c r="V1773" s="2" t="s">
        <v>136</v>
      </c>
      <c r="W1773" s="2" t="s">
        <v>171</v>
      </c>
      <c r="X1773" s="2" t="s">
        <v>2802</v>
      </c>
      <c r="Y1773" s="2">
        <v>70560</v>
      </c>
      <c r="Z1773" s="10">
        <v>42141</v>
      </c>
      <c r="AA1773" s="14" t="str">
        <f>TEXT(Table1[[#This Row],[Order Date]],"mmmm")</f>
        <v>May</v>
      </c>
      <c r="AB1773" s="8" t="str">
        <f>TEXT(Table1[[#This Row],[Order Date]],"yyyy")</f>
        <v>2015</v>
      </c>
      <c r="AC1773" s="10">
        <v>42142</v>
      </c>
      <c r="AD1773" s="2">
        <v>-20.182259999999999</v>
      </c>
      <c r="AE1773" s="2">
        <v>17</v>
      </c>
      <c r="AF1773" s="2">
        <v>574.97</v>
      </c>
      <c r="AG1773" s="2">
        <v>86860</v>
      </c>
      <c r="AH1773" s="7" t="str">
        <f>IF(COUNTIF(Returns!$A$2:$A$1635,Orders!AG1773)&gt;0,"Returned","Not Returned")</f>
        <v>Not Returned</v>
      </c>
    </row>
    <row r="1774" spans="5:34" ht="12.75" customHeight="1" thickTop="1" thickBot="1" x14ac:dyDescent="0.3">
      <c r="E1774" s="11">
        <v>21121</v>
      </c>
      <c r="F1774" s="12" t="s">
        <v>37</v>
      </c>
      <c r="G1774" s="12">
        <v>0.02</v>
      </c>
      <c r="H1774" s="12">
        <v>12.28</v>
      </c>
      <c r="I1774" s="12">
        <v>6.47</v>
      </c>
      <c r="J1774" s="12">
        <v>3113</v>
      </c>
      <c r="K1774" s="7" t="str">
        <f>IF(COUNTIF(Table1[Customer ID],Table1[[#This Row],[Customer ID]])&gt;1,"Repeat Customer","One-Time Customer")</f>
        <v>Repeat Customer</v>
      </c>
      <c r="L1774" s="12" t="s">
        <v>2800</v>
      </c>
      <c r="M1774" s="12" t="s">
        <v>49</v>
      </c>
      <c r="N1774" s="12" t="s">
        <v>28</v>
      </c>
      <c r="O1774" s="12" t="s">
        <v>29</v>
      </c>
      <c r="P1774" s="12" t="s">
        <v>93</v>
      </c>
      <c r="Q1774" s="12" t="s">
        <v>59</v>
      </c>
      <c r="R1774" s="12" t="s">
        <v>2732</v>
      </c>
      <c r="S1774" s="12">
        <v>0.38</v>
      </c>
      <c r="T1774" s="7">
        <f>Table1[[#This Row],[Profit]]/Table1[[#This Row],[Sales]]</f>
        <v>-1.3623693803159176</v>
      </c>
      <c r="U1774" s="12" t="s">
        <v>33</v>
      </c>
      <c r="V1774" s="12" t="s">
        <v>136</v>
      </c>
      <c r="W1774" s="12" t="s">
        <v>171</v>
      </c>
      <c r="X1774" s="12" t="s">
        <v>2802</v>
      </c>
      <c r="Y1774" s="12">
        <v>70560</v>
      </c>
      <c r="Z1774" s="13">
        <v>42141</v>
      </c>
      <c r="AA1774" s="14" t="str">
        <f>TEXT(Table1[[#This Row],[Order Date]],"mmmm")</f>
        <v>May</v>
      </c>
      <c r="AB1774" s="8" t="str">
        <f>TEXT(Table1[[#This Row],[Order Date]],"yyyy")</f>
        <v>2015</v>
      </c>
      <c r="AC1774" s="13">
        <v>42141</v>
      </c>
      <c r="AD1774" s="12">
        <v>-156.97220000000002</v>
      </c>
      <c r="AE1774" s="12">
        <v>9</v>
      </c>
      <c r="AF1774" s="12">
        <v>115.22</v>
      </c>
      <c r="AG1774" s="12">
        <v>86860</v>
      </c>
      <c r="AH1774" s="7" t="str">
        <f>IF(COUNTIF(Returns!$A$2:$A$1635,Orders!AG1774)&gt;0,"Returned","Not Returned")</f>
        <v>Not Returned</v>
      </c>
    </row>
    <row r="1775" spans="5:34" ht="12.75" customHeight="1" thickTop="1" thickBot="1" x14ac:dyDescent="0.3">
      <c r="E1775" s="9">
        <v>21122</v>
      </c>
      <c r="F1775" s="2" t="s">
        <v>37</v>
      </c>
      <c r="G1775" s="2">
        <v>0.06</v>
      </c>
      <c r="H1775" s="2">
        <v>34.58</v>
      </c>
      <c r="I1775" s="2">
        <v>8.99</v>
      </c>
      <c r="J1775" s="2">
        <v>3113</v>
      </c>
      <c r="K1775" s="7" t="str">
        <f>IF(COUNTIF(Table1[Customer ID],Table1[[#This Row],[Customer ID]])&gt;1,"Repeat Customer","One-Time Customer")</f>
        <v>Repeat Customer</v>
      </c>
      <c r="L1775" s="2" t="s">
        <v>2800</v>
      </c>
      <c r="M1775" s="2" t="s">
        <v>27</v>
      </c>
      <c r="N1775" s="2" t="s">
        <v>28</v>
      </c>
      <c r="O1775" s="2" t="s">
        <v>29</v>
      </c>
      <c r="P1775" s="2" t="s">
        <v>30</v>
      </c>
      <c r="Q1775" s="2" t="s">
        <v>51</v>
      </c>
      <c r="R1775" s="2" t="s">
        <v>2803</v>
      </c>
      <c r="S1775" s="2">
        <v>0.56000000000000005</v>
      </c>
      <c r="T1775" s="7">
        <f>Table1[[#This Row],[Profit]]/Table1[[#This Row],[Sales]]</f>
        <v>0.84214004117569763</v>
      </c>
      <c r="U1775" s="2" t="s">
        <v>33</v>
      </c>
      <c r="V1775" s="2" t="s">
        <v>136</v>
      </c>
      <c r="W1775" s="2" t="s">
        <v>171</v>
      </c>
      <c r="X1775" s="2" t="s">
        <v>2802</v>
      </c>
      <c r="Y1775" s="2">
        <v>70560</v>
      </c>
      <c r="Z1775" s="10">
        <v>42141</v>
      </c>
      <c r="AA1775" s="14" t="str">
        <f>TEXT(Table1[[#This Row],[Order Date]],"mmmm")</f>
        <v>May</v>
      </c>
      <c r="AB1775" s="8" t="str">
        <f>TEXT(Table1[[#This Row],[Order Date]],"yyyy")</f>
        <v>2015</v>
      </c>
      <c r="AC1775" s="10">
        <v>42143</v>
      </c>
      <c r="AD1775" s="2">
        <v>384.5043</v>
      </c>
      <c r="AE1775" s="2">
        <v>13</v>
      </c>
      <c r="AF1775" s="2">
        <v>456.58</v>
      </c>
      <c r="AG1775" s="2">
        <v>86860</v>
      </c>
      <c r="AH1775" s="7" t="str">
        <f>IF(COUNTIF(Returns!$A$2:$A$1635,Orders!AG1775)&gt;0,"Returned","Not Returned")</f>
        <v>Not Returned</v>
      </c>
    </row>
    <row r="1776" spans="5:34" ht="12.75" customHeight="1" thickTop="1" thickBot="1" x14ac:dyDescent="0.3">
      <c r="E1776" s="11">
        <v>20795</v>
      </c>
      <c r="F1776" s="12" t="s">
        <v>47</v>
      </c>
      <c r="G1776" s="12">
        <v>0.08</v>
      </c>
      <c r="H1776" s="12">
        <v>349.45</v>
      </c>
      <c r="I1776" s="12">
        <v>60</v>
      </c>
      <c r="J1776" s="12">
        <v>3119</v>
      </c>
      <c r="K1776" s="7" t="str">
        <f>IF(COUNTIF(Table1[Customer ID],Table1[[#This Row],[Customer ID]])&gt;1,"Repeat Customer","One-Time Customer")</f>
        <v>One-Time Customer</v>
      </c>
      <c r="L1776" s="12" t="s">
        <v>2804</v>
      </c>
      <c r="M1776" s="12" t="s">
        <v>39</v>
      </c>
      <c r="N1776" s="12" t="s">
        <v>28</v>
      </c>
      <c r="O1776" s="12" t="s">
        <v>41</v>
      </c>
      <c r="P1776" s="12" t="s">
        <v>152</v>
      </c>
      <c r="Q1776" s="12" t="s">
        <v>43</v>
      </c>
      <c r="R1776" s="12" t="s">
        <v>989</v>
      </c>
      <c r="S1776" s="12"/>
      <c r="T1776" s="7">
        <f>Table1[[#This Row],[Profit]]/Table1[[#This Row],[Sales]]</f>
        <v>0.13601753888324819</v>
      </c>
      <c r="U1776" s="12" t="s">
        <v>33</v>
      </c>
      <c r="V1776" s="12" t="s">
        <v>136</v>
      </c>
      <c r="W1776" s="12" t="s">
        <v>362</v>
      </c>
      <c r="X1776" s="12" t="s">
        <v>2805</v>
      </c>
      <c r="Y1776" s="12">
        <v>32839</v>
      </c>
      <c r="Z1776" s="13">
        <v>42185</v>
      </c>
      <c r="AA1776" s="14" t="str">
        <f>TEXT(Table1[[#This Row],[Order Date]],"mmmm")</f>
        <v>June</v>
      </c>
      <c r="AB1776" s="8" t="str">
        <f>TEXT(Table1[[#This Row],[Order Date]],"yyyy")</f>
        <v>2015</v>
      </c>
      <c r="AC1776" s="13">
        <v>42187</v>
      </c>
      <c r="AD1776" s="12">
        <v>513.08399999999995</v>
      </c>
      <c r="AE1776" s="12">
        <v>11</v>
      </c>
      <c r="AF1776" s="12">
        <v>3772.19</v>
      </c>
      <c r="AG1776" s="12">
        <v>86432</v>
      </c>
      <c r="AH1776" s="7" t="str">
        <f>IF(COUNTIF(Returns!$A$2:$A$1635,Orders!AG1776)&gt;0,"Returned","Not Returned")</f>
        <v>Not Returned</v>
      </c>
    </row>
    <row r="1777" spans="5:34" ht="12.75" customHeight="1" thickTop="1" thickBot="1" x14ac:dyDescent="0.3">
      <c r="E1777" s="9">
        <v>25473</v>
      </c>
      <c r="F1777" s="2" t="s">
        <v>37</v>
      </c>
      <c r="G1777" s="2">
        <v>0.08</v>
      </c>
      <c r="H1777" s="2">
        <v>315.98</v>
      </c>
      <c r="I1777" s="2">
        <v>19.989999999999998</v>
      </c>
      <c r="J1777" s="2">
        <v>3120</v>
      </c>
      <c r="K1777" s="7" t="str">
        <f>IF(COUNTIF(Table1[Customer ID],Table1[[#This Row],[Customer ID]])&gt;1,"Repeat Customer","One-Time Customer")</f>
        <v>One-Time Customer</v>
      </c>
      <c r="L1777" s="2" t="s">
        <v>2806</v>
      </c>
      <c r="M1777" s="2" t="s">
        <v>49</v>
      </c>
      <c r="N1777" s="2" t="s">
        <v>40</v>
      </c>
      <c r="O1777" s="2" t="s">
        <v>29</v>
      </c>
      <c r="P1777" s="2" t="s">
        <v>109</v>
      </c>
      <c r="Q1777" s="2" t="s">
        <v>59</v>
      </c>
      <c r="R1777" s="2" t="s">
        <v>2807</v>
      </c>
      <c r="S1777" s="2">
        <v>0.38</v>
      </c>
      <c r="T1777" s="7">
        <f>Table1[[#This Row],[Profit]]/Table1[[#This Row],[Sales]]</f>
        <v>1.6847809633374709E-2</v>
      </c>
      <c r="U1777" s="2" t="s">
        <v>33</v>
      </c>
      <c r="V1777" s="2" t="s">
        <v>136</v>
      </c>
      <c r="W1777" s="2" t="s">
        <v>171</v>
      </c>
      <c r="X1777" s="2" t="s">
        <v>2808</v>
      </c>
      <c r="Y1777" s="2">
        <v>70117</v>
      </c>
      <c r="Z1777" s="10">
        <v>42169</v>
      </c>
      <c r="AA1777" s="14" t="str">
        <f>TEXT(Table1[[#This Row],[Order Date]],"mmmm")</f>
        <v>June</v>
      </c>
      <c r="AB1777" s="8" t="str">
        <f>TEXT(Table1[[#This Row],[Order Date]],"yyyy")</f>
        <v>2015</v>
      </c>
      <c r="AC1777" s="10">
        <v>42169</v>
      </c>
      <c r="AD1777" s="2">
        <v>44.519999999999996</v>
      </c>
      <c r="AE1777" s="2">
        <v>9</v>
      </c>
      <c r="AF1777" s="2">
        <v>2642.48</v>
      </c>
      <c r="AG1777" s="2">
        <v>90160</v>
      </c>
      <c r="AH1777" s="7" t="str">
        <f>IF(COUNTIF(Returns!$A$2:$A$1635,Orders!AG1777)&gt;0,"Returned","Not Returned")</f>
        <v>Not Returned</v>
      </c>
    </row>
    <row r="1778" spans="5:34" ht="12.75" customHeight="1" thickTop="1" thickBot="1" x14ac:dyDescent="0.3">
      <c r="E1778" s="11">
        <v>23764</v>
      </c>
      <c r="F1778" s="12" t="s">
        <v>106</v>
      </c>
      <c r="G1778" s="12">
        <v>0.02</v>
      </c>
      <c r="H1778" s="12">
        <v>7.1</v>
      </c>
      <c r="I1778" s="12">
        <v>6.05</v>
      </c>
      <c r="J1778" s="12">
        <v>3123</v>
      </c>
      <c r="K1778" s="7" t="str">
        <f>IF(COUNTIF(Table1[Customer ID],Table1[[#This Row],[Customer ID]])&gt;1,"Repeat Customer","One-Time Customer")</f>
        <v>One-Time Customer</v>
      </c>
      <c r="L1778" s="12" t="s">
        <v>2809</v>
      </c>
      <c r="M1778" s="12" t="s">
        <v>49</v>
      </c>
      <c r="N1778" s="12" t="s">
        <v>40</v>
      </c>
      <c r="O1778" s="12" t="s">
        <v>29</v>
      </c>
      <c r="P1778" s="12" t="s">
        <v>109</v>
      </c>
      <c r="Q1778" s="12" t="s">
        <v>59</v>
      </c>
      <c r="R1778" s="12" t="s">
        <v>651</v>
      </c>
      <c r="S1778" s="12">
        <v>0.39</v>
      </c>
      <c r="T1778" s="7">
        <f>Table1[[#This Row],[Profit]]/Table1[[#This Row],[Sales]]</f>
        <v>-0.79471544715447151</v>
      </c>
      <c r="U1778" s="12" t="s">
        <v>33</v>
      </c>
      <c r="V1778" s="12" t="s">
        <v>61</v>
      </c>
      <c r="W1778" s="12" t="s">
        <v>178</v>
      </c>
      <c r="X1778" s="12" t="s">
        <v>2810</v>
      </c>
      <c r="Y1778" s="12">
        <v>60160</v>
      </c>
      <c r="Z1778" s="13">
        <v>42011</v>
      </c>
      <c r="AA1778" s="14" t="str">
        <f>TEXT(Table1[[#This Row],[Order Date]],"mmmm")</f>
        <v>January</v>
      </c>
      <c r="AB1778" s="8" t="str">
        <f>TEXT(Table1[[#This Row],[Order Date]],"yyyy")</f>
        <v>2015</v>
      </c>
      <c r="AC1778" s="13">
        <v>42013</v>
      </c>
      <c r="AD1778" s="12">
        <v>-48.875</v>
      </c>
      <c r="AE1778" s="12">
        <v>8</v>
      </c>
      <c r="AF1778" s="12">
        <v>61.5</v>
      </c>
      <c r="AG1778" s="12">
        <v>87287</v>
      </c>
      <c r="AH1778" s="7" t="str">
        <f>IF(COUNTIF(Returns!$A$2:$A$1635,Orders!AG1778)&gt;0,"Returned","Not Returned")</f>
        <v>Not Returned</v>
      </c>
    </row>
    <row r="1779" spans="5:34" ht="12.75" customHeight="1" thickTop="1" thickBot="1" x14ac:dyDescent="0.3">
      <c r="E1779" s="9">
        <v>25060</v>
      </c>
      <c r="F1779" s="2" t="s">
        <v>37</v>
      </c>
      <c r="G1779" s="2">
        <v>0.05</v>
      </c>
      <c r="H1779" s="2">
        <v>120.98</v>
      </c>
      <c r="I1779" s="2">
        <v>9.07</v>
      </c>
      <c r="J1779" s="2">
        <v>3124</v>
      </c>
      <c r="K1779" s="7" t="str">
        <f>IF(COUNTIF(Table1[Customer ID],Table1[[#This Row],[Customer ID]])&gt;1,"Repeat Customer","One-Time Customer")</f>
        <v>One-Time Customer</v>
      </c>
      <c r="L1779" s="2" t="s">
        <v>2811</v>
      </c>
      <c r="M1779" s="2" t="s">
        <v>49</v>
      </c>
      <c r="N1779" s="2" t="s">
        <v>40</v>
      </c>
      <c r="O1779" s="2" t="s">
        <v>29</v>
      </c>
      <c r="P1779" s="2" t="s">
        <v>109</v>
      </c>
      <c r="Q1779" s="2" t="s">
        <v>59</v>
      </c>
      <c r="R1779" s="2" t="s">
        <v>1323</v>
      </c>
      <c r="S1779" s="2">
        <v>0.35</v>
      </c>
      <c r="T1779" s="7">
        <f>Table1[[#This Row],[Profit]]/Table1[[#This Row],[Sales]]</f>
        <v>0.69</v>
      </c>
      <c r="U1779" s="2" t="s">
        <v>33</v>
      </c>
      <c r="V1779" s="2" t="s">
        <v>61</v>
      </c>
      <c r="W1779" s="2" t="s">
        <v>178</v>
      </c>
      <c r="X1779" s="2" t="s">
        <v>2812</v>
      </c>
      <c r="Y1779" s="2">
        <v>61265</v>
      </c>
      <c r="Z1779" s="10">
        <v>42154</v>
      </c>
      <c r="AA1779" s="14" t="str">
        <f>TEXT(Table1[[#This Row],[Order Date]],"mmmm")</f>
        <v>May</v>
      </c>
      <c r="AB1779" s="8" t="str">
        <f>TEXT(Table1[[#This Row],[Order Date]],"yyyy")</f>
        <v>2015</v>
      </c>
      <c r="AC1779" s="10">
        <v>42155</v>
      </c>
      <c r="AD1779" s="2">
        <v>881.04719999999998</v>
      </c>
      <c r="AE1779" s="2">
        <v>11</v>
      </c>
      <c r="AF1779" s="2">
        <v>1276.8800000000001</v>
      </c>
      <c r="AG1779" s="2">
        <v>87286</v>
      </c>
      <c r="AH1779" s="7" t="str">
        <f>IF(COUNTIF(Returns!$A$2:$A$1635,Orders!AG1779)&gt;0,"Returned","Not Returned")</f>
        <v>Not Returned</v>
      </c>
    </row>
    <row r="1780" spans="5:34" ht="12.75" customHeight="1" thickTop="1" thickBot="1" x14ac:dyDescent="0.3">
      <c r="E1780" s="11">
        <v>25352</v>
      </c>
      <c r="F1780" s="12" t="s">
        <v>25</v>
      </c>
      <c r="G1780" s="12">
        <v>0.08</v>
      </c>
      <c r="H1780" s="12">
        <v>120.97</v>
      </c>
      <c r="I1780" s="12">
        <v>26.3</v>
      </c>
      <c r="J1780" s="12">
        <v>3125</v>
      </c>
      <c r="K1780" s="7" t="str">
        <f>IF(COUNTIF(Table1[Customer ID],Table1[[#This Row],[Customer ID]])&gt;1,"Repeat Customer","One-Time Customer")</f>
        <v>One-Time Customer</v>
      </c>
      <c r="L1780" s="12" t="s">
        <v>2813</v>
      </c>
      <c r="M1780" s="12" t="s">
        <v>39</v>
      </c>
      <c r="N1780" s="12" t="s">
        <v>40</v>
      </c>
      <c r="O1780" s="12" t="s">
        <v>77</v>
      </c>
      <c r="P1780" s="12" t="s">
        <v>85</v>
      </c>
      <c r="Q1780" s="12" t="s">
        <v>43</v>
      </c>
      <c r="R1780" s="12" t="s">
        <v>2814</v>
      </c>
      <c r="S1780" s="12">
        <v>0.38</v>
      </c>
      <c r="T1780" s="7">
        <f>Table1[[#This Row],[Profit]]/Table1[[#This Row],[Sales]]</f>
        <v>-1.001116054456717</v>
      </c>
      <c r="U1780" s="12" t="s">
        <v>33</v>
      </c>
      <c r="V1780" s="12" t="s">
        <v>61</v>
      </c>
      <c r="W1780" s="12" t="s">
        <v>178</v>
      </c>
      <c r="X1780" s="12" t="s">
        <v>2815</v>
      </c>
      <c r="Y1780" s="12">
        <v>60056</v>
      </c>
      <c r="Z1780" s="13">
        <v>42009</v>
      </c>
      <c r="AA1780" s="14" t="str">
        <f>TEXT(Table1[[#This Row],[Order Date]],"mmmm")</f>
        <v>January</v>
      </c>
      <c r="AB1780" s="8" t="str">
        <f>TEXT(Table1[[#This Row],[Order Date]],"yyyy")</f>
        <v>2015</v>
      </c>
      <c r="AC1780" s="13">
        <v>42011</v>
      </c>
      <c r="AD1780" s="12">
        <v>-233.840688</v>
      </c>
      <c r="AE1780" s="12">
        <v>2</v>
      </c>
      <c r="AF1780" s="12">
        <v>233.58</v>
      </c>
      <c r="AG1780" s="12">
        <v>87285</v>
      </c>
      <c r="AH1780" s="7" t="str">
        <f>IF(COUNTIF(Returns!$A$2:$A$1635,Orders!AG1780)&gt;0,"Returned","Not Returned")</f>
        <v>Not Returned</v>
      </c>
    </row>
    <row r="1781" spans="5:34" ht="12.75" customHeight="1" thickTop="1" thickBot="1" x14ac:dyDescent="0.3">
      <c r="E1781" s="9">
        <v>24457</v>
      </c>
      <c r="F1781" s="2" t="s">
        <v>106</v>
      </c>
      <c r="G1781" s="2">
        <v>0.08</v>
      </c>
      <c r="H1781" s="2">
        <v>3.69</v>
      </c>
      <c r="I1781" s="2">
        <v>2.5</v>
      </c>
      <c r="J1781" s="2">
        <v>3128</v>
      </c>
      <c r="K1781" s="7" t="str">
        <f>IF(COUNTIF(Table1[Customer ID],Table1[[#This Row],[Customer ID]])&gt;1,"Repeat Customer","One-Time Customer")</f>
        <v>One-Time Customer</v>
      </c>
      <c r="L1781" s="2" t="s">
        <v>2816</v>
      </c>
      <c r="M1781" s="2" t="s">
        <v>49</v>
      </c>
      <c r="N1781" s="2" t="s">
        <v>58</v>
      </c>
      <c r="O1781" s="2" t="s">
        <v>29</v>
      </c>
      <c r="P1781" s="2" t="s">
        <v>69</v>
      </c>
      <c r="Q1781" s="2" t="s">
        <v>59</v>
      </c>
      <c r="R1781" s="2" t="s">
        <v>1358</v>
      </c>
      <c r="S1781" s="2">
        <v>0.39</v>
      </c>
      <c r="T1781" s="7">
        <f>Table1[[#This Row],[Profit]]/Table1[[#This Row],[Sales]]</f>
        <v>-4.3488430268918083</v>
      </c>
      <c r="U1781" s="2" t="s">
        <v>33</v>
      </c>
      <c r="V1781" s="2" t="s">
        <v>136</v>
      </c>
      <c r="W1781" s="2" t="s">
        <v>171</v>
      </c>
      <c r="X1781" s="2" t="s">
        <v>2817</v>
      </c>
      <c r="Y1781" s="2">
        <v>71109</v>
      </c>
      <c r="Z1781" s="10">
        <v>42180</v>
      </c>
      <c r="AA1781" s="14" t="str">
        <f>TEXT(Table1[[#This Row],[Order Date]],"mmmm")</f>
        <v>June</v>
      </c>
      <c r="AB1781" s="8" t="str">
        <f>TEXT(Table1[[#This Row],[Order Date]],"yyyy")</f>
        <v>2015</v>
      </c>
      <c r="AC1781" s="10">
        <v>42185</v>
      </c>
      <c r="AD1781" s="2">
        <v>-139.07600000000002</v>
      </c>
      <c r="AE1781" s="2">
        <v>9</v>
      </c>
      <c r="AF1781" s="2">
        <v>31.98</v>
      </c>
      <c r="AG1781" s="2">
        <v>89810</v>
      </c>
      <c r="AH1781" s="7" t="str">
        <f>IF(COUNTIF(Returns!$A$2:$A$1635,Orders!AG1781)&gt;0,"Returned","Not Returned")</f>
        <v>Not Returned</v>
      </c>
    </row>
    <row r="1782" spans="5:34" ht="12.75" customHeight="1" thickTop="1" thickBot="1" x14ac:dyDescent="0.3">
      <c r="E1782" s="11">
        <v>20483</v>
      </c>
      <c r="F1782" s="12" t="s">
        <v>25</v>
      </c>
      <c r="G1782" s="12">
        <v>0.1</v>
      </c>
      <c r="H1782" s="12">
        <v>180.98</v>
      </c>
      <c r="I1782" s="12">
        <v>26.2</v>
      </c>
      <c r="J1782" s="12">
        <v>3132</v>
      </c>
      <c r="K1782" s="7" t="str">
        <f>IF(COUNTIF(Table1[Customer ID],Table1[[#This Row],[Customer ID]])&gt;1,"Repeat Customer","One-Time Customer")</f>
        <v>Repeat Customer</v>
      </c>
      <c r="L1782" s="12" t="s">
        <v>2818</v>
      </c>
      <c r="M1782" s="12" t="s">
        <v>39</v>
      </c>
      <c r="N1782" s="12" t="s">
        <v>28</v>
      </c>
      <c r="O1782" s="12" t="s">
        <v>41</v>
      </c>
      <c r="P1782" s="12" t="s">
        <v>42</v>
      </c>
      <c r="Q1782" s="12" t="s">
        <v>43</v>
      </c>
      <c r="R1782" s="12" t="s">
        <v>241</v>
      </c>
      <c r="S1782" s="12">
        <v>0.59</v>
      </c>
      <c r="T1782" s="7">
        <f>Table1[[#This Row],[Profit]]/Table1[[#This Row],[Sales]]</f>
        <v>-0.1244927033999461</v>
      </c>
      <c r="U1782" s="12" t="s">
        <v>33</v>
      </c>
      <c r="V1782" s="12" t="s">
        <v>61</v>
      </c>
      <c r="W1782" s="12" t="s">
        <v>178</v>
      </c>
      <c r="X1782" s="12" t="s">
        <v>2819</v>
      </c>
      <c r="Y1782" s="12">
        <v>60060</v>
      </c>
      <c r="Z1782" s="13">
        <v>42177</v>
      </c>
      <c r="AA1782" s="14" t="str">
        <f>TEXT(Table1[[#This Row],[Order Date]],"mmmm")</f>
        <v>June</v>
      </c>
      <c r="AB1782" s="8" t="str">
        <f>TEXT(Table1[[#This Row],[Order Date]],"yyyy")</f>
        <v>2015</v>
      </c>
      <c r="AC1782" s="13">
        <v>42178</v>
      </c>
      <c r="AD1782" s="12">
        <v>-64.664000000000001</v>
      </c>
      <c r="AE1782" s="12">
        <v>3</v>
      </c>
      <c r="AF1782" s="12">
        <v>519.41999999999996</v>
      </c>
      <c r="AG1782" s="12">
        <v>86790</v>
      </c>
      <c r="AH1782" s="7" t="str">
        <f>IF(COUNTIF(Returns!$A$2:$A$1635,Orders!AG1782)&gt;0,"Returned","Not Returned")</f>
        <v>Not Returned</v>
      </c>
    </row>
    <row r="1783" spans="5:34" ht="12.75" customHeight="1" thickTop="1" thickBot="1" x14ac:dyDescent="0.3">
      <c r="E1783" s="9">
        <v>19258</v>
      </c>
      <c r="F1783" s="2" t="s">
        <v>56</v>
      </c>
      <c r="G1783" s="2">
        <v>0.04</v>
      </c>
      <c r="H1783" s="2">
        <v>62.05</v>
      </c>
      <c r="I1783" s="2">
        <v>3.99</v>
      </c>
      <c r="J1783" s="2">
        <v>3132</v>
      </c>
      <c r="K1783" s="7" t="str">
        <f>IF(COUNTIF(Table1[Customer ID],Table1[[#This Row],[Customer ID]])&gt;1,"Repeat Customer","One-Time Customer")</f>
        <v>Repeat Customer</v>
      </c>
      <c r="L1783" s="2" t="s">
        <v>2818</v>
      </c>
      <c r="M1783" s="2" t="s">
        <v>49</v>
      </c>
      <c r="N1783" s="2" t="s">
        <v>28</v>
      </c>
      <c r="O1783" s="2" t="s">
        <v>29</v>
      </c>
      <c r="P1783" s="2" t="s">
        <v>257</v>
      </c>
      <c r="Q1783" s="2" t="s">
        <v>59</v>
      </c>
      <c r="R1783" s="2" t="s">
        <v>2820</v>
      </c>
      <c r="S1783" s="2">
        <v>0.55000000000000004</v>
      </c>
      <c r="T1783" s="7">
        <f>Table1[[#This Row],[Profit]]/Table1[[#This Row],[Sales]]</f>
        <v>0.69</v>
      </c>
      <c r="U1783" s="2" t="s">
        <v>33</v>
      </c>
      <c r="V1783" s="2" t="s">
        <v>61</v>
      </c>
      <c r="W1783" s="2" t="s">
        <v>178</v>
      </c>
      <c r="X1783" s="2" t="s">
        <v>2819</v>
      </c>
      <c r="Y1783" s="2">
        <v>60060</v>
      </c>
      <c r="Z1783" s="10">
        <v>42141</v>
      </c>
      <c r="AA1783" s="14" t="str">
        <f>TEXT(Table1[[#This Row],[Order Date]],"mmmm")</f>
        <v>May</v>
      </c>
      <c r="AB1783" s="8" t="str">
        <f>TEXT(Table1[[#This Row],[Order Date]],"yyyy")</f>
        <v>2015</v>
      </c>
      <c r="AC1783" s="10">
        <v>42142</v>
      </c>
      <c r="AD1783" s="2">
        <v>1644.0767999999998</v>
      </c>
      <c r="AE1783" s="2">
        <v>40</v>
      </c>
      <c r="AF1783" s="2">
        <v>2382.7199999999998</v>
      </c>
      <c r="AG1783" s="2">
        <v>86794</v>
      </c>
      <c r="AH1783" s="7" t="str">
        <f>IF(COUNTIF(Returns!$A$2:$A$1635,Orders!AG1783)&gt;0,"Returned","Not Returned")</f>
        <v>Not Returned</v>
      </c>
    </row>
    <row r="1784" spans="5:34" ht="12.75" customHeight="1" thickTop="1" thickBot="1" x14ac:dyDescent="0.3">
      <c r="E1784" s="11">
        <v>22459</v>
      </c>
      <c r="F1784" s="12" t="s">
        <v>56</v>
      </c>
      <c r="G1784" s="12">
        <v>0.1</v>
      </c>
      <c r="H1784" s="12">
        <v>5.81</v>
      </c>
      <c r="I1784" s="12">
        <v>8.49</v>
      </c>
      <c r="J1784" s="12">
        <v>3133</v>
      </c>
      <c r="K1784" s="7" t="str">
        <f>IF(COUNTIF(Table1[Customer ID],Table1[[#This Row],[Customer ID]])&gt;1,"Repeat Customer","One-Time Customer")</f>
        <v>Repeat Customer</v>
      </c>
      <c r="L1784" s="12" t="s">
        <v>2821</v>
      </c>
      <c r="M1784" s="12" t="s">
        <v>49</v>
      </c>
      <c r="N1784" s="12" t="s">
        <v>28</v>
      </c>
      <c r="O1784" s="12" t="s">
        <v>29</v>
      </c>
      <c r="P1784" s="12" t="s">
        <v>109</v>
      </c>
      <c r="Q1784" s="12" t="s">
        <v>59</v>
      </c>
      <c r="R1784" s="12" t="s">
        <v>325</v>
      </c>
      <c r="S1784" s="12">
        <v>0.39</v>
      </c>
      <c r="T1784" s="7">
        <f>Table1[[#This Row],[Profit]]/Table1[[#This Row],[Sales]]</f>
        <v>-5.394696736453203</v>
      </c>
      <c r="U1784" s="12" t="s">
        <v>33</v>
      </c>
      <c r="V1784" s="12" t="s">
        <v>61</v>
      </c>
      <c r="W1784" s="12" t="s">
        <v>178</v>
      </c>
      <c r="X1784" s="12" t="s">
        <v>2822</v>
      </c>
      <c r="Y1784" s="12">
        <v>60540</v>
      </c>
      <c r="Z1784" s="13">
        <v>42020</v>
      </c>
      <c r="AA1784" s="14" t="str">
        <f>TEXT(Table1[[#This Row],[Order Date]],"mmmm")</f>
        <v>January</v>
      </c>
      <c r="AB1784" s="8" t="str">
        <f>TEXT(Table1[[#This Row],[Order Date]],"yyyy")</f>
        <v>2015</v>
      </c>
      <c r="AC1784" s="13">
        <v>42021</v>
      </c>
      <c r="AD1784" s="12">
        <v>-350.43950000000001</v>
      </c>
      <c r="AE1784" s="12">
        <v>12</v>
      </c>
      <c r="AF1784" s="12">
        <v>64.959999999999994</v>
      </c>
      <c r="AG1784" s="12">
        <v>86789</v>
      </c>
      <c r="AH1784" s="7" t="str">
        <f>IF(COUNTIF(Returns!$A$2:$A$1635,Orders!AG1784)&gt;0,"Returned","Not Returned")</f>
        <v>Not Returned</v>
      </c>
    </row>
    <row r="1785" spans="5:34" ht="12.75" customHeight="1" thickTop="1" thickBot="1" x14ac:dyDescent="0.3">
      <c r="E1785" s="9">
        <v>22460</v>
      </c>
      <c r="F1785" s="2" t="s">
        <v>56</v>
      </c>
      <c r="G1785" s="2">
        <v>0.03</v>
      </c>
      <c r="H1785" s="2">
        <v>1.81</v>
      </c>
      <c r="I1785" s="2">
        <v>0.75</v>
      </c>
      <c r="J1785" s="2">
        <v>3133</v>
      </c>
      <c r="K1785" s="7" t="str">
        <f>IF(COUNTIF(Table1[Customer ID],Table1[[#This Row],[Customer ID]])&gt;1,"Repeat Customer","One-Time Customer")</f>
        <v>Repeat Customer</v>
      </c>
      <c r="L1785" s="2" t="s">
        <v>2821</v>
      </c>
      <c r="M1785" s="2" t="s">
        <v>49</v>
      </c>
      <c r="N1785" s="2" t="s">
        <v>28</v>
      </c>
      <c r="O1785" s="2" t="s">
        <v>29</v>
      </c>
      <c r="P1785" s="2" t="s">
        <v>66</v>
      </c>
      <c r="Q1785" s="2" t="s">
        <v>31</v>
      </c>
      <c r="R1785" s="2" t="s">
        <v>2823</v>
      </c>
      <c r="S1785" s="2">
        <v>0.52</v>
      </c>
      <c r="T1785" s="7">
        <f>Table1[[#This Row],[Profit]]/Table1[[#This Row],[Sales]]</f>
        <v>0.21958202716823405</v>
      </c>
      <c r="U1785" s="2" t="s">
        <v>33</v>
      </c>
      <c r="V1785" s="2" t="s">
        <v>61</v>
      </c>
      <c r="W1785" s="2" t="s">
        <v>178</v>
      </c>
      <c r="X1785" s="2" t="s">
        <v>2822</v>
      </c>
      <c r="Y1785" s="2">
        <v>60540</v>
      </c>
      <c r="Z1785" s="10">
        <v>42020</v>
      </c>
      <c r="AA1785" s="14" t="str">
        <f>TEXT(Table1[[#This Row],[Order Date]],"mmmm")</f>
        <v>January</v>
      </c>
      <c r="AB1785" s="8" t="str">
        <f>TEXT(Table1[[#This Row],[Order Date]],"yyyy")</f>
        <v>2015</v>
      </c>
      <c r="AC1785" s="10">
        <v>42021</v>
      </c>
      <c r="AD1785" s="2">
        <v>4.2027999999999999</v>
      </c>
      <c r="AE1785" s="2">
        <v>10</v>
      </c>
      <c r="AF1785" s="2">
        <v>19.14</v>
      </c>
      <c r="AG1785" s="2">
        <v>86789</v>
      </c>
      <c r="AH1785" s="7" t="str">
        <f>IF(COUNTIF(Returns!$A$2:$A$1635,Orders!AG1785)&gt;0,"Returned","Not Returned")</f>
        <v>Not Returned</v>
      </c>
    </row>
    <row r="1786" spans="5:34" ht="12.75" customHeight="1" thickTop="1" thickBot="1" x14ac:dyDescent="0.3">
      <c r="E1786" s="11">
        <v>21719</v>
      </c>
      <c r="F1786" s="12" t="s">
        <v>47</v>
      </c>
      <c r="G1786" s="12">
        <v>0.08</v>
      </c>
      <c r="H1786" s="12">
        <v>5.4</v>
      </c>
      <c r="I1786" s="12">
        <v>7.78</v>
      </c>
      <c r="J1786" s="12">
        <v>3133</v>
      </c>
      <c r="K1786" s="7" t="str">
        <f>IF(COUNTIF(Table1[Customer ID],Table1[[#This Row],[Customer ID]])&gt;1,"Repeat Customer","One-Time Customer")</f>
        <v>Repeat Customer</v>
      </c>
      <c r="L1786" s="12" t="s">
        <v>2821</v>
      </c>
      <c r="M1786" s="12" t="s">
        <v>49</v>
      </c>
      <c r="N1786" s="12" t="s">
        <v>28</v>
      </c>
      <c r="O1786" s="12" t="s">
        <v>29</v>
      </c>
      <c r="P1786" s="12" t="s">
        <v>109</v>
      </c>
      <c r="Q1786" s="12" t="s">
        <v>59</v>
      </c>
      <c r="R1786" s="12" t="s">
        <v>310</v>
      </c>
      <c r="S1786" s="12">
        <v>0.37</v>
      </c>
      <c r="T1786" s="7">
        <f>Table1[[#This Row],[Profit]]/Table1[[#This Row],[Sales]]</f>
        <v>-1.7383826429980274</v>
      </c>
      <c r="U1786" s="12" t="s">
        <v>33</v>
      </c>
      <c r="V1786" s="12" t="s">
        <v>61</v>
      </c>
      <c r="W1786" s="12" t="s">
        <v>178</v>
      </c>
      <c r="X1786" s="12" t="s">
        <v>2822</v>
      </c>
      <c r="Y1786" s="12">
        <v>60540</v>
      </c>
      <c r="Z1786" s="13">
        <v>42067</v>
      </c>
      <c r="AA1786" s="14" t="str">
        <f>TEXT(Table1[[#This Row],[Order Date]],"mmmm")</f>
        <v>March</v>
      </c>
      <c r="AB1786" s="8" t="str">
        <f>TEXT(Table1[[#This Row],[Order Date]],"yyyy")</f>
        <v>2015</v>
      </c>
      <c r="AC1786" s="13">
        <v>42067</v>
      </c>
      <c r="AD1786" s="12">
        <v>-44.067999999999998</v>
      </c>
      <c r="AE1786" s="12">
        <v>4</v>
      </c>
      <c r="AF1786" s="12">
        <v>25.35</v>
      </c>
      <c r="AG1786" s="12">
        <v>86792</v>
      </c>
      <c r="AH1786" s="7" t="str">
        <f>IF(COUNTIF(Returns!$A$2:$A$1635,Orders!AG1786)&gt;0,"Returned","Not Returned")</f>
        <v>Not Returned</v>
      </c>
    </row>
    <row r="1787" spans="5:34" ht="12.75" customHeight="1" thickTop="1" thickBot="1" x14ac:dyDescent="0.3">
      <c r="E1787" s="9">
        <v>21720</v>
      </c>
      <c r="F1787" s="2" t="s">
        <v>47</v>
      </c>
      <c r="G1787" s="2">
        <v>0.09</v>
      </c>
      <c r="H1787" s="2">
        <v>8.4600000000000009</v>
      </c>
      <c r="I1787" s="2">
        <v>8.99</v>
      </c>
      <c r="J1787" s="2">
        <v>3133</v>
      </c>
      <c r="K1787" s="7" t="str">
        <f>IF(COUNTIF(Table1[Customer ID],Table1[[#This Row],[Customer ID]])&gt;1,"Repeat Customer","One-Time Customer")</f>
        <v>Repeat Customer</v>
      </c>
      <c r="L1787" s="2" t="s">
        <v>2821</v>
      </c>
      <c r="M1787" s="2" t="s">
        <v>27</v>
      </c>
      <c r="N1787" s="2" t="s">
        <v>28</v>
      </c>
      <c r="O1787" s="2" t="s">
        <v>77</v>
      </c>
      <c r="P1787" s="2" t="s">
        <v>180</v>
      </c>
      <c r="Q1787" s="2" t="s">
        <v>51</v>
      </c>
      <c r="R1787" s="2" t="s">
        <v>2824</v>
      </c>
      <c r="S1787" s="2">
        <v>0.79</v>
      </c>
      <c r="T1787" s="7">
        <f>Table1[[#This Row],[Profit]]/Table1[[#This Row],[Sales]]</f>
        <v>-2.2320675105485233</v>
      </c>
      <c r="U1787" s="2" t="s">
        <v>33</v>
      </c>
      <c r="V1787" s="2" t="s">
        <v>61</v>
      </c>
      <c r="W1787" s="2" t="s">
        <v>178</v>
      </c>
      <c r="X1787" s="2" t="s">
        <v>2822</v>
      </c>
      <c r="Y1787" s="2">
        <v>60540</v>
      </c>
      <c r="Z1787" s="10">
        <v>42067</v>
      </c>
      <c r="AA1787" s="14" t="str">
        <f>TEXT(Table1[[#This Row],[Order Date]],"mmmm")</f>
        <v>March</v>
      </c>
      <c r="AB1787" s="8" t="str">
        <f>TEXT(Table1[[#This Row],[Order Date]],"yyyy")</f>
        <v>2015</v>
      </c>
      <c r="AC1787" s="10">
        <v>42070</v>
      </c>
      <c r="AD1787" s="2">
        <v>-100.51</v>
      </c>
      <c r="AE1787" s="2">
        <v>5</v>
      </c>
      <c r="AF1787" s="2">
        <v>45.03</v>
      </c>
      <c r="AG1787" s="2">
        <v>86792</v>
      </c>
      <c r="AH1787" s="7" t="str">
        <f>IF(COUNTIF(Returns!$A$2:$A$1635,Orders!AG1787)&gt;0,"Returned","Not Returned")</f>
        <v>Not Returned</v>
      </c>
    </row>
    <row r="1788" spans="5:34" ht="12.75" customHeight="1" thickTop="1" thickBot="1" x14ac:dyDescent="0.3">
      <c r="E1788" s="11">
        <v>21721</v>
      </c>
      <c r="F1788" s="12" t="s">
        <v>47</v>
      </c>
      <c r="G1788" s="12">
        <v>0.21</v>
      </c>
      <c r="H1788" s="12">
        <v>14.98</v>
      </c>
      <c r="I1788" s="12">
        <v>8.99</v>
      </c>
      <c r="J1788" s="12">
        <v>3133</v>
      </c>
      <c r="K1788" s="7" t="str">
        <f>IF(COUNTIF(Table1[Customer ID],Table1[[#This Row],[Customer ID]])&gt;1,"Repeat Customer","One-Time Customer")</f>
        <v>Repeat Customer</v>
      </c>
      <c r="L1788" s="12" t="s">
        <v>2821</v>
      </c>
      <c r="M1788" s="12" t="s">
        <v>49</v>
      </c>
      <c r="N1788" s="12" t="s">
        <v>28</v>
      </c>
      <c r="O1788" s="12" t="s">
        <v>41</v>
      </c>
      <c r="P1788" s="12" t="s">
        <v>50</v>
      </c>
      <c r="Q1788" s="12" t="s">
        <v>51</v>
      </c>
      <c r="R1788" s="12" t="s">
        <v>2598</v>
      </c>
      <c r="S1788" s="12">
        <v>0.39</v>
      </c>
      <c r="T1788" s="7">
        <f>Table1[[#This Row],[Profit]]/Table1[[#This Row],[Sales]]</f>
        <v>-0.1153571196464548</v>
      </c>
      <c r="U1788" s="12" t="s">
        <v>33</v>
      </c>
      <c r="V1788" s="12" t="s">
        <v>61</v>
      </c>
      <c r="W1788" s="12" t="s">
        <v>178</v>
      </c>
      <c r="X1788" s="12" t="s">
        <v>2822</v>
      </c>
      <c r="Y1788" s="12">
        <v>60540</v>
      </c>
      <c r="Z1788" s="13">
        <v>42067</v>
      </c>
      <c r="AA1788" s="14" t="str">
        <f>TEXT(Table1[[#This Row],[Order Date]],"mmmm")</f>
        <v>March</v>
      </c>
      <c r="AB1788" s="8" t="str">
        <f>TEXT(Table1[[#This Row],[Order Date]],"yyyy")</f>
        <v>2015</v>
      </c>
      <c r="AC1788" s="13">
        <v>42068</v>
      </c>
      <c r="AD1788" s="12">
        <v>-17.75</v>
      </c>
      <c r="AE1788" s="12">
        <v>10</v>
      </c>
      <c r="AF1788" s="12">
        <v>153.87</v>
      </c>
      <c r="AG1788" s="12">
        <v>86792</v>
      </c>
      <c r="AH1788" s="7" t="str">
        <f>IF(COUNTIF(Returns!$A$2:$A$1635,Orders!AG1788)&gt;0,"Returned","Not Returned")</f>
        <v>Not Returned</v>
      </c>
    </row>
    <row r="1789" spans="5:34" ht="12.75" customHeight="1" thickTop="1" thickBot="1" x14ac:dyDescent="0.3">
      <c r="E1789" s="9">
        <v>21722</v>
      </c>
      <c r="F1789" s="2" t="s">
        <v>47</v>
      </c>
      <c r="G1789" s="2">
        <v>0.04</v>
      </c>
      <c r="H1789" s="2">
        <v>155.99</v>
      </c>
      <c r="I1789" s="2">
        <v>8.08</v>
      </c>
      <c r="J1789" s="2">
        <v>3133</v>
      </c>
      <c r="K1789" s="7" t="str">
        <f>IF(COUNTIF(Table1[Customer ID],Table1[[#This Row],[Customer ID]])&gt;1,"Repeat Customer","One-Time Customer")</f>
        <v>Repeat Customer</v>
      </c>
      <c r="L1789" s="2" t="s">
        <v>2821</v>
      </c>
      <c r="M1789" s="2" t="s">
        <v>49</v>
      </c>
      <c r="N1789" s="2" t="s">
        <v>28</v>
      </c>
      <c r="O1789" s="2" t="s">
        <v>77</v>
      </c>
      <c r="P1789" s="2" t="s">
        <v>78</v>
      </c>
      <c r="Q1789" s="2" t="s">
        <v>59</v>
      </c>
      <c r="R1789" s="2" t="s">
        <v>2825</v>
      </c>
      <c r="S1789" s="2">
        <v>0.6</v>
      </c>
      <c r="T1789" s="7">
        <f>Table1[[#This Row],[Profit]]/Table1[[#This Row],[Sales]]</f>
        <v>0.49099498987619322</v>
      </c>
      <c r="U1789" s="2" t="s">
        <v>33</v>
      </c>
      <c r="V1789" s="2" t="s">
        <v>61</v>
      </c>
      <c r="W1789" s="2" t="s">
        <v>178</v>
      </c>
      <c r="X1789" s="2" t="s">
        <v>2822</v>
      </c>
      <c r="Y1789" s="2">
        <v>60540</v>
      </c>
      <c r="Z1789" s="10">
        <v>42067</v>
      </c>
      <c r="AA1789" s="14" t="str">
        <f>TEXT(Table1[[#This Row],[Order Date]],"mmmm")</f>
        <v>March</v>
      </c>
      <c r="AB1789" s="8" t="str">
        <f>TEXT(Table1[[#This Row],[Order Date]],"yyyy")</f>
        <v>2015</v>
      </c>
      <c r="AC1789" s="10">
        <v>42068</v>
      </c>
      <c r="AD1789" s="2">
        <v>1374.9480000000001</v>
      </c>
      <c r="AE1789" s="2">
        <v>22</v>
      </c>
      <c r="AF1789" s="2">
        <v>2800.33</v>
      </c>
      <c r="AG1789" s="2">
        <v>86792</v>
      </c>
      <c r="AH1789" s="7" t="str">
        <f>IF(COUNTIF(Returns!$A$2:$A$1635,Orders!AG1789)&gt;0,"Returned","Not Returned")</f>
        <v>Not Returned</v>
      </c>
    </row>
    <row r="1790" spans="5:34" ht="12.75" customHeight="1" thickTop="1" thickBot="1" x14ac:dyDescent="0.3">
      <c r="E1790" s="11">
        <v>23898</v>
      </c>
      <c r="F1790" s="12" t="s">
        <v>47</v>
      </c>
      <c r="G1790" s="12">
        <v>0.03</v>
      </c>
      <c r="H1790" s="12">
        <v>150.88999999999999</v>
      </c>
      <c r="I1790" s="12">
        <v>60.2</v>
      </c>
      <c r="J1790" s="12">
        <v>3136</v>
      </c>
      <c r="K1790" s="7" t="str">
        <f>IF(COUNTIF(Table1[Customer ID],Table1[[#This Row],[Customer ID]])&gt;1,"Repeat Customer","One-Time Customer")</f>
        <v>One-Time Customer</v>
      </c>
      <c r="L1790" s="12" t="s">
        <v>2826</v>
      </c>
      <c r="M1790" s="12" t="s">
        <v>39</v>
      </c>
      <c r="N1790" s="12" t="s">
        <v>114</v>
      </c>
      <c r="O1790" s="12" t="s">
        <v>41</v>
      </c>
      <c r="P1790" s="12" t="s">
        <v>42</v>
      </c>
      <c r="Q1790" s="12" t="s">
        <v>43</v>
      </c>
      <c r="R1790" s="12" t="s">
        <v>1186</v>
      </c>
      <c r="S1790" s="12">
        <v>0.77</v>
      </c>
      <c r="T1790" s="7">
        <f>Table1[[#This Row],[Profit]]/Table1[[#This Row],[Sales]]</f>
        <v>-0.18850565762799529</v>
      </c>
      <c r="U1790" s="12" t="s">
        <v>33</v>
      </c>
      <c r="V1790" s="12" t="s">
        <v>53</v>
      </c>
      <c r="W1790" s="12" t="s">
        <v>188</v>
      </c>
      <c r="X1790" s="12" t="s">
        <v>433</v>
      </c>
      <c r="Y1790" s="12">
        <v>4073</v>
      </c>
      <c r="Z1790" s="13">
        <v>42057</v>
      </c>
      <c r="AA1790" s="14" t="str">
        <f>TEXT(Table1[[#This Row],[Order Date]],"mmmm")</f>
        <v>February</v>
      </c>
      <c r="AB1790" s="8" t="str">
        <f>TEXT(Table1[[#This Row],[Order Date]],"yyyy")</f>
        <v>2015</v>
      </c>
      <c r="AC1790" s="13">
        <v>42057</v>
      </c>
      <c r="AD1790" s="12">
        <v>-677.87199999999996</v>
      </c>
      <c r="AE1790" s="12">
        <v>23</v>
      </c>
      <c r="AF1790" s="12">
        <v>3596.03</v>
      </c>
      <c r="AG1790" s="12">
        <v>86791</v>
      </c>
      <c r="AH1790" s="7" t="str">
        <f>IF(COUNTIF(Returns!$A$2:$A$1635,Orders!AG1790)&gt;0,"Returned","Not Returned")</f>
        <v>Not Returned</v>
      </c>
    </row>
    <row r="1791" spans="5:34" ht="12.75" customHeight="1" thickTop="1" thickBot="1" x14ac:dyDescent="0.3">
      <c r="E1791" s="9">
        <v>24691</v>
      </c>
      <c r="F1791" s="2" t="s">
        <v>37</v>
      </c>
      <c r="G1791" s="2">
        <v>0.09</v>
      </c>
      <c r="H1791" s="2">
        <v>304.99</v>
      </c>
      <c r="I1791" s="2">
        <v>19.989999999999998</v>
      </c>
      <c r="J1791" s="2">
        <v>3137</v>
      </c>
      <c r="K1791" s="7" t="str">
        <f>IF(COUNTIF(Table1[Customer ID],Table1[[#This Row],[Customer ID]])&gt;1,"Repeat Customer","One-Time Customer")</f>
        <v>One-Time Customer</v>
      </c>
      <c r="L1791" s="2" t="s">
        <v>2827</v>
      </c>
      <c r="M1791" s="2" t="s">
        <v>49</v>
      </c>
      <c r="N1791" s="2" t="s">
        <v>28</v>
      </c>
      <c r="O1791" s="2" t="s">
        <v>29</v>
      </c>
      <c r="P1791" s="2" t="s">
        <v>109</v>
      </c>
      <c r="Q1791" s="2" t="s">
        <v>59</v>
      </c>
      <c r="R1791" s="2" t="s">
        <v>2625</v>
      </c>
      <c r="S1791" s="2">
        <v>0.4</v>
      </c>
      <c r="T1791" s="7">
        <f>Table1[[#This Row],[Profit]]/Table1[[#This Row],[Sales]]</f>
        <v>0.69</v>
      </c>
      <c r="U1791" s="2" t="s">
        <v>33</v>
      </c>
      <c r="V1791" s="2" t="s">
        <v>53</v>
      </c>
      <c r="W1791" s="2" t="s">
        <v>197</v>
      </c>
      <c r="X1791" s="2" t="s">
        <v>2828</v>
      </c>
      <c r="Y1791" s="2">
        <v>3246</v>
      </c>
      <c r="Z1791" s="10">
        <v>42163</v>
      </c>
      <c r="AA1791" s="14" t="str">
        <f>TEXT(Table1[[#This Row],[Order Date]],"mmmm")</f>
        <v>June</v>
      </c>
      <c r="AB1791" s="8" t="str">
        <f>TEXT(Table1[[#This Row],[Order Date]],"yyyy")</f>
        <v>2015</v>
      </c>
      <c r="AC1791" s="10">
        <v>42164</v>
      </c>
      <c r="AD1791" s="2">
        <v>1623.9494999999999</v>
      </c>
      <c r="AE1791" s="2">
        <v>8</v>
      </c>
      <c r="AF1791" s="2">
        <v>2353.5500000000002</v>
      </c>
      <c r="AG1791" s="2">
        <v>86795</v>
      </c>
      <c r="AH1791" s="7" t="str">
        <f>IF(COUNTIF(Returns!$A$2:$A$1635,Orders!AG1791)&gt;0,"Returned","Not Returned")</f>
        <v>Not Returned</v>
      </c>
    </row>
    <row r="1792" spans="5:34" ht="12.75" customHeight="1" thickTop="1" thickBot="1" x14ac:dyDescent="0.3">
      <c r="E1792" s="11">
        <v>23706</v>
      </c>
      <c r="F1792" s="12" t="s">
        <v>37</v>
      </c>
      <c r="G1792" s="12">
        <v>0.05</v>
      </c>
      <c r="H1792" s="12">
        <v>4.0599999999999996</v>
      </c>
      <c r="I1792" s="12">
        <v>6.89</v>
      </c>
      <c r="J1792" s="12">
        <v>3138</v>
      </c>
      <c r="K1792" s="7" t="str">
        <f>IF(COUNTIF(Table1[Customer ID],Table1[[#This Row],[Customer ID]])&gt;1,"Repeat Customer","One-Time Customer")</f>
        <v>One-Time Customer</v>
      </c>
      <c r="L1792" s="12" t="s">
        <v>2829</v>
      </c>
      <c r="M1792" s="12" t="s">
        <v>27</v>
      </c>
      <c r="N1792" s="12" t="s">
        <v>28</v>
      </c>
      <c r="O1792" s="12" t="s">
        <v>29</v>
      </c>
      <c r="P1792" s="12" t="s">
        <v>257</v>
      </c>
      <c r="Q1792" s="12" t="s">
        <v>59</v>
      </c>
      <c r="R1792" s="12" t="s">
        <v>910</v>
      </c>
      <c r="S1792" s="12">
        <v>0.6</v>
      </c>
      <c r="T1792" s="7">
        <f>Table1[[#This Row],[Profit]]/Table1[[#This Row],[Sales]]</f>
        <v>-1.3269417737928055</v>
      </c>
      <c r="U1792" s="12" t="s">
        <v>33</v>
      </c>
      <c r="V1792" s="12" t="s">
        <v>53</v>
      </c>
      <c r="W1792" s="12" t="s">
        <v>197</v>
      </c>
      <c r="X1792" s="12" t="s">
        <v>2830</v>
      </c>
      <c r="Y1792" s="12">
        <v>3053</v>
      </c>
      <c r="Z1792" s="13">
        <v>42174</v>
      </c>
      <c r="AA1792" s="14" t="str">
        <f>TEXT(Table1[[#This Row],[Order Date]],"mmmm")</f>
        <v>June</v>
      </c>
      <c r="AB1792" s="8" t="str">
        <f>TEXT(Table1[[#This Row],[Order Date]],"yyyy")</f>
        <v>2015</v>
      </c>
      <c r="AC1792" s="13">
        <v>42176</v>
      </c>
      <c r="AD1792" s="12">
        <v>-122.83499999999999</v>
      </c>
      <c r="AE1792" s="12">
        <v>22</v>
      </c>
      <c r="AF1792" s="12">
        <v>92.57</v>
      </c>
      <c r="AG1792" s="12">
        <v>86796</v>
      </c>
      <c r="AH1792" s="7" t="str">
        <f>IF(COUNTIF(Returns!$A$2:$A$1635,Orders!AG1792)&gt;0,"Returned","Not Returned")</f>
        <v>Not Returned</v>
      </c>
    </row>
    <row r="1793" spans="5:34" ht="12.75" customHeight="1" thickTop="1" thickBot="1" x14ac:dyDescent="0.3">
      <c r="E1793" s="9">
        <v>23427</v>
      </c>
      <c r="F1793" s="2" t="s">
        <v>47</v>
      </c>
      <c r="G1793" s="2">
        <v>0.09</v>
      </c>
      <c r="H1793" s="2">
        <v>280.98</v>
      </c>
      <c r="I1793" s="2">
        <v>57</v>
      </c>
      <c r="J1793" s="2">
        <v>3139</v>
      </c>
      <c r="K1793" s="7" t="str">
        <f>IF(COUNTIF(Table1[Customer ID],Table1[[#This Row],[Customer ID]])&gt;1,"Repeat Customer","One-Time Customer")</f>
        <v>One-Time Customer</v>
      </c>
      <c r="L1793" s="2" t="s">
        <v>2831</v>
      </c>
      <c r="M1793" s="2" t="s">
        <v>39</v>
      </c>
      <c r="N1793" s="2" t="s">
        <v>40</v>
      </c>
      <c r="O1793" s="2" t="s">
        <v>41</v>
      </c>
      <c r="P1793" s="2" t="s">
        <v>42</v>
      </c>
      <c r="Q1793" s="2" t="s">
        <v>43</v>
      </c>
      <c r="R1793" s="2" t="s">
        <v>670</v>
      </c>
      <c r="S1793" s="2">
        <v>0.78</v>
      </c>
      <c r="T1793" s="7">
        <f>Table1[[#This Row],[Profit]]/Table1[[#This Row],[Sales]]</f>
        <v>3.1663073834273275E-2</v>
      </c>
      <c r="U1793" s="2" t="s">
        <v>33</v>
      </c>
      <c r="V1793" s="2" t="s">
        <v>53</v>
      </c>
      <c r="W1793" s="2" t="s">
        <v>54</v>
      </c>
      <c r="X1793" s="2" t="s">
        <v>868</v>
      </c>
      <c r="Y1793" s="2">
        <v>7016</v>
      </c>
      <c r="Z1793" s="10">
        <v>42126</v>
      </c>
      <c r="AA1793" s="14" t="str">
        <f>TEXT(Table1[[#This Row],[Order Date]],"mmmm")</f>
        <v>May</v>
      </c>
      <c r="AB1793" s="8" t="str">
        <f>TEXT(Table1[[#This Row],[Order Date]],"yyyy")</f>
        <v>2015</v>
      </c>
      <c r="AC1793" s="10">
        <v>42129</v>
      </c>
      <c r="AD1793" s="2">
        <v>252.48800000000028</v>
      </c>
      <c r="AE1793" s="2">
        <v>31</v>
      </c>
      <c r="AF1793" s="2">
        <v>7974.21</v>
      </c>
      <c r="AG1793" s="2">
        <v>86793</v>
      </c>
      <c r="AH1793" s="7" t="str">
        <f>IF(COUNTIF(Returns!$A$2:$A$1635,Orders!AG1793)&gt;0,"Returned","Not Returned")</f>
        <v>Not Returned</v>
      </c>
    </row>
    <row r="1794" spans="5:34" ht="12.75" customHeight="1" thickTop="1" thickBot="1" x14ac:dyDescent="0.3">
      <c r="E1794" s="11">
        <v>18917</v>
      </c>
      <c r="F1794" s="12" t="s">
        <v>106</v>
      </c>
      <c r="G1794" s="12">
        <v>0.09</v>
      </c>
      <c r="H1794" s="12">
        <v>6.84</v>
      </c>
      <c r="I1794" s="12">
        <v>8.3699999999999992</v>
      </c>
      <c r="J1794" s="12">
        <v>3141</v>
      </c>
      <c r="K1794" s="7" t="str">
        <f>IF(COUNTIF(Table1[Customer ID],Table1[[#This Row],[Customer ID]])&gt;1,"Repeat Customer","One-Time Customer")</f>
        <v>Repeat Customer</v>
      </c>
      <c r="L1794" s="12" t="s">
        <v>2832</v>
      </c>
      <c r="M1794" s="12" t="s">
        <v>49</v>
      </c>
      <c r="N1794" s="12" t="s">
        <v>114</v>
      </c>
      <c r="O1794" s="12" t="s">
        <v>29</v>
      </c>
      <c r="P1794" s="12" t="s">
        <v>174</v>
      </c>
      <c r="Q1794" s="12" t="s">
        <v>51</v>
      </c>
      <c r="R1794" s="12" t="s">
        <v>1697</v>
      </c>
      <c r="S1794" s="12">
        <v>0.57999999999999996</v>
      </c>
      <c r="T1794" s="7">
        <f>Table1[[#This Row],[Profit]]/Table1[[#This Row],[Sales]]</f>
        <v>-1.0170493685419058</v>
      </c>
      <c r="U1794" s="12" t="s">
        <v>33</v>
      </c>
      <c r="V1794" s="12" t="s">
        <v>61</v>
      </c>
      <c r="W1794" s="12" t="s">
        <v>130</v>
      </c>
      <c r="X1794" s="12" t="s">
        <v>2073</v>
      </c>
      <c r="Y1794" s="12">
        <v>77506</v>
      </c>
      <c r="Z1794" s="13">
        <v>42156</v>
      </c>
      <c r="AA1794" s="14" t="str">
        <f>TEXT(Table1[[#This Row],[Order Date]],"mmmm")</f>
        <v>June</v>
      </c>
      <c r="AB1794" s="8" t="str">
        <f>TEXT(Table1[[#This Row],[Order Date]],"yyyy")</f>
        <v>2015</v>
      </c>
      <c r="AC1794" s="13">
        <v>42163</v>
      </c>
      <c r="AD1794" s="12">
        <v>-88.584999999999994</v>
      </c>
      <c r="AE1794" s="12">
        <v>13</v>
      </c>
      <c r="AF1794" s="12">
        <v>87.1</v>
      </c>
      <c r="AG1794" s="12">
        <v>86369</v>
      </c>
      <c r="AH1794" s="7" t="str">
        <f>IF(COUNTIF(Returns!$A$2:$A$1635,Orders!AG1794)&gt;0,"Returned","Not Returned")</f>
        <v>Not Returned</v>
      </c>
    </row>
    <row r="1795" spans="5:34" ht="12.75" customHeight="1" thickTop="1" thickBot="1" x14ac:dyDescent="0.3">
      <c r="E1795" s="9">
        <v>18918</v>
      </c>
      <c r="F1795" s="2" t="s">
        <v>106</v>
      </c>
      <c r="G1795" s="2">
        <v>7.0000000000000007E-2</v>
      </c>
      <c r="H1795" s="2">
        <v>48.91</v>
      </c>
      <c r="I1795" s="2">
        <v>35</v>
      </c>
      <c r="J1795" s="2">
        <v>3141</v>
      </c>
      <c r="K1795" s="7" t="str">
        <f>IF(COUNTIF(Table1[Customer ID],Table1[[#This Row],[Customer ID]])&gt;1,"Repeat Customer","One-Time Customer")</f>
        <v>Repeat Customer</v>
      </c>
      <c r="L1795" s="2" t="s">
        <v>2832</v>
      </c>
      <c r="M1795" s="2" t="s">
        <v>27</v>
      </c>
      <c r="N1795" s="2" t="s">
        <v>114</v>
      </c>
      <c r="O1795" s="2" t="s">
        <v>29</v>
      </c>
      <c r="P1795" s="2" t="s">
        <v>141</v>
      </c>
      <c r="Q1795" s="2" t="s">
        <v>236</v>
      </c>
      <c r="R1795" s="2" t="s">
        <v>1692</v>
      </c>
      <c r="S1795" s="2">
        <v>0.83</v>
      </c>
      <c r="T1795" s="7">
        <f>Table1[[#This Row],[Profit]]/Table1[[#This Row],[Sales]]</f>
        <v>-0.65912113562956332</v>
      </c>
      <c r="U1795" s="2" t="s">
        <v>33</v>
      </c>
      <c r="V1795" s="2" t="s">
        <v>61</v>
      </c>
      <c r="W1795" s="2" t="s">
        <v>130</v>
      </c>
      <c r="X1795" s="2" t="s">
        <v>2073</v>
      </c>
      <c r="Y1795" s="2">
        <v>77506</v>
      </c>
      <c r="Z1795" s="10">
        <v>42156</v>
      </c>
      <c r="AA1795" s="14" t="str">
        <f>TEXT(Table1[[#This Row],[Order Date]],"mmmm")</f>
        <v>June</v>
      </c>
      <c r="AB1795" s="8" t="str">
        <f>TEXT(Table1[[#This Row],[Order Date]],"yyyy")</f>
        <v>2015</v>
      </c>
      <c r="AC1795" s="10">
        <v>42158</v>
      </c>
      <c r="AD1795" s="2">
        <v>-485.68</v>
      </c>
      <c r="AE1795" s="2">
        <v>15</v>
      </c>
      <c r="AF1795" s="2">
        <v>736.86</v>
      </c>
      <c r="AG1795" s="2">
        <v>86369</v>
      </c>
      <c r="AH1795" s="7" t="str">
        <f>IF(COUNTIF(Returns!$A$2:$A$1635,Orders!AG1795)&gt;0,"Returned","Not Returned")</f>
        <v>Not Returned</v>
      </c>
    </row>
    <row r="1796" spans="5:34" ht="12.75" customHeight="1" thickTop="1" thickBot="1" x14ac:dyDescent="0.3">
      <c r="E1796" s="11">
        <v>26039</v>
      </c>
      <c r="F1796" s="12" t="s">
        <v>56</v>
      </c>
      <c r="G1796" s="12">
        <v>0.02</v>
      </c>
      <c r="H1796" s="12">
        <v>15.42</v>
      </c>
      <c r="I1796" s="12">
        <v>5.41</v>
      </c>
      <c r="J1796" s="12">
        <v>3143</v>
      </c>
      <c r="K1796" s="7" t="str">
        <f>IF(COUNTIF(Table1[Customer ID],Table1[[#This Row],[Customer ID]])&gt;1,"Repeat Customer","One-Time Customer")</f>
        <v>One-Time Customer</v>
      </c>
      <c r="L1796" s="12" t="s">
        <v>2833</v>
      </c>
      <c r="M1796" s="12" t="s">
        <v>49</v>
      </c>
      <c r="N1796" s="12" t="s">
        <v>114</v>
      </c>
      <c r="O1796" s="12" t="s">
        <v>29</v>
      </c>
      <c r="P1796" s="12" t="s">
        <v>141</v>
      </c>
      <c r="Q1796" s="12" t="s">
        <v>59</v>
      </c>
      <c r="R1796" s="12" t="s">
        <v>2834</v>
      </c>
      <c r="S1796" s="12">
        <v>0.59</v>
      </c>
      <c r="T1796" s="7">
        <f>Table1[[#This Row],[Profit]]/Table1[[#This Row],[Sales]]</f>
        <v>-0.48374704491725767</v>
      </c>
      <c r="U1796" s="12" t="s">
        <v>33</v>
      </c>
      <c r="V1796" s="12" t="s">
        <v>61</v>
      </c>
      <c r="W1796" s="12" t="s">
        <v>130</v>
      </c>
      <c r="X1796" s="12" t="s">
        <v>2835</v>
      </c>
      <c r="Y1796" s="12">
        <v>78660</v>
      </c>
      <c r="Z1796" s="13">
        <v>42087</v>
      </c>
      <c r="AA1796" s="14" t="str">
        <f>TEXT(Table1[[#This Row],[Order Date]],"mmmm")</f>
        <v>March</v>
      </c>
      <c r="AB1796" s="8" t="str">
        <f>TEXT(Table1[[#This Row],[Order Date]],"yyyy")</f>
        <v>2015</v>
      </c>
      <c r="AC1796" s="13">
        <v>42088</v>
      </c>
      <c r="AD1796" s="12">
        <v>-16.37</v>
      </c>
      <c r="AE1796" s="12">
        <v>2</v>
      </c>
      <c r="AF1796" s="12">
        <v>33.840000000000003</v>
      </c>
      <c r="AG1796" s="12">
        <v>86368</v>
      </c>
      <c r="AH1796" s="7" t="str">
        <f>IF(COUNTIF(Returns!$A$2:$A$1635,Orders!AG1796)&gt;0,"Returned","Not Returned")</f>
        <v>Not Returned</v>
      </c>
    </row>
    <row r="1797" spans="5:34" ht="12.75" customHeight="1" thickTop="1" thickBot="1" x14ac:dyDescent="0.3">
      <c r="E1797" s="9">
        <v>19193</v>
      </c>
      <c r="F1797" s="2" t="s">
        <v>47</v>
      </c>
      <c r="G1797" s="2">
        <v>0.03</v>
      </c>
      <c r="H1797" s="2">
        <v>3.36</v>
      </c>
      <c r="I1797" s="2">
        <v>6.27</v>
      </c>
      <c r="J1797" s="2">
        <v>3146</v>
      </c>
      <c r="K1797" s="7" t="str">
        <f>IF(COUNTIF(Table1[Customer ID],Table1[[#This Row],[Customer ID]])&gt;1,"Repeat Customer","One-Time Customer")</f>
        <v>Repeat Customer</v>
      </c>
      <c r="L1797" s="2" t="s">
        <v>2836</v>
      </c>
      <c r="M1797" s="2" t="s">
        <v>49</v>
      </c>
      <c r="N1797" s="2" t="s">
        <v>28</v>
      </c>
      <c r="O1797" s="2" t="s">
        <v>29</v>
      </c>
      <c r="P1797" s="2" t="s">
        <v>109</v>
      </c>
      <c r="Q1797" s="2" t="s">
        <v>59</v>
      </c>
      <c r="R1797" s="2" t="s">
        <v>586</v>
      </c>
      <c r="S1797" s="2">
        <v>0.4</v>
      </c>
      <c r="T1797" s="7">
        <f>Table1[[#This Row],[Profit]]/Table1[[#This Row],[Sales]]</f>
        <v>-6.3260805369127517</v>
      </c>
      <c r="U1797" s="2" t="s">
        <v>33</v>
      </c>
      <c r="V1797" s="2" t="s">
        <v>61</v>
      </c>
      <c r="W1797" s="2" t="s">
        <v>130</v>
      </c>
      <c r="X1797" s="2" t="s">
        <v>2837</v>
      </c>
      <c r="Y1797" s="2">
        <v>78577</v>
      </c>
      <c r="Z1797" s="10">
        <v>42008</v>
      </c>
      <c r="AA1797" s="14" t="str">
        <f>TEXT(Table1[[#This Row],[Order Date]],"mmmm")</f>
        <v>January</v>
      </c>
      <c r="AB1797" s="8" t="str">
        <f>TEXT(Table1[[#This Row],[Order Date]],"yyyy")</f>
        <v>2015</v>
      </c>
      <c r="AC1797" s="10">
        <v>42009</v>
      </c>
      <c r="AD1797" s="2">
        <v>-94.258600000000001</v>
      </c>
      <c r="AE1797" s="2">
        <v>4</v>
      </c>
      <c r="AF1797" s="2">
        <v>14.9</v>
      </c>
      <c r="AG1797" s="2">
        <v>85850</v>
      </c>
      <c r="AH1797" s="7" t="str">
        <f>IF(COUNTIF(Returns!$A$2:$A$1635,Orders!AG1797)&gt;0,"Returned","Not Returned")</f>
        <v>Not Returned</v>
      </c>
    </row>
    <row r="1798" spans="5:34" ht="12.75" customHeight="1" thickTop="1" thickBot="1" x14ac:dyDescent="0.3">
      <c r="E1798" s="11">
        <v>19194</v>
      </c>
      <c r="F1798" s="12" t="s">
        <v>47</v>
      </c>
      <c r="G1798" s="12">
        <v>7.0000000000000007E-2</v>
      </c>
      <c r="H1798" s="12">
        <v>3.71</v>
      </c>
      <c r="I1798" s="12">
        <v>1.93</v>
      </c>
      <c r="J1798" s="12">
        <v>3146</v>
      </c>
      <c r="K1798" s="7" t="str">
        <f>IF(COUNTIF(Table1[Customer ID],Table1[[#This Row],[Customer ID]])&gt;1,"Repeat Customer","One-Time Customer")</f>
        <v>Repeat Customer</v>
      </c>
      <c r="L1798" s="12" t="s">
        <v>2836</v>
      </c>
      <c r="M1798" s="12" t="s">
        <v>27</v>
      </c>
      <c r="N1798" s="12" t="s">
        <v>28</v>
      </c>
      <c r="O1798" s="12" t="s">
        <v>29</v>
      </c>
      <c r="P1798" s="12" t="s">
        <v>93</v>
      </c>
      <c r="Q1798" s="12" t="s">
        <v>31</v>
      </c>
      <c r="R1798" s="12" t="s">
        <v>2838</v>
      </c>
      <c r="S1798" s="12">
        <v>0.35</v>
      </c>
      <c r="T1798" s="7">
        <f>Table1[[#This Row],[Profit]]/Table1[[#This Row],[Sales]]</f>
        <v>0.15970736629667004</v>
      </c>
      <c r="U1798" s="12" t="s">
        <v>33</v>
      </c>
      <c r="V1798" s="12" t="s">
        <v>61</v>
      </c>
      <c r="W1798" s="12" t="s">
        <v>130</v>
      </c>
      <c r="X1798" s="12" t="s">
        <v>2837</v>
      </c>
      <c r="Y1798" s="12">
        <v>78577</v>
      </c>
      <c r="Z1798" s="13">
        <v>42008</v>
      </c>
      <c r="AA1798" s="14" t="str">
        <f>TEXT(Table1[[#This Row],[Order Date]],"mmmm")</f>
        <v>January</v>
      </c>
      <c r="AB1798" s="8" t="str">
        <f>TEXT(Table1[[#This Row],[Order Date]],"yyyy")</f>
        <v>2015</v>
      </c>
      <c r="AC1798" s="13">
        <v>42010</v>
      </c>
      <c r="AD1798" s="12">
        <v>6.3308</v>
      </c>
      <c r="AE1798" s="12">
        <v>11</v>
      </c>
      <c r="AF1798" s="12">
        <v>39.64</v>
      </c>
      <c r="AG1798" s="12">
        <v>85850</v>
      </c>
      <c r="AH1798" s="7" t="str">
        <f>IF(COUNTIF(Returns!$A$2:$A$1635,Orders!AG1798)&gt;0,"Returned","Not Returned")</f>
        <v>Not Returned</v>
      </c>
    </row>
    <row r="1799" spans="5:34" ht="12.75" customHeight="1" thickTop="1" thickBot="1" x14ac:dyDescent="0.3">
      <c r="E1799" s="9">
        <v>24200</v>
      </c>
      <c r="F1799" s="2" t="s">
        <v>56</v>
      </c>
      <c r="G1799" s="2">
        <v>0.06</v>
      </c>
      <c r="H1799" s="2">
        <v>19.989999999999998</v>
      </c>
      <c r="I1799" s="2">
        <v>11.17</v>
      </c>
      <c r="J1799" s="2">
        <v>3148</v>
      </c>
      <c r="K1799" s="7" t="str">
        <f>IF(COUNTIF(Table1[Customer ID],Table1[[#This Row],[Customer ID]])&gt;1,"Repeat Customer","One-Time Customer")</f>
        <v>One-Time Customer</v>
      </c>
      <c r="L1799" s="2" t="s">
        <v>2839</v>
      </c>
      <c r="M1799" s="2" t="s">
        <v>49</v>
      </c>
      <c r="N1799" s="2" t="s">
        <v>28</v>
      </c>
      <c r="O1799" s="2" t="s">
        <v>41</v>
      </c>
      <c r="P1799" s="2" t="s">
        <v>50</v>
      </c>
      <c r="Q1799" s="2" t="s">
        <v>236</v>
      </c>
      <c r="R1799" s="2" t="s">
        <v>508</v>
      </c>
      <c r="S1799" s="2">
        <v>0.6</v>
      </c>
      <c r="T1799" s="7">
        <f>Table1[[#This Row],[Profit]]/Table1[[#This Row],[Sales]]</f>
        <v>-0.47905656319449419</v>
      </c>
      <c r="U1799" s="2" t="s">
        <v>33</v>
      </c>
      <c r="V1799" s="2" t="s">
        <v>34</v>
      </c>
      <c r="W1799" s="2" t="s">
        <v>1741</v>
      </c>
      <c r="X1799" s="2" t="s">
        <v>2840</v>
      </c>
      <c r="Y1799" s="2">
        <v>83854</v>
      </c>
      <c r="Z1799" s="10">
        <v>42018</v>
      </c>
      <c r="AA1799" s="14" t="str">
        <f>TEXT(Table1[[#This Row],[Order Date]],"mmmm")</f>
        <v>January</v>
      </c>
      <c r="AB1799" s="8" t="str">
        <f>TEXT(Table1[[#This Row],[Order Date]],"yyyy")</f>
        <v>2015</v>
      </c>
      <c r="AC1799" s="10">
        <v>42018</v>
      </c>
      <c r="AD1799" s="2">
        <v>-66.823599999999999</v>
      </c>
      <c r="AE1799" s="2">
        <v>7</v>
      </c>
      <c r="AF1799" s="2">
        <v>139.49</v>
      </c>
      <c r="AG1799" s="2">
        <v>89716</v>
      </c>
      <c r="AH1799" s="7" t="str">
        <f>IF(COUNTIF(Returns!$A$2:$A$1635,Orders!AG1799)&gt;0,"Returned","Not Returned")</f>
        <v>Not Returned</v>
      </c>
    </row>
    <row r="1800" spans="5:34" ht="12.75" customHeight="1" thickTop="1" thickBot="1" x14ac:dyDescent="0.3">
      <c r="E1800" s="11">
        <v>24202</v>
      </c>
      <c r="F1800" s="12" t="s">
        <v>56</v>
      </c>
      <c r="G1800" s="12">
        <v>0.06</v>
      </c>
      <c r="H1800" s="12">
        <v>320.98</v>
      </c>
      <c r="I1800" s="12">
        <v>58.95</v>
      </c>
      <c r="J1800" s="12">
        <v>3149</v>
      </c>
      <c r="K1800" s="7" t="str">
        <f>IF(COUNTIF(Table1[Customer ID],Table1[[#This Row],[Customer ID]])&gt;1,"Repeat Customer","One-Time Customer")</f>
        <v>One-Time Customer</v>
      </c>
      <c r="L1800" s="12" t="s">
        <v>2841</v>
      </c>
      <c r="M1800" s="12" t="s">
        <v>39</v>
      </c>
      <c r="N1800" s="12" t="s">
        <v>28</v>
      </c>
      <c r="O1800" s="12" t="s">
        <v>41</v>
      </c>
      <c r="P1800" s="12" t="s">
        <v>42</v>
      </c>
      <c r="Q1800" s="12" t="s">
        <v>43</v>
      </c>
      <c r="R1800" s="12" t="s">
        <v>2842</v>
      </c>
      <c r="S1800" s="12">
        <v>0.56999999999999995</v>
      </c>
      <c r="T1800" s="7">
        <f>Table1[[#This Row],[Profit]]/Table1[[#This Row],[Sales]]</f>
        <v>0.49764754690309004</v>
      </c>
      <c r="U1800" s="12" t="s">
        <v>33</v>
      </c>
      <c r="V1800" s="12" t="s">
        <v>34</v>
      </c>
      <c r="W1800" s="12" t="s">
        <v>1741</v>
      </c>
      <c r="X1800" s="12" t="s">
        <v>2843</v>
      </c>
      <c r="Y1800" s="12">
        <v>83440</v>
      </c>
      <c r="Z1800" s="13">
        <v>42018</v>
      </c>
      <c r="AA1800" s="14" t="str">
        <f>TEXT(Table1[[#This Row],[Order Date]],"mmmm")</f>
        <v>January</v>
      </c>
      <c r="AB1800" s="8" t="str">
        <f>TEXT(Table1[[#This Row],[Order Date]],"yyyy")</f>
        <v>2015</v>
      </c>
      <c r="AC1800" s="13">
        <v>42020</v>
      </c>
      <c r="AD1800" s="12">
        <v>971.62200000000007</v>
      </c>
      <c r="AE1800" s="12">
        <v>6</v>
      </c>
      <c r="AF1800" s="12">
        <v>1952.43</v>
      </c>
      <c r="AG1800" s="12">
        <v>89716</v>
      </c>
      <c r="AH1800" s="7" t="str">
        <f>IF(COUNTIF(Returns!$A$2:$A$1635,Orders!AG1800)&gt;0,"Returned","Not Returned")</f>
        <v>Not Returned</v>
      </c>
    </row>
    <row r="1801" spans="5:34" ht="12.75" customHeight="1" thickTop="1" thickBot="1" x14ac:dyDescent="0.3">
      <c r="E1801" s="9">
        <v>19625</v>
      </c>
      <c r="F1801" s="2" t="s">
        <v>37</v>
      </c>
      <c r="G1801" s="2">
        <v>0.01</v>
      </c>
      <c r="H1801" s="2">
        <v>145.97999999999999</v>
      </c>
      <c r="I1801" s="2">
        <v>46.2</v>
      </c>
      <c r="J1801" s="2">
        <v>3151</v>
      </c>
      <c r="K1801" s="7" t="str">
        <f>IF(COUNTIF(Table1[Customer ID],Table1[[#This Row],[Customer ID]])&gt;1,"Repeat Customer","One-Time Customer")</f>
        <v>Repeat Customer</v>
      </c>
      <c r="L1801" s="2" t="s">
        <v>2844</v>
      </c>
      <c r="M1801" s="2" t="s">
        <v>39</v>
      </c>
      <c r="N1801" s="2" t="s">
        <v>28</v>
      </c>
      <c r="O1801" s="2" t="s">
        <v>41</v>
      </c>
      <c r="P1801" s="2" t="s">
        <v>152</v>
      </c>
      <c r="Q1801" s="2" t="s">
        <v>121</v>
      </c>
      <c r="R1801" s="2" t="s">
        <v>2845</v>
      </c>
      <c r="S1801" s="2">
        <v>0.69</v>
      </c>
      <c r="T1801" s="7">
        <f>Table1[[#This Row],[Profit]]/Table1[[#This Row],[Sales]]</f>
        <v>-9.8127357217371008E-2</v>
      </c>
      <c r="U1801" s="2" t="s">
        <v>33</v>
      </c>
      <c r="V1801" s="2" t="s">
        <v>34</v>
      </c>
      <c r="W1801" s="2" t="s">
        <v>45</v>
      </c>
      <c r="X1801" s="2" t="s">
        <v>2846</v>
      </c>
      <c r="Y1801" s="2">
        <v>92277</v>
      </c>
      <c r="Z1801" s="10">
        <v>42158</v>
      </c>
      <c r="AA1801" s="14" t="str">
        <f>TEXT(Table1[[#This Row],[Order Date]],"mmmm")</f>
        <v>June</v>
      </c>
      <c r="AB1801" s="8" t="str">
        <f>TEXT(Table1[[#This Row],[Order Date]],"yyyy")</f>
        <v>2015</v>
      </c>
      <c r="AC1801" s="10">
        <v>42158</v>
      </c>
      <c r="AD1801" s="2">
        <v>-134.512</v>
      </c>
      <c r="AE1801" s="2">
        <v>9</v>
      </c>
      <c r="AF1801" s="2">
        <v>1370.79</v>
      </c>
      <c r="AG1801" s="2">
        <v>88543</v>
      </c>
      <c r="AH1801" s="7" t="str">
        <f>IF(COUNTIF(Returns!$A$2:$A$1635,Orders!AG1801)&gt;0,"Returned","Not Returned")</f>
        <v>Not Returned</v>
      </c>
    </row>
    <row r="1802" spans="5:34" ht="12.75" customHeight="1" thickTop="1" thickBot="1" x14ac:dyDescent="0.3">
      <c r="E1802" s="11">
        <v>19618</v>
      </c>
      <c r="F1802" s="12" t="s">
        <v>47</v>
      </c>
      <c r="G1802" s="12">
        <v>0.01</v>
      </c>
      <c r="H1802" s="12">
        <v>3502.14</v>
      </c>
      <c r="I1802" s="12">
        <v>8.73</v>
      </c>
      <c r="J1802" s="12">
        <v>3151</v>
      </c>
      <c r="K1802" s="7" t="str">
        <f>IF(COUNTIF(Table1[Customer ID],Table1[[#This Row],[Customer ID]])&gt;1,"Repeat Customer","One-Time Customer")</f>
        <v>Repeat Customer</v>
      </c>
      <c r="L1802" s="12" t="s">
        <v>2844</v>
      </c>
      <c r="M1802" s="12" t="s">
        <v>39</v>
      </c>
      <c r="N1802" s="12" t="s">
        <v>28</v>
      </c>
      <c r="O1802" s="12" t="s">
        <v>77</v>
      </c>
      <c r="P1802" s="12" t="s">
        <v>85</v>
      </c>
      <c r="Q1802" s="12" t="s">
        <v>121</v>
      </c>
      <c r="R1802" s="12" t="s">
        <v>122</v>
      </c>
      <c r="S1802" s="12">
        <v>0.56999999999999995</v>
      </c>
      <c r="T1802" s="7">
        <f>Table1[[#This Row],[Profit]]/Table1[[#This Row],[Sales]]</f>
        <v>-1.1639572881297851</v>
      </c>
      <c r="U1802" s="12" t="s">
        <v>33</v>
      </c>
      <c r="V1802" s="12" t="s">
        <v>34</v>
      </c>
      <c r="W1802" s="12" t="s">
        <v>45</v>
      </c>
      <c r="X1802" s="12" t="s">
        <v>2846</v>
      </c>
      <c r="Y1802" s="12">
        <v>92277</v>
      </c>
      <c r="Z1802" s="13">
        <v>42039</v>
      </c>
      <c r="AA1802" s="14" t="str">
        <f>TEXT(Table1[[#This Row],[Order Date]],"mmmm")</f>
        <v>February</v>
      </c>
      <c r="AB1802" s="8" t="str">
        <f>TEXT(Table1[[#This Row],[Order Date]],"yyyy")</f>
        <v>2015</v>
      </c>
      <c r="AC1802" s="13">
        <v>42040</v>
      </c>
      <c r="AD1802" s="12">
        <v>-4075.9339920000002</v>
      </c>
      <c r="AE1802" s="12">
        <v>1</v>
      </c>
      <c r="AF1802" s="12">
        <v>3501.79</v>
      </c>
      <c r="AG1802" s="12">
        <v>88544</v>
      </c>
      <c r="AH1802" s="7" t="str">
        <f>IF(COUNTIF(Returns!$A$2:$A$1635,Orders!AG1802)&gt;0,"Returned","Not Returned")</f>
        <v>Not Returned</v>
      </c>
    </row>
    <row r="1803" spans="5:34" ht="12.75" customHeight="1" thickTop="1" thickBot="1" x14ac:dyDescent="0.3">
      <c r="E1803" s="9">
        <v>19619</v>
      </c>
      <c r="F1803" s="2" t="s">
        <v>47</v>
      </c>
      <c r="G1803" s="2">
        <v>0.06</v>
      </c>
      <c r="H1803" s="2">
        <v>15.73</v>
      </c>
      <c r="I1803" s="2">
        <v>7.42</v>
      </c>
      <c r="J1803" s="2">
        <v>3151</v>
      </c>
      <c r="K1803" s="7" t="str">
        <f>IF(COUNTIF(Table1[Customer ID],Table1[[#This Row],[Customer ID]])&gt;1,"Repeat Customer","One-Time Customer")</f>
        <v>Repeat Customer</v>
      </c>
      <c r="L1803" s="2" t="s">
        <v>2844</v>
      </c>
      <c r="M1803" s="2" t="s">
        <v>49</v>
      </c>
      <c r="N1803" s="2" t="s">
        <v>28</v>
      </c>
      <c r="O1803" s="2" t="s">
        <v>29</v>
      </c>
      <c r="P1803" s="2" t="s">
        <v>174</v>
      </c>
      <c r="Q1803" s="2" t="s">
        <v>51</v>
      </c>
      <c r="R1803" s="2" t="s">
        <v>2157</v>
      </c>
      <c r="S1803" s="2">
        <v>0.56000000000000005</v>
      </c>
      <c r="T1803" s="7">
        <f>Table1[[#This Row],[Profit]]/Table1[[#This Row],[Sales]]</f>
        <v>-0.2943972081218274</v>
      </c>
      <c r="U1803" s="2" t="s">
        <v>33</v>
      </c>
      <c r="V1803" s="2" t="s">
        <v>34</v>
      </c>
      <c r="W1803" s="2" t="s">
        <v>45</v>
      </c>
      <c r="X1803" s="2" t="s">
        <v>2846</v>
      </c>
      <c r="Y1803" s="2">
        <v>92277</v>
      </c>
      <c r="Z1803" s="10">
        <v>42039</v>
      </c>
      <c r="AA1803" s="14" t="str">
        <f>TEXT(Table1[[#This Row],[Order Date]],"mmmm")</f>
        <v>February</v>
      </c>
      <c r="AB1803" s="8" t="str">
        <f>TEXT(Table1[[#This Row],[Order Date]],"yyyy")</f>
        <v>2015</v>
      </c>
      <c r="AC1803" s="10">
        <v>42040</v>
      </c>
      <c r="AD1803" s="2">
        <v>-18.558799999999998</v>
      </c>
      <c r="AE1803" s="2">
        <v>4</v>
      </c>
      <c r="AF1803" s="2">
        <v>63.04</v>
      </c>
      <c r="AG1803" s="2">
        <v>88544</v>
      </c>
      <c r="AH1803" s="7" t="str">
        <f>IF(COUNTIF(Returns!$A$2:$A$1635,Orders!AG1803)&gt;0,"Returned","Not Returned")</f>
        <v>Not Returned</v>
      </c>
    </row>
    <row r="1804" spans="5:34" ht="12.75" customHeight="1" thickTop="1" thickBot="1" x14ac:dyDescent="0.3">
      <c r="E1804" s="11">
        <v>23322</v>
      </c>
      <c r="F1804" s="12" t="s">
        <v>37</v>
      </c>
      <c r="G1804" s="12">
        <v>0.05</v>
      </c>
      <c r="H1804" s="12">
        <v>25.99</v>
      </c>
      <c r="I1804" s="12">
        <v>5.37</v>
      </c>
      <c r="J1804" s="12">
        <v>3151</v>
      </c>
      <c r="K1804" s="7" t="str">
        <f>IF(COUNTIF(Table1[Customer ID],Table1[[#This Row],[Customer ID]])&gt;1,"Repeat Customer","One-Time Customer")</f>
        <v>Repeat Customer</v>
      </c>
      <c r="L1804" s="12" t="s">
        <v>2844</v>
      </c>
      <c r="M1804" s="12" t="s">
        <v>27</v>
      </c>
      <c r="N1804" s="12" t="s">
        <v>28</v>
      </c>
      <c r="O1804" s="12" t="s">
        <v>29</v>
      </c>
      <c r="P1804" s="12" t="s">
        <v>30</v>
      </c>
      <c r="Q1804" s="12" t="s">
        <v>59</v>
      </c>
      <c r="R1804" s="12" t="s">
        <v>1639</v>
      </c>
      <c r="S1804" s="12">
        <v>0.56000000000000005</v>
      </c>
      <c r="T1804" s="7">
        <f>Table1[[#This Row],[Profit]]/Table1[[#This Row],[Sales]]</f>
        <v>0.48821801262878023</v>
      </c>
      <c r="U1804" s="12" t="s">
        <v>33</v>
      </c>
      <c r="V1804" s="12" t="s">
        <v>34</v>
      </c>
      <c r="W1804" s="12" t="s">
        <v>45</v>
      </c>
      <c r="X1804" s="12" t="s">
        <v>2846</v>
      </c>
      <c r="Y1804" s="12">
        <v>92277</v>
      </c>
      <c r="Z1804" s="13">
        <v>42051</v>
      </c>
      <c r="AA1804" s="14" t="str">
        <f>TEXT(Table1[[#This Row],[Order Date]],"mmmm")</f>
        <v>February</v>
      </c>
      <c r="AB1804" s="8" t="str">
        <f>TEXT(Table1[[#This Row],[Order Date]],"yyyy")</f>
        <v>2015</v>
      </c>
      <c r="AC1804" s="13">
        <v>42053</v>
      </c>
      <c r="AD1804" s="12">
        <v>220.35719999999998</v>
      </c>
      <c r="AE1804" s="12">
        <v>18</v>
      </c>
      <c r="AF1804" s="12">
        <v>451.35</v>
      </c>
      <c r="AG1804" s="12">
        <v>88545</v>
      </c>
      <c r="AH1804" s="7" t="str">
        <f>IF(COUNTIF(Returns!$A$2:$A$1635,Orders!AG1804)&gt;0,"Returned","Not Returned")</f>
        <v>Not Returned</v>
      </c>
    </row>
    <row r="1805" spans="5:34" ht="12.75" customHeight="1" thickTop="1" thickBot="1" x14ac:dyDescent="0.3">
      <c r="E1805" s="9">
        <v>24723</v>
      </c>
      <c r="F1805" s="2" t="s">
        <v>56</v>
      </c>
      <c r="G1805" s="2">
        <v>0.04</v>
      </c>
      <c r="H1805" s="2">
        <v>17.239999999999998</v>
      </c>
      <c r="I1805" s="2">
        <v>3.26</v>
      </c>
      <c r="J1805" s="2">
        <v>3151</v>
      </c>
      <c r="K1805" s="7" t="str">
        <f>IF(COUNTIF(Table1[Customer ID],Table1[[#This Row],[Customer ID]])&gt;1,"Repeat Customer","One-Time Customer")</f>
        <v>Repeat Customer</v>
      </c>
      <c r="L1805" s="2" t="s">
        <v>2844</v>
      </c>
      <c r="M1805" s="2" t="s">
        <v>49</v>
      </c>
      <c r="N1805" s="2" t="s">
        <v>40</v>
      </c>
      <c r="O1805" s="2" t="s">
        <v>29</v>
      </c>
      <c r="P1805" s="2" t="s">
        <v>174</v>
      </c>
      <c r="Q1805" s="2" t="s">
        <v>51</v>
      </c>
      <c r="R1805" s="2" t="s">
        <v>2847</v>
      </c>
      <c r="S1805" s="2">
        <v>0.56000000000000005</v>
      </c>
      <c r="T1805" s="7">
        <f>Table1[[#This Row],[Profit]]/Table1[[#This Row],[Sales]]</f>
        <v>0.39908026755852843</v>
      </c>
      <c r="U1805" s="2" t="s">
        <v>33</v>
      </c>
      <c r="V1805" s="2" t="s">
        <v>34</v>
      </c>
      <c r="W1805" s="2" t="s">
        <v>45</v>
      </c>
      <c r="X1805" s="2" t="s">
        <v>2846</v>
      </c>
      <c r="Y1805" s="2">
        <v>92277</v>
      </c>
      <c r="Z1805" s="10">
        <v>42063</v>
      </c>
      <c r="AA1805" s="14" t="str">
        <f>TEXT(Table1[[#This Row],[Order Date]],"mmmm")</f>
        <v>February</v>
      </c>
      <c r="AB1805" s="8" t="str">
        <f>TEXT(Table1[[#This Row],[Order Date]],"yyyy")</f>
        <v>2015</v>
      </c>
      <c r="AC1805" s="10">
        <v>42063</v>
      </c>
      <c r="AD1805" s="2">
        <v>47.73</v>
      </c>
      <c r="AE1805" s="2">
        <v>7</v>
      </c>
      <c r="AF1805" s="2">
        <v>119.6</v>
      </c>
      <c r="AG1805" s="2">
        <v>88546</v>
      </c>
      <c r="AH1805" s="7" t="str">
        <f>IF(COUNTIF(Returns!$A$2:$A$1635,Orders!AG1805)&gt;0,"Returned","Not Returned")</f>
        <v>Not Returned</v>
      </c>
    </row>
    <row r="1806" spans="5:34" ht="12.75" customHeight="1" thickTop="1" thickBot="1" x14ac:dyDescent="0.3">
      <c r="E1806" s="11">
        <v>24329</v>
      </c>
      <c r="F1806" s="12" t="s">
        <v>56</v>
      </c>
      <c r="G1806" s="12">
        <v>0.02</v>
      </c>
      <c r="H1806" s="12">
        <v>5.98</v>
      </c>
      <c r="I1806" s="12">
        <v>1.49</v>
      </c>
      <c r="J1806" s="12">
        <v>3151</v>
      </c>
      <c r="K1806" s="7" t="str">
        <f>IF(COUNTIF(Table1[Customer ID],Table1[[#This Row],[Customer ID]])&gt;1,"Repeat Customer","One-Time Customer")</f>
        <v>Repeat Customer</v>
      </c>
      <c r="L1806" s="12" t="s">
        <v>2844</v>
      </c>
      <c r="M1806" s="12" t="s">
        <v>49</v>
      </c>
      <c r="N1806" s="12" t="s">
        <v>28</v>
      </c>
      <c r="O1806" s="12" t="s">
        <v>29</v>
      </c>
      <c r="P1806" s="12" t="s">
        <v>109</v>
      </c>
      <c r="Q1806" s="12" t="s">
        <v>59</v>
      </c>
      <c r="R1806" s="12" t="s">
        <v>1020</v>
      </c>
      <c r="S1806" s="12">
        <v>0.39</v>
      </c>
      <c r="T1806" s="7">
        <f>Table1[[#This Row],[Profit]]/Table1[[#This Row],[Sales]]</f>
        <v>0.47622704507512525</v>
      </c>
      <c r="U1806" s="12" t="s">
        <v>33</v>
      </c>
      <c r="V1806" s="12" t="s">
        <v>34</v>
      </c>
      <c r="W1806" s="12" t="s">
        <v>45</v>
      </c>
      <c r="X1806" s="12" t="s">
        <v>2846</v>
      </c>
      <c r="Y1806" s="12">
        <v>92277</v>
      </c>
      <c r="Z1806" s="13">
        <v>42074</v>
      </c>
      <c r="AA1806" s="14" t="str">
        <f>TEXT(Table1[[#This Row],[Order Date]],"mmmm")</f>
        <v>March</v>
      </c>
      <c r="AB1806" s="8" t="str">
        <f>TEXT(Table1[[#This Row],[Order Date]],"yyyy")</f>
        <v>2015</v>
      </c>
      <c r="AC1806" s="13">
        <v>42075</v>
      </c>
      <c r="AD1806" s="12">
        <v>28.526000000000003</v>
      </c>
      <c r="AE1806" s="12">
        <v>10</v>
      </c>
      <c r="AF1806" s="12">
        <v>59.9</v>
      </c>
      <c r="AG1806" s="12">
        <v>88547</v>
      </c>
      <c r="AH1806" s="7" t="str">
        <f>IF(COUNTIF(Returns!$A$2:$A$1635,Orders!AG1806)&gt;0,"Returned","Not Returned")</f>
        <v>Not Returned</v>
      </c>
    </row>
    <row r="1807" spans="5:34" ht="12.75" customHeight="1" thickTop="1" thickBot="1" x14ac:dyDescent="0.3">
      <c r="E1807" s="9">
        <v>21734</v>
      </c>
      <c r="F1807" s="2" t="s">
        <v>25</v>
      </c>
      <c r="G1807" s="2">
        <v>0.01</v>
      </c>
      <c r="H1807" s="2">
        <v>99.23</v>
      </c>
      <c r="I1807" s="2">
        <v>8.99</v>
      </c>
      <c r="J1807" s="2">
        <v>3151</v>
      </c>
      <c r="K1807" s="7" t="str">
        <f>IF(COUNTIF(Table1[Customer ID],Table1[[#This Row],[Customer ID]])&gt;1,"Repeat Customer","One-Time Customer")</f>
        <v>Repeat Customer</v>
      </c>
      <c r="L1807" s="2" t="s">
        <v>2844</v>
      </c>
      <c r="M1807" s="2" t="s">
        <v>49</v>
      </c>
      <c r="N1807" s="2" t="s">
        <v>28</v>
      </c>
      <c r="O1807" s="2" t="s">
        <v>41</v>
      </c>
      <c r="P1807" s="2" t="s">
        <v>50</v>
      </c>
      <c r="Q1807" s="2" t="s">
        <v>51</v>
      </c>
      <c r="R1807" s="2" t="s">
        <v>454</v>
      </c>
      <c r="S1807" s="2">
        <v>0.35</v>
      </c>
      <c r="T1807" s="7">
        <f>Table1[[#This Row],[Profit]]/Table1[[#This Row],[Sales]]</f>
        <v>-0.88147550896996563</v>
      </c>
      <c r="U1807" s="2" t="s">
        <v>33</v>
      </c>
      <c r="V1807" s="2" t="s">
        <v>34</v>
      </c>
      <c r="W1807" s="2" t="s">
        <v>45</v>
      </c>
      <c r="X1807" s="2" t="s">
        <v>2846</v>
      </c>
      <c r="Y1807" s="2">
        <v>92277</v>
      </c>
      <c r="Z1807" s="10">
        <v>42092</v>
      </c>
      <c r="AA1807" s="14" t="str">
        <f>TEXT(Table1[[#This Row],[Order Date]],"mmmm")</f>
        <v>March</v>
      </c>
      <c r="AB1807" s="8" t="str">
        <f>TEXT(Table1[[#This Row],[Order Date]],"yyyy")</f>
        <v>2015</v>
      </c>
      <c r="AC1807" s="10">
        <v>42096</v>
      </c>
      <c r="AD1807" s="2">
        <v>-87.46</v>
      </c>
      <c r="AE1807" s="2">
        <v>1</v>
      </c>
      <c r="AF1807" s="2">
        <v>99.22</v>
      </c>
      <c r="AG1807" s="2">
        <v>88548</v>
      </c>
      <c r="AH1807" s="7" t="str">
        <f>IF(COUNTIF(Returns!$A$2:$A$1635,Orders!AG1807)&gt;0,"Returned","Not Returned")</f>
        <v>Not Returned</v>
      </c>
    </row>
    <row r="1808" spans="5:34" ht="12.75" customHeight="1" thickTop="1" thickBot="1" x14ac:dyDescent="0.3">
      <c r="E1808" s="11">
        <v>21436</v>
      </c>
      <c r="F1808" s="12" t="s">
        <v>25</v>
      </c>
      <c r="G1808" s="12">
        <v>0.08</v>
      </c>
      <c r="H1808" s="12">
        <v>150.97999999999999</v>
      </c>
      <c r="I1808" s="12">
        <v>13.99</v>
      </c>
      <c r="J1808" s="12">
        <v>3154</v>
      </c>
      <c r="K1808" s="7" t="str">
        <f>IF(COUNTIF(Table1[Customer ID],Table1[[#This Row],[Customer ID]])&gt;1,"Repeat Customer","One-Time Customer")</f>
        <v>Repeat Customer</v>
      </c>
      <c r="L1808" s="12" t="s">
        <v>2848</v>
      </c>
      <c r="M1808" s="12" t="s">
        <v>27</v>
      </c>
      <c r="N1808" s="12" t="s">
        <v>28</v>
      </c>
      <c r="O1808" s="12" t="s">
        <v>77</v>
      </c>
      <c r="P1808" s="12" t="s">
        <v>85</v>
      </c>
      <c r="Q1808" s="12" t="s">
        <v>86</v>
      </c>
      <c r="R1808" s="12" t="s">
        <v>627</v>
      </c>
      <c r="S1808" s="12">
        <v>0.38</v>
      </c>
      <c r="T1808" s="7">
        <f>Table1[[#This Row],[Profit]]/Table1[[#This Row],[Sales]]</f>
        <v>-3.3349664644962912E-3</v>
      </c>
      <c r="U1808" s="12" t="s">
        <v>33</v>
      </c>
      <c r="V1808" s="12" t="s">
        <v>136</v>
      </c>
      <c r="W1808" s="12" t="s">
        <v>362</v>
      </c>
      <c r="X1808" s="12" t="s">
        <v>2849</v>
      </c>
      <c r="Y1808" s="12">
        <v>33710</v>
      </c>
      <c r="Z1808" s="13">
        <v>42030</v>
      </c>
      <c r="AA1808" s="14" t="str">
        <f>TEXT(Table1[[#This Row],[Order Date]],"mmmm")</f>
        <v>January</v>
      </c>
      <c r="AB1808" s="8" t="str">
        <f>TEXT(Table1[[#This Row],[Order Date]],"yyyy")</f>
        <v>2015</v>
      </c>
      <c r="AC1808" s="13">
        <v>42031</v>
      </c>
      <c r="AD1808" s="12">
        <v>-3.9479999999999995</v>
      </c>
      <c r="AE1808" s="12">
        <v>8</v>
      </c>
      <c r="AF1808" s="12">
        <v>1183.82</v>
      </c>
      <c r="AG1808" s="12">
        <v>86899</v>
      </c>
      <c r="AH1808" s="7" t="str">
        <f>IF(COUNTIF(Returns!$A$2:$A$1635,Orders!AG1808)&gt;0,"Returned","Not Returned")</f>
        <v>Not Returned</v>
      </c>
    </row>
    <row r="1809" spans="5:34" ht="12.75" customHeight="1" thickTop="1" thickBot="1" x14ac:dyDescent="0.3">
      <c r="E1809" s="9">
        <v>20253</v>
      </c>
      <c r="F1809" s="2" t="s">
        <v>47</v>
      </c>
      <c r="G1809" s="2">
        <v>0.03</v>
      </c>
      <c r="H1809" s="2">
        <v>17.7</v>
      </c>
      <c r="I1809" s="2">
        <v>9.4700000000000006</v>
      </c>
      <c r="J1809" s="2">
        <v>3154</v>
      </c>
      <c r="K1809" s="7" t="str">
        <f>IF(COUNTIF(Table1[Customer ID],Table1[[#This Row],[Customer ID]])&gt;1,"Repeat Customer","One-Time Customer")</f>
        <v>Repeat Customer</v>
      </c>
      <c r="L1809" s="2" t="s">
        <v>2848</v>
      </c>
      <c r="M1809" s="2" t="s">
        <v>49</v>
      </c>
      <c r="N1809" s="2" t="s">
        <v>114</v>
      </c>
      <c r="O1809" s="2" t="s">
        <v>29</v>
      </c>
      <c r="P1809" s="2" t="s">
        <v>141</v>
      </c>
      <c r="Q1809" s="2" t="s">
        <v>59</v>
      </c>
      <c r="R1809" s="2" t="s">
        <v>1569</v>
      </c>
      <c r="S1809" s="2">
        <v>0.59</v>
      </c>
      <c r="T1809" s="7">
        <f>Table1[[#This Row],[Profit]]/Table1[[#This Row],[Sales]]</f>
        <v>0.13967685979085095</v>
      </c>
      <c r="U1809" s="2" t="s">
        <v>33</v>
      </c>
      <c r="V1809" s="2" t="s">
        <v>136</v>
      </c>
      <c r="W1809" s="2" t="s">
        <v>362</v>
      </c>
      <c r="X1809" s="2" t="s">
        <v>2849</v>
      </c>
      <c r="Y1809" s="2">
        <v>33710</v>
      </c>
      <c r="Z1809" s="10">
        <v>42152</v>
      </c>
      <c r="AA1809" s="14" t="str">
        <f>TEXT(Table1[[#This Row],[Order Date]],"mmmm")</f>
        <v>May</v>
      </c>
      <c r="AB1809" s="8" t="str">
        <f>TEXT(Table1[[#This Row],[Order Date]],"yyyy")</f>
        <v>2015</v>
      </c>
      <c r="AC1809" s="10">
        <v>42154</v>
      </c>
      <c r="AD1809" s="2">
        <v>28.182599999999997</v>
      </c>
      <c r="AE1809" s="2">
        <v>11</v>
      </c>
      <c r="AF1809" s="2">
        <v>201.77</v>
      </c>
      <c r="AG1809" s="2">
        <v>86900</v>
      </c>
      <c r="AH1809" s="7" t="str">
        <f>IF(COUNTIF(Returns!$A$2:$A$1635,Orders!AG1809)&gt;0,"Returned","Not Returned")</f>
        <v>Not Returned</v>
      </c>
    </row>
    <row r="1810" spans="5:34" ht="12.75" customHeight="1" thickTop="1" thickBot="1" x14ac:dyDescent="0.3">
      <c r="E1810" s="11">
        <v>18635</v>
      </c>
      <c r="F1810" s="12" t="s">
        <v>47</v>
      </c>
      <c r="G1810" s="12">
        <v>0.04</v>
      </c>
      <c r="H1810" s="12">
        <v>21.38</v>
      </c>
      <c r="I1810" s="12">
        <v>8.99</v>
      </c>
      <c r="J1810" s="12">
        <v>3154</v>
      </c>
      <c r="K1810" s="7" t="str">
        <f>IF(COUNTIF(Table1[Customer ID],Table1[[#This Row],[Customer ID]])&gt;1,"Repeat Customer","One-Time Customer")</f>
        <v>Repeat Customer</v>
      </c>
      <c r="L1810" s="12" t="s">
        <v>2848</v>
      </c>
      <c r="M1810" s="12" t="s">
        <v>49</v>
      </c>
      <c r="N1810" s="12" t="s">
        <v>28</v>
      </c>
      <c r="O1810" s="12" t="s">
        <v>29</v>
      </c>
      <c r="P1810" s="12" t="s">
        <v>30</v>
      </c>
      <c r="Q1810" s="12" t="s">
        <v>51</v>
      </c>
      <c r="R1810" s="12" t="s">
        <v>2199</v>
      </c>
      <c r="S1810" s="12">
        <v>0.59</v>
      </c>
      <c r="T1810" s="7">
        <f>Table1[[#This Row],[Profit]]/Table1[[#This Row],[Sales]]</f>
        <v>-0.11644051751341115</v>
      </c>
      <c r="U1810" s="12" t="s">
        <v>33</v>
      </c>
      <c r="V1810" s="12" t="s">
        <v>136</v>
      </c>
      <c r="W1810" s="12" t="s">
        <v>362</v>
      </c>
      <c r="X1810" s="12" t="s">
        <v>2849</v>
      </c>
      <c r="Y1810" s="12">
        <v>33710</v>
      </c>
      <c r="Z1810" s="13">
        <v>42093</v>
      </c>
      <c r="AA1810" s="14" t="str">
        <f>TEXT(Table1[[#This Row],[Order Date]],"mmmm")</f>
        <v>March</v>
      </c>
      <c r="AB1810" s="8" t="str">
        <f>TEXT(Table1[[#This Row],[Order Date]],"yyyy")</f>
        <v>2015</v>
      </c>
      <c r="AC1810" s="13">
        <v>42093</v>
      </c>
      <c r="AD1810" s="12">
        <v>-51.66</v>
      </c>
      <c r="AE1810" s="12">
        <v>21</v>
      </c>
      <c r="AF1810" s="12">
        <v>443.66</v>
      </c>
      <c r="AG1810" s="12">
        <v>86901</v>
      </c>
      <c r="AH1810" s="7" t="str">
        <f>IF(COUNTIF(Returns!$A$2:$A$1635,Orders!AG1810)&gt;0,"Returned","Not Returned")</f>
        <v>Not Returned</v>
      </c>
    </row>
    <row r="1811" spans="5:34" ht="12.75" customHeight="1" thickTop="1" thickBot="1" x14ac:dyDescent="0.3">
      <c r="E1811" s="9">
        <v>23392</v>
      </c>
      <c r="F1811" s="2" t="s">
        <v>47</v>
      </c>
      <c r="G1811" s="2">
        <v>0.02</v>
      </c>
      <c r="H1811" s="2">
        <v>60.22</v>
      </c>
      <c r="I1811" s="2">
        <v>3.5</v>
      </c>
      <c r="J1811" s="2">
        <v>3155</v>
      </c>
      <c r="K1811" s="7" t="str">
        <f>IF(COUNTIF(Table1[Customer ID],Table1[[#This Row],[Customer ID]])&gt;1,"Repeat Customer","One-Time Customer")</f>
        <v>Repeat Customer</v>
      </c>
      <c r="L1811" s="2" t="s">
        <v>2850</v>
      </c>
      <c r="M1811" s="2" t="s">
        <v>49</v>
      </c>
      <c r="N1811" s="2" t="s">
        <v>28</v>
      </c>
      <c r="O1811" s="2" t="s">
        <v>29</v>
      </c>
      <c r="P1811" s="2" t="s">
        <v>257</v>
      </c>
      <c r="Q1811" s="2" t="s">
        <v>59</v>
      </c>
      <c r="R1811" s="2" t="s">
        <v>2851</v>
      </c>
      <c r="S1811" s="2">
        <v>0.56999999999999995</v>
      </c>
      <c r="T1811" s="7">
        <f>Table1[[#This Row],[Profit]]/Table1[[#This Row],[Sales]]</f>
        <v>-0.35793340224453629</v>
      </c>
      <c r="U1811" s="2" t="s">
        <v>33</v>
      </c>
      <c r="V1811" s="2" t="s">
        <v>136</v>
      </c>
      <c r="W1811" s="2" t="s">
        <v>362</v>
      </c>
      <c r="X1811" s="2" t="s">
        <v>433</v>
      </c>
      <c r="Y1811" s="2">
        <v>32771</v>
      </c>
      <c r="Z1811" s="10">
        <v>42024</v>
      </c>
      <c r="AA1811" s="14" t="str">
        <f>TEXT(Table1[[#This Row],[Order Date]],"mmmm")</f>
        <v>January</v>
      </c>
      <c r="AB1811" s="8" t="str">
        <f>TEXT(Table1[[#This Row],[Order Date]],"yyyy")</f>
        <v>2015</v>
      </c>
      <c r="AC1811" s="10">
        <v>42025</v>
      </c>
      <c r="AD1811" s="2">
        <v>-193.91399999999999</v>
      </c>
      <c r="AE1811" s="2">
        <v>9</v>
      </c>
      <c r="AF1811" s="2">
        <v>541.76</v>
      </c>
      <c r="AG1811" s="2">
        <v>86898</v>
      </c>
      <c r="AH1811" s="7" t="str">
        <f>IF(COUNTIF(Returns!$A$2:$A$1635,Orders!AG1811)&gt;0,"Returned","Not Returned")</f>
        <v>Not Returned</v>
      </c>
    </row>
    <row r="1812" spans="5:34" ht="12.75" customHeight="1" thickTop="1" thickBot="1" x14ac:dyDescent="0.3">
      <c r="E1812" s="11">
        <v>21437</v>
      </c>
      <c r="F1812" s="12" t="s">
        <v>25</v>
      </c>
      <c r="G1812" s="12">
        <v>0.03</v>
      </c>
      <c r="H1812" s="12">
        <v>25.98</v>
      </c>
      <c r="I1812" s="12">
        <v>14.36</v>
      </c>
      <c r="J1812" s="12">
        <v>3155</v>
      </c>
      <c r="K1812" s="7" t="str">
        <f>IF(COUNTIF(Table1[Customer ID],Table1[[#This Row],[Customer ID]])&gt;1,"Repeat Customer","One-Time Customer")</f>
        <v>Repeat Customer</v>
      </c>
      <c r="L1812" s="12" t="s">
        <v>2850</v>
      </c>
      <c r="M1812" s="12" t="s">
        <v>39</v>
      </c>
      <c r="N1812" s="12" t="s">
        <v>28</v>
      </c>
      <c r="O1812" s="12" t="s">
        <v>41</v>
      </c>
      <c r="P1812" s="12" t="s">
        <v>42</v>
      </c>
      <c r="Q1812" s="12" t="s">
        <v>43</v>
      </c>
      <c r="R1812" s="12" t="s">
        <v>1001</v>
      </c>
      <c r="S1812" s="12">
        <v>0.6</v>
      </c>
      <c r="T1812" s="7">
        <f>Table1[[#This Row],[Profit]]/Table1[[#This Row],[Sales]]</f>
        <v>0.53451606910644622</v>
      </c>
      <c r="U1812" s="12" t="s">
        <v>33</v>
      </c>
      <c r="V1812" s="12" t="s">
        <v>136</v>
      </c>
      <c r="W1812" s="12" t="s">
        <v>362</v>
      </c>
      <c r="X1812" s="12" t="s">
        <v>433</v>
      </c>
      <c r="Y1812" s="12">
        <v>32771</v>
      </c>
      <c r="Z1812" s="13">
        <v>42030</v>
      </c>
      <c r="AA1812" s="14" t="str">
        <f>TEXT(Table1[[#This Row],[Order Date]],"mmmm")</f>
        <v>January</v>
      </c>
      <c r="AB1812" s="8" t="str">
        <f>TEXT(Table1[[#This Row],[Order Date]],"yyyy")</f>
        <v>2015</v>
      </c>
      <c r="AC1812" s="13">
        <v>42031</v>
      </c>
      <c r="AD1812" s="12">
        <v>57.545999999999999</v>
      </c>
      <c r="AE1812" s="12">
        <v>4</v>
      </c>
      <c r="AF1812" s="12">
        <v>107.66</v>
      </c>
      <c r="AG1812" s="12">
        <v>86899</v>
      </c>
      <c r="AH1812" s="7" t="str">
        <f>IF(COUNTIF(Returns!$A$2:$A$1635,Orders!AG1812)&gt;0,"Returned","Not Returned")</f>
        <v>Not Returned</v>
      </c>
    </row>
    <row r="1813" spans="5:34" ht="12.75" customHeight="1" thickTop="1" thickBot="1" x14ac:dyDescent="0.3">
      <c r="E1813" s="9">
        <v>21438</v>
      </c>
      <c r="F1813" s="2" t="s">
        <v>25</v>
      </c>
      <c r="G1813" s="2">
        <v>0.1</v>
      </c>
      <c r="H1813" s="2">
        <v>32.479999999999997</v>
      </c>
      <c r="I1813" s="2">
        <v>35</v>
      </c>
      <c r="J1813" s="2">
        <v>3155</v>
      </c>
      <c r="K1813" s="7" t="str">
        <f>IF(COUNTIF(Table1[Customer ID],Table1[[#This Row],[Customer ID]])&gt;1,"Repeat Customer","One-Time Customer")</f>
        <v>Repeat Customer</v>
      </c>
      <c r="L1813" s="2" t="s">
        <v>2850</v>
      </c>
      <c r="M1813" s="2" t="s">
        <v>49</v>
      </c>
      <c r="N1813" s="2" t="s">
        <v>28</v>
      </c>
      <c r="O1813" s="2" t="s">
        <v>29</v>
      </c>
      <c r="P1813" s="2" t="s">
        <v>141</v>
      </c>
      <c r="Q1813" s="2" t="s">
        <v>236</v>
      </c>
      <c r="R1813" s="2" t="s">
        <v>668</v>
      </c>
      <c r="S1813" s="2">
        <v>0.81</v>
      </c>
      <c r="T1813" s="7">
        <f>Table1[[#This Row],[Profit]]/Table1[[#This Row],[Sales]]</f>
        <v>-1.0457780008154818</v>
      </c>
      <c r="U1813" s="2" t="s">
        <v>33</v>
      </c>
      <c r="V1813" s="2" t="s">
        <v>136</v>
      </c>
      <c r="W1813" s="2" t="s">
        <v>362</v>
      </c>
      <c r="X1813" s="2" t="s">
        <v>433</v>
      </c>
      <c r="Y1813" s="2">
        <v>32771</v>
      </c>
      <c r="Z1813" s="10">
        <v>42030</v>
      </c>
      <c r="AA1813" s="14" t="str">
        <f>TEXT(Table1[[#This Row],[Order Date]],"mmmm")</f>
        <v>January</v>
      </c>
      <c r="AB1813" s="8" t="str">
        <f>TEXT(Table1[[#This Row],[Order Date]],"yyyy")</f>
        <v>2015</v>
      </c>
      <c r="AC1813" s="10">
        <v>42031</v>
      </c>
      <c r="AD1813" s="2">
        <v>-333.42540000000002</v>
      </c>
      <c r="AE1813" s="2">
        <v>10</v>
      </c>
      <c r="AF1813" s="2">
        <v>318.83</v>
      </c>
      <c r="AG1813" s="2">
        <v>86899</v>
      </c>
      <c r="AH1813" s="7" t="str">
        <f>IF(COUNTIF(Returns!$A$2:$A$1635,Orders!AG1813)&gt;0,"Returned","Not Returned")</f>
        <v>Not Returned</v>
      </c>
    </row>
    <row r="1814" spans="5:34" ht="12.75" customHeight="1" thickTop="1" thickBot="1" x14ac:dyDescent="0.3">
      <c r="E1814" s="11">
        <v>22015</v>
      </c>
      <c r="F1814" s="12" t="s">
        <v>47</v>
      </c>
      <c r="G1814" s="12">
        <v>0.05</v>
      </c>
      <c r="H1814" s="12">
        <v>159.99</v>
      </c>
      <c r="I1814" s="12">
        <v>5.5</v>
      </c>
      <c r="J1814" s="12">
        <v>3155</v>
      </c>
      <c r="K1814" s="7" t="str">
        <f>IF(COUNTIF(Table1[Customer ID],Table1[[#This Row],[Customer ID]])&gt;1,"Repeat Customer","One-Time Customer")</f>
        <v>Repeat Customer</v>
      </c>
      <c r="L1814" s="12" t="s">
        <v>2850</v>
      </c>
      <c r="M1814" s="12" t="s">
        <v>49</v>
      </c>
      <c r="N1814" s="12" t="s">
        <v>114</v>
      </c>
      <c r="O1814" s="12" t="s">
        <v>77</v>
      </c>
      <c r="P1814" s="12" t="s">
        <v>180</v>
      </c>
      <c r="Q1814" s="12" t="s">
        <v>59</v>
      </c>
      <c r="R1814" s="12" t="s">
        <v>2852</v>
      </c>
      <c r="S1814" s="12">
        <v>0.49</v>
      </c>
      <c r="T1814" s="7">
        <f>Table1[[#This Row],[Profit]]/Table1[[#This Row],[Sales]]</f>
        <v>3.4060516851124106E-3</v>
      </c>
      <c r="U1814" s="12" t="s">
        <v>33</v>
      </c>
      <c r="V1814" s="12" t="s">
        <v>136</v>
      </c>
      <c r="W1814" s="12" t="s">
        <v>362</v>
      </c>
      <c r="X1814" s="12" t="s">
        <v>433</v>
      </c>
      <c r="Y1814" s="12">
        <v>32771</v>
      </c>
      <c r="Z1814" s="13">
        <v>42113</v>
      </c>
      <c r="AA1814" s="14" t="str">
        <f>TEXT(Table1[[#This Row],[Order Date]],"mmmm")</f>
        <v>April</v>
      </c>
      <c r="AB1814" s="8" t="str">
        <f>TEXT(Table1[[#This Row],[Order Date]],"yyyy")</f>
        <v>2015</v>
      </c>
      <c r="AC1814" s="13">
        <v>42115</v>
      </c>
      <c r="AD1814" s="12">
        <v>12.264000000000001</v>
      </c>
      <c r="AE1814" s="12">
        <v>23</v>
      </c>
      <c r="AF1814" s="12">
        <v>3600.65</v>
      </c>
      <c r="AG1814" s="12">
        <v>86902</v>
      </c>
      <c r="AH1814" s="7" t="str">
        <f>IF(COUNTIF(Returns!$A$2:$A$1635,Orders!AG1814)&gt;0,"Returned","Not Returned")</f>
        <v>Not Returned</v>
      </c>
    </row>
    <row r="1815" spans="5:34" ht="12.75" customHeight="1" thickTop="1" thickBot="1" x14ac:dyDescent="0.3">
      <c r="E1815" s="9">
        <v>19374</v>
      </c>
      <c r="F1815" s="2" t="s">
        <v>37</v>
      </c>
      <c r="G1815" s="2">
        <v>7.0000000000000007E-2</v>
      </c>
      <c r="H1815" s="2">
        <v>280.98</v>
      </c>
      <c r="I1815" s="2">
        <v>57</v>
      </c>
      <c r="J1815" s="2">
        <v>3167</v>
      </c>
      <c r="K1815" s="7" t="str">
        <f>IF(COUNTIF(Table1[Customer ID],Table1[[#This Row],[Customer ID]])&gt;1,"Repeat Customer","One-Time Customer")</f>
        <v>Repeat Customer</v>
      </c>
      <c r="L1815" s="2" t="s">
        <v>2853</v>
      </c>
      <c r="M1815" s="2" t="s">
        <v>39</v>
      </c>
      <c r="N1815" s="2" t="s">
        <v>28</v>
      </c>
      <c r="O1815" s="2" t="s">
        <v>41</v>
      </c>
      <c r="P1815" s="2" t="s">
        <v>42</v>
      </c>
      <c r="Q1815" s="2" t="s">
        <v>43</v>
      </c>
      <c r="R1815" s="2" t="s">
        <v>670</v>
      </c>
      <c r="S1815" s="2">
        <v>0.78</v>
      </c>
      <c r="T1815" s="7">
        <f>Table1[[#This Row],[Profit]]/Table1[[#This Row],[Sales]]</f>
        <v>-7.2141106180190567E-2</v>
      </c>
      <c r="U1815" s="2" t="s">
        <v>33</v>
      </c>
      <c r="V1815" s="2" t="s">
        <v>136</v>
      </c>
      <c r="W1815" s="2" t="s">
        <v>362</v>
      </c>
      <c r="X1815" s="2" t="s">
        <v>2854</v>
      </c>
      <c r="Y1815" s="2">
        <v>32004</v>
      </c>
      <c r="Z1815" s="10">
        <v>42174</v>
      </c>
      <c r="AA1815" s="14" t="str">
        <f>TEXT(Table1[[#This Row],[Order Date]],"mmmm")</f>
        <v>June</v>
      </c>
      <c r="AB1815" s="8" t="str">
        <f>TEXT(Table1[[#This Row],[Order Date]],"yyyy")</f>
        <v>2015</v>
      </c>
      <c r="AC1815" s="10">
        <v>42175</v>
      </c>
      <c r="AD1815" s="2">
        <v>-283.9914</v>
      </c>
      <c r="AE1815" s="2">
        <v>14</v>
      </c>
      <c r="AF1815" s="2">
        <v>3936.61</v>
      </c>
      <c r="AG1815" s="2">
        <v>86491</v>
      </c>
      <c r="AH1815" s="7" t="str">
        <f>IF(COUNTIF(Returns!$A$2:$A$1635,Orders!AG1815)&gt;0,"Returned","Not Returned")</f>
        <v>Not Returned</v>
      </c>
    </row>
    <row r="1816" spans="5:34" ht="12.75" customHeight="1" thickTop="1" thickBot="1" x14ac:dyDescent="0.3">
      <c r="E1816" s="11">
        <v>19375</v>
      </c>
      <c r="F1816" s="12" t="s">
        <v>37</v>
      </c>
      <c r="G1816" s="12">
        <v>0</v>
      </c>
      <c r="H1816" s="12">
        <v>4.9800000000000004</v>
      </c>
      <c r="I1816" s="12">
        <v>7.44</v>
      </c>
      <c r="J1816" s="12">
        <v>3167</v>
      </c>
      <c r="K1816" s="7" t="str">
        <f>IF(COUNTIF(Table1[Customer ID],Table1[[#This Row],[Customer ID]])&gt;1,"Repeat Customer","One-Time Customer")</f>
        <v>Repeat Customer</v>
      </c>
      <c r="L1816" s="12" t="s">
        <v>2853</v>
      </c>
      <c r="M1816" s="12" t="s">
        <v>49</v>
      </c>
      <c r="N1816" s="12" t="s">
        <v>28</v>
      </c>
      <c r="O1816" s="12" t="s">
        <v>29</v>
      </c>
      <c r="P1816" s="12" t="s">
        <v>93</v>
      </c>
      <c r="Q1816" s="12" t="s">
        <v>59</v>
      </c>
      <c r="R1816" s="12" t="s">
        <v>384</v>
      </c>
      <c r="S1816" s="12">
        <v>0.36</v>
      </c>
      <c r="T1816" s="7">
        <f>Table1[[#This Row],[Profit]]/Table1[[#This Row],[Sales]]</f>
        <v>-2.4944706933980334</v>
      </c>
      <c r="U1816" s="12" t="s">
        <v>33</v>
      </c>
      <c r="V1816" s="12" t="s">
        <v>136</v>
      </c>
      <c r="W1816" s="12" t="s">
        <v>362</v>
      </c>
      <c r="X1816" s="12" t="s">
        <v>2854</v>
      </c>
      <c r="Y1816" s="12">
        <v>32004</v>
      </c>
      <c r="Z1816" s="13">
        <v>42174</v>
      </c>
      <c r="AA1816" s="14" t="str">
        <f>TEXT(Table1[[#This Row],[Order Date]],"mmmm")</f>
        <v>June</v>
      </c>
      <c r="AB1816" s="8" t="str">
        <f>TEXT(Table1[[#This Row],[Order Date]],"yyyy")</f>
        <v>2015</v>
      </c>
      <c r="AC1816" s="13">
        <v>42176</v>
      </c>
      <c r="AD1816" s="12">
        <v>-195.34200000000001</v>
      </c>
      <c r="AE1816" s="12">
        <v>15</v>
      </c>
      <c r="AF1816" s="12">
        <v>78.31</v>
      </c>
      <c r="AG1816" s="12">
        <v>86491</v>
      </c>
      <c r="AH1816" s="7" t="str">
        <f>IF(COUNTIF(Returns!$A$2:$A$1635,Orders!AG1816)&gt;0,"Returned","Not Returned")</f>
        <v>Not Returned</v>
      </c>
    </row>
    <row r="1817" spans="5:34" ht="12.75" customHeight="1" thickTop="1" thickBot="1" x14ac:dyDescent="0.3">
      <c r="E1817" s="9">
        <v>19376</v>
      </c>
      <c r="F1817" s="2" t="s">
        <v>37</v>
      </c>
      <c r="G1817" s="2">
        <v>0.1</v>
      </c>
      <c r="H1817" s="2">
        <v>3.98</v>
      </c>
      <c r="I1817" s="2">
        <v>0.83</v>
      </c>
      <c r="J1817" s="2">
        <v>3167</v>
      </c>
      <c r="K1817" s="7" t="str">
        <f>IF(COUNTIF(Table1[Customer ID],Table1[[#This Row],[Customer ID]])&gt;1,"Repeat Customer","One-Time Customer")</f>
        <v>Repeat Customer</v>
      </c>
      <c r="L1817" s="2" t="s">
        <v>2853</v>
      </c>
      <c r="M1817" s="2" t="s">
        <v>49</v>
      </c>
      <c r="N1817" s="2" t="s">
        <v>28</v>
      </c>
      <c r="O1817" s="2" t="s">
        <v>29</v>
      </c>
      <c r="P1817" s="2" t="s">
        <v>30</v>
      </c>
      <c r="Q1817" s="2" t="s">
        <v>31</v>
      </c>
      <c r="R1817" s="2" t="s">
        <v>1404</v>
      </c>
      <c r="S1817" s="2">
        <v>0.51</v>
      </c>
      <c r="T1817" s="7">
        <f>Table1[[#This Row],[Profit]]/Table1[[#This Row],[Sales]]</f>
        <v>-2.112793217145549</v>
      </c>
      <c r="U1817" s="2" t="s">
        <v>33</v>
      </c>
      <c r="V1817" s="2" t="s">
        <v>136</v>
      </c>
      <c r="W1817" s="2" t="s">
        <v>362</v>
      </c>
      <c r="X1817" s="2" t="s">
        <v>2854</v>
      </c>
      <c r="Y1817" s="2">
        <v>32004</v>
      </c>
      <c r="Z1817" s="10">
        <v>42174</v>
      </c>
      <c r="AA1817" s="14" t="str">
        <f>TEXT(Table1[[#This Row],[Order Date]],"mmmm")</f>
        <v>June</v>
      </c>
      <c r="AB1817" s="8" t="str">
        <f>TEXT(Table1[[#This Row],[Order Date]],"yyyy")</f>
        <v>2015</v>
      </c>
      <c r="AC1817" s="10">
        <v>42176</v>
      </c>
      <c r="AD1817" s="2">
        <v>-89.70920000000001</v>
      </c>
      <c r="AE1817" s="2">
        <v>11</v>
      </c>
      <c r="AF1817" s="2">
        <v>42.46</v>
      </c>
      <c r="AG1817" s="2">
        <v>86491</v>
      </c>
      <c r="AH1817" s="7" t="str">
        <f>IF(COUNTIF(Returns!$A$2:$A$1635,Orders!AG1817)&gt;0,"Returned","Not Returned")</f>
        <v>Not Returned</v>
      </c>
    </row>
    <row r="1818" spans="5:34" ht="12.75" customHeight="1" thickTop="1" thickBot="1" x14ac:dyDescent="0.3">
      <c r="E1818" s="11">
        <v>25683</v>
      </c>
      <c r="F1818" s="12" t="s">
        <v>47</v>
      </c>
      <c r="G1818" s="12">
        <v>0.08</v>
      </c>
      <c r="H1818" s="12">
        <v>7.28</v>
      </c>
      <c r="I1818" s="12">
        <v>11.15</v>
      </c>
      <c r="J1818" s="12">
        <v>3169</v>
      </c>
      <c r="K1818" s="7" t="str">
        <f>IF(COUNTIF(Table1[Customer ID],Table1[[#This Row],[Customer ID]])&gt;1,"Repeat Customer","One-Time Customer")</f>
        <v>One-Time Customer</v>
      </c>
      <c r="L1818" s="12" t="s">
        <v>2855</v>
      </c>
      <c r="M1818" s="12" t="s">
        <v>27</v>
      </c>
      <c r="N1818" s="12" t="s">
        <v>58</v>
      </c>
      <c r="O1818" s="12" t="s">
        <v>29</v>
      </c>
      <c r="P1818" s="12" t="s">
        <v>93</v>
      </c>
      <c r="Q1818" s="12" t="s">
        <v>59</v>
      </c>
      <c r="R1818" s="12" t="s">
        <v>854</v>
      </c>
      <c r="S1818" s="12">
        <v>0.37</v>
      </c>
      <c r="T1818" s="7">
        <f>Table1[[#This Row],[Profit]]/Table1[[#This Row],[Sales]]</f>
        <v>-3.0296725784447478</v>
      </c>
      <c r="U1818" s="12" t="s">
        <v>33</v>
      </c>
      <c r="V1818" s="12" t="s">
        <v>136</v>
      </c>
      <c r="W1818" s="12" t="s">
        <v>362</v>
      </c>
      <c r="X1818" s="12" t="s">
        <v>2856</v>
      </c>
      <c r="Y1818" s="12">
        <v>32127</v>
      </c>
      <c r="Z1818" s="13">
        <v>42107</v>
      </c>
      <c r="AA1818" s="14" t="str">
        <f>TEXT(Table1[[#This Row],[Order Date]],"mmmm")</f>
        <v>April</v>
      </c>
      <c r="AB1818" s="8" t="str">
        <f>TEXT(Table1[[#This Row],[Order Date]],"yyyy")</f>
        <v>2015</v>
      </c>
      <c r="AC1818" s="13">
        <v>42108</v>
      </c>
      <c r="AD1818" s="12">
        <v>-44.415000000000006</v>
      </c>
      <c r="AE1818" s="12">
        <v>1</v>
      </c>
      <c r="AF1818" s="12">
        <v>14.66</v>
      </c>
      <c r="AG1818" s="12">
        <v>86490</v>
      </c>
      <c r="AH1818" s="7" t="str">
        <f>IF(COUNTIF(Returns!$A$2:$A$1635,Orders!AG1818)&gt;0,"Returned","Not Returned")</f>
        <v>Not Returned</v>
      </c>
    </row>
    <row r="1819" spans="5:34" ht="12.75" customHeight="1" thickTop="1" thickBot="1" x14ac:dyDescent="0.3">
      <c r="E1819" s="9">
        <v>26055</v>
      </c>
      <c r="F1819" s="2" t="s">
        <v>56</v>
      </c>
      <c r="G1819" s="2">
        <v>0.1</v>
      </c>
      <c r="H1819" s="2">
        <v>7.28</v>
      </c>
      <c r="I1819" s="2">
        <v>5.47</v>
      </c>
      <c r="J1819" s="2">
        <v>3170</v>
      </c>
      <c r="K1819" s="7" t="str">
        <f>IF(COUNTIF(Table1[Customer ID],Table1[[#This Row],[Customer ID]])&gt;1,"Repeat Customer","One-Time Customer")</f>
        <v>One-Time Customer</v>
      </c>
      <c r="L1819" s="2" t="s">
        <v>2857</v>
      </c>
      <c r="M1819" s="2" t="s">
        <v>49</v>
      </c>
      <c r="N1819" s="2" t="s">
        <v>28</v>
      </c>
      <c r="O1819" s="2" t="s">
        <v>29</v>
      </c>
      <c r="P1819" s="2" t="s">
        <v>93</v>
      </c>
      <c r="Q1819" s="2" t="s">
        <v>59</v>
      </c>
      <c r="R1819" s="2" t="s">
        <v>2858</v>
      </c>
      <c r="S1819" s="2">
        <v>0.35</v>
      </c>
      <c r="T1819" s="7">
        <f>Table1[[#This Row],[Profit]]/Table1[[#This Row],[Sales]]</f>
        <v>2.0126774115949</v>
      </c>
      <c r="U1819" s="2" t="s">
        <v>33</v>
      </c>
      <c r="V1819" s="2" t="s">
        <v>136</v>
      </c>
      <c r="W1819" s="2" t="s">
        <v>362</v>
      </c>
      <c r="X1819" s="2" t="s">
        <v>2859</v>
      </c>
      <c r="Y1819" s="2">
        <v>34952</v>
      </c>
      <c r="Z1819" s="10">
        <v>42048</v>
      </c>
      <c r="AA1819" s="14" t="str">
        <f>TEXT(Table1[[#This Row],[Order Date]],"mmmm")</f>
        <v>February</v>
      </c>
      <c r="AB1819" s="8" t="str">
        <f>TEXT(Table1[[#This Row],[Order Date]],"yyyy")</f>
        <v>2015</v>
      </c>
      <c r="AC1819" s="10">
        <v>42048</v>
      </c>
      <c r="AD1819" s="2">
        <v>167.334</v>
      </c>
      <c r="AE1819" s="2">
        <v>12</v>
      </c>
      <c r="AF1819" s="2">
        <v>83.14</v>
      </c>
      <c r="AG1819" s="2">
        <v>86489</v>
      </c>
      <c r="AH1819" s="7" t="str">
        <f>IF(COUNTIF(Returns!$A$2:$A$1635,Orders!AG1819)&gt;0,"Returned","Not Returned")</f>
        <v>Not Returned</v>
      </c>
    </row>
    <row r="1820" spans="5:34" ht="12.75" customHeight="1" thickTop="1" thickBot="1" x14ac:dyDescent="0.3">
      <c r="E1820" s="11">
        <v>21961</v>
      </c>
      <c r="F1820" s="12" t="s">
        <v>25</v>
      </c>
      <c r="G1820" s="12">
        <v>0.06</v>
      </c>
      <c r="H1820" s="12">
        <v>10.97</v>
      </c>
      <c r="I1820" s="12">
        <v>6.5</v>
      </c>
      <c r="J1820" s="12">
        <v>3176</v>
      </c>
      <c r="K1820" s="7" t="str">
        <f>IF(COUNTIF(Table1[Customer ID],Table1[[#This Row],[Customer ID]])&gt;1,"Repeat Customer","One-Time Customer")</f>
        <v>Repeat Customer</v>
      </c>
      <c r="L1820" s="12" t="s">
        <v>2860</v>
      </c>
      <c r="M1820" s="12" t="s">
        <v>49</v>
      </c>
      <c r="N1820" s="12" t="s">
        <v>114</v>
      </c>
      <c r="O1820" s="12" t="s">
        <v>77</v>
      </c>
      <c r="P1820" s="12" t="s">
        <v>180</v>
      </c>
      <c r="Q1820" s="12" t="s">
        <v>59</v>
      </c>
      <c r="R1820" s="12" t="s">
        <v>2861</v>
      </c>
      <c r="S1820" s="12">
        <v>0.64</v>
      </c>
      <c r="T1820" s="7">
        <f>Table1[[#This Row],[Profit]]/Table1[[#This Row],[Sales]]</f>
        <v>0.30475261324041814</v>
      </c>
      <c r="U1820" s="12" t="s">
        <v>33</v>
      </c>
      <c r="V1820" s="12" t="s">
        <v>136</v>
      </c>
      <c r="W1820" s="12" t="s">
        <v>362</v>
      </c>
      <c r="X1820" s="12" t="s">
        <v>2862</v>
      </c>
      <c r="Y1820" s="12">
        <v>32216</v>
      </c>
      <c r="Z1820" s="13">
        <v>42128</v>
      </c>
      <c r="AA1820" s="14" t="str">
        <f>TEXT(Table1[[#This Row],[Order Date]],"mmmm")</f>
        <v>May</v>
      </c>
      <c r="AB1820" s="8" t="str">
        <f>TEXT(Table1[[#This Row],[Order Date]],"yyyy")</f>
        <v>2015</v>
      </c>
      <c r="AC1820" s="13">
        <v>42130</v>
      </c>
      <c r="AD1820" s="12">
        <v>65.597999999999999</v>
      </c>
      <c r="AE1820" s="12">
        <v>19</v>
      </c>
      <c r="AF1820" s="12">
        <v>215.25</v>
      </c>
      <c r="AG1820" s="12">
        <v>90820</v>
      </c>
      <c r="AH1820" s="7" t="str">
        <f>IF(COUNTIF(Returns!$A$2:$A$1635,Orders!AG1820)&gt;0,"Returned","Not Returned")</f>
        <v>Not Returned</v>
      </c>
    </row>
    <row r="1821" spans="5:34" ht="12.75" customHeight="1" thickTop="1" thickBot="1" x14ac:dyDescent="0.3">
      <c r="E1821" s="9">
        <v>20964</v>
      </c>
      <c r="F1821" s="2" t="s">
        <v>106</v>
      </c>
      <c r="G1821" s="2">
        <v>0.02</v>
      </c>
      <c r="H1821" s="2">
        <v>58.14</v>
      </c>
      <c r="I1821" s="2">
        <v>36.61</v>
      </c>
      <c r="J1821" s="2">
        <v>3176</v>
      </c>
      <c r="K1821" s="7" t="str">
        <f>IF(COUNTIF(Table1[Customer ID],Table1[[#This Row],[Customer ID]])&gt;1,"Repeat Customer","One-Time Customer")</f>
        <v>Repeat Customer</v>
      </c>
      <c r="L1821" s="2" t="s">
        <v>2860</v>
      </c>
      <c r="M1821" s="2" t="s">
        <v>39</v>
      </c>
      <c r="N1821" s="2" t="s">
        <v>114</v>
      </c>
      <c r="O1821" s="2" t="s">
        <v>41</v>
      </c>
      <c r="P1821" s="2" t="s">
        <v>191</v>
      </c>
      <c r="Q1821" s="2" t="s">
        <v>121</v>
      </c>
      <c r="R1821" s="2" t="s">
        <v>1035</v>
      </c>
      <c r="S1821" s="2">
        <v>0.61</v>
      </c>
      <c r="T1821" s="7">
        <f>Table1[[#This Row],[Profit]]/Table1[[#This Row],[Sales]]</f>
        <v>1.8998247448491186E-4</v>
      </c>
      <c r="U1821" s="2" t="s">
        <v>33</v>
      </c>
      <c r="V1821" s="2" t="s">
        <v>136</v>
      </c>
      <c r="W1821" s="2" t="s">
        <v>362</v>
      </c>
      <c r="X1821" s="2" t="s">
        <v>2862</v>
      </c>
      <c r="Y1821" s="2">
        <v>32216</v>
      </c>
      <c r="Z1821" s="10">
        <v>42180</v>
      </c>
      <c r="AA1821" s="14" t="str">
        <f>TEXT(Table1[[#This Row],[Order Date]],"mmmm")</f>
        <v>June</v>
      </c>
      <c r="AB1821" s="8" t="str">
        <f>TEXT(Table1[[#This Row],[Order Date]],"yyyy")</f>
        <v>2015</v>
      </c>
      <c r="AC1821" s="10">
        <v>42186</v>
      </c>
      <c r="AD1821" s="2">
        <v>0.25800000000000001</v>
      </c>
      <c r="AE1821" s="2">
        <v>22</v>
      </c>
      <c r="AF1821" s="2">
        <v>1358.02</v>
      </c>
      <c r="AG1821" s="2">
        <v>90821</v>
      </c>
      <c r="AH1821" s="7" t="str">
        <f>IF(COUNTIF(Returns!$A$2:$A$1635,Orders!AG1821)&gt;0,"Returned","Not Returned")</f>
        <v>Not Returned</v>
      </c>
    </row>
    <row r="1822" spans="5:34" ht="12.75" customHeight="1" thickTop="1" thickBot="1" x14ac:dyDescent="0.3">
      <c r="E1822" s="11">
        <v>20965</v>
      </c>
      <c r="F1822" s="12" t="s">
        <v>106</v>
      </c>
      <c r="G1822" s="12">
        <v>0.03</v>
      </c>
      <c r="H1822" s="12">
        <v>15.57</v>
      </c>
      <c r="I1822" s="12">
        <v>1.39</v>
      </c>
      <c r="J1822" s="12">
        <v>3176</v>
      </c>
      <c r="K1822" s="7" t="str">
        <f>IF(COUNTIF(Table1[Customer ID],Table1[[#This Row],[Customer ID]])&gt;1,"Repeat Customer","One-Time Customer")</f>
        <v>Repeat Customer</v>
      </c>
      <c r="L1822" s="12" t="s">
        <v>2860</v>
      </c>
      <c r="M1822" s="12" t="s">
        <v>49</v>
      </c>
      <c r="N1822" s="12" t="s">
        <v>114</v>
      </c>
      <c r="O1822" s="12" t="s">
        <v>29</v>
      </c>
      <c r="P1822" s="12" t="s">
        <v>69</v>
      </c>
      <c r="Q1822" s="12" t="s">
        <v>59</v>
      </c>
      <c r="R1822" s="12" t="s">
        <v>723</v>
      </c>
      <c r="S1822" s="12">
        <v>0.38</v>
      </c>
      <c r="T1822" s="7">
        <f>Table1[[#This Row],[Profit]]/Table1[[#This Row],[Sales]]</f>
        <v>0.17618437186489802</v>
      </c>
      <c r="U1822" s="12" t="s">
        <v>33</v>
      </c>
      <c r="V1822" s="12" t="s">
        <v>136</v>
      </c>
      <c r="W1822" s="12" t="s">
        <v>362</v>
      </c>
      <c r="X1822" s="12" t="s">
        <v>2862</v>
      </c>
      <c r="Y1822" s="12">
        <v>32216</v>
      </c>
      <c r="Z1822" s="13">
        <v>42180</v>
      </c>
      <c r="AA1822" s="14" t="str">
        <f>TEXT(Table1[[#This Row],[Order Date]],"mmmm")</f>
        <v>June</v>
      </c>
      <c r="AB1822" s="8" t="str">
        <f>TEXT(Table1[[#This Row],[Order Date]],"yyyy")</f>
        <v>2015</v>
      </c>
      <c r="AC1822" s="13">
        <v>42186</v>
      </c>
      <c r="AD1822" s="12">
        <v>63.222000000000001</v>
      </c>
      <c r="AE1822" s="12">
        <v>22</v>
      </c>
      <c r="AF1822" s="12">
        <v>358.84</v>
      </c>
      <c r="AG1822" s="12">
        <v>90821</v>
      </c>
      <c r="AH1822" s="7" t="str">
        <f>IF(COUNTIF(Returns!$A$2:$A$1635,Orders!AG1822)&gt;0,"Returned","Not Returned")</f>
        <v>Not Returned</v>
      </c>
    </row>
    <row r="1823" spans="5:34" ht="12.75" customHeight="1" thickTop="1" thickBot="1" x14ac:dyDescent="0.3">
      <c r="E1823" s="9">
        <v>24493</v>
      </c>
      <c r="F1823" s="2" t="s">
        <v>37</v>
      </c>
      <c r="G1823" s="2">
        <v>0.1</v>
      </c>
      <c r="H1823" s="2">
        <v>62.18</v>
      </c>
      <c r="I1823" s="2">
        <v>10.84</v>
      </c>
      <c r="J1823" s="2">
        <v>3177</v>
      </c>
      <c r="K1823" s="7" t="str">
        <f>IF(COUNTIF(Table1[Customer ID],Table1[[#This Row],[Customer ID]])&gt;1,"Repeat Customer","One-Time Customer")</f>
        <v>Repeat Customer</v>
      </c>
      <c r="L1823" s="2" t="s">
        <v>2863</v>
      </c>
      <c r="M1823" s="2" t="s">
        <v>49</v>
      </c>
      <c r="N1823" s="2" t="s">
        <v>114</v>
      </c>
      <c r="O1823" s="2" t="s">
        <v>41</v>
      </c>
      <c r="P1823" s="2" t="s">
        <v>50</v>
      </c>
      <c r="Q1823" s="2" t="s">
        <v>86</v>
      </c>
      <c r="R1823" s="2" t="s">
        <v>1390</v>
      </c>
      <c r="S1823" s="2">
        <v>0.63</v>
      </c>
      <c r="T1823" s="7">
        <f>Table1[[#This Row],[Profit]]/Table1[[#This Row],[Sales]]</f>
        <v>-5.7990108880505119E-2</v>
      </c>
      <c r="U1823" s="2" t="s">
        <v>33</v>
      </c>
      <c r="V1823" s="2" t="s">
        <v>136</v>
      </c>
      <c r="W1823" s="2" t="s">
        <v>362</v>
      </c>
      <c r="X1823" s="2" t="s">
        <v>2864</v>
      </c>
      <c r="Y1823" s="2">
        <v>33458</v>
      </c>
      <c r="Z1823" s="10">
        <v>42077</v>
      </c>
      <c r="AA1823" s="14" t="str">
        <f>TEXT(Table1[[#This Row],[Order Date]],"mmmm")</f>
        <v>March</v>
      </c>
      <c r="AB1823" s="8" t="str">
        <f>TEXT(Table1[[#This Row],[Order Date]],"yyyy")</f>
        <v>2015</v>
      </c>
      <c r="AC1823" s="10">
        <v>42079</v>
      </c>
      <c r="AD1823" s="2">
        <v>-29.666000000000004</v>
      </c>
      <c r="AE1823" s="2">
        <v>9</v>
      </c>
      <c r="AF1823" s="2">
        <v>511.57</v>
      </c>
      <c r="AG1823" s="2">
        <v>90818</v>
      </c>
      <c r="AH1823" s="7" t="str">
        <f>IF(COUNTIF(Returns!$A$2:$A$1635,Orders!AG1823)&gt;0,"Returned","Not Returned")</f>
        <v>Not Returned</v>
      </c>
    </row>
    <row r="1824" spans="5:34" ht="12.75" customHeight="1" thickTop="1" thickBot="1" x14ac:dyDescent="0.3">
      <c r="E1824" s="11">
        <v>22086</v>
      </c>
      <c r="F1824" s="12" t="s">
        <v>47</v>
      </c>
      <c r="G1824" s="12">
        <v>0.06</v>
      </c>
      <c r="H1824" s="12">
        <v>1.68</v>
      </c>
      <c r="I1824" s="12">
        <v>1</v>
      </c>
      <c r="J1824" s="12">
        <v>3177</v>
      </c>
      <c r="K1824" s="7" t="str">
        <f>IF(COUNTIF(Table1[Customer ID],Table1[[#This Row],[Customer ID]])&gt;1,"Repeat Customer","One-Time Customer")</f>
        <v>Repeat Customer</v>
      </c>
      <c r="L1824" s="12" t="s">
        <v>2863</v>
      </c>
      <c r="M1824" s="12" t="s">
        <v>49</v>
      </c>
      <c r="N1824" s="12" t="s">
        <v>114</v>
      </c>
      <c r="O1824" s="12" t="s">
        <v>29</v>
      </c>
      <c r="P1824" s="12" t="s">
        <v>30</v>
      </c>
      <c r="Q1824" s="12" t="s">
        <v>31</v>
      </c>
      <c r="R1824" s="12" t="s">
        <v>2548</v>
      </c>
      <c r="S1824" s="12">
        <v>0.35</v>
      </c>
      <c r="T1824" s="7">
        <f>Table1[[#This Row],[Profit]]/Table1[[#This Row],[Sales]]</f>
        <v>-152.54335260115607</v>
      </c>
      <c r="U1824" s="12" t="s">
        <v>33</v>
      </c>
      <c r="V1824" s="12" t="s">
        <v>136</v>
      </c>
      <c r="W1824" s="12" t="s">
        <v>362</v>
      </c>
      <c r="X1824" s="12" t="s">
        <v>2864</v>
      </c>
      <c r="Y1824" s="12">
        <v>33458</v>
      </c>
      <c r="Z1824" s="13">
        <v>42094</v>
      </c>
      <c r="AA1824" s="14" t="str">
        <f>TEXT(Table1[[#This Row],[Order Date]],"mmmm")</f>
        <v>March</v>
      </c>
      <c r="AB1824" s="8" t="str">
        <f>TEXT(Table1[[#This Row],[Order Date]],"yyyy")</f>
        <v>2015</v>
      </c>
      <c r="AC1824" s="13">
        <v>42096</v>
      </c>
      <c r="AD1824" s="12">
        <v>-1319.5</v>
      </c>
      <c r="AE1824" s="12">
        <v>5</v>
      </c>
      <c r="AF1824" s="12">
        <v>8.65</v>
      </c>
      <c r="AG1824" s="12">
        <v>90819</v>
      </c>
      <c r="AH1824" s="7" t="str">
        <f>IF(COUNTIF(Returns!$A$2:$A$1635,Orders!AG1824)&gt;0,"Returned","Not Returned")</f>
        <v>Not Returned</v>
      </c>
    </row>
    <row r="1825" spans="5:34" ht="12.75" customHeight="1" thickTop="1" thickBot="1" x14ac:dyDescent="0.3">
      <c r="E1825" s="9">
        <v>21554</v>
      </c>
      <c r="F1825" s="2" t="s">
        <v>106</v>
      </c>
      <c r="G1825" s="2">
        <v>7.0000000000000007E-2</v>
      </c>
      <c r="H1825" s="2">
        <v>35.44</v>
      </c>
      <c r="I1825" s="2">
        <v>7.5</v>
      </c>
      <c r="J1825" s="2">
        <v>3179</v>
      </c>
      <c r="K1825" s="7" t="str">
        <f>IF(COUNTIF(Table1[Customer ID],Table1[[#This Row],[Customer ID]])&gt;1,"Repeat Customer","One-Time Customer")</f>
        <v>One-Time Customer</v>
      </c>
      <c r="L1825" s="2" t="s">
        <v>2865</v>
      </c>
      <c r="M1825" s="2" t="s">
        <v>49</v>
      </c>
      <c r="N1825" s="2" t="s">
        <v>28</v>
      </c>
      <c r="O1825" s="2" t="s">
        <v>29</v>
      </c>
      <c r="P1825" s="2" t="s">
        <v>93</v>
      </c>
      <c r="Q1825" s="2" t="s">
        <v>59</v>
      </c>
      <c r="R1825" s="2" t="s">
        <v>2746</v>
      </c>
      <c r="S1825" s="2">
        <v>0.38</v>
      </c>
      <c r="T1825" s="7">
        <f>Table1[[#This Row],[Profit]]/Table1[[#This Row],[Sales]]</f>
        <v>0.69</v>
      </c>
      <c r="U1825" s="2" t="s">
        <v>33</v>
      </c>
      <c r="V1825" s="2" t="s">
        <v>61</v>
      </c>
      <c r="W1825" s="2" t="s">
        <v>62</v>
      </c>
      <c r="X1825" s="2" t="s">
        <v>2866</v>
      </c>
      <c r="Y1825" s="2">
        <v>55060</v>
      </c>
      <c r="Z1825" s="10">
        <v>42167</v>
      </c>
      <c r="AA1825" s="14" t="str">
        <f>TEXT(Table1[[#This Row],[Order Date]],"mmmm")</f>
        <v>June</v>
      </c>
      <c r="AB1825" s="8" t="str">
        <f>TEXT(Table1[[#This Row],[Order Date]],"yyyy")</f>
        <v>2015</v>
      </c>
      <c r="AC1825" s="10">
        <v>42174</v>
      </c>
      <c r="AD1825" s="2">
        <v>262.2</v>
      </c>
      <c r="AE1825" s="2">
        <v>11</v>
      </c>
      <c r="AF1825" s="2">
        <v>380</v>
      </c>
      <c r="AG1825" s="2">
        <v>86989</v>
      </c>
      <c r="AH1825" s="7" t="str">
        <f>IF(COUNTIF(Returns!$A$2:$A$1635,Orders!AG1825)&gt;0,"Returned","Not Returned")</f>
        <v>Not Returned</v>
      </c>
    </row>
    <row r="1826" spans="5:34" ht="12.75" customHeight="1" thickTop="1" thickBot="1" x14ac:dyDescent="0.3">
      <c r="E1826" s="11">
        <v>24464</v>
      </c>
      <c r="F1826" s="12" t="s">
        <v>25</v>
      </c>
      <c r="G1826" s="12">
        <v>0.08</v>
      </c>
      <c r="H1826" s="12">
        <v>170.98</v>
      </c>
      <c r="I1826" s="12">
        <v>35.89</v>
      </c>
      <c r="J1826" s="12">
        <v>3187</v>
      </c>
      <c r="K1826" s="7" t="str">
        <f>IF(COUNTIF(Table1[Customer ID],Table1[[#This Row],[Customer ID]])&gt;1,"Repeat Customer","One-Time Customer")</f>
        <v>One-Time Customer</v>
      </c>
      <c r="L1826" s="12" t="s">
        <v>2867</v>
      </c>
      <c r="M1826" s="12" t="s">
        <v>39</v>
      </c>
      <c r="N1826" s="12" t="s">
        <v>58</v>
      </c>
      <c r="O1826" s="12" t="s">
        <v>41</v>
      </c>
      <c r="P1826" s="12" t="s">
        <v>191</v>
      </c>
      <c r="Q1826" s="12" t="s">
        <v>121</v>
      </c>
      <c r="R1826" s="12" t="s">
        <v>1047</v>
      </c>
      <c r="S1826" s="12">
        <v>0.66</v>
      </c>
      <c r="T1826" s="7">
        <f>Table1[[#This Row],[Profit]]/Table1[[#This Row],[Sales]]</f>
        <v>-0.60062161620212551</v>
      </c>
      <c r="U1826" s="12" t="s">
        <v>33</v>
      </c>
      <c r="V1826" s="12" t="s">
        <v>136</v>
      </c>
      <c r="W1826" s="12" t="s">
        <v>362</v>
      </c>
      <c r="X1826" s="12" t="s">
        <v>2868</v>
      </c>
      <c r="Y1826" s="12">
        <v>33569</v>
      </c>
      <c r="Z1826" s="13">
        <v>42065</v>
      </c>
      <c r="AA1826" s="14" t="str">
        <f>TEXT(Table1[[#This Row],[Order Date]],"mmmm")</f>
        <v>March</v>
      </c>
      <c r="AB1826" s="8" t="str">
        <f>TEXT(Table1[[#This Row],[Order Date]],"yyyy")</f>
        <v>2015</v>
      </c>
      <c r="AC1826" s="13">
        <v>42067</v>
      </c>
      <c r="AD1826" s="12">
        <v>-119.812</v>
      </c>
      <c r="AE1826" s="12">
        <v>1</v>
      </c>
      <c r="AF1826" s="12">
        <v>199.48</v>
      </c>
      <c r="AG1826" s="12">
        <v>89025</v>
      </c>
      <c r="AH1826" s="7" t="str">
        <f>IF(COUNTIF(Returns!$A$2:$A$1635,Orders!AG1826)&gt;0,"Returned","Not Returned")</f>
        <v>Not Returned</v>
      </c>
    </row>
    <row r="1827" spans="5:34" ht="12.75" customHeight="1" thickTop="1" thickBot="1" x14ac:dyDescent="0.3">
      <c r="E1827" s="9">
        <v>20127</v>
      </c>
      <c r="F1827" s="2" t="s">
        <v>47</v>
      </c>
      <c r="G1827" s="2">
        <v>0.01</v>
      </c>
      <c r="H1827" s="2">
        <v>20.99</v>
      </c>
      <c r="I1827" s="2">
        <v>4.8099999999999996</v>
      </c>
      <c r="J1827" s="2">
        <v>3191</v>
      </c>
      <c r="K1827" s="7" t="str">
        <f>IF(COUNTIF(Table1[Customer ID],Table1[[#This Row],[Customer ID]])&gt;1,"Repeat Customer","One-Time Customer")</f>
        <v>Repeat Customer</v>
      </c>
      <c r="L1827" s="2" t="s">
        <v>2869</v>
      </c>
      <c r="M1827" s="2" t="s">
        <v>49</v>
      </c>
      <c r="N1827" s="2" t="s">
        <v>28</v>
      </c>
      <c r="O1827" s="2" t="s">
        <v>77</v>
      </c>
      <c r="P1827" s="2" t="s">
        <v>78</v>
      </c>
      <c r="Q1827" s="2" t="s">
        <v>86</v>
      </c>
      <c r="R1827" s="2" t="s">
        <v>475</v>
      </c>
      <c r="S1827" s="2">
        <v>0.57999999999999996</v>
      </c>
      <c r="T1827" s="7">
        <f>Table1[[#This Row],[Profit]]/Table1[[#This Row],[Sales]]</f>
        <v>-9.7089862488007661E-2</v>
      </c>
      <c r="U1827" s="2" t="s">
        <v>33</v>
      </c>
      <c r="V1827" s="2" t="s">
        <v>61</v>
      </c>
      <c r="W1827" s="2" t="s">
        <v>1858</v>
      </c>
      <c r="X1827" s="2" t="s">
        <v>2870</v>
      </c>
      <c r="Y1827" s="2">
        <v>54481</v>
      </c>
      <c r="Z1827" s="10">
        <v>42081</v>
      </c>
      <c r="AA1827" s="14" t="str">
        <f>TEXT(Table1[[#This Row],[Order Date]],"mmmm")</f>
        <v>March</v>
      </c>
      <c r="AB1827" s="8" t="str">
        <f>TEXT(Table1[[#This Row],[Order Date]],"yyyy")</f>
        <v>2015</v>
      </c>
      <c r="AC1827" s="10">
        <v>42081</v>
      </c>
      <c r="AD1827" s="2">
        <v>-9.1079999999999988</v>
      </c>
      <c r="AE1827" s="2">
        <v>5</v>
      </c>
      <c r="AF1827" s="2">
        <v>93.81</v>
      </c>
      <c r="AG1827" s="2">
        <v>86447</v>
      </c>
      <c r="AH1827" s="7" t="str">
        <f>IF(COUNTIF(Returns!$A$2:$A$1635,Orders!AG1827)&gt;0,"Returned","Not Returned")</f>
        <v>Not Returned</v>
      </c>
    </row>
    <row r="1828" spans="5:34" ht="12.75" customHeight="1" thickTop="1" thickBot="1" x14ac:dyDescent="0.3">
      <c r="E1828" s="11">
        <v>20303</v>
      </c>
      <c r="F1828" s="12" t="s">
        <v>25</v>
      </c>
      <c r="G1828" s="12">
        <v>0.09</v>
      </c>
      <c r="H1828" s="12">
        <v>35.94</v>
      </c>
      <c r="I1828" s="12">
        <v>6.66</v>
      </c>
      <c r="J1828" s="12">
        <v>3191</v>
      </c>
      <c r="K1828" s="7" t="str">
        <f>IF(COUNTIF(Table1[Customer ID],Table1[[#This Row],[Customer ID]])&gt;1,"Repeat Customer","One-Time Customer")</f>
        <v>Repeat Customer</v>
      </c>
      <c r="L1828" s="12" t="s">
        <v>2869</v>
      </c>
      <c r="M1828" s="12" t="s">
        <v>49</v>
      </c>
      <c r="N1828" s="12" t="s">
        <v>28</v>
      </c>
      <c r="O1828" s="12" t="s">
        <v>29</v>
      </c>
      <c r="P1828" s="12" t="s">
        <v>69</v>
      </c>
      <c r="Q1828" s="12" t="s">
        <v>59</v>
      </c>
      <c r="R1828" s="12" t="s">
        <v>73</v>
      </c>
      <c r="S1828" s="12">
        <v>0.4</v>
      </c>
      <c r="T1828" s="7">
        <f>Table1[[#This Row],[Profit]]/Table1[[#This Row],[Sales]]</f>
        <v>0.55270130036512699</v>
      </c>
      <c r="U1828" s="12" t="s">
        <v>33</v>
      </c>
      <c r="V1828" s="12" t="s">
        <v>61</v>
      </c>
      <c r="W1828" s="12" t="s">
        <v>1858</v>
      </c>
      <c r="X1828" s="12" t="s">
        <v>2870</v>
      </c>
      <c r="Y1828" s="12">
        <v>54481</v>
      </c>
      <c r="Z1828" s="13">
        <v>42104</v>
      </c>
      <c r="AA1828" s="14" t="str">
        <f>TEXT(Table1[[#This Row],[Order Date]],"mmmm")</f>
        <v>April</v>
      </c>
      <c r="AB1828" s="8" t="str">
        <f>TEXT(Table1[[#This Row],[Order Date]],"yyyy")</f>
        <v>2015</v>
      </c>
      <c r="AC1828" s="13">
        <v>42106</v>
      </c>
      <c r="AD1828" s="12">
        <v>172.56439999999998</v>
      </c>
      <c r="AE1828" s="12">
        <v>9</v>
      </c>
      <c r="AF1828" s="12">
        <v>312.22000000000003</v>
      </c>
      <c r="AG1828" s="12">
        <v>86448</v>
      </c>
      <c r="AH1828" s="7" t="str">
        <f>IF(COUNTIF(Returns!$A$2:$A$1635,Orders!AG1828)&gt;0,"Returned","Not Returned")</f>
        <v>Not Returned</v>
      </c>
    </row>
    <row r="1829" spans="5:34" ht="12.75" customHeight="1" thickTop="1" thickBot="1" x14ac:dyDescent="0.3">
      <c r="E1829" s="9">
        <v>22846</v>
      </c>
      <c r="F1829" s="2" t="s">
        <v>56</v>
      </c>
      <c r="G1829" s="2">
        <v>0.1</v>
      </c>
      <c r="H1829" s="2">
        <v>4.9800000000000004</v>
      </c>
      <c r="I1829" s="2">
        <v>7.54</v>
      </c>
      <c r="J1829" s="2">
        <v>3194</v>
      </c>
      <c r="K1829" s="7" t="str">
        <f>IF(COUNTIF(Table1[Customer ID],Table1[[#This Row],[Customer ID]])&gt;1,"Repeat Customer","One-Time Customer")</f>
        <v>Repeat Customer</v>
      </c>
      <c r="L1829" s="2" t="s">
        <v>2871</v>
      </c>
      <c r="M1829" s="2" t="s">
        <v>49</v>
      </c>
      <c r="N1829" s="2" t="s">
        <v>114</v>
      </c>
      <c r="O1829" s="2" t="s">
        <v>29</v>
      </c>
      <c r="P1829" s="2" t="s">
        <v>93</v>
      </c>
      <c r="Q1829" s="2" t="s">
        <v>59</v>
      </c>
      <c r="R1829" s="2" t="s">
        <v>2872</v>
      </c>
      <c r="S1829" s="2">
        <v>0.38</v>
      </c>
      <c r="T1829" s="7">
        <f>Table1[[#This Row],[Profit]]/Table1[[#This Row],[Sales]]</f>
        <v>1.0282390510948904</v>
      </c>
      <c r="U1829" s="2" t="s">
        <v>33</v>
      </c>
      <c r="V1829" s="2" t="s">
        <v>136</v>
      </c>
      <c r="W1829" s="2" t="s">
        <v>362</v>
      </c>
      <c r="X1829" s="2" t="s">
        <v>951</v>
      </c>
      <c r="Y1829" s="2">
        <v>34609</v>
      </c>
      <c r="Z1829" s="10">
        <v>42073</v>
      </c>
      <c r="AA1829" s="14" t="str">
        <f>TEXT(Table1[[#This Row],[Order Date]],"mmmm")</f>
        <v>March</v>
      </c>
      <c r="AB1829" s="8" t="str">
        <f>TEXT(Table1[[#This Row],[Order Date]],"yyyy")</f>
        <v>2015</v>
      </c>
      <c r="AC1829" s="10">
        <v>42074</v>
      </c>
      <c r="AD1829" s="2">
        <v>45.077999999999996</v>
      </c>
      <c r="AE1829" s="2">
        <v>9</v>
      </c>
      <c r="AF1829" s="2">
        <v>43.84</v>
      </c>
      <c r="AG1829" s="2">
        <v>89805</v>
      </c>
      <c r="AH1829" s="7" t="str">
        <f>IF(COUNTIF(Returns!$A$2:$A$1635,Orders!AG1829)&gt;0,"Returned","Not Returned")</f>
        <v>Not Returned</v>
      </c>
    </row>
    <row r="1830" spans="5:34" ht="12.75" customHeight="1" thickTop="1" thickBot="1" x14ac:dyDescent="0.3">
      <c r="E1830" s="11">
        <v>22847</v>
      </c>
      <c r="F1830" s="12" t="s">
        <v>56</v>
      </c>
      <c r="G1830" s="12">
        <v>0</v>
      </c>
      <c r="H1830" s="12">
        <v>22.84</v>
      </c>
      <c r="I1830" s="12">
        <v>8.18</v>
      </c>
      <c r="J1830" s="12">
        <v>3194</v>
      </c>
      <c r="K1830" s="7" t="str">
        <f>IF(COUNTIF(Table1[Customer ID],Table1[[#This Row],[Customer ID]])&gt;1,"Repeat Customer","One-Time Customer")</f>
        <v>Repeat Customer</v>
      </c>
      <c r="L1830" s="12" t="s">
        <v>2871</v>
      </c>
      <c r="M1830" s="12" t="s">
        <v>49</v>
      </c>
      <c r="N1830" s="12" t="s">
        <v>114</v>
      </c>
      <c r="O1830" s="12" t="s">
        <v>29</v>
      </c>
      <c r="P1830" s="12" t="s">
        <v>93</v>
      </c>
      <c r="Q1830" s="12" t="s">
        <v>59</v>
      </c>
      <c r="R1830" s="12" t="s">
        <v>1842</v>
      </c>
      <c r="S1830" s="12">
        <v>0.39</v>
      </c>
      <c r="T1830" s="7">
        <f>Table1[[#This Row],[Profit]]/Table1[[#This Row],[Sales]]</f>
        <v>-0.7787216029349513</v>
      </c>
      <c r="U1830" s="12" t="s">
        <v>33</v>
      </c>
      <c r="V1830" s="12" t="s">
        <v>136</v>
      </c>
      <c r="W1830" s="12" t="s">
        <v>362</v>
      </c>
      <c r="X1830" s="12" t="s">
        <v>951</v>
      </c>
      <c r="Y1830" s="12">
        <v>34609</v>
      </c>
      <c r="Z1830" s="13">
        <v>42073</v>
      </c>
      <c r="AA1830" s="14" t="str">
        <f>TEXT(Table1[[#This Row],[Order Date]],"mmmm")</f>
        <v>March</v>
      </c>
      <c r="AB1830" s="8" t="str">
        <f>TEXT(Table1[[#This Row],[Order Date]],"yyyy")</f>
        <v>2015</v>
      </c>
      <c r="AC1830" s="13">
        <v>42075</v>
      </c>
      <c r="AD1830" s="12">
        <v>-110.376</v>
      </c>
      <c r="AE1830" s="12">
        <v>6</v>
      </c>
      <c r="AF1830" s="12">
        <v>141.74</v>
      </c>
      <c r="AG1830" s="12">
        <v>89805</v>
      </c>
      <c r="AH1830" s="7" t="str">
        <f>IF(COUNTIF(Returns!$A$2:$A$1635,Orders!AG1830)&gt;0,"Returned","Not Returned")</f>
        <v>Not Returned</v>
      </c>
    </row>
    <row r="1831" spans="5:34" ht="12.75" customHeight="1" thickTop="1" thickBot="1" x14ac:dyDescent="0.3">
      <c r="E1831" s="9">
        <v>3406</v>
      </c>
      <c r="F1831" s="2" t="s">
        <v>37</v>
      </c>
      <c r="G1831" s="2">
        <v>0.03</v>
      </c>
      <c r="H1831" s="2">
        <v>200.97</v>
      </c>
      <c r="I1831" s="2">
        <v>15.59</v>
      </c>
      <c r="J1831" s="2">
        <v>3196</v>
      </c>
      <c r="K1831" s="7" t="str">
        <f>IF(COUNTIF(Table1[Customer ID],Table1[[#This Row],[Customer ID]])&gt;1,"Repeat Customer","One-Time Customer")</f>
        <v>One-Time Customer</v>
      </c>
      <c r="L1831" s="2" t="s">
        <v>2873</v>
      </c>
      <c r="M1831" s="2" t="s">
        <v>39</v>
      </c>
      <c r="N1831" s="2" t="s">
        <v>40</v>
      </c>
      <c r="O1831" s="2" t="s">
        <v>77</v>
      </c>
      <c r="P1831" s="2" t="s">
        <v>85</v>
      </c>
      <c r="Q1831" s="2" t="s">
        <v>43</v>
      </c>
      <c r="R1831" s="2" t="s">
        <v>1333</v>
      </c>
      <c r="S1831" s="2">
        <v>0.36</v>
      </c>
      <c r="T1831" s="7">
        <f>Table1[[#This Row],[Profit]]/Table1[[#This Row],[Sales]]</f>
        <v>0.22383069025838087</v>
      </c>
      <c r="U1831" s="2" t="s">
        <v>33</v>
      </c>
      <c r="V1831" s="2" t="s">
        <v>34</v>
      </c>
      <c r="W1831" s="2" t="s">
        <v>45</v>
      </c>
      <c r="X1831" s="2" t="s">
        <v>276</v>
      </c>
      <c r="Y1831" s="2">
        <v>94109</v>
      </c>
      <c r="Z1831" s="10">
        <v>42037</v>
      </c>
      <c r="AA1831" s="14" t="str">
        <f>TEXT(Table1[[#This Row],[Order Date]],"mmmm")</f>
        <v>February</v>
      </c>
      <c r="AB1831" s="8" t="str">
        <f>TEXT(Table1[[#This Row],[Order Date]],"yyyy")</f>
        <v>2015</v>
      </c>
      <c r="AC1831" s="10">
        <v>42038</v>
      </c>
      <c r="AD1831" s="2">
        <v>1951.3</v>
      </c>
      <c r="AE1831" s="2">
        <v>43</v>
      </c>
      <c r="AF1831" s="2">
        <v>8717.75</v>
      </c>
      <c r="AG1831" s="2">
        <v>24294</v>
      </c>
      <c r="AH1831" s="7" t="str">
        <f>IF(COUNTIF(Returns!$A$2:$A$1635,Orders!AG1831)&gt;0,"Returned","Not Returned")</f>
        <v>Not Returned</v>
      </c>
    </row>
    <row r="1832" spans="5:34" ht="12.75" customHeight="1" thickTop="1" thickBot="1" x14ac:dyDescent="0.3">
      <c r="E1832" s="11">
        <v>21406</v>
      </c>
      <c r="F1832" s="12" t="s">
        <v>37</v>
      </c>
      <c r="G1832" s="12">
        <v>0.03</v>
      </c>
      <c r="H1832" s="12">
        <v>200.97</v>
      </c>
      <c r="I1832" s="12">
        <v>15.59</v>
      </c>
      <c r="J1832" s="12">
        <v>3197</v>
      </c>
      <c r="K1832" s="7" t="str">
        <f>IF(COUNTIF(Table1[Customer ID],Table1[[#This Row],[Customer ID]])&gt;1,"Repeat Customer","One-Time Customer")</f>
        <v>One-Time Customer</v>
      </c>
      <c r="L1832" s="12" t="s">
        <v>2874</v>
      </c>
      <c r="M1832" s="12" t="s">
        <v>39</v>
      </c>
      <c r="N1832" s="12" t="s">
        <v>40</v>
      </c>
      <c r="O1832" s="12" t="s">
        <v>77</v>
      </c>
      <c r="P1832" s="12" t="s">
        <v>85</v>
      </c>
      <c r="Q1832" s="12" t="s">
        <v>43</v>
      </c>
      <c r="R1832" s="12" t="s">
        <v>1333</v>
      </c>
      <c r="S1832" s="12">
        <v>0.36</v>
      </c>
      <c r="T1832" s="7">
        <f>Table1[[#This Row],[Profit]]/Table1[[#This Row],[Sales]]</f>
        <v>0.69</v>
      </c>
      <c r="U1832" s="12" t="s">
        <v>33</v>
      </c>
      <c r="V1832" s="12" t="s">
        <v>61</v>
      </c>
      <c r="W1832" s="12" t="s">
        <v>178</v>
      </c>
      <c r="X1832" s="12" t="s">
        <v>2875</v>
      </c>
      <c r="Y1832" s="12">
        <v>60062</v>
      </c>
      <c r="Z1832" s="13">
        <v>42037</v>
      </c>
      <c r="AA1832" s="14" t="str">
        <f>TEXT(Table1[[#This Row],[Order Date]],"mmmm")</f>
        <v>February</v>
      </c>
      <c r="AB1832" s="8" t="str">
        <f>TEXT(Table1[[#This Row],[Order Date]],"yyyy")</f>
        <v>2015</v>
      </c>
      <c r="AC1832" s="13">
        <v>42038</v>
      </c>
      <c r="AD1832" s="12">
        <v>1538.7827999999997</v>
      </c>
      <c r="AE1832" s="12">
        <v>11</v>
      </c>
      <c r="AF1832" s="12">
        <v>2230.12</v>
      </c>
      <c r="AG1832" s="12">
        <v>90850</v>
      </c>
      <c r="AH1832" s="7" t="str">
        <f>IF(COUNTIF(Returns!$A$2:$A$1635,Orders!AG1832)&gt;0,"Returned","Not Returned")</f>
        <v>Not Returned</v>
      </c>
    </row>
    <row r="1833" spans="5:34" ht="12.75" customHeight="1" thickTop="1" thickBot="1" x14ac:dyDescent="0.3">
      <c r="E1833" s="9">
        <v>18437</v>
      </c>
      <c r="F1833" s="2" t="s">
        <v>106</v>
      </c>
      <c r="G1833" s="2">
        <v>7.0000000000000007E-2</v>
      </c>
      <c r="H1833" s="2">
        <v>5.98</v>
      </c>
      <c r="I1833" s="2">
        <v>0.96</v>
      </c>
      <c r="J1833" s="2">
        <v>3205</v>
      </c>
      <c r="K1833" s="7" t="str">
        <f>IF(COUNTIF(Table1[Customer ID],Table1[[#This Row],[Customer ID]])&gt;1,"Repeat Customer","One-Time Customer")</f>
        <v>One-Time Customer</v>
      </c>
      <c r="L1833" s="2" t="s">
        <v>2876</v>
      </c>
      <c r="M1833" s="2" t="s">
        <v>49</v>
      </c>
      <c r="N1833" s="2" t="s">
        <v>114</v>
      </c>
      <c r="O1833" s="2" t="s">
        <v>29</v>
      </c>
      <c r="P1833" s="2" t="s">
        <v>30</v>
      </c>
      <c r="Q1833" s="2" t="s">
        <v>31</v>
      </c>
      <c r="R1833" s="2" t="s">
        <v>1819</v>
      </c>
      <c r="S1833" s="2">
        <v>0.6</v>
      </c>
      <c r="T1833" s="7">
        <f>Table1[[#This Row],[Profit]]/Table1[[#This Row],[Sales]]</f>
        <v>0.58209219858156025</v>
      </c>
      <c r="U1833" s="2" t="s">
        <v>33</v>
      </c>
      <c r="V1833" s="2" t="s">
        <v>34</v>
      </c>
      <c r="W1833" s="2" t="s">
        <v>1741</v>
      </c>
      <c r="X1833" s="2" t="s">
        <v>2843</v>
      </c>
      <c r="Y1833" s="2">
        <v>83440</v>
      </c>
      <c r="Z1833" s="10">
        <v>42093</v>
      </c>
      <c r="AA1833" s="14" t="str">
        <f>TEXT(Table1[[#This Row],[Order Date]],"mmmm")</f>
        <v>March</v>
      </c>
      <c r="AB1833" s="8" t="str">
        <f>TEXT(Table1[[#This Row],[Order Date]],"yyyy")</f>
        <v>2015</v>
      </c>
      <c r="AC1833" s="10">
        <v>42097</v>
      </c>
      <c r="AD1833" s="2">
        <v>32.83</v>
      </c>
      <c r="AE1833" s="2">
        <v>10</v>
      </c>
      <c r="AF1833" s="2">
        <v>56.4</v>
      </c>
      <c r="AG1833" s="2">
        <v>87933</v>
      </c>
      <c r="AH1833" s="7" t="str">
        <f>IF(COUNTIF(Returns!$A$2:$A$1635,Orders!AG1833)&gt;0,"Returned","Not Returned")</f>
        <v>Not Returned</v>
      </c>
    </row>
    <row r="1834" spans="5:34" ht="12.75" customHeight="1" thickTop="1" thickBot="1" x14ac:dyDescent="0.3">
      <c r="E1834" s="11">
        <v>18438</v>
      </c>
      <c r="F1834" s="12" t="s">
        <v>106</v>
      </c>
      <c r="G1834" s="12">
        <v>0.01</v>
      </c>
      <c r="H1834" s="12">
        <v>39.979999999999997</v>
      </c>
      <c r="I1834" s="12">
        <v>4</v>
      </c>
      <c r="J1834" s="12">
        <v>3206</v>
      </c>
      <c r="K1834" s="7" t="str">
        <f>IF(COUNTIF(Table1[Customer ID],Table1[[#This Row],[Customer ID]])&gt;1,"Repeat Customer","One-Time Customer")</f>
        <v>Repeat Customer</v>
      </c>
      <c r="L1834" s="12" t="s">
        <v>2877</v>
      </c>
      <c r="M1834" s="12" t="s">
        <v>49</v>
      </c>
      <c r="N1834" s="12" t="s">
        <v>114</v>
      </c>
      <c r="O1834" s="12" t="s">
        <v>77</v>
      </c>
      <c r="P1834" s="12" t="s">
        <v>180</v>
      </c>
      <c r="Q1834" s="12" t="s">
        <v>59</v>
      </c>
      <c r="R1834" s="12" t="s">
        <v>252</v>
      </c>
      <c r="S1834" s="12">
        <v>0.7</v>
      </c>
      <c r="T1834" s="7">
        <f>Table1[[#This Row],[Profit]]/Table1[[#This Row],[Sales]]</f>
        <v>0.20033395464429971</v>
      </c>
      <c r="U1834" s="12" t="s">
        <v>33</v>
      </c>
      <c r="V1834" s="12" t="s">
        <v>34</v>
      </c>
      <c r="W1834" s="12" t="s">
        <v>1741</v>
      </c>
      <c r="X1834" s="12" t="s">
        <v>2878</v>
      </c>
      <c r="Y1834" s="12">
        <v>83301</v>
      </c>
      <c r="Z1834" s="13">
        <v>42093</v>
      </c>
      <c r="AA1834" s="14" t="str">
        <f>TEXT(Table1[[#This Row],[Order Date]],"mmmm")</f>
        <v>March</v>
      </c>
      <c r="AB1834" s="8" t="str">
        <f>TEXT(Table1[[#This Row],[Order Date]],"yyyy")</f>
        <v>2015</v>
      </c>
      <c r="AC1834" s="13">
        <v>42098</v>
      </c>
      <c r="AD1834" s="12">
        <v>51.590000000000053</v>
      </c>
      <c r="AE1834" s="12">
        <v>6</v>
      </c>
      <c r="AF1834" s="12">
        <v>257.52</v>
      </c>
      <c r="AG1834" s="12">
        <v>87933</v>
      </c>
      <c r="AH1834" s="7" t="str">
        <f>IF(COUNTIF(Returns!$A$2:$A$1635,Orders!AG1834)&gt;0,"Returned","Not Returned")</f>
        <v>Not Returned</v>
      </c>
    </row>
    <row r="1835" spans="5:34" ht="12.75" customHeight="1" thickTop="1" thickBot="1" x14ac:dyDescent="0.3">
      <c r="E1835" s="9">
        <v>21229</v>
      </c>
      <c r="F1835" s="2" t="s">
        <v>37</v>
      </c>
      <c r="G1835" s="2">
        <v>0.06</v>
      </c>
      <c r="H1835" s="2">
        <v>218.08</v>
      </c>
      <c r="I1835" s="2">
        <v>18.059999999999999</v>
      </c>
      <c r="J1835" s="2">
        <v>3206</v>
      </c>
      <c r="K1835" s="7" t="str">
        <f>IF(COUNTIF(Table1[Customer ID],Table1[[#This Row],[Customer ID]])&gt;1,"Repeat Customer","One-Time Customer")</f>
        <v>Repeat Customer</v>
      </c>
      <c r="L1835" s="2" t="s">
        <v>2877</v>
      </c>
      <c r="M1835" s="2" t="s">
        <v>27</v>
      </c>
      <c r="N1835" s="2" t="s">
        <v>114</v>
      </c>
      <c r="O1835" s="2" t="s">
        <v>41</v>
      </c>
      <c r="P1835" s="2" t="s">
        <v>42</v>
      </c>
      <c r="Q1835" s="2" t="s">
        <v>236</v>
      </c>
      <c r="R1835" s="2" t="s">
        <v>1499</v>
      </c>
      <c r="S1835" s="2">
        <v>0.56999999999999995</v>
      </c>
      <c r="T1835" s="7">
        <f>Table1[[#This Row],[Profit]]/Table1[[#This Row],[Sales]]</f>
        <v>0.65126871838281231</v>
      </c>
      <c r="U1835" s="2" t="s">
        <v>33</v>
      </c>
      <c r="V1835" s="2" t="s">
        <v>34</v>
      </c>
      <c r="W1835" s="2" t="s">
        <v>1741</v>
      </c>
      <c r="X1835" s="2" t="s">
        <v>2878</v>
      </c>
      <c r="Y1835" s="2">
        <v>83301</v>
      </c>
      <c r="Z1835" s="10">
        <v>42145</v>
      </c>
      <c r="AA1835" s="14" t="str">
        <f>TEXT(Table1[[#This Row],[Order Date]],"mmmm")</f>
        <v>May</v>
      </c>
      <c r="AB1835" s="8" t="str">
        <f>TEXT(Table1[[#This Row],[Order Date]],"yyyy")</f>
        <v>2015</v>
      </c>
      <c r="AC1835" s="10">
        <v>42147</v>
      </c>
      <c r="AD1835" s="2">
        <v>969.42</v>
      </c>
      <c r="AE1835" s="2">
        <v>7</v>
      </c>
      <c r="AF1835" s="2">
        <v>1488.51</v>
      </c>
      <c r="AG1835" s="2">
        <v>87934</v>
      </c>
      <c r="AH1835" s="7" t="str">
        <f>IF(COUNTIF(Returns!$A$2:$A$1635,Orders!AG1835)&gt;0,"Returned","Not Returned")</f>
        <v>Not Returned</v>
      </c>
    </row>
    <row r="1836" spans="5:34" ht="12.75" customHeight="1" thickTop="1" thickBot="1" x14ac:dyDescent="0.3">
      <c r="E1836" s="11">
        <v>20156</v>
      </c>
      <c r="F1836" s="12" t="s">
        <v>37</v>
      </c>
      <c r="G1836" s="12">
        <v>0.05</v>
      </c>
      <c r="H1836" s="12">
        <v>35.44</v>
      </c>
      <c r="I1836" s="12">
        <v>5.09</v>
      </c>
      <c r="J1836" s="12">
        <v>3206</v>
      </c>
      <c r="K1836" s="7" t="str">
        <f>IF(COUNTIF(Table1[Customer ID],Table1[[#This Row],[Customer ID]])&gt;1,"Repeat Customer","One-Time Customer")</f>
        <v>Repeat Customer</v>
      </c>
      <c r="L1836" s="12" t="s">
        <v>2877</v>
      </c>
      <c r="M1836" s="12" t="s">
        <v>49</v>
      </c>
      <c r="N1836" s="12" t="s">
        <v>114</v>
      </c>
      <c r="O1836" s="12" t="s">
        <v>29</v>
      </c>
      <c r="P1836" s="12" t="s">
        <v>93</v>
      </c>
      <c r="Q1836" s="12" t="s">
        <v>59</v>
      </c>
      <c r="R1836" s="12" t="s">
        <v>2777</v>
      </c>
      <c r="S1836" s="12">
        <v>0.38</v>
      </c>
      <c r="T1836" s="7">
        <f>Table1[[#This Row],[Profit]]/Table1[[#This Row],[Sales]]</f>
        <v>0.69</v>
      </c>
      <c r="U1836" s="12" t="s">
        <v>33</v>
      </c>
      <c r="V1836" s="12" t="s">
        <v>34</v>
      </c>
      <c r="W1836" s="12" t="s">
        <v>1741</v>
      </c>
      <c r="X1836" s="12" t="s">
        <v>2878</v>
      </c>
      <c r="Y1836" s="12">
        <v>83301</v>
      </c>
      <c r="Z1836" s="13">
        <v>42152</v>
      </c>
      <c r="AA1836" s="14" t="str">
        <f>TEXT(Table1[[#This Row],[Order Date]],"mmmm")</f>
        <v>May</v>
      </c>
      <c r="AB1836" s="8" t="str">
        <f>TEXT(Table1[[#This Row],[Order Date]],"yyyy")</f>
        <v>2015</v>
      </c>
      <c r="AC1836" s="13">
        <v>42153</v>
      </c>
      <c r="AD1836" s="12">
        <v>553.33169999999996</v>
      </c>
      <c r="AE1836" s="12">
        <v>23</v>
      </c>
      <c r="AF1836" s="12">
        <v>801.93</v>
      </c>
      <c r="AG1836" s="12">
        <v>87935</v>
      </c>
      <c r="AH1836" s="7" t="str">
        <f>IF(COUNTIF(Returns!$A$2:$A$1635,Orders!AG1836)&gt;0,"Returned","Not Returned")</f>
        <v>Not Returned</v>
      </c>
    </row>
    <row r="1837" spans="5:34" ht="12.75" customHeight="1" thickTop="1" thickBot="1" x14ac:dyDescent="0.3">
      <c r="E1837" s="9">
        <v>24637</v>
      </c>
      <c r="F1837" s="2" t="s">
        <v>47</v>
      </c>
      <c r="G1837" s="2">
        <v>0.03</v>
      </c>
      <c r="H1837" s="2">
        <v>4.9800000000000004</v>
      </c>
      <c r="I1837" s="2">
        <v>4.62</v>
      </c>
      <c r="J1837" s="2">
        <v>3209</v>
      </c>
      <c r="K1837" s="7" t="str">
        <f>IF(COUNTIF(Table1[Customer ID],Table1[[#This Row],[Customer ID]])&gt;1,"Repeat Customer","One-Time Customer")</f>
        <v>One-Time Customer</v>
      </c>
      <c r="L1837" s="2" t="s">
        <v>2879</v>
      </c>
      <c r="M1837" s="2" t="s">
        <v>27</v>
      </c>
      <c r="N1837" s="2" t="s">
        <v>28</v>
      </c>
      <c r="O1837" s="2" t="s">
        <v>77</v>
      </c>
      <c r="P1837" s="2" t="s">
        <v>180</v>
      </c>
      <c r="Q1837" s="2" t="s">
        <v>51</v>
      </c>
      <c r="R1837" s="2" t="s">
        <v>411</v>
      </c>
      <c r="S1837" s="2">
        <v>0.64</v>
      </c>
      <c r="T1837" s="7">
        <f>Table1[[#This Row],[Profit]]/Table1[[#This Row],[Sales]]</f>
        <v>-0.68829113924050633</v>
      </c>
      <c r="U1837" s="2" t="s">
        <v>33</v>
      </c>
      <c r="V1837" s="2" t="s">
        <v>34</v>
      </c>
      <c r="W1837" s="2" t="s">
        <v>45</v>
      </c>
      <c r="X1837" s="2" t="s">
        <v>2880</v>
      </c>
      <c r="Y1837" s="2">
        <v>90210</v>
      </c>
      <c r="Z1837" s="10">
        <v>42183</v>
      </c>
      <c r="AA1837" s="14" t="str">
        <f>TEXT(Table1[[#This Row],[Order Date]],"mmmm")</f>
        <v>June</v>
      </c>
      <c r="AB1837" s="8" t="str">
        <f>TEXT(Table1[[#This Row],[Order Date]],"yyyy")</f>
        <v>2015</v>
      </c>
      <c r="AC1837" s="10">
        <v>42184</v>
      </c>
      <c r="AD1837" s="2">
        <v>-30.45</v>
      </c>
      <c r="AE1837" s="2">
        <v>8</v>
      </c>
      <c r="AF1837" s="2">
        <v>44.24</v>
      </c>
      <c r="AG1837" s="2">
        <v>90739</v>
      </c>
      <c r="AH1837" s="7" t="str">
        <f>IF(COUNTIF(Returns!$A$2:$A$1635,Orders!AG1837)&gt;0,"Returned","Not Returned")</f>
        <v>Not Returned</v>
      </c>
    </row>
    <row r="1838" spans="5:34" ht="12.75" customHeight="1" thickTop="1" thickBot="1" x14ac:dyDescent="0.3">
      <c r="E1838" s="11">
        <v>22804</v>
      </c>
      <c r="F1838" s="12" t="s">
        <v>25</v>
      </c>
      <c r="G1838" s="12">
        <v>0.1</v>
      </c>
      <c r="H1838" s="12">
        <v>7.31</v>
      </c>
      <c r="I1838" s="12">
        <v>0.49</v>
      </c>
      <c r="J1838" s="12">
        <v>3211</v>
      </c>
      <c r="K1838" s="7" t="str">
        <f>IF(COUNTIF(Table1[Customer ID],Table1[[#This Row],[Customer ID]])&gt;1,"Repeat Customer","One-Time Customer")</f>
        <v>Repeat Customer</v>
      </c>
      <c r="L1838" s="12" t="s">
        <v>2881</v>
      </c>
      <c r="M1838" s="12" t="s">
        <v>49</v>
      </c>
      <c r="N1838" s="12" t="s">
        <v>28</v>
      </c>
      <c r="O1838" s="12" t="s">
        <v>29</v>
      </c>
      <c r="P1838" s="12" t="s">
        <v>134</v>
      </c>
      <c r="Q1838" s="12" t="s">
        <v>59</v>
      </c>
      <c r="R1838" s="12" t="s">
        <v>1071</v>
      </c>
      <c r="S1838" s="12">
        <v>0.38</v>
      </c>
      <c r="T1838" s="7">
        <f>Table1[[#This Row],[Profit]]/Table1[[#This Row],[Sales]]</f>
        <v>0.69</v>
      </c>
      <c r="U1838" s="12" t="s">
        <v>33</v>
      </c>
      <c r="V1838" s="12" t="s">
        <v>61</v>
      </c>
      <c r="W1838" s="12" t="s">
        <v>178</v>
      </c>
      <c r="X1838" s="12" t="s">
        <v>2882</v>
      </c>
      <c r="Y1838" s="12">
        <v>60101</v>
      </c>
      <c r="Z1838" s="13">
        <v>42050</v>
      </c>
      <c r="AA1838" s="14" t="str">
        <f>TEXT(Table1[[#This Row],[Order Date]],"mmmm")</f>
        <v>February</v>
      </c>
      <c r="AB1838" s="8" t="str">
        <f>TEXT(Table1[[#This Row],[Order Date]],"yyyy")</f>
        <v>2015</v>
      </c>
      <c r="AC1838" s="13">
        <v>42051</v>
      </c>
      <c r="AD1838" s="12">
        <v>55.020599999999995</v>
      </c>
      <c r="AE1838" s="12">
        <v>12</v>
      </c>
      <c r="AF1838" s="12">
        <v>79.739999999999995</v>
      </c>
      <c r="AG1838" s="12">
        <v>91522</v>
      </c>
      <c r="AH1838" s="7" t="str">
        <f>IF(COUNTIF(Returns!$A$2:$A$1635,Orders!AG1838)&gt;0,"Returned","Not Returned")</f>
        <v>Not Returned</v>
      </c>
    </row>
    <row r="1839" spans="5:34" ht="12.75" customHeight="1" thickTop="1" thickBot="1" x14ac:dyDescent="0.3">
      <c r="E1839" s="9">
        <v>22805</v>
      </c>
      <c r="F1839" s="2" t="s">
        <v>25</v>
      </c>
      <c r="G1839" s="2">
        <v>0.1</v>
      </c>
      <c r="H1839" s="2">
        <v>20.99</v>
      </c>
      <c r="I1839" s="2">
        <v>2.5</v>
      </c>
      <c r="J1839" s="2">
        <v>3211</v>
      </c>
      <c r="K1839" s="7" t="str">
        <f>IF(COUNTIF(Table1[Customer ID],Table1[[#This Row],[Customer ID]])&gt;1,"Repeat Customer","One-Time Customer")</f>
        <v>Repeat Customer</v>
      </c>
      <c r="L1839" s="2" t="s">
        <v>2881</v>
      </c>
      <c r="M1839" s="2" t="s">
        <v>49</v>
      </c>
      <c r="N1839" s="2" t="s">
        <v>28</v>
      </c>
      <c r="O1839" s="2" t="s">
        <v>77</v>
      </c>
      <c r="P1839" s="2" t="s">
        <v>78</v>
      </c>
      <c r="Q1839" s="2" t="s">
        <v>31</v>
      </c>
      <c r="R1839" s="2" t="s">
        <v>1170</v>
      </c>
      <c r="S1839" s="2">
        <v>0.81</v>
      </c>
      <c r="T1839" s="7">
        <f>Table1[[#This Row],[Profit]]/Table1[[#This Row],[Sales]]</f>
        <v>-0.11123720219136196</v>
      </c>
      <c r="U1839" s="2" t="s">
        <v>33</v>
      </c>
      <c r="V1839" s="2" t="s">
        <v>61</v>
      </c>
      <c r="W1839" s="2" t="s">
        <v>178</v>
      </c>
      <c r="X1839" s="2" t="s">
        <v>2882</v>
      </c>
      <c r="Y1839" s="2">
        <v>60101</v>
      </c>
      <c r="Z1839" s="10">
        <v>42050</v>
      </c>
      <c r="AA1839" s="14" t="str">
        <f>TEXT(Table1[[#This Row],[Order Date]],"mmmm")</f>
        <v>February</v>
      </c>
      <c r="AB1839" s="8" t="str">
        <f>TEXT(Table1[[#This Row],[Order Date]],"yyyy")</f>
        <v>2015</v>
      </c>
      <c r="AC1839" s="10">
        <v>42051</v>
      </c>
      <c r="AD1839" s="2">
        <v>-43.65504</v>
      </c>
      <c r="AE1839" s="2">
        <v>23</v>
      </c>
      <c r="AF1839" s="2">
        <v>392.45</v>
      </c>
      <c r="AG1839" s="2">
        <v>91522</v>
      </c>
      <c r="AH1839" s="7" t="str">
        <f>IF(COUNTIF(Returns!$A$2:$A$1635,Orders!AG1839)&gt;0,"Returned","Not Returned")</f>
        <v>Not Returned</v>
      </c>
    </row>
    <row r="1840" spans="5:34" ht="12.75" customHeight="1" thickTop="1" thickBot="1" x14ac:dyDescent="0.3">
      <c r="E1840" s="11">
        <v>23736</v>
      </c>
      <c r="F1840" s="12" t="s">
        <v>37</v>
      </c>
      <c r="G1840" s="12">
        <v>0.03</v>
      </c>
      <c r="H1840" s="12">
        <v>6.68</v>
      </c>
      <c r="I1840" s="12">
        <v>1.5</v>
      </c>
      <c r="J1840" s="12">
        <v>3221</v>
      </c>
      <c r="K1840" s="7" t="str">
        <f>IF(COUNTIF(Table1[Customer ID],Table1[[#This Row],[Customer ID]])&gt;1,"Repeat Customer","One-Time Customer")</f>
        <v>One-Time Customer</v>
      </c>
      <c r="L1840" s="12" t="s">
        <v>2883</v>
      </c>
      <c r="M1840" s="12" t="s">
        <v>49</v>
      </c>
      <c r="N1840" s="12" t="s">
        <v>28</v>
      </c>
      <c r="O1840" s="12" t="s">
        <v>29</v>
      </c>
      <c r="P1840" s="12" t="s">
        <v>30</v>
      </c>
      <c r="Q1840" s="12" t="s">
        <v>31</v>
      </c>
      <c r="R1840" s="12" t="s">
        <v>2023</v>
      </c>
      <c r="S1840" s="12">
        <v>0.48</v>
      </c>
      <c r="T1840" s="7">
        <f>Table1[[#This Row],[Profit]]/Table1[[#This Row],[Sales]]</f>
        <v>-11.947516556291392</v>
      </c>
      <c r="U1840" s="12" t="s">
        <v>33</v>
      </c>
      <c r="V1840" s="12" t="s">
        <v>136</v>
      </c>
      <c r="W1840" s="12" t="s">
        <v>362</v>
      </c>
      <c r="X1840" s="12" t="s">
        <v>2884</v>
      </c>
      <c r="Y1840" s="12">
        <v>33322</v>
      </c>
      <c r="Z1840" s="13">
        <v>42106</v>
      </c>
      <c r="AA1840" s="14" t="str">
        <f>TEXT(Table1[[#This Row],[Order Date]],"mmmm")</f>
        <v>April</v>
      </c>
      <c r="AB1840" s="8" t="str">
        <f>TEXT(Table1[[#This Row],[Order Date]],"yyyy")</f>
        <v>2015</v>
      </c>
      <c r="AC1840" s="13">
        <v>42107</v>
      </c>
      <c r="AD1840" s="12">
        <v>-577.30400000000009</v>
      </c>
      <c r="AE1840" s="12">
        <v>7</v>
      </c>
      <c r="AF1840" s="12">
        <v>48.32</v>
      </c>
      <c r="AG1840" s="12">
        <v>90815</v>
      </c>
      <c r="AH1840" s="7" t="str">
        <f>IF(COUNTIF(Returns!$A$2:$A$1635,Orders!AG1840)&gt;0,"Returned","Not Returned")</f>
        <v>Not Returned</v>
      </c>
    </row>
    <row r="1841" spans="5:34" ht="12.75" customHeight="1" thickTop="1" thickBot="1" x14ac:dyDescent="0.3">
      <c r="E1841" s="9">
        <v>25605</v>
      </c>
      <c r="F1841" s="2" t="s">
        <v>25</v>
      </c>
      <c r="G1841" s="2">
        <v>0.04</v>
      </c>
      <c r="H1841" s="2">
        <v>39.479999999999997</v>
      </c>
      <c r="I1841" s="2">
        <v>1.99</v>
      </c>
      <c r="J1841" s="2">
        <v>3222</v>
      </c>
      <c r="K1841" s="7" t="str">
        <f>IF(COUNTIF(Table1[Customer ID],Table1[[#This Row],[Customer ID]])&gt;1,"Repeat Customer","One-Time Customer")</f>
        <v>Repeat Customer</v>
      </c>
      <c r="L1841" s="2" t="s">
        <v>2885</v>
      </c>
      <c r="M1841" s="2" t="s">
        <v>27</v>
      </c>
      <c r="N1841" s="2" t="s">
        <v>28</v>
      </c>
      <c r="O1841" s="2" t="s">
        <v>77</v>
      </c>
      <c r="P1841" s="2" t="s">
        <v>180</v>
      </c>
      <c r="Q1841" s="2" t="s">
        <v>51</v>
      </c>
      <c r="R1841" s="2" t="s">
        <v>705</v>
      </c>
      <c r="S1841" s="2">
        <v>0.54</v>
      </c>
      <c r="T1841" s="7">
        <f>Table1[[#This Row],[Profit]]/Table1[[#This Row],[Sales]]</f>
        <v>-4.6227312138728331</v>
      </c>
      <c r="U1841" s="2" t="s">
        <v>33</v>
      </c>
      <c r="V1841" s="2" t="s">
        <v>136</v>
      </c>
      <c r="W1841" s="2" t="s">
        <v>362</v>
      </c>
      <c r="X1841" s="2" t="s">
        <v>2886</v>
      </c>
      <c r="Y1841" s="2">
        <v>32303</v>
      </c>
      <c r="Z1841" s="10">
        <v>42082</v>
      </c>
      <c r="AA1841" s="14" t="str">
        <f>TEXT(Table1[[#This Row],[Order Date]],"mmmm")</f>
        <v>March</v>
      </c>
      <c r="AB1841" s="8" t="str">
        <f>TEXT(Table1[[#This Row],[Order Date]],"yyyy")</f>
        <v>2015</v>
      </c>
      <c r="AC1841" s="10">
        <v>42082</v>
      </c>
      <c r="AD1841" s="2">
        <v>-1535.4864000000002</v>
      </c>
      <c r="AE1841" s="2">
        <v>8</v>
      </c>
      <c r="AF1841" s="2">
        <v>332.16</v>
      </c>
      <c r="AG1841" s="2">
        <v>90814</v>
      </c>
      <c r="AH1841" s="7" t="str">
        <f>IF(COUNTIF(Returns!$A$2:$A$1635,Orders!AG1841)&gt;0,"Returned","Not Returned")</f>
        <v>Not Returned</v>
      </c>
    </row>
    <row r="1842" spans="5:34" ht="12.75" customHeight="1" thickTop="1" thickBot="1" x14ac:dyDescent="0.3">
      <c r="E1842" s="11">
        <v>25606</v>
      </c>
      <c r="F1842" s="12" t="s">
        <v>25</v>
      </c>
      <c r="G1842" s="12">
        <v>0</v>
      </c>
      <c r="H1842" s="12">
        <v>8.1199999999999992</v>
      </c>
      <c r="I1842" s="12">
        <v>2.83</v>
      </c>
      <c r="J1842" s="12">
        <v>3222</v>
      </c>
      <c r="K1842" s="7" t="str">
        <f>IF(COUNTIF(Table1[Customer ID],Table1[[#This Row],[Customer ID]])&gt;1,"Repeat Customer","One-Time Customer")</f>
        <v>Repeat Customer</v>
      </c>
      <c r="L1842" s="12" t="s">
        <v>2885</v>
      </c>
      <c r="M1842" s="12" t="s">
        <v>49</v>
      </c>
      <c r="N1842" s="12" t="s">
        <v>28</v>
      </c>
      <c r="O1842" s="12" t="s">
        <v>77</v>
      </c>
      <c r="P1842" s="12" t="s">
        <v>180</v>
      </c>
      <c r="Q1842" s="12" t="s">
        <v>51</v>
      </c>
      <c r="R1842" s="12" t="s">
        <v>827</v>
      </c>
      <c r="S1842" s="12">
        <v>0.77</v>
      </c>
      <c r="T1842" s="7">
        <f>Table1[[#This Row],[Profit]]/Table1[[#This Row],[Sales]]</f>
        <v>-1.0792575531770763</v>
      </c>
      <c r="U1842" s="12" t="s">
        <v>33</v>
      </c>
      <c r="V1842" s="12" t="s">
        <v>136</v>
      </c>
      <c r="W1842" s="12" t="s">
        <v>362</v>
      </c>
      <c r="X1842" s="12" t="s">
        <v>2886</v>
      </c>
      <c r="Y1842" s="12">
        <v>32303</v>
      </c>
      <c r="Z1842" s="13">
        <v>42082</v>
      </c>
      <c r="AA1842" s="14" t="str">
        <f>TEXT(Table1[[#This Row],[Order Date]],"mmmm")</f>
        <v>March</v>
      </c>
      <c r="AB1842" s="8" t="str">
        <f>TEXT(Table1[[#This Row],[Order Date]],"yyyy")</f>
        <v>2015</v>
      </c>
      <c r="AC1842" s="13">
        <v>42083</v>
      </c>
      <c r="AD1842" s="12">
        <v>-159.32</v>
      </c>
      <c r="AE1842" s="12">
        <v>17</v>
      </c>
      <c r="AF1842" s="12">
        <v>147.62</v>
      </c>
      <c r="AG1842" s="12">
        <v>90814</v>
      </c>
      <c r="AH1842" s="7" t="str">
        <f>IF(COUNTIF(Returns!$A$2:$A$1635,Orders!AG1842)&gt;0,"Returned","Not Returned")</f>
        <v>Not Returned</v>
      </c>
    </row>
    <row r="1843" spans="5:34" ht="12.75" customHeight="1" thickTop="1" thickBot="1" x14ac:dyDescent="0.3">
      <c r="E1843" s="9">
        <v>19517</v>
      </c>
      <c r="F1843" s="2" t="s">
        <v>47</v>
      </c>
      <c r="G1843" s="2">
        <v>0.06</v>
      </c>
      <c r="H1843" s="2">
        <v>60.98</v>
      </c>
      <c r="I1843" s="2">
        <v>30</v>
      </c>
      <c r="J1843" s="2">
        <v>3224</v>
      </c>
      <c r="K1843" s="7" t="str">
        <f>IF(COUNTIF(Table1[Customer ID],Table1[[#This Row],[Customer ID]])&gt;1,"Repeat Customer","One-Time Customer")</f>
        <v>One-Time Customer</v>
      </c>
      <c r="L1843" s="2" t="s">
        <v>2887</v>
      </c>
      <c r="M1843" s="2" t="s">
        <v>39</v>
      </c>
      <c r="N1843" s="2" t="s">
        <v>58</v>
      </c>
      <c r="O1843" s="2" t="s">
        <v>41</v>
      </c>
      <c r="P1843" s="2" t="s">
        <v>42</v>
      </c>
      <c r="Q1843" s="2" t="s">
        <v>43</v>
      </c>
      <c r="R1843" s="2" t="s">
        <v>2888</v>
      </c>
      <c r="S1843" s="2">
        <v>0.7</v>
      </c>
      <c r="T1843" s="7">
        <f>Table1[[#This Row],[Profit]]/Table1[[#This Row],[Sales]]</f>
        <v>-0.5884670373312153</v>
      </c>
      <c r="U1843" s="2" t="s">
        <v>33</v>
      </c>
      <c r="V1843" s="2" t="s">
        <v>136</v>
      </c>
      <c r="W1843" s="2" t="s">
        <v>244</v>
      </c>
      <c r="X1843" s="2" t="s">
        <v>2889</v>
      </c>
      <c r="Y1843" s="2">
        <v>37066</v>
      </c>
      <c r="Z1843" s="10">
        <v>42095</v>
      </c>
      <c r="AA1843" s="14" t="str">
        <f>TEXT(Table1[[#This Row],[Order Date]],"mmmm")</f>
        <v>April</v>
      </c>
      <c r="AB1843" s="8" t="str">
        <f>TEXT(Table1[[#This Row],[Order Date]],"yyyy")</f>
        <v>2015</v>
      </c>
      <c r="AC1843" s="10">
        <v>42096</v>
      </c>
      <c r="AD1843" s="2">
        <v>-74.088000000000008</v>
      </c>
      <c r="AE1843" s="2">
        <v>2</v>
      </c>
      <c r="AF1843" s="2">
        <v>125.9</v>
      </c>
      <c r="AG1843" s="2">
        <v>86508</v>
      </c>
      <c r="AH1843" s="7" t="str">
        <f>IF(COUNTIF(Returns!$A$2:$A$1635,Orders!AG1843)&gt;0,"Returned","Not Returned")</f>
        <v>Not Returned</v>
      </c>
    </row>
    <row r="1844" spans="5:34" ht="12.75" customHeight="1" thickTop="1" thickBot="1" x14ac:dyDescent="0.3">
      <c r="E1844" s="11">
        <v>22291</v>
      </c>
      <c r="F1844" s="12" t="s">
        <v>37</v>
      </c>
      <c r="G1844" s="12">
        <v>0.1</v>
      </c>
      <c r="H1844" s="12">
        <v>208.16</v>
      </c>
      <c r="I1844" s="12">
        <v>68.02</v>
      </c>
      <c r="J1844" s="12">
        <v>3225</v>
      </c>
      <c r="K1844" s="7" t="str">
        <f>IF(COUNTIF(Table1[Customer ID],Table1[[#This Row],[Customer ID]])&gt;1,"Repeat Customer","One-Time Customer")</f>
        <v>One-Time Customer</v>
      </c>
      <c r="L1844" s="12" t="s">
        <v>2890</v>
      </c>
      <c r="M1844" s="12" t="s">
        <v>39</v>
      </c>
      <c r="N1844" s="12" t="s">
        <v>58</v>
      </c>
      <c r="O1844" s="12" t="s">
        <v>29</v>
      </c>
      <c r="P1844" s="12" t="s">
        <v>257</v>
      </c>
      <c r="Q1844" s="12" t="s">
        <v>43</v>
      </c>
      <c r="R1844" s="12" t="s">
        <v>2891</v>
      </c>
      <c r="S1844" s="12">
        <v>0.57999999999999996</v>
      </c>
      <c r="T1844" s="7">
        <f>Table1[[#This Row],[Profit]]/Table1[[#This Row],[Sales]]</f>
        <v>-0.17887644541564235</v>
      </c>
      <c r="U1844" s="12" t="s">
        <v>33</v>
      </c>
      <c r="V1844" s="12" t="s">
        <v>136</v>
      </c>
      <c r="W1844" s="12" t="s">
        <v>244</v>
      </c>
      <c r="X1844" s="12" t="s">
        <v>2892</v>
      </c>
      <c r="Y1844" s="12">
        <v>38138</v>
      </c>
      <c r="Z1844" s="13">
        <v>42018</v>
      </c>
      <c r="AA1844" s="14" t="str">
        <f>TEXT(Table1[[#This Row],[Order Date]],"mmmm")</f>
        <v>January</v>
      </c>
      <c r="AB1844" s="8" t="str">
        <f>TEXT(Table1[[#This Row],[Order Date]],"yyyy")</f>
        <v>2015</v>
      </c>
      <c r="AC1844" s="13">
        <v>42018</v>
      </c>
      <c r="AD1844" s="12">
        <v>-137.52199999999999</v>
      </c>
      <c r="AE1844" s="12">
        <v>4</v>
      </c>
      <c r="AF1844" s="12">
        <v>768.81</v>
      </c>
      <c r="AG1844" s="12">
        <v>86507</v>
      </c>
      <c r="AH1844" s="7" t="str">
        <f>IF(COUNTIF(Returns!$A$2:$A$1635,Orders!AG1844)&gt;0,"Returned","Not Returned")</f>
        <v>Not Returned</v>
      </c>
    </row>
    <row r="1845" spans="5:34" ht="12.75" customHeight="1" thickTop="1" thickBot="1" x14ac:dyDescent="0.3">
      <c r="E1845" s="9">
        <v>22292</v>
      </c>
      <c r="F1845" s="2" t="s">
        <v>37</v>
      </c>
      <c r="G1845" s="2">
        <v>7.0000000000000007E-2</v>
      </c>
      <c r="H1845" s="2">
        <v>90.48</v>
      </c>
      <c r="I1845" s="2">
        <v>19.989999999999998</v>
      </c>
      <c r="J1845" s="2">
        <v>3226</v>
      </c>
      <c r="K1845" s="7" t="str">
        <f>IF(COUNTIF(Table1[Customer ID],Table1[[#This Row],[Customer ID]])&gt;1,"Repeat Customer","One-Time Customer")</f>
        <v>Repeat Customer</v>
      </c>
      <c r="L1845" s="2" t="s">
        <v>2893</v>
      </c>
      <c r="M1845" s="2" t="s">
        <v>49</v>
      </c>
      <c r="N1845" s="2" t="s">
        <v>58</v>
      </c>
      <c r="O1845" s="2" t="s">
        <v>29</v>
      </c>
      <c r="P1845" s="2" t="s">
        <v>69</v>
      </c>
      <c r="Q1845" s="2" t="s">
        <v>59</v>
      </c>
      <c r="R1845" s="2" t="s">
        <v>1840</v>
      </c>
      <c r="S1845" s="2">
        <v>0.4</v>
      </c>
      <c r="T1845" s="7">
        <f>Table1[[#This Row],[Profit]]/Table1[[#This Row],[Sales]]</f>
        <v>-6.4430994056382571E-2</v>
      </c>
      <c r="U1845" s="2" t="s">
        <v>33</v>
      </c>
      <c r="V1845" s="2" t="s">
        <v>136</v>
      </c>
      <c r="W1845" s="2" t="s">
        <v>244</v>
      </c>
      <c r="X1845" s="2" t="s">
        <v>2894</v>
      </c>
      <c r="Y1845" s="2">
        <v>37075</v>
      </c>
      <c r="Z1845" s="10">
        <v>42018</v>
      </c>
      <c r="AA1845" s="14" t="str">
        <f>TEXT(Table1[[#This Row],[Order Date]],"mmmm")</f>
        <v>January</v>
      </c>
      <c r="AB1845" s="8" t="str">
        <f>TEXT(Table1[[#This Row],[Order Date]],"yyyy")</f>
        <v>2015</v>
      </c>
      <c r="AC1845" s="10">
        <v>42019</v>
      </c>
      <c r="AD1845" s="2">
        <v>-11.815999999999999</v>
      </c>
      <c r="AE1845" s="2">
        <v>2</v>
      </c>
      <c r="AF1845" s="2">
        <v>183.39</v>
      </c>
      <c r="AG1845" s="2">
        <v>86507</v>
      </c>
      <c r="AH1845" s="7" t="str">
        <f>IF(COUNTIF(Returns!$A$2:$A$1635,Orders!AG1845)&gt;0,"Returned","Not Returned")</f>
        <v>Not Returned</v>
      </c>
    </row>
    <row r="1846" spans="5:34" ht="12.75" customHeight="1" thickTop="1" thickBot="1" x14ac:dyDescent="0.3">
      <c r="E1846" s="11">
        <v>22293</v>
      </c>
      <c r="F1846" s="12" t="s">
        <v>37</v>
      </c>
      <c r="G1846" s="12">
        <v>0.01</v>
      </c>
      <c r="H1846" s="12">
        <v>9.48</v>
      </c>
      <c r="I1846" s="12">
        <v>7.29</v>
      </c>
      <c r="J1846" s="12">
        <v>3226</v>
      </c>
      <c r="K1846" s="7" t="str">
        <f>IF(COUNTIF(Table1[Customer ID],Table1[[#This Row],[Customer ID]])&gt;1,"Repeat Customer","One-Time Customer")</f>
        <v>Repeat Customer</v>
      </c>
      <c r="L1846" s="12" t="s">
        <v>2893</v>
      </c>
      <c r="M1846" s="12" t="s">
        <v>27</v>
      </c>
      <c r="N1846" s="12" t="s">
        <v>58</v>
      </c>
      <c r="O1846" s="12" t="s">
        <v>41</v>
      </c>
      <c r="P1846" s="12" t="s">
        <v>50</v>
      </c>
      <c r="Q1846" s="12" t="s">
        <v>51</v>
      </c>
      <c r="R1846" s="12" t="s">
        <v>52</v>
      </c>
      <c r="S1846" s="12">
        <v>0.45</v>
      </c>
      <c r="T1846" s="7">
        <f>Table1[[#This Row],[Profit]]/Table1[[#This Row],[Sales]]</f>
        <v>18.521999999999998</v>
      </c>
      <c r="U1846" s="12" t="s">
        <v>33</v>
      </c>
      <c r="V1846" s="12" t="s">
        <v>136</v>
      </c>
      <c r="W1846" s="12" t="s">
        <v>244</v>
      </c>
      <c r="X1846" s="12" t="s">
        <v>2894</v>
      </c>
      <c r="Y1846" s="12">
        <v>37075</v>
      </c>
      <c r="Z1846" s="13">
        <v>42018</v>
      </c>
      <c r="AA1846" s="14" t="str">
        <f>TEXT(Table1[[#This Row],[Order Date]],"mmmm")</f>
        <v>January</v>
      </c>
      <c r="AB1846" s="8" t="str">
        <f>TEXT(Table1[[#This Row],[Order Date]],"yyyy")</f>
        <v>2015</v>
      </c>
      <c r="AC1846" s="13">
        <v>42020</v>
      </c>
      <c r="AD1846" s="12">
        <v>238.93379999999999</v>
      </c>
      <c r="AE1846" s="12">
        <v>1</v>
      </c>
      <c r="AF1846" s="12">
        <v>12.9</v>
      </c>
      <c r="AG1846" s="12">
        <v>86507</v>
      </c>
      <c r="AH1846" s="7" t="str">
        <f>IF(COUNTIF(Returns!$A$2:$A$1635,Orders!AG1846)&gt;0,"Returned","Not Returned")</f>
        <v>Not Returned</v>
      </c>
    </row>
    <row r="1847" spans="5:34" ht="12.75" customHeight="1" thickTop="1" thickBot="1" x14ac:dyDescent="0.3">
      <c r="E1847" s="9">
        <v>22294</v>
      </c>
      <c r="F1847" s="2" t="s">
        <v>37</v>
      </c>
      <c r="G1847" s="2">
        <v>0.02</v>
      </c>
      <c r="H1847" s="2">
        <v>4.28</v>
      </c>
      <c r="I1847" s="2">
        <v>0.94</v>
      </c>
      <c r="J1847" s="2">
        <v>3226</v>
      </c>
      <c r="K1847" s="7" t="str">
        <f>IF(COUNTIF(Table1[Customer ID],Table1[[#This Row],[Customer ID]])&gt;1,"Repeat Customer","One-Time Customer")</f>
        <v>Repeat Customer</v>
      </c>
      <c r="L1847" s="2" t="s">
        <v>2893</v>
      </c>
      <c r="M1847" s="2" t="s">
        <v>49</v>
      </c>
      <c r="N1847" s="2" t="s">
        <v>58</v>
      </c>
      <c r="O1847" s="2" t="s">
        <v>29</v>
      </c>
      <c r="P1847" s="2" t="s">
        <v>30</v>
      </c>
      <c r="Q1847" s="2" t="s">
        <v>31</v>
      </c>
      <c r="R1847" s="2" t="s">
        <v>1647</v>
      </c>
      <c r="S1847" s="2">
        <v>0.56000000000000005</v>
      </c>
      <c r="T1847" s="7">
        <f>Table1[[#This Row],[Profit]]/Table1[[#This Row],[Sales]]</f>
        <v>-5.8762437115707096</v>
      </c>
      <c r="U1847" s="2" t="s">
        <v>33</v>
      </c>
      <c r="V1847" s="2" t="s">
        <v>136</v>
      </c>
      <c r="W1847" s="2" t="s">
        <v>244</v>
      </c>
      <c r="X1847" s="2" t="s">
        <v>2894</v>
      </c>
      <c r="Y1847" s="2">
        <v>37075</v>
      </c>
      <c r="Z1847" s="10">
        <v>42018</v>
      </c>
      <c r="AA1847" s="14" t="str">
        <f>TEXT(Table1[[#This Row],[Order Date]],"mmmm")</f>
        <v>January</v>
      </c>
      <c r="AB1847" s="8" t="str">
        <f>TEXT(Table1[[#This Row],[Order Date]],"yyyy")</f>
        <v>2015</v>
      </c>
      <c r="AC1847" s="10">
        <v>42019</v>
      </c>
      <c r="AD1847" s="2">
        <v>-105.126</v>
      </c>
      <c r="AE1847" s="2">
        <v>4</v>
      </c>
      <c r="AF1847" s="2">
        <v>17.89</v>
      </c>
      <c r="AG1847" s="2">
        <v>86507</v>
      </c>
      <c r="AH1847" s="7" t="str">
        <f>IF(COUNTIF(Returns!$A$2:$A$1635,Orders!AG1847)&gt;0,"Returned","Not Returned")</f>
        <v>Not Returned</v>
      </c>
    </row>
    <row r="1848" spans="5:34" ht="12.75" customHeight="1" thickTop="1" thickBot="1" x14ac:dyDescent="0.3">
      <c r="E1848" s="11">
        <v>24343</v>
      </c>
      <c r="F1848" s="12" t="s">
        <v>56</v>
      </c>
      <c r="G1848" s="12">
        <v>0.06</v>
      </c>
      <c r="H1848" s="12">
        <v>22.24</v>
      </c>
      <c r="I1848" s="12">
        <v>1.99</v>
      </c>
      <c r="J1848" s="12">
        <v>3226</v>
      </c>
      <c r="K1848" s="7" t="str">
        <f>IF(COUNTIF(Table1[Customer ID],Table1[[#This Row],[Customer ID]])&gt;1,"Repeat Customer","One-Time Customer")</f>
        <v>Repeat Customer</v>
      </c>
      <c r="L1848" s="12" t="s">
        <v>2893</v>
      </c>
      <c r="M1848" s="12" t="s">
        <v>49</v>
      </c>
      <c r="N1848" s="12" t="s">
        <v>58</v>
      </c>
      <c r="O1848" s="12" t="s">
        <v>77</v>
      </c>
      <c r="P1848" s="12" t="s">
        <v>180</v>
      </c>
      <c r="Q1848" s="12" t="s">
        <v>51</v>
      </c>
      <c r="R1848" s="12" t="s">
        <v>2895</v>
      </c>
      <c r="S1848" s="12">
        <v>0.43</v>
      </c>
      <c r="T1848" s="7">
        <f>Table1[[#This Row],[Profit]]/Table1[[#This Row],[Sales]]</f>
        <v>0.37278411755510393</v>
      </c>
      <c r="U1848" s="12" t="s">
        <v>33</v>
      </c>
      <c r="V1848" s="12" t="s">
        <v>136</v>
      </c>
      <c r="W1848" s="12" t="s">
        <v>244</v>
      </c>
      <c r="X1848" s="12" t="s">
        <v>2894</v>
      </c>
      <c r="Y1848" s="12">
        <v>37075</v>
      </c>
      <c r="Z1848" s="13">
        <v>42183</v>
      </c>
      <c r="AA1848" s="14" t="str">
        <f>TEXT(Table1[[#This Row],[Order Date]],"mmmm")</f>
        <v>June</v>
      </c>
      <c r="AB1848" s="8" t="str">
        <f>TEXT(Table1[[#This Row],[Order Date]],"yyyy")</f>
        <v>2015</v>
      </c>
      <c r="AC1848" s="13">
        <v>42185</v>
      </c>
      <c r="AD1848" s="12">
        <v>95.387999999999991</v>
      </c>
      <c r="AE1848" s="12">
        <v>12</v>
      </c>
      <c r="AF1848" s="12">
        <v>255.88</v>
      </c>
      <c r="AG1848" s="12">
        <v>86509</v>
      </c>
      <c r="AH1848" s="7" t="str">
        <f>IF(COUNTIF(Returns!$A$2:$A$1635,Orders!AG1848)&gt;0,"Returned","Not Returned")</f>
        <v>Not Returned</v>
      </c>
    </row>
    <row r="1849" spans="5:34" ht="12.75" customHeight="1" thickTop="1" thickBot="1" x14ac:dyDescent="0.3">
      <c r="E1849" s="9">
        <v>18940</v>
      </c>
      <c r="F1849" s="2" t="s">
        <v>37</v>
      </c>
      <c r="G1849" s="2">
        <v>0.01</v>
      </c>
      <c r="H1849" s="2">
        <v>24.95</v>
      </c>
      <c r="I1849" s="2">
        <v>2.99</v>
      </c>
      <c r="J1849" s="2">
        <v>3229</v>
      </c>
      <c r="K1849" s="7" t="str">
        <f>IF(COUNTIF(Table1[Customer ID],Table1[[#This Row],[Customer ID]])&gt;1,"Repeat Customer","One-Time Customer")</f>
        <v>One-Time Customer</v>
      </c>
      <c r="L1849" s="2" t="s">
        <v>2896</v>
      </c>
      <c r="M1849" s="2" t="s">
        <v>49</v>
      </c>
      <c r="N1849" s="2" t="s">
        <v>58</v>
      </c>
      <c r="O1849" s="2" t="s">
        <v>29</v>
      </c>
      <c r="P1849" s="2" t="s">
        <v>109</v>
      </c>
      <c r="Q1849" s="2" t="s">
        <v>59</v>
      </c>
      <c r="R1849" s="2" t="s">
        <v>2897</v>
      </c>
      <c r="S1849" s="2">
        <v>0.39</v>
      </c>
      <c r="T1849" s="7">
        <f>Table1[[#This Row],[Profit]]/Table1[[#This Row],[Sales]]</f>
        <v>0.69</v>
      </c>
      <c r="U1849" s="2" t="s">
        <v>33</v>
      </c>
      <c r="V1849" s="2" t="s">
        <v>61</v>
      </c>
      <c r="W1849" s="2" t="s">
        <v>1858</v>
      </c>
      <c r="X1849" s="2" t="s">
        <v>2898</v>
      </c>
      <c r="Y1849" s="2">
        <v>54880</v>
      </c>
      <c r="Z1849" s="10">
        <v>42025</v>
      </c>
      <c r="AA1849" s="14" t="str">
        <f>TEXT(Table1[[#This Row],[Order Date]],"mmmm")</f>
        <v>January</v>
      </c>
      <c r="AB1849" s="8" t="str">
        <f>TEXT(Table1[[#This Row],[Order Date]],"yyyy")</f>
        <v>2015</v>
      </c>
      <c r="AC1849" s="10">
        <v>42026</v>
      </c>
      <c r="AD1849" s="2">
        <v>261.38579999999996</v>
      </c>
      <c r="AE1849" s="2">
        <v>15</v>
      </c>
      <c r="AF1849" s="2">
        <v>378.82</v>
      </c>
      <c r="AG1849" s="2">
        <v>87435</v>
      </c>
      <c r="AH1849" s="7" t="str">
        <f>IF(COUNTIF(Returns!$A$2:$A$1635,Orders!AG1849)&gt;0,"Returned","Not Returned")</f>
        <v>Not Returned</v>
      </c>
    </row>
    <row r="1850" spans="5:34" ht="12.75" customHeight="1" thickTop="1" thickBot="1" x14ac:dyDescent="0.3">
      <c r="E1850" s="11">
        <v>18941</v>
      </c>
      <c r="F1850" s="12" t="s">
        <v>37</v>
      </c>
      <c r="G1850" s="12">
        <v>0</v>
      </c>
      <c r="H1850" s="12">
        <v>15.98</v>
      </c>
      <c r="I1850" s="12">
        <v>8.99</v>
      </c>
      <c r="J1850" s="12">
        <v>3230</v>
      </c>
      <c r="K1850" s="7" t="str">
        <f>IF(COUNTIF(Table1[Customer ID],Table1[[#This Row],[Customer ID]])&gt;1,"Repeat Customer","One-Time Customer")</f>
        <v>Repeat Customer</v>
      </c>
      <c r="L1850" s="12" t="s">
        <v>2899</v>
      </c>
      <c r="M1850" s="12" t="s">
        <v>49</v>
      </c>
      <c r="N1850" s="12" t="s">
        <v>58</v>
      </c>
      <c r="O1850" s="12" t="s">
        <v>77</v>
      </c>
      <c r="P1850" s="12" t="s">
        <v>180</v>
      </c>
      <c r="Q1850" s="12" t="s">
        <v>51</v>
      </c>
      <c r="R1850" s="12" t="s">
        <v>2900</v>
      </c>
      <c r="S1850" s="12">
        <v>0.64</v>
      </c>
      <c r="T1850" s="7">
        <f>Table1[[#This Row],[Profit]]/Table1[[#This Row],[Sales]]</f>
        <v>-0.89013010908135104</v>
      </c>
      <c r="U1850" s="12" t="s">
        <v>33</v>
      </c>
      <c r="V1850" s="12" t="s">
        <v>61</v>
      </c>
      <c r="W1850" s="12" t="s">
        <v>1858</v>
      </c>
      <c r="X1850" s="12" t="s">
        <v>2901</v>
      </c>
      <c r="Y1850" s="12">
        <v>53186</v>
      </c>
      <c r="Z1850" s="13">
        <v>42025</v>
      </c>
      <c r="AA1850" s="14" t="str">
        <f>TEXT(Table1[[#This Row],[Order Date]],"mmmm")</f>
        <v>January</v>
      </c>
      <c r="AB1850" s="8" t="str">
        <f>TEXT(Table1[[#This Row],[Order Date]],"yyyy")</f>
        <v>2015</v>
      </c>
      <c r="AC1850" s="13">
        <v>42027</v>
      </c>
      <c r="AD1850" s="12">
        <v>-135.46</v>
      </c>
      <c r="AE1850" s="12">
        <v>9</v>
      </c>
      <c r="AF1850" s="12">
        <v>152.18</v>
      </c>
      <c r="AG1850" s="12">
        <v>87435</v>
      </c>
      <c r="AH1850" s="7" t="str">
        <f>IF(COUNTIF(Returns!$A$2:$A$1635,Orders!AG1850)&gt;0,"Returned","Not Returned")</f>
        <v>Not Returned</v>
      </c>
    </row>
    <row r="1851" spans="5:34" ht="12.75" customHeight="1" thickTop="1" thickBot="1" x14ac:dyDescent="0.3">
      <c r="E1851" s="9">
        <v>19062</v>
      </c>
      <c r="F1851" s="2" t="s">
        <v>47</v>
      </c>
      <c r="G1851" s="2">
        <v>0.06</v>
      </c>
      <c r="H1851" s="2">
        <v>4.91</v>
      </c>
      <c r="I1851" s="2">
        <v>5.68</v>
      </c>
      <c r="J1851" s="2">
        <v>3230</v>
      </c>
      <c r="K1851" s="7" t="str">
        <f>IF(COUNTIF(Table1[Customer ID],Table1[[#This Row],[Customer ID]])&gt;1,"Repeat Customer","One-Time Customer")</f>
        <v>Repeat Customer</v>
      </c>
      <c r="L1851" s="2" t="s">
        <v>2899</v>
      </c>
      <c r="M1851" s="2" t="s">
        <v>27</v>
      </c>
      <c r="N1851" s="2" t="s">
        <v>58</v>
      </c>
      <c r="O1851" s="2" t="s">
        <v>29</v>
      </c>
      <c r="P1851" s="2" t="s">
        <v>109</v>
      </c>
      <c r="Q1851" s="2" t="s">
        <v>59</v>
      </c>
      <c r="R1851" s="2" t="s">
        <v>1396</v>
      </c>
      <c r="S1851" s="2">
        <v>0.36</v>
      </c>
      <c r="T1851" s="7">
        <f>Table1[[#This Row],[Profit]]/Table1[[#This Row],[Sales]]</f>
        <v>-0.58801725737613653</v>
      </c>
      <c r="U1851" s="2" t="s">
        <v>33</v>
      </c>
      <c r="V1851" s="2" t="s">
        <v>61</v>
      </c>
      <c r="W1851" s="2" t="s">
        <v>1858</v>
      </c>
      <c r="X1851" s="2" t="s">
        <v>2901</v>
      </c>
      <c r="Y1851" s="2">
        <v>53186</v>
      </c>
      <c r="Z1851" s="10">
        <v>42168</v>
      </c>
      <c r="AA1851" s="14" t="str">
        <f>TEXT(Table1[[#This Row],[Order Date]],"mmmm")</f>
        <v>June</v>
      </c>
      <c r="AB1851" s="8" t="str">
        <f>TEXT(Table1[[#This Row],[Order Date]],"yyyy")</f>
        <v>2015</v>
      </c>
      <c r="AC1851" s="10">
        <v>42168</v>
      </c>
      <c r="AD1851" s="2">
        <v>-31.68825</v>
      </c>
      <c r="AE1851" s="2">
        <v>10</v>
      </c>
      <c r="AF1851" s="2">
        <v>53.89</v>
      </c>
      <c r="AG1851" s="2">
        <v>87436</v>
      </c>
      <c r="AH1851" s="7" t="str">
        <f>IF(COUNTIF(Returns!$A$2:$A$1635,Orders!AG1851)&gt;0,"Returned","Not Returned")</f>
        <v>Not Returned</v>
      </c>
    </row>
    <row r="1852" spans="5:34" ht="12.75" customHeight="1" thickTop="1" thickBot="1" x14ac:dyDescent="0.3">
      <c r="E1852" s="11">
        <v>19063</v>
      </c>
      <c r="F1852" s="12" t="s">
        <v>47</v>
      </c>
      <c r="G1852" s="12">
        <v>7.0000000000000007E-2</v>
      </c>
      <c r="H1852" s="12">
        <v>48.94</v>
      </c>
      <c r="I1852" s="12">
        <v>5.86</v>
      </c>
      <c r="J1852" s="12">
        <v>3230</v>
      </c>
      <c r="K1852" s="7" t="str">
        <f>IF(COUNTIF(Table1[Customer ID],Table1[[#This Row],[Customer ID]])&gt;1,"Repeat Customer","One-Time Customer")</f>
        <v>Repeat Customer</v>
      </c>
      <c r="L1852" s="12" t="s">
        <v>2899</v>
      </c>
      <c r="M1852" s="12" t="s">
        <v>27</v>
      </c>
      <c r="N1852" s="12" t="s">
        <v>58</v>
      </c>
      <c r="O1852" s="12" t="s">
        <v>29</v>
      </c>
      <c r="P1852" s="12" t="s">
        <v>93</v>
      </c>
      <c r="Q1852" s="12" t="s">
        <v>59</v>
      </c>
      <c r="R1852" s="12" t="s">
        <v>2902</v>
      </c>
      <c r="S1852" s="12">
        <v>0.35</v>
      </c>
      <c r="T1852" s="7">
        <f>Table1[[#This Row],[Profit]]/Table1[[#This Row],[Sales]]</f>
        <v>0.69</v>
      </c>
      <c r="U1852" s="12" t="s">
        <v>33</v>
      </c>
      <c r="V1852" s="12" t="s">
        <v>61</v>
      </c>
      <c r="W1852" s="12" t="s">
        <v>1858</v>
      </c>
      <c r="X1852" s="12" t="s">
        <v>2901</v>
      </c>
      <c r="Y1852" s="12">
        <v>53186</v>
      </c>
      <c r="Z1852" s="13">
        <v>42168</v>
      </c>
      <c r="AA1852" s="14" t="str">
        <f>TEXT(Table1[[#This Row],[Order Date]],"mmmm")</f>
        <v>June</v>
      </c>
      <c r="AB1852" s="8" t="str">
        <f>TEXT(Table1[[#This Row],[Order Date]],"yyyy")</f>
        <v>2015</v>
      </c>
      <c r="AC1852" s="13">
        <v>42169</v>
      </c>
      <c r="AD1852" s="12">
        <v>690.70379999999989</v>
      </c>
      <c r="AE1852" s="12">
        <v>21</v>
      </c>
      <c r="AF1852" s="12">
        <v>1001.02</v>
      </c>
      <c r="AG1852" s="12">
        <v>87436</v>
      </c>
      <c r="AH1852" s="7" t="str">
        <f>IF(COUNTIF(Returns!$A$2:$A$1635,Orders!AG1852)&gt;0,"Returned","Not Returned")</f>
        <v>Not Returned</v>
      </c>
    </row>
    <row r="1853" spans="5:34" ht="12.75" customHeight="1" thickTop="1" thickBot="1" x14ac:dyDescent="0.3">
      <c r="E1853" s="9">
        <v>19179</v>
      </c>
      <c r="F1853" s="2" t="s">
        <v>106</v>
      </c>
      <c r="G1853" s="2">
        <v>0.06</v>
      </c>
      <c r="H1853" s="2">
        <v>115.99</v>
      </c>
      <c r="I1853" s="2">
        <v>5.92</v>
      </c>
      <c r="J1853" s="2">
        <v>3238</v>
      </c>
      <c r="K1853" s="7" t="str">
        <f>IF(COUNTIF(Table1[Customer ID],Table1[[#This Row],[Customer ID]])&gt;1,"Repeat Customer","One-Time Customer")</f>
        <v>One-Time Customer</v>
      </c>
      <c r="L1853" s="2" t="s">
        <v>2903</v>
      </c>
      <c r="M1853" s="2" t="s">
        <v>49</v>
      </c>
      <c r="N1853" s="2" t="s">
        <v>28</v>
      </c>
      <c r="O1853" s="2" t="s">
        <v>77</v>
      </c>
      <c r="P1853" s="2" t="s">
        <v>78</v>
      </c>
      <c r="Q1853" s="2" t="s">
        <v>59</v>
      </c>
      <c r="R1853" s="2" t="s">
        <v>1772</v>
      </c>
      <c r="S1853" s="2">
        <v>0.57999999999999996</v>
      </c>
      <c r="T1853" s="7">
        <f>Table1[[#This Row],[Profit]]/Table1[[#This Row],[Sales]]</f>
        <v>-2.6356338993989759E-2</v>
      </c>
      <c r="U1853" s="2" t="s">
        <v>33</v>
      </c>
      <c r="V1853" s="2" t="s">
        <v>34</v>
      </c>
      <c r="W1853" s="2" t="s">
        <v>102</v>
      </c>
      <c r="X1853" s="2" t="s">
        <v>2904</v>
      </c>
      <c r="Y1853" s="2">
        <v>97330</v>
      </c>
      <c r="Z1853" s="10">
        <v>42159</v>
      </c>
      <c r="AA1853" s="14" t="str">
        <f>TEXT(Table1[[#This Row],[Order Date]],"mmmm")</f>
        <v>June</v>
      </c>
      <c r="AB1853" s="8" t="str">
        <f>TEXT(Table1[[#This Row],[Order Date]],"yyyy")</f>
        <v>2015</v>
      </c>
      <c r="AC1853" s="10">
        <v>42161</v>
      </c>
      <c r="AD1853" s="2">
        <v>-13.068000000000001</v>
      </c>
      <c r="AE1853" s="2">
        <v>5</v>
      </c>
      <c r="AF1853" s="2">
        <v>495.82</v>
      </c>
      <c r="AG1853" s="2">
        <v>89564</v>
      </c>
      <c r="AH1853" s="7" t="str">
        <f>IF(COUNTIF(Returns!$A$2:$A$1635,Orders!AG1853)&gt;0,"Returned","Not Returned")</f>
        <v>Not Returned</v>
      </c>
    </row>
    <row r="1854" spans="5:34" ht="12.75" customHeight="1" thickTop="1" thickBot="1" x14ac:dyDescent="0.3">
      <c r="E1854" s="11">
        <v>23084</v>
      </c>
      <c r="F1854" s="12" t="s">
        <v>25</v>
      </c>
      <c r="G1854" s="12">
        <v>0</v>
      </c>
      <c r="H1854" s="12">
        <v>7.28</v>
      </c>
      <c r="I1854" s="12">
        <v>3.52</v>
      </c>
      <c r="J1854" s="12">
        <v>3243</v>
      </c>
      <c r="K1854" s="7" t="str">
        <f>IF(COUNTIF(Table1[Customer ID],Table1[[#This Row],[Customer ID]])&gt;1,"Repeat Customer","One-Time Customer")</f>
        <v>One-Time Customer</v>
      </c>
      <c r="L1854" s="12" t="s">
        <v>2905</v>
      </c>
      <c r="M1854" s="12" t="s">
        <v>49</v>
      </c>
      <c r="N1854" s="12" t="s">
        <v>58</v>
      </c>
      <c r="O1854" s="12" t="s">
        <v>77</v>
      </c>
      <c r="P1854" s="12" t="s">
        <v>180</v>
      </c>
      <c r="Q1854" s="12" t="s">
        <v>51</v>
      </c>
      <c r="R1854" s="12" t="s">
        <v>2906</v>
      </c>
      <c r="S1854" s="12">
        <v>0.68</v>
      </c>
      <c r="T1854" s="7">
        <f>Table1[[#This Row],[Profit]]/Table1[[#This Row],[Sales]]</f>
        <v>-1.0271685761047462</v>
      </c>
      <c r="U1854" s="12" t="s">
        <v>33</v>
      </c>
      <c r="V1854" s="12" t="s">
        <v>53</v>
      </c>
      <c r="W1854" s="12" t="s">
        <v>228</v>
      </c>
      <c r="X1854" s="12" t="s">
        <v>916</v>
      </c>
      <c r="Y1854" s="12">
        <v>6010</v>
      </c>
      <c r="Z1854" s="13">
        <v>42165</v>
      </c>
      <c r="AA1854" s="14" t="str">
        <f>TEXT(Table1[[#This Row],[Order Date]],"mmmm")</f>
        <v>June</v>
      </c>
      <c r="AB1854" s="8" t="str">
        <f>TEXT(Table1[[#This Row],[Order Date]],"yyyy")</f>
        <v>2015</v>
      </c>
      <c r="AC1854" s="13">
        <v>42165</v>
      </c>
      <c r="AD1854" s="12">
        <v>-25.103999999999999</v>
      </c>
      <c r="AE1854" s="12">
        <v>3</v>
      </c>
      <c r="AF1854" s="12">
        <v>24.44</v>
      </c>
      <c r="AG1854" s="12">
        <v>88329</v>
      </c>
      <c r="AH1854" s="7" t="str">
        <f>IF(COUNTIF(Returns!$A$2:$A$1635,Orders!AG1854)&gt;0,"Returned","Not Returned")</f>
        <v>Not Returned</v>
      </c>
    </row>
    <row r="1855" spans="5:34" ht="12.75" customHeight="1" thickTop="1" thickBot="1" x14ac:dyDescent="0.3">
      <c r="E1855" s="9">
        <v>23267</v>
      </c>
      <c r="F1855" s="2" t="s">
        <v>106</v>
      </c>
      <c r="G1855" s="2">
        <v>0.06</v>
      </c>
      <c r="H1855" s="2">
        <v>5.18</v>
      </c>
      <c r="I1855" s="2">
        <v>2.04</v>
      </c>
      <c r="J1855" s="2">
        <v>3246</v>
      </c>
      <c r="K1855" s="7" t="str">
        <f>IF(COUNTIF(Table1[Customer ID],Table1[[#This Row],[Customer ID]])&gt;1,"Repeat Customer","One-Time Customer")</f>
        <v>One-Time Customer</v>
      </c>
      <c r="L1855" s="2" t="s">
        <v>2907</v>
      </c>
      <c r="M1855" s="2" t="s">
        <v>49</v>
      </c>
      <c r="N1855" s="2" t="s">
        <v>58</v>
      </c>
      <c r="O1855" s="2" t="s">
        <v>29</v>
      </c>
      <c r="P1855" s="2" t="s">
        <v>93</v>
      </c>
      <c r="Q1855" s="2" t="s">
        <v>31</v>
      </c>
      <c r="R1855" s="2" t="s">
        <v>167</v>
      </c>
      <c r="S1855" s="2">
        <v>0.36</v>
      </c>
      <c r="T1855" s="7">
        <f>Table1[[#This Row],[Profit]]/Table1[[#This Row],[Sales]]</f>
        <v>8.9222323879231485E-2</v>
      </c>
      <c r="U1855" s="2" t="s">
        <v>33</v>
      </c>
      <c r="V1855" s="2" t="s">
        <v>53</v>
      </c>
      <c r="W1855" s="2" t="s">
        <v>197</v>
      </c>
      <c r="X1855" s="2" t="s">
        <v>2908</v>
      </c>
      <c r="Y1855" s="2">
        <v>3051</v>
      </c>
      <c r="Z1855" s="10">
        <v>42095</v>
      </c>
      <c r="AA1855" s="14" t="str">
        <f>TEXT(Table1[[#This Row],[Order Date]],"mmmm")</f>
        <v>April</v>
      </c>
      <c r="AB1855" s="8" t="str">
        <f>TEXT(Table1[[#This Row],[Order Date]],"yyyy")</f>
        <v>2015</v>
      </c>
      <c r="AC1855" s="10">
        <v>42095</v>
      </c>
      <c r="AD1855" s="2">
        <v>1.9504000000000001</v>
      </c>
      <c r="AE1855" s="2">
        <v>4</v>
      </c>
      <c r="AF1855" s="2">
        <v>21.86</v>
      </c>
      <c r="AG1855" s="2">
        <v>88330</v>
      </c>
      <c r="AH1855" s="7" t="str">
        <f>IF(COUNTIF(Returns!$A$2:$A$1635,Orders!AG1855)&gt;0,"Returned","Not Returned")</f>
        <v>Not Returned</v>
      </c>
    </row>
    <row r="1856" spans="5:34" ht="12.75" customHeight="1" thickTop="1" thickBot="1" x14ac:dyDescent="0.3">
      <c r="E1856" s="11">
        <v>18265</v>
      </c>
      <c r="F1856" s="12" t="s">
        <v>25</v>
      </c>
      <c r="G1856" s="12">
        <v>7.0000000000000007E-2</v>
      </c>
      <c r="H1856" s="12">
        <v>2.78</v>
      </c>
      <c r="I1856" s="12">
        <v>1.49</v>
      </c>
      <c r="J1856" s="12">
        <v>3248</v>
      </c>
      <c r="K1856" s="7" t="str">
        <f>IF(COUNTIF(Table1[Customer ID],Table1[[#This Row],[Customer ID]])&gt;1,"Repeat Customer","One-Time Customer")</f>
        <v>One-Time Customer</v>
      </c>
      <c r="L1856" s="12" t="s">
        <v>2909</v>
      </c>
      <c r="M1856" s="12" t="s">
        <v>49</v>
      </c>
      <c r="N1856" s="12" t="s">
        <v>58</v>
      </c>
      <c r="O1856" s="12" t="s">
        <v>29</v>
      </c>
      <c r="P1856" s="12" t="s">
        <v>109</v>
      </c>
      <c r="Q1856" s="12" t="s">
        <v>59</v>
      </c>
      <c r="R1856" s="12" t="s">
        <v>772</v>
      </c>
      <c r="S1856" s="12">
        <v>0.36</v>
      </c>
      <c r="T1856" s="7">
        <f>Table1[[#This Row],[Profit]]/Table1[[#This Row],[Sales]]</f>
        <v>-7.2268909168081494</v>
      </c>
      <c r="U1856" s="12" t="s">
        <v>33</v>
      </c>
      <c r="V1856" s="12" t="s">
        <v>136</v>
      </c>
      <c r="W1856" s="12" t="s">
        <v>171</v>
      </c>
      <c r="X1856" s="12" t="s">
        <v>2910</v>
      </c>
      <c r="Y1856" s="12">
        <v>70458</v>
      </c>
      <c r="Z1856" s="13">
        <v>42131</v>
      </c>
      <c r="AA1856" s="14" t="str">
        <f>TEXT(Table1[[#This Row],[Order Date]],"mmmm")</f>
        <v>May</v>
      </c>
      <c r="AB1856" s="8" t="str">
        <f>TEXT(Table1[[#This Row],[Order Date]],"yyyy")</f>
        <v>2015</v>
      </c>
      <c r="AC1856" s="13">
        <v>42132</v>
      </c>
      <c r="AD1856" s="12">
        <v>-340.53109999999998</v>
      </c>
      <c r="AE1856" s="12">
        <v>17</v>
      </c>
      <c r="AF1856" s="12">
        <v>47.12</v>
      </c>
      <c r="AG1856" s="12">
        <v>87297</v>
      </c>
      <c r="AH1856" s="7" t="str">
        <f>IF(COUNTIF(Returns!$A$2:$A$1635,Orders!AG1856)&gt;0,"Returned","Not Returned")</f>
        <v>Not Returned</v>
      </c>
    </row>
    <row r="1857" spans="5:34" ht="12.75" customHeight="1" thickTop="1" thickBot="1" x14ac:dyDescent="0.3">
      <c r="E1857" s="9">
        <v>25820</v>
      </c>
      <c r="F1857" s="2" t="s">
        <v>25</v>
      </c>
      <c r="G1857" s="2">
        <v>0.03</v>
      </c>
      <c r="H1857" s="2">
        <v>42.8</v>
      </c>
      <c r="I1857" s="2">
        <v>2.99</v>
      </c>
      <c r="J1857" s="2">
        <v>3249</v>
      </c>
      <c r="K1857" s="7" t="str">
        <f>IF(COUNTIF(Table1[Customer ID],Table1[[#This Row],[Customer ID]])&gt;1,"Repeat Customer","One-Time Customer")</f>
        <v>One-Time Customer</v>
      </c>
      <c r="L1857" s="2" t="s">
        <v>2911</v>
      </c>
      <c r="M1857" s="2" t="s">
        <v>49</v>
      </c>
      <c r="N1857" s="2" t="s">
        <v>28</v>
      </c>
      <c r="O1857" s="2" t="s">
        <v>29</v>
      </c>
      <c r="P1857" s="2" t="s">
        <v>109</v>
      </c>
      <c r="Q1857" s="2" t="s">
        <v>59</v>
      </c>
      <c r="R1857" s="2" t="s">
        <v>2912</v>
      </c>
      <c r="S1857" s="2">
        <v>0.36</v>
      </c>
      <c r="T1857" s="7">
        <f>Table1[[#This Row],[Profit]]/Table1[[#This Row],[Sales]]</f>
        <v>0.69</v>
      </c>
      <c r="U1857" s="2" t="s">
        <v>33</v>
      </c>
      <c r="V1857" s="2" t="s">
        <v>53</v>
      </c>
      <c r="W1857" s="2" t="s">
        <v>415</v>
      </c>
      <c r="X1857" s="2" t="s">
        <v>2913</v>
      </c>
      <c r="Y1857" s="2">
        <v>21403</v>
      </c>
      <c r="Z1857" s="10">
        <v>42147</v>
      </c>
      <c r="AA1857" s="14" t="str">
        <f>TEXT(Table1[[#This Row],[Order Date]],"mmmm")</f>
        <v>May</v>
      </c>
      <c r="AB1857" s="8" t="str">
        <f>TEXT(Table1[[#This Row],[Order Date]],"yyyy")</f>
        <v>2015</v>
      </c>
      <c r="AC1857" s="10">
        <v>42148</v>
      </c>
      <c r="AD1857" s="2">
        <v>462.92099999999994</v>
      </c>
      <c r="AE1857" s="2">
        <v>16</v>
      </c>
      <c r="AF1857" s="2">
        <v>670.9</v>
      </c>
      <c r="AG1857" s="2">
        <v>87298</v>
      </c>
      <c r="AH1857" s="7" t="str">
        <f>IF(COUNTIF(Returns!$A$2:$A$1635,Orders!AG1857)&gt;0,"Returned","Not Returned")</f>
        <v>Not Returned</v>
      </c>
    </row>
    <row r="1858" spans="5:34" ht="12.75" customHeight="1" thickTop="1" thickBot="1" x14ac:dyDescent="0.3">
      <c r="E1858" s="11">
        <v>5511</v>
      </c>
      <c r="F1858" s="12" t="s">
        <v>47</v>
      </c>
      <c r="G1858" s="12">
        <v>0.02</v>
      </c>
      <c r="H1858" s="12">
        <v>5.28</v>
      </c>
      <c r="I1858" s="12">
        <v>6.26</v>
      </c>
      <c r="J1858" s="12">
        <v>3251</v>
      </c>
      <c r="K1858" s="7" t="str">
        <f>IF(COUNTIF(Table1[Customer ID],Table1[[#This Row],[Customer ID]])&gt;1,"Repeat Customer","One-Time Customer")</f>
        <v>One-Time Customer</v>
      </c>
      <c r="L1858" s="12" t="s">
        <v>2914</v>
      </c>
      <c r="M1858" s="12" t="s">
        <v>49</v>
      </c>
      <c r="N1858" s="12" t="s">
        <v>28</v>
      </c>
      <c r="O1858" s="12" t="s">
        <v>29</v>
      </c>
      <c r="P1858" s="12" t="s">
        <v>93</v>
      </c>
      <c r="Q1858" s="12" t="s">
        <v>59</v>
      </c>
      <c r="R1858" s="12" t="s">
        <v>1363</v>
      </c>
      <c r="S1858" s="12">
        <v>0.4</v>
      </c>
      <c r="T1858" s="7">
        <f>Table1[[#This Row],[Profit]]/Table1[[#This Row],[Sales]]</f>
        <v>-0.31779414615235507</v>
      </c>
      <c r="U1858" s="12" t="s">
        <v>33</v>
      </c>
      <c r="V1858" s="12" t="s">
        <v>53</v>
      </c>
      <c r="W1858" s="12" t="s">
        <v>71</v>
      </c>
      <c r="X1858" s="12" t="s">
        <v>90</v>
      </c>
      <c r="Y1858" s="12">
        <v>10112</v>
      </c>
      <c r="Z1858" s="13">
        <v>42166</v>
      </c>
      <c r="AA1858" s="14" t="str">
        <f>TEXT(Table1[[#This Row],[Order Date]],"mmmm")</f>
        <v>June</v>
      </c>
      <c r="AB1858" s="8" t="str">
        <f>TEXT(Table1[[#This Row],[Order Date]],"yyyy")</f>
        <v>2015</v>
      </c>
      <c r="AC1858" s="13">
        <v>42167</v>
      </c>
      <c r="AD1858" s="12">
        <v>-131.16</v>
      </c>
      <c r="AE1858" s="12">
        <v>76</v>
      </c>
      <c r="AF1858" s="12">
        <v>412.72</v>
      </c>
      <c r="AG1858" s="12">
        <v>39076</v>
      </c>
      <c r="AH1858" s="7" t="str">
        <f>IF(COUNTIF(Returns!$A$2:$A$1635,Orders!AG1858)&gt;0,"Returned","Not Returned")</f>
        <v>Not Returned</v>
      </c>
    </row>
    <row r="1859" spans="5:34" ht="12.75" customHeight="1" thickTop="1" thickBot="1" x14ac:dyDescent="0.3">
      <c r="E1859" s="9">
        <v>23324</v>
      </c>
      <c r="F1859" s="2" t="s">
        <v>47</v>
      </c>
      <c r="G1859" s="2">
        <v>0.01</v>
      </c>
      <c r="H1859" s="2">
        <v>11.34</v>
      </c>
      <c r="I1859" s="2">
        <v>5.01</v>
      </c>
      <c r="J1859" s="2">
        <v>3252</v>
      </c>
      <c r="K1859" s="7" t="str">
        <f>IF(COUNTIF(Table1[Customer ID],Table1[[#This Row],[Customer ID]])&gt;1,"Repeat Customer","One-Time Customer")</f>
        <v>Repeat Customer</v>
      </c>
      <c r="L1859" s="2" t="s">
        <v>2915</v>
      </c>
      <c r="M1859" s="2" t="s">
        <v>49</v>
      </c>
      <c r="N1859" s="2" t="s">
        <v>58</v>
      </c>
      <c r="O1859" s="2" t="s">
        <v>29</v>
      </c>
      <c r="P1859" s="2" t="s">
        <v>93</v>
      </c>
      <c r="Q1859" s="2" t="s">
        <v>59</v>
      </c>
      <c r="R1859" s="2" t="s">
        <v>576</v>
      </c>
      <c r="S1859" s="2">
        <v>0.36</v>
      </c>
      <c r="T1859" s="7">
        <f>Table1[[#This Row],[Profit]]/Table1[[#This Row],[Sales]]</f>
        <v>-0.81473829201101933</v>
      </c>
      <c r="U1859" s="2" t="s">
        <v>33</v>
      </c>
      <c r="V1859" s="2" t="s">
        <v>53</v>
      </c>
      <c r="W1859" s="2" t="s">
        <v>71</v>
      </c>
      <c r="X1859" s="2" t="s">
        <v>2916</v>
      </c>
      <c r="Y1859" s="2">
        <v>12306</v>
      </c>
      <c r="Z1859" s="10">
        <v>42093</v>
      </c>
      <c r="AA1859" s="14" t="str">
        <f>TEXT(Table1[[#This Row],[Order Date]],"mmmm")</f>
        <v>March</v>
      </c>
      <c r="AB1859" s="8" t="str">
        <f>TEXT(Table1[[#This Row],[Order Date]],"yyyy")</f>
        <v>2015</v>
      </c>
      <c r="AC1859" s="10">
        <v>42095</v>
      </c>
      <c r="AD1859" s="2">
        <v>-11.83</v>
      </c>
      <c r="AE1859" s="2">
        <v>1</v>
      </c>
      <c r="AF1859" s="2">
        <v>14.52</v>
      </c>
      <c r="AG1859" s="2">
        <v>87296</v>
      </c>
      <c r="AH1859" s="7" t="str">
        <f>IF(COUNTIF(Returns!$A$2:$A$1635,Orders!AG1859)&gt;0,"Returned","Not Returned")</f>
        <v>Not Returned</v>
      </c>
    </row>
    <row r="1860" spans="5:34" ht="12.75" customHeight="1" thickTop="1" thickBot="1" x14ac:dyDescent="0.3">
      <c r="E1860" s="11">
        <v>23511</v>
      </c>
      <c r="F1860" s="12" t="s">
        <v>47</v>
      </c>
      <c r="G1860" s="12">
        <v>0.02</v>
      </c>
      <c r="H1860" s="12">
        <v>5.28</v>
      </c>
      <c r="I1860" s="12">
        <v>6.26</v>
      </c>
      <c r="J1860" s="12">
        <v>3252</v>
      </c>
      <c r="K1860" s="7" t="str">
        <f>IF(COUNTIF(Table1[Customer ID],Table1[[#This Row],[Customer ID]])&gt;1,"Repeat Customer","One-Time Customer")</f>
        <v>Repeat Customer</v>
      </c>
      <c r="L1860" s="12" t="s">
        <v>2915</v>
      </c>
      <c r="M1860" s="12" t="s">
        <v>49</v>
      </c>
      <c r="N1860" s="12" t="s">
        <v>28</v>
      </c>
      <c r="O1860" s="12" t="s">
        <v>29</v>
      </c>
      <c r="P1860" s="12" t="s">
        <v>93</v>
      </c>
      <c r="Q1860" s="12" t="s">
        <v>59</v>
      </c>
      <c r="R1860" s="12" t="s">
        <v>1363</v>
      </c>
      <c r="S1860" s="12">
        <v>0.4</v>
      </c>
      <c r="T1860" s="7">
        <f>Table1[[#This Row],[Profit]]/Table1[[#This Row],[Sales]]</f>
        <v>-0.63558829230471015</v>
      </c>
      <c r="U1860" s="12" t="s">
        <v>33</v>
      </c>
      <c r="V1860" s="12" t="s">
        <v>53</v>
      </c>
      <c r="W1860" s="12" t="s">
        <v>71</v>
      </c>
      <c r="X1860" s="12" t="s">
        <v>2916</v>
      </c>
      <c r="Y1860" s="12">
        <v>12306</v>
      </c>
      <c r="Z1860" s="13">
        <v>42166</v>
      </c>
      <c r="AA1860" s="14" t="str">
        <f>TEXT(Table1[[#This Row],[Order Date]],"mmmm")</f>
        <v>June</v>
      </c>
      <c r="AB1860" s="8" t="str">
        <f>TEXT(Table1[[#This Row],[Order Date]],"yyyy")</f>
        <v>2015</v>
      </c>
      <c r="AC1860" s="13">
        <v>42167</v>
      </c>
      <c r="AD1860" s="12">
        <v>-65.58</v>
      </c>
      <c r="AE1860" s="12">
        <v>19</v>
      </c>
      <c r="AF1860" s="12">
        <v>103.18</v>
      </c>
      <c r="AG1860" s="12">
        <v>87299</v>
      </c>
      <c r="AH1860" s="7" t="str">
        <f>IF(COUNTIF(Returns!$A$2:$A$1635,Orders!AG1860)&gt;0,"Returned","Not Returned")</f>
        <v>Not Returned</v>
      </c>
    </row>
    <row r="1861" spans="5:34" ht="12.75" customHeight="1" thickTop="1" thickBot="1" x14ac:dyDescent="0.3">
      <c r="E1861" s="9">
        <v>21046</v>
      </c>
      <c r="F1861" s="2" t="s">
        <v>47</v>
      </c>
      <c r="G1861" s="2">
        <v>0.06</v>
      </c>
      <c r="H1861" s="2">
        <v>47.98</v>
      </c>
      <c r="I1861" s="2">
        <v>3.61</v>
      </c>
      <c r="J1861" s="2">
        <v>3255</v>
      </c>
      <c r="K1861" s="7" t="str">
        <f>IF(COUNTIF(Table1[Customer ID],Table1[[#This Row],[Customer ID]])&gt;1,"Repeat Customer","One-Time Customer")</f>
        <v>One-Time Customer</v>
      </c>
      <c r="L1861" s="2" t="s">
        <v>2917</v>
      </c>
      <c r="M1861" s="2" t="s">
        <v>49</v>
      </c>
      <c r="N1861" s="2" t="s">
        <v>40</v>
      </c>
      <c r="O1861" s="2" t="s">
        <v>77</v>
      </c>
      <c r="P1861" s="2" t="s">
        <v>180</v>
      </c>
      <c r="Q1861" s="2" t="s">
        <v>51</v>
      </c>
      <c r="R1861" s="2" t="s">
        <v>1013</v>
      </c>
      <c r="S1861" s="2">
        <v>0.71</v>
      </c>
      <c r="T1861" s="7">
        <f>Table1[[#This Row],[Profit]]/Table1[[#This Row],[Sales]]</f>
        <v>6.0923642302980809</v>
      </c>
      <c r="U1861" s="2" t="s">
        <v>33</v>
      </c>
      <c r="V1861" s="2" t="s">
        <v>136</v>
      </c>
      <c r="W1861" s="2" t="s">
        <v>362</v>
      </c>
      <c r="X1861" s="2" t="s">
        <v>2918</v>
      </c>
      <c r="Y1861" s="2">
        <v>33319</v>
      </c>
      <c r="Z1861" s="10">
        <v>42053</v>
      </c>
      <c r="AA1861" s="14" t="str">
        <f>TEXT(Table1[[#This Row],[Order Date]],"mmmm")</f>
        <v>February</v>
      </c>
      <c r="AB1861" s="8" t="str">
        <f>TEXT(Table1[[#This Row],[Order Date]],"yyyy")</f>
        <v>2015</v>
      </c>
      <c r="AC1861" s="10">
        <v>42055</v>
      </c>
      <c r="AD1861" s="2">
        <v>596.80799999999999</v>
      </c>
      <c r="AE1861" s="2">
        <v>2</v>
      </c>
      <c r="AF1861" s="2">
        <v>97.96</v>
      </c>
      <c r="AG1861" s="2">
        <v>90488</v>
      </c>
      <c r="AH1861" s="7" t="str">
        <f>IF(COUNTIF(Returns!$A$2:$A$1635,Orders!AG1861)&gt;0,"Returned","Not Returned")</f>
        <v>Not Returned</v>
      </c>
    </row>
    <row r="1862" spans="5:34" ht="12.75" customHeight="1" thickTop="1" thickBot="1" x14ac:dyDescent="0.3">
      <c r="E1862" s="11">
        <v>18728</v>
      </c>
      <c r="F1862" s="12" t="s">
        <v>37</v>
      </c>
      <c r="G1862" s="12">
        <v>0.01</v>
      </c>
      <c r="H1862" s="12">
        <v>349.45</v>
      </c>
      <c r="I1862" s="12">
        <v>60</v>
      </c>
      <c r="J1862" s="12">
        <v>3257</v>
      </c>
      <c r="K1862" s="7" t="str">
        <f>IF(COUNTIF(Table1[Customer ID],Table1[[#This Row],[Customer ID]])&gt;1,"Repeat Customer","One-Time Customer")</f>
        <v>Repeat Customer</v>
      </c>
      <c r="L1862" s="12" t="s">
        <v>2919</v>
      </c>
      <c r="M1862" s="12" t="s">
        <v>39</v>
      </c>
      <c r="N1862" s="12" t="s">
        <v>114</v>
      </c>
      <c r="O1862" s="12" t="s">
        <v>41</v>
      </c>
      <c r="P1862" s="12" t="s">
        <v>152</v>
      </c>
      <c r="Q1862" s="12" t="s">
        <v>43</v>
      </c>
      <c r="R1862" s="12" t="s">
        <v>989</v>
      </c>
      <c r="S1862" s="12"/>
      <c r="T1862" s="7">
        <f>Table1[[#This Row],[Profit]]/Table1[[#This Row],[Sales]]</f>
        <v>0.69</v>
      </c>
      <c r="U1862" s="12" t="s">
        <v>33</v>
      </c>
      <c r="V1862" s="12" t="s">
        <v>34</v>
      </c>
      <c r="W1862" s="12" t="s">
        <v>35</v>
      </c>
      <c r="X1862" s="12" t="s">
        <v>2920</v>
      </c>
      <c r="Y1862" s="12">
        <v>98632</v>
      </c>
      <c r="Z1862" s="13">
        <v>42150</v>
      </c>
      <c r="AA1862" s="14" t="str">
        <f>TEXT(Table1[[#This Row],[Order Date]],"mmmm")</f>
        <v>May</v>
      </c>
      <c r="AB1862" s="8" t="str">
        <f>TEXT(Table1[[#This Row],[Order Date]],"yyyy")</f>
        <v>2015</v>
      </c>
      <c r="AC1862" s="13">
        <v>42151</v>
      </c>
      <c r="AD1862" s="12">
        <v>3739.3928999999998</v>
      </c>
      <c r="AE1862" s="12">
        <v>15</v>
      </c>
      <c r="AF1862" s="12">
        <v>5419.41</v>
      </c>
      <c r="AG1862" s="12">
        <v>88825</v>
      </c>
      <c r="AH1862" s="7" t="str">
        <f>IF(COUNTIF(Returns!$A$2:$A$1635,Orders!AG1862)&gt;0,"Returned","Not Returned")</f>
        <v>Not Returned</v>
      </c>
    </row>
    <row r="1863" spans="5:34" ht="12.75" customHeight="1" thickTop="1" thickBot="1" x14ac:dyDescent="0.3">
      <c r="E1863" s="9">
        <v>21852</v>
      </c>
      <c r="F1863" s="2" t="s">
        <v>56</v>
      </c>
      <c r="G1863" s="2">
        <v>0</v>
      </c>
      <c r="H1863" s="2">
        <v>25.38</v>
      </c>
      <c r="I1863" s="2">
        <v>8.99</v>
      </c>
      <c r="J1863" s="2">
        <v>3257</v>
      </c>
      <c r="K1863" s="7" t="str">
        <f>IF(COUNTIF(Table1[Customer ID],Table1[[#This Row],[Customer ID]])&gt;1,"Repeat Customer","One-Time Customer")</f>
        <v>Repeat Customer</v>
      </c>
      <c r="L1863" s="2" t="s">
        <v>2919</v>
      </c>
      <c r="M1863" s="2" t="s">
        <v>49</v>
      </c>
      <c r="N1863" s="2" t="s">
        <v>114</v>
      </c>
      <c r="O1863" s="2" t="s">
        <v>41</v>
      </c>
      <c r="P1863" s="2" t="s">
        <v>50</v>
      </c>
      <c r="Q1863" s="2" t="s">
        <v>51</v>
      </c>
      <c r="R1863" s="2" t="s">
        <v>762</v>
      </c>
      <c r="S1863" s="2">
        <v>0.5</v>
      </c>
      <c r="T1863" s="7">
        <f>Table1[[#This Row],[Profit]]/Table1[[#This Row],[Sales]]</f>
        <v>0.67151811082080493</v>
      </c>
      <c r="U1863" s="2" t="s">
        <v>33</v>
      </c>
      <c r="V1863" s="2" t="s">
        <v>34</v>
      </c>
      <c r="W1863" s="2" t="s">
        <v>35</v>
      </c>
      <c r="X1863" s="2" t="s">
        <v>2920</v>
      </c>
      <c r="Y1863" s="2">
        <v>98632</v>
      </c>
      <c r="Z1863" s="10">
        <v>42137</v>
      </c>
      <c r="AA1863" s="14" t="str">
        <f>TEXT(Table1[[#This Row],[Order Date]],"mmmm")</f>
        <v>May</v>
      </c>
      <c r="AB1863" s="8" t="str">
        <f>TEXT(Table1[[#This Row],[Order Date]],"yyyy")</f>
        <v>2015</v>
      </c>
      <c r="AC1863" s="10">
        <v>42139</v>
      </c>
      <c r="AD1863" s="2">
        <v>470.33799999999997</v>
      </c>
      <c r="AE1863" s="2">
        <v>26</v>
      </c>
      <c r="AF1863" s="2">
        <v>700.41</v>
      </c>
      <c r="AG1863" s="2">
        <v>88826</v>
      </c>
      <c r="AH1863" s="7" t="str">
        <f>IF(COUNTIF(Returns!$A$2:$A$1635,Orders!AG1863)&gt;0,"Returned","Not Returned")</f>
        <v>Not Returned</v>
      </c>
    </row>
    <row r="1864" spans="5:34" ht="12.75" customHeight="1" thickTop="1" thickBot="1" x14ac:dyDescent="0.3">
      <c r="E1864" s="11">
        <v>23010</v>
      </c>
      <c r="F1864" s="12" t="s">
        <v>37</v>
      </c>
      <c r="G1864" s="12">
        <v>0.02</v>
      </c>
      <c r="H1864" s="12">
        <v>55.94</v>
      </c>
      <c r="I1864" s="12">
        <v>6.55</v>
      </c>
      <c r="J1864" s="12">
        <v>3258</v>
      </c>
      <c r="K1864" s="7" t="str">
        <f>IF(COUNTIF(Table1[Customer ID],Table1[[#This Row],[Customer ID]])&gt;1,"Repeat Customer","One-Time Customer")</f>
        <v>One-Time Customer</v>
      </c>
      <c r="L1864" s="12" t="s">
        <v>2921</v>
      </c>
      <c r="M1864" s="12" t="s">
        <v>49</v>
      </c>
      <c r="N1864" s="12" t="s">
        <v>114</v>
      </c>
      <c r="O1864" s="12" t="s">
        <v>77</v>
      </c>
      <c r="P1864" s="12" t="s">
        <v>180</v>
      </c>
      <c r="Q1864" s="12" t="s">
        <v>59</v>
      </c>
      <c r="R1864" s="12" t="s">
        <v>1156</v>
      </c>
      <c r="S1864" s="12">
        <v>0.68</v>
      </c>
      <c r="T1864" s="7">
        <f>Table1[[#This Row],[Profit]]/Table1[[#This Row],[Sales]]</f>
        <v>0.62121258966114279</v>
      </c>
      <c r="U1864" s="12" t="s">
        <v>33</v>
      </c>
      <c r="V1864" s="12" t="s">
        <v>34</v>
      </c>
      <c r="W1864" s="12" t="s">
        <v>35</v>
      </c>
      <c r="X1864" s="12" t="s">
        <v>2922</v>
      </c>
      <c r="Y1864" s="12">
        <v>98037</v>
      </c>
      <c r="Z1864" s="13">
        <v>42084</v>
      </c>
      <c r="AA1864" s="14" t="str">
        <f>TEXT(Table1[[#This Row],[Order Date]],"mmmm")</f>
        <v>March</v>
      </c>
      <c r="AB1864" s="8" t="str">
        <f>TEXT(Table1[[#This Row],[Order Date]],"yyyy")</f>
        <v>2015</v>
      </c>
      <c r="AC1864" s="13">
        <v>42086</v>
      </c>
      <c r="AD1864" s="12">
        <v>401.85</v>
      </c>
      <c r="AE1864" s="12">
        <v>11</v>
      </c>
      <c r="AF1864" s="12">
        <v>646.88</v>
      </c>
      <c r="AG1864" s="12">
        <v>88824</v>
      </c>
      <c r="AH1864" s="7" t="str">
        <f>IF(COUNTIF(Returns!$A$2:$A$1635,Orders!AG1864)&gt;0,"Returned","Not Returned")</f>
        <v>Not Returned</v>
      </c>
    </row>
    <row r="1865" spans="5:34" ht="12.75" customHeight="1" thickTop="1" thickBot="1" x14ac:dyDescent="0.3">
      <c r="E1865" s="9">
        <v>22576</v>
      </c>
      <c r="F1865" s="2" t="s">
        <v>37</v>
      </c>
      <c r="G1865" s="2">
        <v>7.0000000000000007E-2</v>
      </c>
      <c r="H1865" s="2">
        <v>105.34</v>
      </c>
      <c r="I1865" s="2">
        <v>24.49</v>
      </c>
      <c r="J1865" s="2">
        <v>3261</v>
      </c>
      <c r="K1865" s="7" t="str">
        <f>IF(COUNTIF(Table1[Customer ID],Table1[[#This Row],[Customer ID]])&gt;1,"Repeat Customer","One-Time Customer")</f>
        <v>One-Time Customer</v>
      </c>
      <c r="L1865" s="2" t="s">
        <v>2923</v>
      </c>
      <c r="M1865" s="2" t="s">
        <v>27</v>
      </c>
      <c r="N1865" s="2" t="s">
        <v>114</v>
      </c>
      <c r="O1865" s="2" t="s">
        <v>41</v>
      </c>
      <c r="P1865" s="2" t="s">
        <v>50</v>
      </c>
      <c r="Q1865" s="2" t="s">
        <v>236</v>
      </c>
      <c r="R1865" s="2" t="s">
        <v>2608</v>
      </c>
      <c r="S1865" s="2">
        <v>0.61</v>
      </c>
      <c r="T1865" s="7">
        <f>Table1[[#This Row],[Profit]]/Table1[[#This Row],[Sales]]</f>
        <v>0.69</v>
      </c>
      <c r="U1865" s="2" t="s">
        <v>33</v>
      </c>
      <c r="V1865" s="2" t="s">
        <v>61</v>
      </c>
      <c r="W1865" s="2" t="s">
        <v>300</v>
      </c>
      <c r="X1865" s="2" t="s">
        <v>2924</v>
      </c>
      <c r="Y1865" s="2">
        <v>49221</v>
      </c>
      <c r="Z1865" s="10">
        <v>42180</v>
      </c>
      <c r="AA1865" s="14" t="str">
        <f>TEXT(Table1[[#This Row],[Order Date]],"mmmm")</f>
        <v>June</v>
      </c>
      <c r="AB1865" s="8" t="str">
        <f>TEXT(Table1[[#This Row],[Order Date]],"yyyy")</f>
        <v>2015</v>
      </c>
      <c r="AC1865" s="10">
        <v>42181</v>
      </c>
      <c r="AD1865" s="2">
        <v>710.67239999999993</v>
      </c>
      <c r="AE1865" s="2">
        <v>10</v>
      </c>
      <c r="AF1865" s="2">
        <v>1029.96</v>
      </c>
      <c r="AG1865" s="2">
        <v>90296</v>
      </c>
      <c r="AH1865" s="7" t="str">
        <f>IF(COUNTIF(Returns!$A$2:$A$1635,Orders!AG1865)&gt;0,"Returned","Not Returned")</f>
        <v>Not Returned</v>
      </c>
    </row>
    <row r="1866" spans="5:34" ht="12.75" customHeight="1" thickTop="1" thickBot="1" x14ac:dyDescent="0.3">
      <c r="E1866" s="11">
        <v>19214</v>
      </c>
      <c r="F1866" s="12" t="s">
        <v>56</v>
      </c>
      <c r="G1866" s="12">
        <v>0.04</v>
      </c>
      <c r="H1866" s="12">
        <v>9.99</v>
      </c>
      <c r="I1866" s="12">
        <v>11.59</v>
      </c>
      <c r="J1866" s="12">
        <v>3264</v>
      </c>
      <c r="K1866" s="7" t="str">
        <f>IF(COUNTIF(Table1[Customer ID],Table1[[#This Row],[Customer ID]])&gt;1,"Repeat Customer","One-Time Customer")</f>
        <v>One-Time Customer</v>
      </c>
      <c r="L1866" s="12" t="s">
        <v>2925</v>
      </c>
      <c r="M1866" s="12" t="s">
        <v>49</v>
      </c>
      <c r="N1866" s="12" t="s">
        <v>28</v>
      </c>
      <c r="O1866" s="12" t="s">
        <v>29</v>
      </c>
      <c r="P1866" s="12" t="s">
        <v>93</v>
      </c>
      <c r="Q1866" s="12" t="s">
        <v>59</v>
      </c>
      <c r="R1866" s="12" t="s">
        <v>1911</v>
      </c>
      <c r="S1866" s="12">
        <v>0.4</v>
      </c>
      <c r="T1866" s="7">
        <f>Table1[[#This Row],[Profit]]/Table1[[#This Row],[Sales]]</f>
        <v>-1.7723171434056437</v>
      </c>
      <c r="U1866" s="12" t="s">
        <v>33</v>
      </c>
      <c r="V1866" s="12" t="s">
        <v>34</v>
      </c>
      <c r="W1866" s="12" t="s">
        <v>45</v>
      </c>
      <c r="X1866" s="12" t="s">
        <v>2926</v>
      </c>
      <c r="Y1866" s="12">
        <v>95501</v>
      </c>
      <c r="Z1866" s="13">
        <v>42143</v>
      </c>
      <c r="AA1866" s="14" t="str">
        <f>TEXT(Table1[[#This Row],[Order Date]],"mmmm")</f>
        <v>May</v>
      </c>
      <c r="AB1866" s="8" t="str">
        <f>TEXT(Table1[[#This Row],[Order Date]],"yyyy")</f>
        <v>2015</v>
      </c>
      <c r="AC1866" s="13">
        <v>42145</v>
      </c>
      <c r="AD1866" s="12">
        <v>-92.32</v>
      </c>
      <c r="AE1866" s="12">
        <v>5</v>
      </c>
      <c r="AF1866" s="12">
        <v>52.09</v>
      </c>
      <c r="AG1866" s="12">
        <v>89835</v>
      </c>
      <c r="AH1866" s="7" t="str">
        <f>IF(COUNTIF(Returns!$A$2:$A$1635,Orders!AG1866)&gt;0,"Returned","Not Returned")</f>
        <v>Not Returned</v>
      </c>
    </row>
    <row r="1867" spans="5:34" ht="12.75" customHeight="1" thickTop="1" thickBot="1" x14ac:dyDescent="0.3">
      <c r="E1867" s="9">
        <v>21459</v>
      </c>
      <c r="F1867" s="2" t="s">
        <v>47</v>
      </c>
      <c r="G1867" s="2">
        <v>0</v>
      </c>
      <c r="H1867" s="2">
        <v>122.99</v>
      </c>
      <c r="I1867" s="2">
        <v>70.2</v>
      </c>
      <c r="J1867" s="2">
        <v>3266</v>
      </c>
      <c r="K1867" s="7" t="str">
        <f>IF(COUNTIF(Table1[Customer ID],Table1[[#This Row],[Customer ID]])&gt;1,"Repeat Customer","One-Time Customer")</f>
        <v>One-Time Customer</v>
      </c>
      <c r="L1867" s="2" t="s">
        <v>2927</v>
      </c>
      <c r="M1867" s="2" t="s">
        <v>39</v>
      </c>
      <c r="N1867" s="2" t="s">
        <v>28</v>
      </c>
      <c r="O1867" s="2" t="s">
        <v>41</v>
      </c>
      <c r="P1867" s="2" t="s">
        <v>42</v>
      </c>
      <c r="Q1867" s="2" t="s">
        <v>43</v>
      </c>
      <c r="R1867" s="2" t="s">
        <v>147</v>
      </c>
      <c r="S1867" s="2">
        <v>0.74</v>
      </c>
      <c r="T1867" s="7">
        <f>Table1[[#This Row],[Profit]]/Table1[[#This Row],[Sales]]</f>
        <v>-0.98295707791050091</v>
      </c>
      <c r="U1867" s="2" t="s">
        <v>33</v>
      </c>
      <c r="V1867" s="2" t="s">
        <v>53</v>
      </c>
      <c r="W1867" s="2" t="s">
        <v>188</v>
      </c>
      <c r="X1867" s="2" t="s">
        <v>433</v>
      </c>
      <c r="Y1867" s="2">
        <v>4073</v>
      </c>
      <c r="Z1867" s="10">
        <v>42032</v>
      </c>
      <c r="AA1867" s="14" t="str">
        <f>TEXT(Table1[[#This Row],[Order Date]],"mmmm")</f>
        <v>January</v>
      </c>
      <c r="AB1867" s="8" t="str">
        <f>TEXT(Table1[[#This Row],[Order Date]],"yyyy")</f>
        <v>2015</v>
      </c>
      <c r="AC1867" s="10">
        <v>42033</v>
      </c>
      <c r="AD1867" s="2">
        <v>-1764.29</v>
      </c>
      <c r="AE1867" s="2">
        <v>14</v>
      </c>
      <c r="AF1867" s="2">
        <v>1794.88</v>
      </c>
      <c r="AG1867" s="2">
        <v>89836</v>
      </c>
      <c r="AH1867" s="7" t="str">
        <f>IF(COUNTIF(Returns!$A$2:$A$1635,Orders!AG1867)&gt;0,"Returned","Not Returned")</f>
        <v>Not Returned</v>
      </c>
    </row>
    <row r="1868" spans="5:34" ht="12.75" customHeight="1" thickTop="1" thickBot="1" x14ac:dyDescent="0.3">
      <c r="E1868" s="11">
        <v>21458</v>
      </c>
      <c r="F1868" s="12" t="s">
        <v>47</v>
      </c>
      <c r="G1868" s="12">
        <v>0.01</v>
      </c>
      <c r="H1868" s="12">
        <v>60.97</v>
      </c>
      <c r="I1868" s="12">
        <v>4.5</v>
      </c>
      <c r="J1868" s="12">
        <v>3269</v>
      </c>
      <c r="K1868" s="7" t="str">
        <f>IF(COUNTIF(Table1[Customer ID],Table1[[#This Row],[Customer ID]])&gt;1,"Repeat Customer","One-Time Customer")</f>
        <v>One-Time Customer</v>
      </c>
      <c r="L1868" s="12" t="s">
        <v>2928</v>
      </c>
      <c r="M1868" s="12" t="s">
        <v>27</v>
      </c>
      <c r="N1868" s="12" t="s">
        <v>28</v>
      </c>
      <c r="O1868" s="12" t="s">
        <v>29</v>
      </c>
      <c r="P1868" s="12" t="s">
        <v>257</v>
      </c>
      <c r="Q1868" s="12" t="s">
        <v>59</v>
      </c>
      <c r="R1868" s="12" t="s">
        <v>2132</v>
      </c>
      <c r="S1868" s="12">
        <v>0.56000000000000005</v>
      </c>
      <c r="T1868" s="7">
        <f>Table1[[#This Row],[Profit]]/Table1[[#This Row],[Sales]]</f>
        <v>0.69</v>
      </c>
      <c r="U1868" s="12" t="s">
        <v>33</v>
      </c>
      <c r="V1868" s="12" t="s">
        <v>53</v>
      </c>
      <c r="W1868" s="12" t="s">
        <v>54</v>
      </c>
      <c r="X1868" s="12" t="s">
        <v>2929</v>
      </c>
      <c r="Y1868" s="12">
        <v>7060</v>
      </c>
      <c r="Z1868" s="13">
        <v>42032</v>
      </c>
      <c r="AA1868" s="14" t="str">
        <f>TEXT(Table1[[#This Row],[Order Date]],"mmmm")</f>
        <v>January</v>
      </c>
      <c r="AB1868" s="8" t="str">
        <f>TEXT(Table1[[#This Row],[Order Date]],"yyyy")</f>
        <v>2015</v>
      </c>
      <c r="AC1868" s="13">
        <v>42034</v>
      </c>
      <c r="AD1868" s="12">
        <v>527.87759999999992</v>
      </c>
      <c r="AE1868" s="12">
        <v>12</v>
      </c>
      <c r="AF1868" s="12">
        <v>765.04</v>
      </c>
      <c r="AG1868" s="12">
        <v>89836</v>
      </c>
      <c r="AH1868" s="7" t="str">
        <f>IF(COUNTIF(Returns!$A$2:$A$1635,Orders!AG1868)&gt;0,"Returned","Not Returned")</f>
        <v>Not Returned</v>
      </c>
    </row>
    <row r="1869" spans="5:34" ht="12.75" customHeight="1" thickTop="1" thickBot="1" x14ac:dyDescent="0.3">
      <c r="E1869" s="9">
        <v>19047</v>
      </c>
      <c r="F1869" s="2" t="s">
        <v>106</v>
      </c>
      <c r="G1869" s="2">
        <v>0.02</v>
      </c>
      <c r="H1869" s="2">
        <v>13.48</v>
      </c>
      <c r="I1869" s="2">
        <v>4.51</v>
      </c>
      <c r="J1869" s="2">
        <v>3275</v>
      </c>
      <c r="K1869" s="7" t="str">
        <f>IF(COUNTIF(Table1[Customer ID],Table1[[#This Row],[Customer ID]])&gt;1,"Repeat Customer","One-Time Customer")</f>
        <v>Repeat Customer</v>
      </c>
      <c r="L1869" s="2" t="s">
        <v>2930</v>
      </c>
      <c r="M1869" s="2" t="s">
        <v>49</v>
      </c>
      <c r="N1869" s="2" t="s">
        <v>40</v>
      </c>
      <c r="O1869" s="2" t="s">
        <v>29</v>
      </c>
      <c r="P1869" s="2" t="s">
        <v>141</v>
      </c>
      <c r="Q1869" s="2" t="s">
        <v>59</v>
      </c>
      <c r="R1869" s="2" t="s">
        <v>2503</v>
      </c>
      <c r="S1869" s="2">
        <v>0.59</v>
      </c>
      <c r="T1869" s="7">
        <f>Table1[[#This Row],[Profit]]/Table1[[#This Row],[Sales]]</f>
        <v>0.27155443675267465</v>
      </c>
      <c r="U1869" s="2" t="s">
        <v>33</v>
      </c>
      <c r="V1869" s="2" t="s">
        <v>34</v>
      </c>
      <c r="W1869" s="2" t="s">
        <v>35</v>
      </c>
      <c r="X1869" s="2" t="s">
        <v>1961</v>
      </c>
      <c r="Y1869" s="2">
        <v>98273</v>
      </c>
      <c r="Z1869" s="10">
        <v>42084</v>
      </c>
      <c r="AA1869" s="14" t="str">
        <f>TEXT(Table1[[#This Row],[Order Date]],"mmmm")</f>
        <v>March</v>
      </c>
      <c r="AB1869" s="8" t="str">
        <f>TEXT(Table1[[#This Row],[Order Date]],"yyyy")</f>
        <v>2015</v>
      </c>
      <c r="AC1869" s="10">
        <v>42086</v>
      </c>
      <c r="AD1869" s="2">
        <v>34.520000000000003</v>
      </c>
      <c r="AE1869" s="2">
        <v>9</v>
      </c>
      <c r="AF1869" s="2">
        <v>127.12</v>
      </c>
      <c r="AG1869" s="2">
        <v>86233</v>
      </c>
      <c r="AH1869" s="7" t="str">
        <f>IF(COUNTIF(Returns!$A$2:$A$1635,Orders!AG1869)&gt;0,"Returned","Not Returned")</f>
        <v>Not Returned</v>
      </c>
    </row>
    <row r="1870" spans="5:34" ht="12.75" customHeight="1" thickTop="1" thickBot="1" x14ac:dyDescent="0.3">
      <c r="E1870" s="11">
        <v>19232</v>
      </c>
      <c r="F1870" s="12" t="s">
        <v>106</v>
      </c>
      <c r="G1870" s="12">
        <v>0.04</v>
      </c>
      <c r="H1870" s="12">
        <v>449.99</v>
      </c>
      <c r="I1870" s="12">
        <v>24.49</v>
      </c>
      <c r="J1870" s="12">
        <v>3275</v>
      </c>
      <c r="K1870" s="7" t="str">
        <f>IF(COUNTIF(Table1[Customer ID],Table1[[#This Row],[Customer ID]])&gt;1,"Repeat Customer","One-Time Customer")</f>
        <v>Repeat Customer</v>
      </c>
      <c r="L1870" s="12" t="s">
        <v>2930</v>
      </c>
      <c r="M1870" s="12" t="s">
        <v>49</v>
      </c>
      <c r="N1870" s="12" t="s">
        <v>58</v>
      </c>
      <c r="O1870" s="12" t="s">
        <v>77</v>
      </c>
      <c r="P1870" s="12" t="s">
        <v>587</v>
      </c>
      <c r="Q1870" s="12" t="s">
        <v>236</v>
      </c>
      <c r="R1870" s="12" t="s">
        <v>2931</v>
      </c>
      <c r="S1870" s="12">
        <v>0.52</v>
      </c>
      <c r="T1870" s="7">
        <f>Table1[[#This Row],[Profit]]/Table1[[#This Row],[Sales]]</f>
        <v>0.69</v>
      </c>
      <c r="U1870" s="12" t="s">
        <v>33</v>
      </c>
      <c r="V1870" s="12" t="s">
        <v>34</v>
      </c>
      <c r="W1870" s="12" t="s">
        <v>35</v>
      </c>
      <c r="X1870" s="12" t="s">
        <v>1961</v>
      </c>
      <c r="Y1870" s="12">
        <v>98273</v>
      </c>
      <c r="Z1870" s="13">
        <v>42005</v>
      </c>
      <c r="AA1870" s="14" t="str">
        <f>TEXT(Table1[[#This Row],[Order Date]],"mmmm")</f>
        <v>January</v>
      </c>
      <c r="AB1870" s="8" t="str">
        <f>TEXT(Table1[[#This Row],[Order Date]],"yyyy")</f>
        <v>2015</v>
      </c>
      <c r="AC1870" s="13">
        <v>42009</v>
      </c>
      <c r="AD1870" s="12">
        <v>3576.8840999999998</v>
      </c>
      <c r="AE1870" s="12">
        <v>12</v>
      </c>
      <c r="AF1870" s="12">
        <v>5183.8900000000003</v>
      </c>
      <c r="AG1870" s="12">
        <v>86234</v>
      </c>
      <c r="AH1870" s="7" t="str">
        <f>IF(COUNTIF(Returns!$A$2:$A$1635,Orders!AG1870)&gt;0,"Returned","Not Returned")</f>
        <v>Not Returned</v>
      </c>
    </row>
    <row r="1871" spans="5:34" ht="12.75" customHeight="1" thickTop="1" thickBot="1" x14ac:dyDescent="0.3">
      <c r="E1871" s="9">
        <v>19233</v>
      </c>
      <c r="F1871" s="2" t="s">
        <v>106</v>
      </c>
      <c r="G1871" s="2">
        <v>0.01</v>
      </c>
      <c r="H1871" s="2">
        <v>5.84</v>
      </c>
      <c r="I1871" s="2">
        <v>1.2</v>
      </c>
      <c r="J1871" s="2">
        <v>3275</v>
      </c>
      <c r="K1871" s="7" t="str">
        <f>IF(COUNTIF(Table1[Customer ID],Table1[[#This Row],[Customer ID]])&gt;1,"Repeat Customer","One-Time Customer")</f>
        <v>Repeat Customer</v>
      </c>
      <c r="L1871" s="2" t="s">
        <v>2930</v>
      </c>
      <c r="M1871" s="2" t="s">
        <v>49</v>
      </c>
      <c r="N1871" s="2" t="s">
        <v>58</v>
      </c>
      <c r="O1871" s="2" t="s">
        <v>29</v>
      </c>
      <c r="P1871" s="2" t="s">
        <v>30</v>
      </c>
      <c r="Q1871" s="2" t="s">
        <v>31</v>
      </c>
      <c r="R1871" s="2" t="s">
        <v>1313</v>
      </c>
      <c r="S1871" s="2">
        <v>0.55000000000000004</v>
      </c>
      <c r="T1871" s="7">
        <f>Table1[[#This Row],[Profit]]/Table1[[#This Row],[Sales]]</f>
        <v>0.56469936270435017</v>
      </c>
      <c r="U1871" s="2" t="s">
        <v>33</v>
      </c>
      <c r="V1871" s="2" t="s">
        <v>34</v>
      </c>
      <c r="W1871" s="2" t="s">
        <v>35</v>
      </c>
      <c r="X1871" s="2" t="s">
        <v>1961</v>
      </c>
      <c r="Y1871" s="2">
        <v>98273</v>
      </c>
      <c r="Z1871" s="10">
        <v>42005</v>
      </c>
      <c r="AA1871" s="14" t="str">
        <f>TEXT(Table1[[#This Row],[Order Date]],"mmmm")</f>
        <v>January</v>
      </c>
      <c r="AB1871" s="8" t="str">
        <f>TEXT(Table1[[#This Row],[Order Date]],"yyyy")</f>
        <v>2015</v>
      </c>
      <c r="AC1871" s="10">
        <v>42014</v>
      </c>
      <c r="AD1871" s="2">
        <v>20.38</v>
      </c>
      <c r="AE1871" s="2">
        <v>6</v>
      </c>
      <c r="AF1871" s="2">
        <v>36.090000000000003</v>
      </c>
      <c r="AG1871" s="2">
        <v>86234</v>
      </c>
      <c r="AH1871" s="7" t="str">
        <f>IF(COUNTIF(Returns!$A$2:$A$1635,Orders!AG1871)&gt;0,"Returned","Not Returned")</f>
        <v>Not Returned</v>
      </c>
    </row>
    <row r="1872" spans="5:34" ht="12.75" customHeight="1" thickTop="1" thickBot="1" x14ac:dyDescent="0.3">
      <c r="E1872" s="11">
        <v>20039</v>
      </c>
      <c r="F1872" s="12" t="s">
        <v>25</v>
      </c>
      <c r="G1872" s="12">
        <v>0.06</v>
      </c>
      <c r="H1872" s="12">
        <v>89.83</v>
      </c>
      <c r="I1872" s="12">
        <v>35</v>
      </c>
      <c r="J1872" s="12">
        <v>3279</v>
      </c>
      <c r="K1872" s="7" t="str">
        <f>IF(COUNTIF(Table1[Customer ID],Table1[[#This Row],[Customer ID]])&gt;1,"Repeat Customer","One-Time Customer")</f>
        <v>Repeat Customer</v>
      </c>
      <c r="L1872" s="12" t="s">
        <v>2932</v>
      </c>
      <c r="M1872" s="12" t="s">
        <v>49</v>
      </c>
      <c r="N1872" s="12" t="s">
        <v>40</v>
      </c>
      <c r="O1872" s="12" t="s">
        <v>29</v>
      </c>
      <c r="P1872" s="12" t="s">
        <v>141</v>
      </c>
      <c r="Q1872" s="12" t="s">
        <v>236</v>
      </c>
      <c r="R1872" s="12" t="s">
        <v>2933</v>
      </c>
      <c r="S1872" s="12">
        <v>0.83</v>
      </c>
      <c r="T1872" s="7">
        <f>Table1[[#This Row],[Profit]]/Table1[[#This Row],[Sales]]</f>
        <v>8.4939660350570628E-2</v>
      </c>
      <c r="U1872" s="12" t="s">
        <v>33</v>
      </c>
      <c r="V1872" s="12" t="s">
        <v>136</v>
      </c>
      <c r="W1872" s="12" t="s">
        <v>932</v>
      </c>
      <c r="X1872" s="12" t="s">
        <v>2603</v>
      </c>
      <c r="Y1872" s="12">
        <v>29203</v>
      </c>
      <c r="Z1872" s="13">
        <v>42100</v>
      </c>
      <c r="AA1872" s="14" t="str">
        <f>TEXT(Table1[[#This Row],[Order Date]],"mmmm")</f>
        <v>April</v>
      </c>
      <c r="AB1872" s="8" t="str">
        <f>TEXT(Table1[[#This Row],[Order Date]],"yyyy")</f>
        <v>2015</v>
      </c>
      <c r="AC1872" s="13">
        <v>42102</v>
      </c>
      <c r="AD1872" s="12">
        <v>31.11</v>
      </c>
      <c r="AE1872" s="12">
        <v>4</v>
      </c>
      <c r="AF1872" s="12">
        <v>366.26</v>
      </c>
      <c r="AG1872" s="12">
        <v>90766</v>
      </c>
      <c r="AH1872" s="7" t="str">
        <f>IF(COUNTIF(Returns!$A$2:$A$1635,Orders!AG1872)&gt;0,"Returned","Not Returned")</f>
        <v>Not Returned</v>
      </c>
    </row>
    <row r="1873" spans="5:34" ht="12.75" customHeight="1" thickTop="1" thickBot="1" x14ac:dyDescent="0.3">
      <c r="E1873" s="9">
        <v>20040</v>
      </c>
      <c r="F1873" s="2" t="s">
        <v>25</v>
      </c>
      <c r="G1873" s="2">
        <v>0.1</v>
      </c>
      <c r="H1873" s="2">
        <v>13.43</v>
      </c>
      <c r="I1873" s="2">
        <v>5.5</v>
      </c>
      <c r="J1873" s="2">
        <v>3279</v>
      </c>
      <c r="K1873" s="7" t="str">
        <f>IF(COUNTIF(Table1[Customer ID],Table1[[#This Row],[Customer ID]])&gt;1,"Repeat Customer","One-Time Customer")</f>
        <v>Repeat Customer</v>
      </c>
      <c r="L1873" s="2" t="s">
        <v>2932</v>
      </c>
      <c r="M1873" s="2" t="s">
        <v>49</v>
      </c>
      <c r="N1873" s="2" t="s">
        <v>40</v>
      </c>
      <c r="O1873" s="2" t="s">
        <v>29</v>
      </c>
      <c r="P1873" s="2" t="s">
        <v>141</v>
      </c>
      <c r="Q1873" s="2" t="s">
        <v>59</v>
      </c>
      <c r="R1873" s="2" t="s">
        <v>1702</v>
      </c>
      <c r="S1873" s="2">
        <v>0.56999999999999995</v>
      </c>
      <c r="T1873" s="7">
        <f>Table1[[#This Row],[Profit]]/Table1[[#This Row],[Sales]]</f>
        <v>2.2678359389834797</v>
      </c>
      <c r="U1873" s="2" t="s">
        <v>33</v>
      </c>
      <c r="V1873" s="2" t="s">
        <v>136</v>
      </c>
      <c r="W1873" s="2" t="s">
        <v>932</v>
      </c>
      <c r="X1873" s="2" t="s">
        <v>2603</v>
      </c>
      <c r="Y1873" s="2">
        <v>29203</v>
      </c>
      <c r="Z1873" s="10">
        <v>42100</v>
      </c>
      <c r="AA1873" s="14" t="str">
        <f>TEXT(Table1[[#This Row],[Order Date]],"mmmm")</f>
        <v>April</v>
      </c>
      <c r="AB1873" s="8" t="str">
        <f>TEXT(Table1[[#This Row],[Order Date]],"yyyy")</f>
        <v>2015</v>
      </c>
      <c r="AC1873" s="10">
        <v>42102</v>
      </c>
      <c r="AD1873" s="2">
        <v>358.29539999999997</v>
      </c>
      <c r="AE1873" s="2">
        <v>12</v>
      </c>
      <c r="AF1873" s="2">
        <v>157.99</v>
      </c>
      <c r="AG1873" s="2">
        <v>90766</v>
      </c>
      <c r="AH1873" s="7" t="str">
        <f>IF(COUNTIF(Returns!$A$2:$A$1635,Orders!AG1873)&gt;0,"Returned","Not Returned")</f>
        <v>Not Returned</v>
      </c>
    </row>
    <row r="1874" spans="5:34" ht="12.75" customHeight="1" thickTop="1" thickBot="1" x14ac:dyDescent="0.3">
      <c r="E1874" s="11">
        <v>20041</v>
      </c>
      <c r="F1874" s="12" t="s">
        <v>25</v>
      </c>
      <c r="G1874" s="12">
        <v>0.01</v>
      </c>
      <c r="H1874" s="12">
        <v>125.99</v>
      </c>
      <c r="I1874" s="12">
        <v>7.69</v>
      </c>
      <c r="J1874" s="12">
        <v>3279</v>
      </c>
      <c r="K1874" s="7" t="str">
        <f>IF(COUNTIF(Table1[Customer ID],Table1[[#This Row],[Customer ID]])&gt;1,"Repeat Customer","One-Time Customer")</f>
        <v>Repeat Customer</v>
      </c>
      <c r="L1874" s="12" t="s">
        <v>2932</v>
      </c>
      <c r="M1874" s="12" t="s">
        <v>49</v>
      </c>
      <c r="N1874" s="12" t="s">
        <v>40</v>
      </c>
      <c r="O1874" s="12" t="s">
        <v>77</v>
      </c>
      <c r="P1874" s="12" t="s">
        <v>78</v>
      </c>
      <c r="Q1874" s="12" t="s">
        <v>59</v>
      </c>
      <c r="R1874" s="12" t="s">
        <v>1225</v>
      </c>
      <c r="S1874" s="12">
        <v>0.57999999999999996</v>
      </c>
      <c r="T1874" s="7">
        <f>Table1[[#This Row],[Profit]]/Table1[[#This Row],[Sales]]</f>
        <v>6.8613547919002694E-3</v>
      </c>
      <c r="U1874" s="12" t="s">
        <v>33</v>
      </c>
      <c r="V1874" s="12" t="s">
        <v>136</v>
      </c>
      <c r="W1874" s="12" t="s">
        <v>932</v>
      </c>
      <c r="X1874" s="12" t="s">
        <v>2603</v>
      </c>
      <c r="Y1874" s="12">
        <v>29203</v>
      </c>
      <c r="Z1874" s="13">
        <v>42100</v>
      </c>
      <c r="AA1874" s="14" t="str">
        <f>TEXT(Table1[[#This Row],[Order Date]],"mmmm")</f>
        <v>April</v>
      </c>
      <c r="AB1874" s="8" t="str">
        <f>TEXT(Table1[[#This Row],[Order Date]],"yyyy")</f>
        <v>2015</v>
      </c>
      <c r="AC1874" s="13">
        <v>42100</v>
      </c>
      <c r="AD1874" s="12">
        <v>8.3219999999999992</v>
      </c>
      <c r="AE1874" s="12">
        <v>11</v>
      </c>
      <c r="AF1874" s="12">
        <v>1212.8800000000001</v>
      </c>
      <c r="AG1874" s="12">
        <v>90766</v>
      </c>
      <c r="AH1874" s="7" t="str">
        <f>IF(COUNTIF(Returns!$A$2:$A$1635,Orders!AG1874)&gt;0,"Returned","Not Returned")</f>
        <v>Not Returned</v>
      </c>
    </row>
    <row r="1875" spans="5:34" ht="12.75" customHeight="1" thickTop="1" thickBot="1" x14ac:dyDescent="0.3">
      <c r="E1875" s="9">
        <v>21620</v>
      </c>
      <c r="F1875" s="2" t="s">
        <v>56</v>
      </c>
      <c r="G1875" s="2">
        <v>0.01</v>
      </c>
      <c r="H1875" s="2">
        <v>45.99</v>
      </c>
      <c r="I1875" s="2">
        <v>4.99</v>
      </c>
      <c r="J1875" s="2">
        <v>3279</v>
      </c>
      <c r="K1875" s="7" t="str">
        <f>IF(COUNTIF(Table1[Customer ID],Table1[[#This Row],[Customer ID]])&gt;1,"Repeat Customer","One-Time Customer")</f>
        <v>Repeat Customer</v>
      </c>
      <c r="L1875" s="2" t="s">
        <v>2932</v>
      </c>
      <c r="M1875" s="2" t="s">
        <v>49</v>
      </c>
      <c r="N1875" s="2" t="s">
        <v>40</v>
      </c>
      <c r="O1875" s="2" t="s">
        <v>77</v>
      </c>
      <c r="P1875" s="2" t="s">
        <v>78</v>
      </c>
      <c r="Q1875" s="2" t="s">
        <v>59</v>
      </c>
      <c r="R1875" s="2" t="s">
        <v>1115</v>
      </c>
      <c r="S1875" s="2">
        <v>0.56000000000000005</v>
      </c>
      <c r="T1875" s="7">
        <f>Table1[[#This Row],[Profit]]/Table1[[#This Row],[Sales]]</f>
        <v>0.19185238437574886</v>
      </c>
      <c r="U1875" s="2" t="s">
        <v>33</v>
      </c>
      <c r="V1875" s="2" t="s">
        <v>136</v>
      </c>
      <c r="W1875" s="2" t="s">
        <v>932</v>
      </c>
      <c r="X1875" s="2" t="s">
        <v>2603</v>
      </c>
      <c r="Y1875" s="2">
        <v>29203</v>
      </c>
      <c r="Z1875" s="10">
        <v>42077</v>
      </c>
      <c r="AA1875" s="14" t="str">
        <f>TEXT(Table1[[#This Row],[Order Date]],"mmmm")</f>
        <v>March</v>
      </c>
      <c r="AB1875" s="8" t="str">
        <f>TEXT(Table1[[#This Row],[Order Date]],"yyyy")</f>
        <v>2015</v>
      </c>
      <c r="AC1875" s="10">
        <v>42079</v>
      </c>
      <c r="AD1875" s="2">
        <v>24.018000000000001</v>
      </c>
      <c r="AE1875" s="2">
        <v>3</v>
      </c>
      <c r="AF1875" s="2">
        <v>125.19</v>
      </c>
      <c r="AG1875" s="2">
        <v>90767</v>
      </c>
      <c r="AH1875" s="7" t="str">
        <f>IF(COUNTIF(Returns!$A$2:$A$1635,Orders!AG1875)&gt;0,"Returned","Not Returned")</f>
        <v>Not Returned</v>
      </c>
    </row>
    <row r="1876" spans="5:34" ht="12.75" customHeight="1" thickTop="1" thickBot="1" x14ac:dyDescent="0.3">
      <c r="E1876" s="11">
        <v>23022</v>
      </c>
      <c r="F1876" s="12" t="s">
        <v>47</v>
      </c>
      <c r="G1876" s="12">
        <v>0.05</v>
      </c>
      <c r="H1876" s="12">
        <v>363.25</v>
      </c>
      <c r="I1876" s="12">
        <v>19.989999999999998</v>
      </c>
      <c r="J1876" s="12">
        <v>3283</v>
      </c>
      <c r="K1876" s="7" t="str">
        <f>IF(COUNTIF(Table1[Customer ID],Table1[[#This Row],[Customer ID]])&gt;1,"Repeat Customer","One-Time Customer")</f>
        <v>Repeat Customer</v>
      </c>
      <c r="L1876" s="12" t="s">
        <v>2934</v>
      </c>
      <c r="M1876" s="12" t="s">
        <v>27</v>
      </c>
      <c r="N1876" s="12" t="s">
        <v>28</v>
      </c>
      <c r="O1876" s="12" t="s">
        <v>29</v>
      </c>
      <c r="P1876" s="12" t="s">
        <v>257</v>
      </c>
      <c r="Q1876" s="12" t="s">
        <v>59</v>
      </c>
      <c r="R1876" s="12" t="s">
        <v>1253</v>
      </c>
      <c r="S1876" s="12">
        <v>0.56999999999999995</v>
      </c>
      <c r="T1876" s="7">
        <f>Table1[[#This Row],[Profit]]/Table1[[#This Row],[Sales]]</f>
        <v>-0.14448297840431912</v>
      </c>
      <c r="U1876" s="12" t="s">
        <v>33</v>
      </c>
      <c r="V1876" s="12" t="s">
        <v>136</v>
      </c>
      <c r="W1876" s="12" t="s">
        <v>362</v>
      </c>
      <c r="X1876" s="12" t="s">
        <v>2935</v>
      </c>
      <c r="Y1876" s="12">
        <v>33156</v>
      </c>
      <c r="Z1876" s="13">
        <v>42115</v>
      </c>
      <c r="AA1876" s="14" t="str">
        <f>TEXT(Table1[[#This Row],[Order Date]],"mmmm")</f>
        <v>April</v>
      </c>
      <c r="AB1876" s="8" t="str">
        <f>TEXT(Table1[[#This Row],[Order Date]],"yyyy")</f>
        <v>2015</v>
      </c>
      <c r="AC1876" s="13">
        <v>42115</v>
      </c>
      <c r="AD1876" s="12">
        <v>-269.75549999999998</v>
      </c>
      <c r="AE1876" s="12">
        <v>5</v>
      </c>
      <c r="AF1876" s="12">
        <v>1867.04</v>
      </c>
      <c r="AG1876" s="12">
        <v>90752</v>
      </c>
      <c r="AH1876" s="7" t="str">
        <f>IF(COUNTIF(Returns!$A$2:$A$1635,Orders!AG1876)&gt;0,"Returned","Not Returned")</f>
        <v>Not Returned</v>
      </c>
    </row>
    <row r="1877" spans="5:34" ht="12.75" customHeight="1" thickTop="1" thickBot="1" x14ac:dyDescent="0.3">
      <c r="E1877" s="9">
        <v>23211</v>
      </c>
      <c r="F1877" s="2" t="s">
        <v>25</v>
      </c>
      <c r="G1877" s="2">
        <v>0.03</v>
      </c>
      <c r="H1877" s="2">
        <v>17.48</v>
      </c>
      <c r="I1877" s="2">
        <v>1.99</v>
      </c>
      <c r="J1877" s="2">
        <v>3283</v>
      </c>
      <c r="K1877" s="7" t="str">
        <f>IF(COUNTIF(Table1[Customer ID],Table1[[#This Row],[Customer ID]])&gt;1,"Repeat Customer","One-Time Customer")</f>
        <v>Repeat Customer</v>
      </c>
      <c r="L1877" s="2" t="s">
        <v>2934</v>
      </c>
      <c r="M1877" s="2" t="s">
        <v>49</v>
      </c>
      <c r="N1877" s="2" t="s">
        <v>28</v>
      </c>
      <c r="O1877" s="2" t="s">
        <v>77</v>
      </c>
      <c r="P1877" s="2" t="s">
        <v>180</v>
      </c>
      <c r="Q1877" s="2" t="s">
        <v>51</v>
      </c>
      <c r="R1877" s="2" t="s">
        <v>361</v>
      </c>
      <c r="S1877" s="2">
        <v>0.45</v>
      </c>
      <c r="T1877" s="7">
        <f>Table1[[#This Row],[Profit]]/Table1[[#This Row],[Sales]]</f>
        <v>1.3216946820379323</v>
      </c>
      <c r="U1877" s="2" t="s">
        <v>33</v>
      </c>
      <c r="V1877" s="2" t="s">
        <v>136</v>
      </c>
      <c r="W1877" s="2" t="s">
        <v>362</v>
      </c>
      <c r="X1877" s="2" t="s">
        <v>2935</v>
      </c>
      <c r="Y1877" s="2">
        <v>33156</v>
      </c>
      <c r="Z1877" s="10">
        <v>42134</v>
      </c>
      <c r="AA1877" s="14" t="str">
        <f>TEXT(Table1[[#This Row],[Order Date]],"mmmm")</f>
        <v>May</v>
      </c>
      <c r="AB1877" s="8" t="str">
        <f>TEXT(Table1[[#This Row],[Order Date]],"yyyy")</f>
        <v>2015</v>
      </c>
      <c r="AC1877" s="10">
        <v>42135</v>
      </c>
      <c r="AD1877" s="2">
        <v>710.80739999999992</v>
      </c>
      <c r="AE1877" s="2">
        <v>31</v>
      </c>
      <c r="AF1877" s="2">
        <v>537.79999999999995</v>
      </c>
      <c r="AG1877" s="2">
        <v>90753</v>
      </c>
      <c r="AH1877" s="7" t="str">
        <f>IF(COUNTIF(Returns!$A$2:$A$1635,Orders!AG1877)&gt;0,"Returned","Not Returned")</f>
        <v>Not Returned</v>
      </c>
    </row>
    <row r="1878" spans="5:34" ht="12.75" customHeight="1" thickTop="1" thickBot="1" x14ac:dyDescent="0.3">
      <c r="E1878" s="11">
        <v>26141</v>
      </c>
      <c r="F1878" s="12" t="s">
        <v>25</v>
      </c>
      <c r="G1878" s="12">
        <v>0.05</v>
      </c>
      <c r="H1878" s="12">
        <v>19.23</v>
      </c>
      <c r="I1878" s="12">
        <v>6.15</v>
      </c>
      <c r="J1878" s="12">
        <v>3284</v>
      </c>
      <c r="K1878" s="7" t="str">
        <f>IF(COUNTIF(Table1[Customer ID],Table1[[#This Row],[Customer ID]])&gt;1,"Repeat Customer","One-Time Customer")</f>
        <v>One-Time Customer</v>
      </c>
      <c r="L1878" s="12" t="s">
        <v>2936</v>
      </c>
      <c r="M1878" s="12" t="s">
        <v>27</v>
      </c>
      <c r="N1878" s="12" t="s">
        <v>28</v>
      </c>
      <c r="O1878" s="12" t="s">
        <v>41</v>
      </c>
      <c r="P1878" s="12" t="s">
        <v>50</v>
      </c>
      <c r="Q1878" s="12" t="s">
        <v>51</v>
      </c>
      <c r="R1878" s="12" t="s">
        <v>472</v>
      </c>
      <c r="S1878" s="12">
        <v>0.44</v>
      </c>
      <c r="T1878" s="7">
        <f>Table1[[#This Row],[Profit]]/Table1[[#This Row],[Sales]]</f>
        <v>-17.809968275171148</v>
      </c>
      <c r="U1878" s="12" t="s">
        <v>33</v>
      </c>
      <c r="V1878" s="12" t="s">
        <v>136</v>
      </c>
      <c r="W1878" s="12" t="s">
        <v>362</v>
      </c>
      <c r="X1878" s="12" t="s">
        <v>2937</v>
      </c>
      <c r="Y1878" s="12">
        <v>34741</v>
      </c>
      <c r="Z1878" s="13">
        <v>42055</v>
      </c>
      <c r="AA1878" s="14" t="str">
        <f>TEXT(Table1[[#This Row],[Order Date]],"mmmm")</f>
        <v>February</v>
      </c>
      <c r="AB1878" s="8" t="str">
        <f>TEXT(Table1[[#This Row],[Order Date]],"yyyy")</f>
        <v>2015</v>
      </c>
      <c r="AC1878" s="13">
        <v>42057</v>
      </c>
      <c r="AD1878" s="12">
        <v>-2133.2780000000002</v>
      </c>
      <c r="AE1878" s="12">
        <v>6</v>
      </c>
      <c r="AF1878" s="12">
        <v>119.78</v>
      </c>
      <c r="AG1878" s="12">
        <v>90751</v>
      </c>
      <c r="AH1878" s="7" t="str">
        <f>IF(COUNTIF(Returns!$A$2:$A$1635,Orders!AG1878)&gt;0,"Returned","Not Returned")</f>
        <v>Not Returned</v>
      </c>
    </row>
    <row r="1879" spans="5:34" ht="12.75" customHeight="1" thickTop="1" thickBot="1" x14ac:dyDescent="0.3">
      <c r="E1879" s="9">
        <v>20350</v>
      </c>
      <c r="F1879" s="2" t="s">
        <v>37</v>
      </c>
      <c r="G1879" s="2">
        <v>0.06</v>
      </c>
      <c r="H1879" s="2">
        <v>1.7</v>
      </c>
      <c r="I1879" s="2">
        <v>1.99</v>
      </c>
      <c r="J1879" s="2">
        <v>3285</v>
      </c>
      <c r="K1879" s="7" t="str">
        <f>IF(COUNTIF(Table1[Customer ID],Table1[[#This Row],[Customer ID]])&gt;1,"Repeat Customer","One-Time Customer")</f>
        <v>Repeat Customer</v>
      </c>
      <c r="L1879" s="2" t="s">
        <v>2938</v>
      </c>
      <c r="M1879" s="2" t="s">
        <v>49</v>
      </c>
      <c r="N1879" s="2" t="s">
        <v>114</v>
      </c>
      <c r="O1879" s="2" t="s">
        <v>77</v>
      </c>
      <c r="P1879" s="2" t="s">
        <v>180</v>
      </c>
      <c r="Q1879" s="2" t="s">
        <v>51</v>
      </c>
      <c r="R1879" s="2" t="s">
        <v>814</v>
      </c>
      <c r="S1879" s="2">
        <v>0.51</v>
      </c>
      <c r="T1879" s="7">
        <f>Table1[[#This Row],[Profit]]/Table1[[#This Row],[Sales]]</f>
        <v>6.5902222222222226</v>
      </c>
      <c r="U1879" s="2" t="s">
        <v>33</v>
      </c>
      <c r="V1879" s="2" t="s">
        <v>136</v>
      </c>
      <c r="W1879" s="2" t="s">
        <v>137</v>
      </c>
      <c r="X1879" s="2" t="s">
        <v>2939</v>
      </c>
      <c r="Y1879" s="2">
        <v>20170</v>
      </c>
      <c r="Z1879" s="10">
        <v>42010</v>
      </c>
      <c r="AA1879" s="14" t="str">
        <f>TEXT(Table1[[#This Row],[Order Date]],"mmmm")</f>
        <v>January</v>
      </c>
      <c r="AB1879" s="8" t="str">
        <f>TEXT(Table1[[#This Row],[Order Date]],"yyyy")</f>
        <v>2015</v>
      </c>
      <c r="AC1879" s="10">
        <v>42011</v>
      </c>
      <c r="AD1879" s="2">
        <v>80.071200000000005</v>
      </c>
      <c r="AE1879" s="2">
        <v>7</v>
      </c>
      <c r="AF1879" s="2">
        <v>12.15</v>
      </c>
      <c r="AG1879" s="2">
        <v>90750</v>
      </c>
      <c r="AH1879" s="7" t="str">
        <f>IF(COUNTIF(Returns!$A$2:$A$1635,Orders!AG1879)&gt;0,"Returned","Not Returned")</f>
        <v>Not Returned</v>
      </c>
    </row>
    <row r="1880" spans="5:34" ht="12.75" customHeight="1" thickTop="1" thickBot="1" x14ac:dyDescent="0.3">
      <c r="E1880" s="11">
        <v>20351</v>
      </c>
      <c r="F1880" s="12" t="s">
        <v>37</v>
      </c>
      <c r="G1880" s="12">
        <v>0.01</v>
      </c>
      <c r="H1880" s="12">
        <v>30.98</v>
      </c>
      <c r="I1880" s="12">
        <v>5.09</v>
      </c>
      <c r="J1880" s="12">
        <v>3285</v>
      </c>
      <c r="K1880" s="7" t="str">
        <f>IF(COUNTIF(Table1[Customer ID],Table1[[#This Row],[Customer ID]])&gt;1,"Repeat Customer","One-Time Customer")</f>
        <v>Repeat Customer</v>
      </c>
      <c r="L1880" s="12" t="s">
        <v>2938</v>
      </c>
      <c r="M1880" s="12" t="s">
        <v>49</v>
      </c>
      <c r="N1880" s="12" t="s">
        <v>114</v>
      </c>
      <c r="O1880" s="12" t="s">
        <v>29</v>
      </c>
      <c r="P1880" s="12" t="s">
        <v>93</v>
      </c>
      <c r="Q1880" s="12" t="s">
        <v>59</v>
      </c>
      <c r="R1880" s="12" t="s">
        <v>2940</v>
      </c>
      <c r="S1880" s="12">
        <v>0.4</v>
      </c>
      <c r="T1880" s="7">
        <f>Table1[[#This Row],[Profit]]/Table1[[#This Row],[Sales]]</f>
        <v>3.1079883503224459</v>
      </c>
      <c r="U1880" s="12" t="s">
        <v>33</v>
      </c>
      <c r="V1880" s="12" t="s">
        <v>136</v>
      </c>
      <c r="W1880" s="12" t="s">
        <v>137</v>
      </c>
      <c r="X1880" s="12" t="s">
        <v>2939</v>
      </c>
      <c r="Y1880" s="12">
        <v>20170</v>
      </c>
      <c r="Z1880" s="13">
        <v>42010</v>
      </c>
      <c r="AA1880" s="14" t="str">
        <f>TEXT(Table1[[#This Row],[Order Date]],"mmmm")</f>
        <v>January</v>
      </c>
      <c r="AB1880" s="8" t="str">
        <f>TEXT(Table1[[#This Row],[Order Date]],"yyyy")</f>
        <v>2015</v>
      </c>
      <c r="AC1880" s="13">
        <v>42012</v>
      </c>
      <c r="AD1880" s="12">
        <v>896.40599999999995</v>
      </c>
      <c r="AE1880" s="12">
        <v>9</v>
      </c>
      <c r="AF1880" s="12">
        <v>288.42</v>
      </c>
      <c r="AG1880" s="12">
        <v>90750</v>
      </c>
      <c r="AH1880" s="7" t="str">
        <f>IF(COUNTIF(Returns!$A$2:$A$1635,Orders!AG1880)&gt;0,"Returned","Not Returned")</f>
        <v>Not Returned</v>
      </c>
    </row>
    <row r="1881" spans="5:34" ht="12.75" customHeight="1" thickTop="1" thickBot="1" x14ac:dyDescent="0.3">
      <c r="E1881" s="9">
        <v>21567</v>
      </c>
      <c r="F1881" s="2" t="s">
        <v>106</v>
      </c>
      <c r="G1881" s="2">
        <v>0.08</v>
      </c>
      <c r="H1881" s="2">
        <v>30.56</v>
      </c>
      <c r="I1881" s="2">
        <v>2.99</v>
      </c>
      <c r="J1881" s="2">
        <v>3287</v>
      </c>
      <c r="K1881" s="7" t="str">
        <f>IF(COUNTIF(Table1[Customer ID],Table1[[#This Row],[Customer ID]])&gt;1,"Repeat Customer","One-Time Customer")</f>
        <v>One-Time Customer</v>
      </c>
      <c r="L1881" s="2" t="s">
        <v>2941</v>
      </c>
      <c r="M1881" s="2" t="s">
        <v>49</v>
      </c>
      <c r="N1881" s="2" t="s">
        <v>58</v>
      </c>
      <c r="O1881" s="2" t="s">
        <v>29</v>
      </c>
      <c r="P1881" s="2" t="s">
        <v>109</v>
      </c>
      <c r="Q1881" s="2" t="s">
        <v>59</v>
      </c>
      <c r="R1881" s="2" t="s">
        <v>2580</v>
      </c>
      <c r="S1881" s="2">
        <v>0.35</v>
      </c>
      <c r="T1881" s="7">
        <f>Table1[[#This Row],[Profit]]/Table1[[#This Row],[Sales]]</f>
        <v>0.69</v>
      </c>
      <c r="U1881" s="2" t="s">
        <v>33</v>
      </c>
      <c r="V1881" s="2" t="s">
        <v>34</v>
      </c>
      <c r="W1881" s="2" t="s">
        <v>45</v>
      </c>
      <c r="X1881" s="2" t="s">
        <v>2942</v>
      </c>
      <c r="Y1881" s="2">
        <v>95746</v>
      </c>
      <c r="Z1881" s="10">
        <v>42149</v>
      </c>
      <c r="AA1881" s="14" t="str">
        <f>TEXT(Table1[[#This Row],[Order Date]],"mmmm")</f>
        <v>May</v>
      </c>
      <c r="AB1881" s="8" t="str">
        <f>TEXT(Table1[[#This Row],[Order Date]],"yyyy")</f>
        <v>2015</v>
      </c>
      <c r="AC1881" s="10">
        <v>42151</v>
      </c>
      <c r="AD1881" s="2">
        <v>352.87979999999999</v>
      </c>
      <c r="AE1881" s="2">
        <v>17</v>
      </c>
      <c r="AF1881" s="2">
        <v>511.42</v>
      </c>
      <c r="AG1881" s="2">
        <v>89897</v>
      </c>
      <c r="AH1881" s="7" t="str">
        <f>IF(COUNTIF(Returns!$A$2:$A$1635,Orders!AG1881)&gt;0,"Returned","Not Returned")</f>
        <v>Not Returned</v>
      </c>
    </row>
    <row r="1882" spans="5:34" ht="12.75" customHeight="1" thickTop="1" thickBot="1" x14ac:dyDescent="0.3">
      <c r="E1882" s="11">
        <v>23198</v>
      </c>
      <c r="F1882" s="12" t="s">
        <v>106</v>
      </c>
      <c r="G1882" s="12">
        <v>0.04</v>
      </c>
      <c r="H1882" s="12">
        <v>33.89</v>
      </c>
      <c r="I1882" s="12">
        <v>5.0999999999999996</v>
      </c>
      <c r="J1882" s="12">
        <v>3303</v>
      </c>
      <c r="K1882" s="7" t="str">
        <f>IF(COUNTIF(Table1[Customer ID],Table1[[#This Row],[Customer ID]])&gt;1,"Repeat Customer","One-Time Customer")</f>
        <v>One-Time Customer</v>
      </c>
      <c r="L1882" s="12" t="s">
        <v>2943</v>
      </c>
      <c r="M1882" s="12" t="s">
        <v>49</v>
      </c>
      <c r="N1882" s="12" t="s">
        <v>40</v>
      </c>
      <c r="O1882" s="12" t="s">
        <v>29</v>
      </c>
      <c r="P1882" s="12" t="s">
        <v>141</v>
      </c>
      <c r="Q1882" s="12" t="s">
        <v>59</v>
      </c>
      <c r="R1882" s="12" t="s">
        <v>2792</v>
      </c>
      <c r="S1882" s="12">
        <v>0.6</v>
      </c>
      <c r="T1882" s="7">
        <f>Table1[[#This Row],[Profit]]/Table1[[#This Row],[Sales]]</f>
        <v>0.34228468899521525</v>
      </c>
      <c r="U1882" s="12" t="s">
        <v>33</v>
      </c>
      <c r="V1882" s="12" t="s">
        <v>136</v>
      </c>
      <c r="W1882" s="12" t="s">
        <v>362</v>
      </c>
      <c r="X1882" s="12" t="s">
        <v>2944</v>
      </c>
      <c r="Y1882" s="12">
        <v>33461</v>
      </c>
      <c r="Z1882" s="13">
        <v>42011</v>
      </c>
      <c r="AA1882" s="14" t="str">
        <f>TEXT(Table1[[#This Row],[Order Date]],"mmmm")</f>
        <v>January</v>
      </c>
      <c r="AB1882" s="8" t="str">
        <f>TEXT(Table1[[#This Row],[Order Date]],"yyyy")</f>
        <v>2015</v>
      </c>
      <c r="AC1882" s="13">
        <v>42016</v>
      </c>
      <c r="AD1882" s="12">
        <v>68.675999999999988</v>
      </c>
      <c r="AE1882" s="12">
        <v>6</v>
      </c>
      <c r="AF1882" s="12">
        <v>200.64</v>
      </c>
      <c r="AG1882" s="12">
        <v>87795</v>
      </c>
      <c r="AH1882" s="7" t="str">
        <f>IF(COUNTIF(Returns!$A$2:$A$1635,Orders!AG1882)&gt;0,"Returned","Not Returned")</f>
        <v>Not Returned</v>
      </c>
    </row>
    <row r="1883" spans="5:34" ht="12.75" customHeight="1" thickTop="1" thickBot="1" x14ac:dyDescent="0.3">
      <c r="E1883" s="9">
        <v>20447</v>
      </c>
      <c r="F1883" s="2" t="s">
        <v>56</v>
      </c>
      <c r="G1883" s="2">
        <v>0.06</v>
      </c>
      <c r="H1883" s="2">
        <v>11.33</v>
      </c>
      <c r="I1883" s="2">
        <v>6.12</v>
      </c>
      <c r="J1883" s="2">
        <v>3306</v>
      </c>
      <c r="K1883" s="7" t="str">
        <f>IF(COUNTIF(Table1[Customer ID],Table1[[#This Row],[Customer ID]])&gt;1,"Repeat Customer","One-Time Customer")</f>
        <v>One-Time Customer</v>
      </c>
      <c r="L1883" s="2" t="s">
        <v>2945</v>
      </c>
      <c r="M1883" s="2" t="s">
        <v>49</v>
      </c>
      <c r="N1883" s="2" t="s">
        <v>58</v>
      </c>
      <c r="O1883" s="2" t="s">
        <v>29</v>
      </c>
      <c r="P1883" s="2" t="s">
        <v>257</v>
      </c>
      <c r="Q1883" s="2" t="s">
        <v>86</v>
      </c>
      <c r="R1883" s="2" t="s">
        <v>2149</v>
      </c>
      <c r="S1883" s="2">
        <v>0.42</v>
      </c>
      <c r="T1883" s="7">
        <f>Table1[[#This Row],[Profit]]/Table1[[#This Row],[Sales]]</f>
        <v>-0.9035187287173666</v>
      </c>
      <c r="U1883" s="2" t="s">
        <v>33</v>
      </c>
      <c r="V1883" s="2" t="s">
        <v>53</v>
      </c>
      <c r="W1883" s="2" t="s">
        <v>228</v>
      </c>
      <c r="X1883" s="2" t="s">
        <v>2946</v>
      </c>
      <c r="Y1883" s="2">
        <v>6320</v>
      </c>
      <c r="Z1883" s="10">
        <v>42095</v>
      </c>
      <c r="AA1883" s="14" t="str">
        <f>TEXT(Table1[[#This Row],[Order Date]],"mmmm")</f>
        <v>April</v>
      </c>
      <c r="AB1883" s="8" t="str">
        <f>TEXT(Table1[[#This Row],[Order Date]],"yyyy")</f>
        <v>2015</v>
      </c>
      <c r="AC1883" s="10">
        <v>42097</v>
      </c>
      <c r="AD1883" s="2">
        <v>-15.92</v>
      </c>
      <c r="AE1883" s="2">
        <v>1</v>
      </c>
      <c r="AF1883" s="2">
        <v>17.62</v>
      </c>
      <c r="AG1883" s="2">
        <v>90461</v>
      </c>
      <c r="AH1883" s="7" t="str">
        <f>IF(COUNTIF(Returns!$A$2:$A$1635,Orders!AG1883)&gt;0,"Returned","Not Returned")</f>
        <v>Not Returned</v>
      </c>
    </row>
    <row r="1884" spans="5:34" ht="12.75" customHeight="1" thickTop="1" thickBot="1" x14ac:dyDescent="0.3">
      <c r="E1884" s="11">
        <v>22732</v>
      </c>
      <c r="F1884" s="12" t="s">
        <v>106</v>
      </c>
      <c r="G1884" s="12">
        <v>7.0000000000000007E-2</v>
      </c>
      <c r="H1884" s="12">
        <v>16.739999999999998</v>
      </c>
      <c r="I1884" s="12">
        <v>7.04</v>
      </c>
      <c r="J1884" s="12">
        <v>3307</v>
      </c>
      <c r="K1884" s="7" t="str">
        <f>IF(COUNTIF(Table1[Customer ID],Table1[[#This Row],[Customer ID]])&gt;1,"Repeat Customer","One-Time Customer")</f>
        <v>One-Time Customer</v>
      </c>
      <c r="L1884" s="12" t="s">
        <v>2947</v>
      </c>
      <c r="M1884" s="12" t="s">
        <v>49</v>
      </c>
      <c r="N1884" s="12" t="s">
        <v>58</v>
      </c>
      <c r="O1884" s="12" t="s">
        <v>29</v>
      </c>
      <c r="P1884" s="12" t="s">
        <v>141</v>
      </c>
      <c r="Q1884" s="12" t="s">
        <v>59</v>
      </c>
      <c r="R1884" s="12" t="s">
        <v>2948</v>
      </c>
      <c r="S1884" s="12">
        <v>0.81</v>
      </c>
      <c r="T1884" s="7">
        <f>Table1[[#This Row],[Profit]]/Table1[[#This Row],[Sales]]</f>
        <v>-1.4172251178952595</v>
      </c>
      <c r="U1884" s="12" t="s">
        <v>33</v>
      </c>
      <c r="V1884" s="12" t="s">
        <v>53</v>
      </c>
      <c r="W1884" s="12" t="s">
        <v>193</v>
      </c>
      <c r="X1884" s="12" t="s">
        <v>2949</v>
      </c>
      <c r="Y1884" s="12">
        <v>1001</v>
      </c>
      <c r="Z1884" s="13">
        <v>42030</v>
      </c>
      <c r="AA1884" s="14" t="str">
        <f>TEXT(Table1[[#This Row],[Order Date]],"mmmm")</f>
        <v>January</v>
      </c>
      <c r="AB1884" s="8" t="str">
        <f>TEXT(Table1[[#This Row],[Order Date]],"yyyy")</f>
        <v>2015</v>
      </c>
      <c r="AC1884" s="13">
        <v>42037</v>
      </c>
      <c r="AD1884" s="12">
        <v>-114.2</v>
      </c>
      <c r="AE1884" s="12">
        <v>5</v>
      </c>
      <c r="AF1884" s="12">
        <v>80.58</v>
      </c>
      <c r="AG1884" s="12">
        <v>90462</v>
      </c>
      <c r="AH1884" s="7" t="str">
        <f>IF(COUNTIF(Returns!$A$2:$A$1635,Orders!AG1884)&gt;0,"Returned","Not Returned")</f>
        <v>Not Returned</v>
      </c>
    </row>
    <row r="1885" spans="5:34" ht="12.75" customHeight="1" thickTop="1" thickBot="1" x14ac:dyDescent="0.3">
      <c r="E1885" s="9">
        <v>23451</v>
      </c>
      <c r="F1885" s="2" t="s">
        <v>47</v>
      </c>
      <c r="G1885" s="2">
        <v>0.1</v>
      </c>
      <c r="H1885" s="2">
        <v>6.64</v>
      </c>
      <c r="I1885" s="2">
        <v>54.95</v>
      </c>
      <c r="J1885" s="2">
        <v>3309</v>
      </c>
      <c r="K1885" s="7" t="str">
        <f>IF(COUNTIF(Table1[Customer ID],Table1[[#This Row],[Customer ID]])&gt;1,"Repeat Customer","One-Time Customer")</f>
        <v>One-Time Customer</v>
      </c>
      <c r="L1885" s="2" t="s">
        <v>2950</v>
      </c>
      <c r="M1885" s="2" t="s">
        <v>49</v>
      </c>
      <c r="N1885" s="2" t="s">
        <v>58</v>
      </c>
      <c r="O1885" s="2" t="s">
        <v>41</v>
      </c>
      <c r="P1885" s="2" t="s">
        <v>50</v>
      </c>
      <c r="Q1885" s="2" t="s">
        <v>51</v>
      </c>
      <c r="R1885" s="2" t="s">
        <v>2951</v>
      </c>
      <c r="S1885" s="2">
        <v>0.37</v>
      </c>
      <c r="T1885" s="7">
        <f>Table1[[#This Row],[Profit]]/Table1[[#This Row],[Sales]]</f>
        <v>-0.98775187672856579</v>
      </c>
      <c r="U1885" s="2" t="s">
        <v>33</v>
      </c>
      <c r="V1885" s="2" t="s">
        <v>53</v>
      </c>
      <c r="W1885" s="2" t="s">
        <v>193</v>
      </c>
      <c r="X1885" s="2" t="s">
        <v>2952</v>
      </c>
      <c r="Y1885" s="2">
        <v>1760</v>
      </c>
      <c r="Z1885" s="10">
        <v>42087</v>
      </c>
      <c r="AA1885" s="14" t="str">
        <f>TEXT(Table1[[#This Row],[Order Date]],"mmmm")</f>
        <v>March</v>
      </c>
      <c r="AB1885" s="8" t="str">
        <f>TEXT(Table1[[#This Row],[Order Date]],"yyyy")</f>
        <v>2015</v>
      </c>
      <c r="AC1885" s="10">
        <v>42089</v>
      </c>
      <c r="AD1885" s="2">
        <v>-25</v>
      </c>
      <c r="AE1885" s="2">
        <v>4</v>
      </c>
      <c r="AF1885" s="2">
        <v>25.31</v>
      </c>
      <c r="AG1885" s="2">
        <v>90460</v>
      </c>
      <c r="AH1885" s="7" t="str">
        <f>IF(COUNTIF(Returns!$A$2:$A$1635,Orders!AG1885)&gt;0,"Returned","Not Returned")</f>
        <v>Not Returned</v>
      </c>
    </row>
    <row r="1886" spans="5:34" ht="12.75" customHeight="1" thickTop="1" thickBot="1" x14ac:dyDescent="0.3">
      <c r="E1886" s="11">
        <v>23452</v>
      </c>
      <c r="F1886" s="12" t="s">
        <v>47</v>
      </c>
      <c r="G1886" s="12">
        <v>0.05</v>
      </c>
      <c r="H1886" s="12">
        <v>90.48</v>
      </c>
      <c r="I1886" s="12">
        <v>19.989999999999998</v>
      </c>
      <c r="J1886" s="12">
        <v>3310</v>
      </c>
      <c r="K1886" s="7" t="str">
        <f>IF(COUNTIF(Table1[Customer ID],Table1[[#This Row],[Customer ID]])&gt;1,"Repeat Customer","One-Time Customer")</f>
        <v>One-Time Customer</v>
      </c>
      <c r="L1886" s="12" t="s">
        <v>2953</v>
      </c>
      <c r="M1886" s="12" t="s">
        <v>49</v>
      </c>
      <c r="N1886" s="12" t="s">
        <v>58</v>
      </c>
      <c r="O1886" s="12" t="s">
        <v>29</v>
      </c>
      <c r="P1886" s="12" t="s">
        <v>69</v>
      </c>
      <c r="Q1886" s="12" t="s">
        <v>59</v>
      </c>
      <c r="R1886" s="12" t="s">
        <v>1840</v>
      </c>
      <c r="S1886" s="12">
        <v>0.4</v>
      </c>
      <c r="T1886" s="7">
        <f>Table1[[#This Row],[Profit]]/Table1[[#This Row],[Sales]]</f>
        <v>0.69</v>
      </c>
      <c r="U1886" s="12" t="s">
        <v>33</v>
      </c>
      <c r="V1886" s="12" t="s">
        <v>53</v>
      </c>
      <c r="W1886" s="12" t="s">
        <v>193</v>
      </c>
      <c r="X1886" s="12" t="s">
        <v>2954</v>
      </c>
      <c r="Y1886" s="12">
        <v>2563</v>
      </c>
      <c r="Z1886" s="13">
        <v>42087</v>
      </c>
      <c r="AA1886" s="14" t="str">
        <f>TEXT(Table1[[#This Row],[Order Date]],"mmmm")</f>
        <v>March</v>
      </c>
      <c r="AB1886" s="8" t="str">
        <f>TEXT(Table1[[#This Row],[Order Date]],"yyyy")</f>
        <v>2015</v>
      </c>
      <c r="AC1886" s="13">
        <v>42088</v>
      </c>
      <c r="AD1886" s="12">
        <v>255.14819999999997</v>
      </c>
      <c r="AE1886" s="12">
        <v>4</v>
      </c>
      <c r="AF1886" s="12">
        <v>369.78</v>
      </c>
      <c r="AG1886" s="12">
        <v>90460</v>
      </c>
      <c r="AH1886" s="7" t="str">
        <f>IF(COUNTIF(Returns!$A$2:$A$1635,Orders!AG1886)&gt;0,"Returned","Not Returned")</f>
        <v>Not Returned</v>
      </c>
    </row>
    <row r="1887" spans="5:34" ht="12.75" customHeight="1" thickTop="1" thickBot="1" x14ac:dyDescent="0.3">
      <c r="E1887" s="9">
        <v>22734</v>
      </c>
      <c r="F1887" s="2" t="s">
        <v>106</v>
      </c>
      <c r="G1887" s="2">
        <v>0.06</v>
      </c>
      <c r="H1887" s="2">
        <v>6.45</v>
      </c>
      <c r="I1887" s="2">
        <v>1.34</v>
      </c>
      <c r="J1887" s="2">
        <v>3311</v>
      </c>
      <c r="K1887" s="7" t="str">
        <f>IF(COUNTIF(Table1[Customer ID],Table1[[#This Row],[Customer ID]])&gt;1,"Repeat Customer","One-Time Customer")</f>
        <v>One-Time Customer</v>
      </c>
      <c r="L1887" s="2" t="s">
        <v>2955</v>
      </c>
      <c r="M1887" s="2" t="s">
        <v>49</v>
      </c>
      <c r="N1887" s="2" t="s">
        <v>58</v>
      </c>
      <c r="O1887" s="2" t="s">
        <v>29</v>
      </c>
      <c r="P1887" s="2" t="s">
        <v>93</v>
      </c>
      <c r="Q1887" s="2" t="s">
        <v>31</v>
      </c>
      <c r="R1887" s="2" t="s">
        <v>2763</v>
      </c>
      <c r="S1887" s="2">
        <v>0.36</v>
      </c>
      <c r="T1887" s="7">
        <f>Table1[[#This Row],[Profit]]/Table1[[#This Row],[Sales]]</f>
        <v>0.69000000000000006</v>
      </c>
      <c r="U1887" s="2" t="s">
        <v>33</v>
      </c>
      <c r="V1887" s="2" t="s">
        <v>53</v>
      </c>
      <c r="W1887" s="2" t="s">
        <v>193</v>
      </c>
      <c r="X1887" s="2" t="s">
        <v>2482</v>
      </c>
      <c r="Y1887" s="2">
        <v>1890</v>
      </c>
      <c r="Z1887" s="10">
        <v>42030</v>
      </c>
      <c r="AA1887" s="14" t="str">
        <f>TEXT(Table1[[#This Row],[Order Date]],"mmmm")</f>
        <v>January</v>
      </c>
      <c r="AB1887" s="8" t="str">
        <f>TEXT(Table1[[#This Row],[Order Date]],"yyyy")</f>
        <v>2015</v>
      </c>
      <c r="AC1887" s="10">
        <v>42035</v>
      </c>
      <c r="AD1887" s="2">
        <v>39.426600000000001</v>
      </c>
      <c r="AE1887" s="2">
        <v>9</v>
      </c>
      <c r="AF1887" s="2">
        <v>57.14</v>
      </c>
      <c r="AG1887" s="2">
        <v>90462</v>
      </c>
      <c r="AH1887" s="7" t="str">
        <f>IF(COUNTIF(Returns!$A$2:$A$1635,Orders!AG1887)&gt;0,"Returned","Not Returned")</f>
        <v>Not Returned</v>
      </c>
    </row>
    <row r="1888" spans="5:34" ht="12.75" customHeight="1" thickTop="1" thickBot="1" x14ac:dyDescent="0.3">
      <c r="E1888" s="11">
        <v>22733</v>
      </c>
      <c r="F1888" s="12" t="s">
        <v>106</v>
      </c>
      <c r="G1888" s="12">
        <v>0.05</v>
      </c>
      <c r="H1888" s="12">
        <v>122.99</v>
      </c>
      <c r="I1888" s="12">
        <v>70.2</v>
      </c>
      <c r="J1888" s="12">
        <v>3314</v>
      </c>
      <c r="K1888" s="7" t="str">
        <f>IF(COUNTIF(Table1[Customer ID],Table1[[#This Row],[Customer ID]])&gt;1,"Repeat Customer","One-Time Customer")</f>
        <v>One-Time Customer</v>
      </c>
      <c r="L1888" s="12" t="s">
        <v>2956</v>
      </c>
      <c r="M1888" s="12" t="s">
        <v>39</v>
      </c>
      <c r="N1888" s="12" t="s">
        <v>58</v>
      </c>
      <c r="O1888" s="12" t="s">
        <v>41</v>
      </c>
      <c r="P1888" s="12" t="s">
        <v>42</v>
      </c>
      <c r="Q1888" s="12" t="s">
        <v>43</v>
      </c>
      <c r="R1888" s="12" t="s">
        <v>147</v>
      </c>
      <c r="S1888" s="12">
        <v>0.74</v>
      </c>
      <c r="T1888" s="7">
        <f>Table1[[#This Row],[Profit]]/Table1[[#This Row],[Sales]]</f>
        <v>-1.4493588328550502</v>
      </c>
      <c r="U1888" s="12" t="s">
        <v>33</v>
      </c>
      <c r="V1888" s="12" t="s">
        <v>53</v>
      </c>
      <c r="W1888" s="12" t="s">
        <v>54</v>
      </c>
      <c r="X1888" s="12" t="s">
        <v>273</v>
      </c>
      <c r="Y1888" s="12">
        <v>7024</v>
      </c>
      <c r="Z1888" s="13">
        <v>42030</v>
      </c>
      <c r="AA1888" s="14" t="str">
        <f>TEXT(Table1[[#This Row],[Order Date]],"mmmm")</f>
        <v>January</v>
      </c>
      <c r="AB1888" s="8" t="str">
        <f>TEXT(Table1[[#This Row],[Order Date]],"yyyy")</f>
        <v>2015</v>
      </c>
      <c r="AC1888" s="13">
        <v>42034</v>
      </c>
      <c r="AD1888" s="12">
        <v>-722.23</v>
      </c>
      <c r="AE1888" s="12">
        <v>4</v>
      </c>
      <c r="AF1888" s="12">
        <v>498.31</v>
      </c>
      <c r="AG1888" s="12">
        <v>90462</v>
      </c>
      <c r="AH1888" s="7" t="str">
        <f>IF(COUNTIF(Returns!$A$2:$A$1635,Orders!AG1888)&gt;0,"Returned","Not Returned")</f>
        <v>Not Returned</v>
      </c>
    </row>
    <row r="1889" spans="5:34" ht="12.75" customHeight="1" thickTop="1" thickBot="1" x14ac:dyDescent="0.3">
      <c r="E1889" s="9">
        <v>19422</v>
      </c>
      <c r="F1889" s="2" t="s">
        <v>106</v>
      </c>
      <c r="G1889" s="2">
        <v>0.03</v>
      </c>
      <c r="H1889" s="2">
        <v>20.98</v>
      </c>
      <c r="I1889" s="2">
        <v>1.49</v>
      </c>
      <c r="J1889" s="2">
        <v>3319</v>
      </c>
      <c r="K1889" s="7" t="str">
        <f>IF(COUNTIF(Table1[Customer ID],Table1[[#This Row],[Customer ID]])&gt;1,"Repeat Customer","One-Time Customer")</f>
        <v>One-Time Customer</v>
      </c>
      <c r="L1889" s="2" t="s">
        <v>2957</v>
      </c>
      <c r="M1889" s="2" t="s">
        <v>49</v>
      </c>
      <c r="N1889" s="2" t="s">
        <v>58</v>
      </c>
      <c r="O1889" s="2" t="s">
        <v>29</v>
      </c>
      <c r="P1889" s="2" t="s">
        <v>109</v>
      </c>
      <c r="Q1889" s="2" t="s">
        <v>59</v>
      </c>
      <c r="R1889" s="2" t="s">
        <v>1546</v>
      </c>
      <c r="S1889" s="2">
        <v>0.35</v>
      </c>
      <c r="T1889" s="7">
        <f>Table1[[#This Row],[Profit]]/Table1[[#This Row],[Sales]]</f>
        <v>6.9591822543633955E-2</v>
      </c>
      <c r="U1889" s="2" t="s">
        <v>33</v>
      </c>
      <c r="V1889" s="2" t="s">
        <v>136</v>
      </c>
      <c r="W1889" s="2" t="s">
        <v>244</v>
      </c>
      <c r="X1889" s="2" t="s">
        <v>2894</v>
      </c>
      <c r="Y1889" s="2">
        <v>37075</v>
      </c>
      <c r="Z1889" s="10">
        <v>42145</v>
      </c>
      <c r="AA1889" s="14" t="str">
        <f>TEXT(Table1[[#This Row],[Order Date]],"mmmm")</f>
        <v>May</v>
      </c>
      <c r="AB1889" s="8" t="str">
        <f>TEXT(Table1[[#This Row],[Order Date]],"yyyy")</f>
        <v>2015</v>
      </c>
      <c r="AC1889" s="10">
        <v>42145</v>
      </c>
      <c r="AD1889" s="2">
        <v>30.023999999999997</v>
      </c>
      <c r="AE1889" s="2">
        <v>20</v>
      </c>
      <c r="AF1889" s="2">
        <v>431.43</v>
      </c>
      <c r="AG1889" s="2">
        <v>90104</v>
      </c>
      <c r="AH1889" s="7" t="str">
        <f>IF(COUNTIF(Returns!$A$2:$A$1635,Orders!AG1889)&gt;0,"Returned","Not Returned")</f>
        <v>Not Returned</v>
      </c>
    </row>
    <row r="1890" spans="5:34" ht="12.75" customHeight="1" thickTop="1" thickBot="1" x14ac:dyDescent="0.3">
      <c r="E1890" s="11">
        <v>20203</v>
      </c>
      <c r="F1890" s="12" t="s">
        <v>37</v>
      </c>
      <c r="G1890" s="12">
        <v>0.08</v>
      </c>
      <c r="H1890" s="12">
        <v>3.28</v>
      </c>
      <c r="I1890" s="12">
        <v>3.97</v>
      </c>
      <c r="J1890" s="12">
        <v>3320</v>
      </c>
      <c r="K1890" s="7" t="str">
        <f>IF(COUNTIF(Table1[Customer ID],Table1[[#This Row],[Customer ID]])&gt;1,"Repeat Customer","One-Time Customer")</f>
        <v>Repeat Customer</v>
      </c>
      <c r="L1890" s="12" t="s">
        <v>2958</v>
      </c>
      <c r="M1890" s="12" t="s">
        <v>49</v>
      </c>
      <c r="N1890" s="12" t="s">
        <v>58</v>
      </c>
      <c r="O1890" s="12" t="s">
        <v>29</v>
      </c>
      <c r="P1890" s="12" t="s">
        <v>30</v>
      </c>
      <c r="Q1890" s="12" t="s">
        <v>31</v>
      </c>
      <c r="R1890" s="12" t="s">
        <v>1793</v>
      </c>
      <c r="S1890" s="12">
        <v>0.56000000000000005</v>
      </c>
      <c r="T1890" s="7">
        <f>Table1[[#This Row],[Profit]]/Table1[[#This Row],[Sales]]</f>
        <v>7.4528301886793036E-3</v>
      </c>
      <c r="U1890" s="12" t="s">
        <v>33</v>
      </c>
      <c r="V1890" s="12" t="s">
        <v>136</v>
      </c>
      <c r="W1890" s="12" t="s">
        <v>244</v>
      </c>
      <c r="X1890" s="12" t="s">
        <v>1644</v>
      </c>
      <c r="Y1890" s="12">
        <v>38301</v>
      </c>
      <c r="Z1890" s="13">
        <v>42121</v>
      </c>
      <c r="AA1890" s="14" t="str">
        <f>TEXT(Table1[[#This Row],[Order Date]],"mmmm")</f>
        <v>April</v>
      </c>
      <c r="AB1890" s="8" t="str">
        <f>TEXT(Table1[[#This Row],[Order Date]],"yyyy")</f>
        <v>2015</v>
      </c>
      <c r="AC1890" s="13">
        <v>42122</v>
      </c>
      <c r="AD1890" s="12">
        <v>0.42660000000000337</v>
      </c>
      <c r="AE1890" s="12">
        <v>18</v>
      </c>
      <c r="AF1890" s="12">
        <v>57.24</v>
      </c>
      <c r="AG1890" s="12">
        <v>90103</v>
      </c>
      <c r="AH1890" s="7" t="str">
        <f>IF(COUNTIF(Returns!$A$2:$A$1635,Orders!AG1890)&gt;0,"Returned","Not Returned")</f>
        <v>Not Returned</v>
      </c>
    </row>
    <row r="1891" spans="5:34" ht="12.75" customHeight="1" thickTop="1" thickBot="1" x14ac:dyDescent="0.3">
      <c r="E1891" s="9">
        <v>20204</v>
      </c>
      <c r="F1891" s="2" t="s">
        <v>37</v>
      </c>
      <c r="G1891" s="2">
        <v>0.09</v>
      </c>
      <c r="H1891" s="2">
        <v>40.97</v>
      </c>
      <c r="I1891" s="2">
        <v>8.99</v>
      </c>
      <c r="J1891" s="2">
        <v>3320</v>
      </c>
      <c r="K1891" s="7" t="str">
        <f>IF(COUNTIF(Table1[Customer ID],Table1[[#This Row],[Customer ID]])&gt;1,"Repeat Customer","One-Time Customer")</f>
        <v>Repeat Customer</v>
      </c>
      <c r="L1891" s="2" t="s">
        <v>2958</v>
      </c>
      <c r="M1891" s="2" t="s">
        <v>27</v>
      </c>
      <c r="N1891" s="2" t="s">
        <v>58</v>
      </c>
      <c r="O1891" s="2" t="s">
        <v>29</v>
      </c>
      <c r="P1891" s="2" t="s">
        <v>30</v>
      </c>
      <c r="Q1891" s="2" t="s">
        <v>51</v>
      </c>
      <c r="R1891" s="2" t="s">
        <v>2445</v>
      </c>
      <c r="S1891" s="2">
        <v>0.59</v>
      </c>
      <c r="T1891" s="7">
        <f>Table1[[#This Row],[Profit]]/Table1[[#This Row],[Sales]]</f>
        <v>8.0291014914514361E-2</v>
      </c>
      <c r="U1891" s="2" t="s">
        <v>33</v>
      </c>
      <c r="V1891" s="2" t="s">
        <v>136</v>
      </c>
      <c r="W1891" s="2" t="s">
        <v>244</v>
      </c>
      <c r="X1891" s="2" t="s">
        <v>1644</v>
      </c>
      <c r="Y1891" s="2">
        <v>38301</v>
      </c>
      <c r="Z1891" s="10">
        <v>42121</v>
      </c>
      <c r="AA1891" s="14" t="str">
        <f>TEXT(Table1[[#This Row],[Order Date]],"mmmm")</f>
        <v>April</v>
      </c>
      <c r="AB1891" s="8" t="str">
        <f>TEXT(Table1[[#This Row],[Order Date]],"yyyy")</f>
        <v>2015</v>
      </c>
      <c r="AC1891" s="10">
        <v>42123</v>
      </c>
      <c r="AD1891" s="2">
        <v>66.215999999999994</v>
      </c>
      <c r="AE1891" s="2">
        <v>22</v>
      </c>
      <c r="AF1891" s="2">
        <v>824.7</v>
      </c>
      <c r="AG1891" s="2">
        <v>90103</v>
      </c>
      <c r="AH1891" s="7" t="str">
        <f>IF(COUNTIF(Returns!$A$2:$A$1635,Orders!AG1891)&gt;0,"Returned","Not Returned")</f>
        <v>Not Returned</v>
      </c>
    </row>
    <row r="1892" spans="5:34" ht="13.8" thickTop="1" thickBot="1" x14ac:dyDescent="0.3">
      <c r="E1892" s="11">
        <v>25330</v>
      </c>
      <c r="F1892" s="12" t="s">
        <v>56</v>
      </c>
      <c r="G1892" s="12">
        <v>0.05</v>
      </c>
      <c r="H1892" s="12">
        <v>6.48</v>
      </c>
      <c r="I1892" s="12">
        <v>8.19</v>
      </c>
      <c r="J1892" s="12">
        <v>3324</v>
      </c>
      <c r="K1892" s="7" t="str">
        <f>IF(COUNTIF(Table1[Customer ID],Table1[[#This Row],[Customer ID]])&gt;1,"Repeat Customer","One-Time Customer")</f>
        <v>One-Time Customer</v>
      </c>
      <c r="L1892" s="12" t="s">
        <v>2959</v>
      </c>
      <c r="M1892" s="12" t="s">
        <v>49</v>
      </c>
      <c r="N1892" s="12" t="s">
        <v>114</v>
      </c>
      <c r="O1892" s="12" t="s">
        <v>29</v>
      </c>
      <c r="P1892" s="12" t="s">
        <v>93</v>
      </c>
      <c r="Q1892" s="12" t="s">
        <v>59</v>
      </c>
      <c r="R1892" s="12" t="s">
        <v>2556</v>
      </c>
      <c r="S1892" s="12">
        <v>0.37</v>
      </c>
      <c r="T1892" s="7">
        <f>Table1[[#This Row],[Profit]]/Table1[[#This Row],[Sales]]</f>
        <v>-2.8064957264957267</v>
      </c>
      <c r="U1892" s="12" t="s">
        <v>33</v>
      </c>
      <c r="V1892" s="12" t="s">
        <v>34</v>
      </c>
      <c r="W1892" s="12" t="s">
        <v>378</v>
      </c>
      <c r="X1892" s="12" t="s">
        <v>2960</v>
      </c>
      <c r="Y1892" s="12">
        <v>85335</v>
      </c>
      <c r="Z1892" s="13">
        <v>42047</v>
      </c>
      <c r="AA1892" s="14" t="str">
        <f>TEXT(Table1[[#This Row],[Order Date]],"mmmm")</f>
        <v>February</v>
      </c>
      <c r="AB1892" s="8" t="str">
        <f>TEXT(Table1[[#This Row],[Order Date]],"yyyy")</f>
        <v>2015</v>
      </c>
      <c r="AC1892" s="13">
        <v>42050</v>
      </c>
      <c r="AD1892" s="12">
        <v>-164.18</v>
      </c>
      <c r="AE1892" s="12">
        <v>9</v>
      </c>
      <c r="AF1892" s="12">
        <v>58.5</v>
      </c>
      <c r="AG1892" s="12">
        <v>90985</v>
      </c>
      <c r="AH1892" s="7" t="str">
        <f>IF(COUNTIF(Returns!$A$2:$A$1635,Orders!AG1892)&gt;0,"Returned","Not Returned")</f>
        <v>Not Returned</v>
      </c>
    </row>
    <row r="1893" spans="5:34" ht="12.75" customHeight="1" thickTop="1" thickBot="1" x14ac:dyDescent="0.3">
      <c r="E1893" s="9">
        <v>20488</v>
      </c>
      <c r="F1893" s="2" t="s">
        <v>106</v>
      </c>
      <c r="G1893" s="2">
        <v>0</v>
      </c>
      <c r="H1893" s="2">
        <v>8.74</v>
      </c>
      <c r="I1893" s="2">
        <v>8.2899999999999991</v>
      </c>
      <c r="J1893" s="2">
        <v>3325</v>
      </c>
      <c r="K1893" s="7" t="str">
        <f>IF(COUNTIF(Table1[Customer ID],Table1[[#This Row],[Customer ID]])&gt;1,"Repeat Customer","One-Time Customer")</f>
        <v>Repeat Customer</v>
      </c>
      <c r="L1893" s="2" t="s">
        <v>2961</v>
      </c>
      <c r="M1893" s="2" t="s">
        <v>49</v>
      </c>
      <c r="N1893" s="2" t="s">
        <v>114</v>
      </c>
      <c r="O1893" s="2" t="s">
        <v>29</v>
      </c>
      <c r="P1893" s="2" t="s">
        <v>69</v>
      </c>
      <c r="Q1893" s="2" t="s">
        <v>59</v>
      </c>
      <c r="R1893" s="2" t="s">
        <v>1482</v>
      </c>
      <c r="S1893" s="2">
        <v>0.38</v>
      </c>
      <c r="T1893" s="7">
        <f>Table1[[#This Row],[Profit]]/Table1[[#This Row],[Sales]]</f>
        <v>-0.60325178544294178</v>
      </c>
      <c r="U1893" s="2" t="s">
        <v>33</v>
      </c>
      <c r="V1893" s="2" t="s">
        <v>34</v>
      </c>
      <c r="W1893" s="2" t="s">
        <v>102</v>
      </c>
      <c r="X1893" s="2" t="s">
        <v>1393</v>
      </c>
      <c r="Y1893" s="2">
        <v>97420</v>
      </c>
      <c r="Z1893" s="10">
        <v>42179</v>
      </c>
      <c r="AA1893" s="14" t="str">
        <f>TEXT(Table1[[#This Row],[Order Date]],"mmmm")</f>
        <v>June</v>
      </c>
      <c r="AB1893" s="8" t="str">
        <f>TEXT(Table1[[#This Row],[Order Date]],"yyyy")</f>
        <v>2015</v>
      </c>
      <c r="AC1893" s="10">
        <v>42181</v>
      </c>
      <c r="AD1893" s="2">
        <v>-79.400000000000006</v>
      </c>
      <c r="AE1893" s="2">
        <v>14</v>
      </c>
      <c r="AF1893" s="2">
        <v>131.62</v>
      </c>
      <c r="AG1893" s="2">
        <v>90986</v>
      </c>
      <c r="AH1893" s="7" t="str">
        <f>IF(COUNTIF(Returns!$A$2:$A$1635,Orders!AG1893)&gt;0,"Returned","Not Returned")</f>
        <v>Not Returned</v>
      </c>
    </row>
    <row r="1894" spans="5:34" ht="12.75" customHeight="1" thickTop="1" thickBot="1" x14ac:dyDescent="0.3">
      <c r="E1894" s="11">
        <v>23476</v>
      </c>
      <c r="F1894" s="12" t="s">
        <v>47</v>
      </c>
      <c r="G1894" s="12">
        <v>7.0000000000000007E-2</v>
      </c>
      <c r="H1894" s="12">
        <v>5.58</v>
      </c>
      <c r="I1894" s="12">
        <v>1.99</v>
      </c>
      <c r="J1894" s="12">
        <v>3325</v>
      </c>
      <c r="K1894" s="7" t="str">
        <f>IF(COUNTIF(Table1[Customer ID],Table1[[#This Row],[Customer ID]])&gt;1,"Repeat Customer","One-Time Customer")</f>
        <v>Repeat Customer</v>
      </c>
      <c r="L1894" s="12" t="s">
        <v>2961</v>
      </c>
      <c r="M1894" s="12" t="s">
        <v>49</v>
      </c>
      <c r="N1894" s="12" t="s">
        <v>114</v>
      </c>
      <c r="O1894" s="12" t="s">
        <v>29</v>
      </c>
      <c r="P1894" s="12" t="s">
        <v>30</v>
      </c>
      <c r="Q1894" s="12" t="s">
        <v>31</v>
      </c>
      <c r="R1894" s="12" t="s">
        <v>2962</v>
      </c>
      <c r="S1894" s="12">
        <v>0.46</v>
      </c>
      <c r="T1894" s="7">
        <f>Table1[[#This Row],[Profit]]/Table1[[#This Row],[Sales]]</f>
        <v>0.18974147867610736</v>
      </c>
      <c r="U1894" s="12" t="s">
        <v>33</v>
      </c>
      <c r="V1894" s="12" t="s">
        <v>34</v>
      </c>
      <c r="W1894" s="12" t="s">
        <v>102</v>
      </c>
      <c r="X1894" s="12" t="s">
        <v>1393</v>
      </c>
      <c r="Y1894" s="12">
        <v>97420</v>
      </c>
      <c r="Z1894" s="13">
        <v>42118</v>
      </c>
      <c r="AA1894" s="14" t="str">
        <f>TEXT(Table1[[#This Row],[Order Date]],"mmmm")</f>
        <v>April</v>
      </c>
      <c r="AB1894" s="8" t="str">
        <f>TEXT(Table1[[#This Row],[Order Date]],"yyyy")</f>
        <v>2015</v>
      </c>
      <c r="AC1894" s="13">
        <v>42120</v>
      </c>
      <c r="AD1894" s="12">
        <v>23.045999999999999</v>
      </c>
      <c r="AE1894" s="12">
        <v>23</v>
      </c>
      <c r="AF1894" s="12">
        <v>121.46</v>
      </c>
      <c r="AG1894" s="12">
        <v>90987</v>
      </c>
      <c r="AH1894" s="7" t="str">
        <f>IF(COUNTIF(Returns!$A$2:$A$1635,Orders!AG1894)&gt;0,"Returned","Not Returned")</f>
        <v>Not Returned</v>
      </c>
    </row>
    <row r="1895" spans="5:34" ht="12.75" customHeight="1" thickTop="1" thickBot="1" x14ac:dyDescent="0.3">
      <c r="E1895" s="9">
        <v>18259</v>
      </c>
      <c r="F1895" s="2" t="s">
        <v>37</v>
      </c>
      <c r="G1895" s="2">
        <v>0.06</v>
      </c>
      <c r="H1895" s="2">
        <v>113.98</v>
      </c>
      <c r="I1895" s="2">
        <v>30</v>
      </c>
      <c r="J1895" s="2">
        <v>3327</v>
      </c>
      <c r="K1895" s="7" t="str">
        <f>IF(COUNTIF(Table1[Customer ID],Table1[[#This Row],[Customer ID]])&gt;1,"Repeat Customer","One-Time Customer")</f>
        <v>Repeat Customer</v>
      </c>
      <c r="L1895" s="2" t="s">
        <v>2963</v>
      </c>
      <c r="M1895" s="2" t="s">
        <v>39</v>
      </c>
      <c r="N1895" s="2" t="s">
        <v>58</v>
      </c>
      <c r="O1895" s="2" t="s">
        <v>41</v>
      </c>
      <c r="P1895" s="2" t="s">
        <v>42</v>
      </c>
      <c r="Q1895" s="2" t="s">
        <v>43</v>
      </c>
      <c r="R1895" s="2" t="s">
        <v>2964</v>
      </c>
      <c r="S1895" s="2">
        <v>0.69</v>
      </c>
      <c r="T1895" s="7">
        <f>Table1[[#This Row],[Profit]]/Table1[[#This Row],[Sales]]</f>
        <v>-0.35744370191497726</v>
      </c>
      <c r="U1895" s="2" t="s">
        <v>33</v>
      </c>
      <c r="V1895" s="2" t="s">
        <v>61</v>
      </c>
      <c r="W1895" s="2" t="s">
        <v>300</v>
      </c>
      <c r="X1895" s="2" t="s">
        <v>2722</v>
      </c>
      <c r="Y1895" s="2">
        <v>48060</v>
      </c>
      <c r="Z1895" s="10">
        <v>42069</v>
      </c>
      <c r="AA1895" s="14" t="str">
        <f>TEXT(Table1[[#This Row],[Order Date]],"mmmm")</f>
        <v>March</v>
      </c>
      <c r="AB1895" s="8" t="str">
        <f>TEXT(Table1[[#This Row],[Order Date]],"yyyy")</f>
        <v>2015</v>
      </c>
      <c r="AC1895" s="10">
        <v>42071</v>
      </c>
      <c r="AD1895" s="2">
        <v>-127.3</v>
      </c>
      <c r="AE1895" s="2">
        <v>3</v>
      </c>
      <c r="AF1895" s="2">
        <v>356.14</v>
      </c>
      <c r="AG1895" s="2">
        <v>87272</v>
      </c>
      <c r="AH1895" s="7" t="str">
        <f>IF(COUNTIF(Returns!$A$2:$A$1635,Orders!AG1895)&gt;0,"Returned","Not Returned")</f>
        <v>Not Returned</v>
      </c>
    </row>
    <row r="1896" spans="5:34" ht="12.75" customHeight="1" thickTop="1" thickBot="1" x14ac:dyDescent="0.3">
      <c r="E1896" s="11">
        <v>18260</v>
      </c>
      <c r="F1896" s="12" t="s">
        <v>37</v>
      </c>
      <c r="G1896" s="12">
        <v>0.05</v>
      </c>
      <c r="H1896" s="12">
        <v>6.48</v>
      </c>
      <c r="I1896" s="12">
        <v>6.86</v>
      </c>
      <c r="J1896" s="12">
        <v>3327</v>
      </c>
      <c r="K1896" s="7" t="str">
        <f>IF(COUNTIF(Table1[Customer ID],Table1[[#This Row],[Customer ID]])&gt;1,"Repeat Customer","One-Time Customer")</f>
        <v>Repeat Customer</v>
      </c>
      <c r="L1896" s="12" t="s">
        <v>2963</v>
      </c>
      <c r="M1896" s="12" t="s">
        <v>49</v>
      </c>
      <c r="N1896" s="12" t="s">
        <v>58</v>
      </c>
      <c r="O1896" s="12" t="s">
        <v>29</v>
      </c>
      <c r="P1896" s="12" t="s">
        <v>93</v>
      </c>
      <c r="Q1896" s="12" t="s">
        <v>59</v>
      </c>
      <c r="R1896" s="12" t="s">
        <v>929</v>
      </c>
      <c r="S1896" s="12">
        <v>0.37</v>
      </c>
      <c r="T1896" s="7">
        <f>Table1[[#This Row],[Profit]]/Table1[[#This Row],[Sales]]</f>
        <v>-1.9486706056129988</v>
      </c>
      <c r="U1896" s="12" t="s">
        <v>33</v>
      </c>
      <c r="V1896" s="12" t="s">
        <v>61</v>
      </c>
      <c r="W1896" s="12" t="s">
        <v>300</v>
      </c>
      <c r="X1896" s="12" t="s">
        <v>2722</v>
      </c>
      <c r="Y1896" s="12">
        <v>48060</v>
      </c>
      <c r="Z1896" s="13">
        <v>42069</v>
      </c>
      <c r="AA1896" s="14" t="str">
        <f>TEXT(Table1[[#This Row],[Order Date]],"mmmm")</f>
        <v>March</v>
      </c>
      <c r="AB1896" s="8" t="str">
        <f>TEXT(Table1[[#This Row],[Order Date]],"yyyy")</f>
        <v>2015</v>
      </c>
      <c r="AC1896" s="13">
        <v>42071</v>
      </c>
      <c r="AD1896" s="12">
        <v>-52.77</v>
      </c>
      <c r="AE1896" s="12">
        <v>4</v>
      </c>
      <c r="AF1896" s="12">
        <v>27.08</v>
      </c>
      <c r="AG1896" s="12">
        <v>87272</v>
      </c>
      <c r="AH1896" s="7" t="str">
        <f>IF(COUNTIF(Returns!$A$2:$A$1635,Orders!AG1896)&gt;0,"Returned","Not Returned")</f>
        <v>Not Returned</v>
      </c>
    </row>
    <row r="1897" spans="5:34" ht="12.75" customHeight="1" thickTop="1" thickBot="1" x14ac:dyDescent="0.3">
      <c r="E1897" s="9">
        <v>21588</v>
      </c>
      <c r="F1897" s="2" t="s">
        <v>56</v>
      </c>
      <c r="G1897" s="2">
        <v>0.09</v>
      </c>
      <c r="H1897" s="2">
        <v>5.98</v>
      </c>
      <c r="I1897" s="2">
        <v>4.6900000000000004</v>
      </c>
      <c r="J1897" s="2">
        <v>3331</v>
      </c>
      <c r="K1897" s="7" t="str">
        <f>IF(COUNTIF(Table1[Customer ID],Table1[[#This Row],[Customer ID]])&gt;1,"Repeat Customer","One-Time Customer")</f>
        <v>Repeat Customer</v>
      </c>
      <c r="L1897" s="2" t="s">
        <v>2965</v>
      </c>
      <c r="M1897" s="2" t="s">
        <v>49</v>
      </c>
      <c r="N1897" s="2" t="s">
        <v>28</v>
      </c>
      <c r="O1897" s="2" t="s">
        <v>29</v>
      </c>
      <c r="P1897" s="2" t="s">
        <v>141</v>
      </c>
      <c r="Q1897" s="2" t="s">
        <v>59</v>
      </c>
      <c r="R1897" s="2" t="s">
        <v>1403</v>
      </c>
      <c r="S1897" s="2">
        <v>0.68</v>
      </c>
      <c r="T1897" s="7">
        <f>Table1[[#This Row],[Profit]]/Table1[[#This Row],[Sales]]</f>
        <v>-11.86232649962035</v>
      </c>
      <c r="U1897" s="2" t="s">
        <v>33</v>
      </c>
      <c r="V1897" s="2" t="s">
        <v>136</v>
      </c>
      <c r="W1897" s="2" t="s">
        <v>362</v>
      </c>
      <c r="X1897" s="2" t="s">
        <v>2966</v>
      </c>
      <c r="Y1897" s="2">
        <v>32174</v>
      </c>
      <c r="Z1897" s="10">
        <v>42009</v>
      </c>
      <c r="AA1897" s="14" t="str">
        <f>TEXT(Table1[[#This Row],[Order Date]],"mmmm")</f>
        <v>January</v>
      </c>
      <c r="AB1897" s="8" t="str">
        <f>TEXT(Table1[[#This Row],[Order Date]],"yyyy")</f>
        <v>2015</v>
      </c>
      <c r="AC1897" s="10">
        <v>42010</v>
      </c>
      <c r="AD1897" s="2">
        <v>-781.13419999999996</v>
      </c>
      <c r="AE1897" s="2">
        <v>11</v>
      </c>
      <c r="AF1897" s="2">
        <v>65.849999999999994</v>
      </c>
      <c r="AG1897" s="2">
        <v>86283</v>
      </c>
      <c r="AH1897" s="7" t="str">
        <f>IF(COUNTIF(Returns!$A$2:$A$1635,Orders!AG1897)&gt;0,"Returned","Not Returned")</f>
        <v>Not Returned</v>
      </c>
    </row>
    <row r="1898" spans="5:34" ht="12.75" customHeight="1" thickTop="1" thickBot="1" x14ac:dyDescent="0.3">
      <c r="E1898" s="11">
        <v>23294</v>
      </c>
      <c r="F1898" s="12" t="s">
        <v>37</v>
      </c>
      <c r="G1898" s="12">
        <v>0.02</v>
      </c>
      <c r="H1898" s="12">
        <v>4</v>
      </c>
      <c r="I1898" s="12">
        <v>1.3</v>
      </c>
      <c r="J1898" s="12">
        <v>3331</v>
      </c>
      <c r="K1898" s="7" t="str">
        <f>IF(COUNTIF(Table1[Customer ID],Table1[[#This Row],[Customer ID]])&gt;1,"Repeat Customer","One-Time Customer")</f>
        <v>Repeat Customer</v>
      </c>
      <c r="L1898" s="12" t="s">
        <v>2965</v>
      </c>
      <c r="M1898" s="12" t="s">
        <v>49</v>
      </c>
      <c r="N1898" s="12" t="s">
        <v>28</v>
      </c>
      <c r="O1898" s="12" t="s">
        <v>29</v>
      </c>
      <c r="P1898" s="12" t="s">
        <v>93</v>
      </c>
      <c r="Q1898" s="12" t="s">
        <v>31</v>
      </c>
      <c r="R1898" s="12" t="s">
        <v>204</v>
      </c>
      <c r="S1898" s="12">
        <v>0.37</v>
      </c>
      <c r="T1898" s="7">
        <f>Table1[[#This Row],[Profit]]/Table1[[#This Row],[Sales]]</f>
        <v>-0.45939656872411749</v>
      </c>
      <c r="U1898" s="12" t="s">
        <v>33</v>
      </c>
      <c r="V1898" s="12" t="s">
        <v>136</v>
      </c>
      <c r="W1898" s="12" t="s">
        <v>362</v>
      </c>
      <c r="X1898" s="12" t="s">
        <v>2966</v>
      </c>
      <c r="Y1898" s="12">
        <v>32174</v>
      </c>
      <c r="Z1898" s="13">
        <v>42013</v>
      </c>
      <c r="AA1898" s="14" t="str">
        <f>TEXT(Table1[[#This Row],[Order Date]],"mmmm")</f>
        <v>January</v>
      </c>
      <c r="AB1898" s="8" t="str">
        <f>TEXT(Table1[[#This Row],[Order Date]],"yyyy")</f>
        <v>2015</v>
      </c>
      <c r="AC1898" s="13">
        <v>42013</v>
      </c>
      <c r="AD1898" s="12">
        <v>-23.295999999999999</v>
      </c>
      <c r="AE1898" s="12">
        <v>12</v>
      </c>
      <c r="AF1898" s="12">
        <v>50.71</v>
      </c>
      <c r="AG1898" s="12">
        <v>86284</v>
      </c>
      <c r="AH1898" s="7" t="str">
        <f>IF(COUNTIF(Returns!$A$2:$A$1635,Orders!AG1898)&gt;0,"Returned","Not Returned")</f>
        <v>Not Returned</v>
      </c>
    </row>
    <row r="1899" spans="5:34" ht="12.75" customHeight="1" thickTop="1" thickBot="1" x14ac:dyDescent="0.3">
      <c r="E1899" s="9">
        <v>21429</v>
      </c>
      <c r="F1899" s="2" t="s">
        <v>25</v>
      </c>
      <c r="G1899" s="2">
        <v>0.08</v>
      </c>
      <c r="H1899" s="2">
        <v>6.48</v>
      </c>
      <c r="I1899" s="2">
        <v>8.4</v>
      </c>
      <c r="J1899" s="2">
        <v>3338</v>
      </c>
      <c r="K1899" s="7" t="str">
        <f>IF(COUNTIF(Table1[Customer ID],Table1[[#This Row],[Customer ID]])&gt;1,"Repeat Customer","One-Time Customer")</f>
        <v>One-Time Customer</v>
      </c>
      <c r="L1899" s="2" t="s">
        <v>2967</v>
      </c>
      <c r="M1899" s="2" t="s">
        <v>49</v>
      </c>
      <c r="N1899" s="2" t="s">
        <v>114</v>
      </c>
      <c r="O1899" s="2" t="s">
        <v>29</v>
      </c>
      <c r="P1899" s="2" t="s">
        <v>93</v>
      </c>
      <c r="Q1899" s="2" t="s">
        <v>59</v>
      </c>
      <c r="R1899" s="2" t="s">
        <v>736</v>
      </c>
      <c r="S1899" s="2">
        <v>0.37</v>
      </c>
      <c r="T1899" s="7">
        <f>Table1[[#This Row],[Profit]]/Table1[[#This Row],[Sales]]</f>
        <v>1.3069333333333333</v>
      </c>
      <c r="U1899" s="2" t="s">
        <v>33</v>
      </c>
      <c r="V1899" s="2" t="s">
        <v>136</v>
      </c>
      <c r="W1899" s="2" t="s">
        <v>362</v>
      </c>
      <c r="X1899" s="2" t="s">
        <v>2968</v>
      </c>
      <c r="Y1899" s="2">
        <v>33614</v>
      </c>
      <c r="Z1899" s="10">
        <v>42131</v>
      </c>
      <c r="AA1899" s="14" t="str">
        <f>TEXT(Table1[[#This Row],[Order Date]],"mmmm")</f>
        <v>May</v>
      </c>
      <c r="AB1899" s="8" t="str">
        <f>TEXT(Table1[[#This Row],[Order Date]],"yyyy")</f>
        <v>2015</v>
      </c>
      <c r="AC1899" s="10">
        <v>42131</v>
      </c>
      <c r="AD1899" s="2">
        <v>58.811999999999998</v>
      </c>
      <c r="AE1899" s="2">
        <v>7</v>
      </c>
      <c r="AF1899" s="2">
        <v>45</v>
      </c>
      <c r="AG1899" s="2">
        <v>85979</v>
      </c>
      <c r="AH1899" s="7" t="str">
        <f>IF(COUNTIF(Returns!$A$2:$A$1635,Orders!AG1899)&gt;0,"Returned","Not Returned")</f>
        <v>Not Returned</v>
      </c>
    </row>
    <row r="1900" spans="5:34" ht="12.75" customHeight="1" thickTop="1" thickBot="1" x14ac:dyDescent="0.3">
      <c r="E1900" s="11">
        <v>25613</v>
      </c>
      <c r="F1900" s="12" t="s">
        <v>25</v>
      </c>
      <c r="G1900" s="12">
        <v>0.03</v>
      </c>
      <c r="H1900" s="12">
        <v>2.61</v>
      </c>
      <c r="I1900" s="12">
        <v>0.5</v>
      </c>
      <c r="J1900" s="12">
        <v>3339</v>
      </c>
      <c r="K1900" s="7" t="str">
        <f>IF(COUNTIF(Table1[Customer ID],Table1[[#This Row],[Customer ID]])&gt;1,"Repeat Customer","One-Time Customer")</f>
        <v>Repeat Customer</v>
      </c>
      <c r="L1900" s="12" t="s">
        <v>2969</v>
      </c>
      <c r="M1900" s="12" t="s">
        <v>49</v>
      </c>
      <c r="N1900" s="12" t="s">
        <v>114</v>
      </c>
      <c r="O1900" s="12" t="s">
        <v>29</v>
      </c>
      <c r="P1900" s="12" t="s">
        <v>134</v>
      </c>
      <c r="Q1900" s="12" t="s">
        <v>59</v>
      </c>
      <c r="R1900" s="12" t="s">
        <v>1138</v>
      </c>
      <c r="S1900" s="12">
        <v>0.39</v>
      </c>
      <c r="T1900" s="7">
        <f>Table1[[#This Row],[Profit]]/Table1[[#This Row],[Sales]]</f>
        <v>0.2126340694006309</v>
      </c>
      <c r="U1900" s="12" t="s">
        <v>33</v>
      </c>
      <c r="V1900" s="12" t="s">
        <v>136</v>
      </c>
      <c r="W1900" s="12" t="s">
        <v>362</v>
      </c>
      <c r="X1900" s="12" t="s">
        <v>2970</v>
      </c>
      <c r="Y1900" s="12">
        <v>32780</v>
      </c>
      <c r="Z1900" s="13">
        <v>42169</v>
      </c>
      <c r="AA1900" s="14" t="str">
        <f>TEXT(Table1[[#This Row],[Order Date]],"mmmm")</f>
        <v>June</v>
      </c>
      <c r="AB1900" s="8" t="str">
        <f>TEXT(Table1[[#This Row],[Order Date]],"yyyy")</f>
        <v>2015</v>
      </c>
      <c r="AC1900" s="13">
        <v>42170</v>
      </c>
      <c r="AD1900" s="12">
        <v>4.0442999999999998</v>
      </c>
      <c r="AE1900" s="12">
        <v>7</v>
      </c>
      <c r="AF1900" s="12">
        <v>19.02</v>
      </c>
      <c r="AG1900" s="12">
        <v>85981</v>
      </c>
      <c r="AH1900" s="7" t="str">
        <f>IF(COUNTIF(Returns!$A$2:$A$1635,Orders!AG1900)&gt;0,"Returned","Not Returned")</f>
        <v>Not Returned</v>
      </c>
    </row>
    <row r="1901" spans="5:34" ht="12.75" customHeight="1" thickTop="1" thickBot="1" x14ac:dyDescent="0.3">
      <c r="E1901" s="9">
        <v>25614</v>
      </c>
      <c r="F1901" s="2" t="s">
        <v>25</v>
      </c>
      <c r="G1901" s="2">
        <v>0.01</v>
      </c>
      <c r="H1901" s="2">
        <v>11.66</v>
      </c>
      <c r="I1901" s="2">
        <v>7.95</v>
      </c>
      <c r="J1901" s="2">
        <v>3339</v>
      </c>
      <c r="K1901" s="7" t="str">
        <f>IF(COUNTIF(Table1[Customer ID],Table1[[#This Row],[Customer ID]])&gt;1,"Repeat Customer","One-Time Customer")</f>
        <v>Repeat Customer</v>
      </c>
      <c r="L1901" s="2" t="s">
        <v>2969</v>
      </c>
      <c r="M1901" s="2" t="s">
        <v>49</v>
      </c>
      <c r="N1901" s="2" t="s">
        <v>114</v>
      </c>
      <c r="O1901" s="2" t="s">
        <v>29</v>
      </c>
      <c r="P1901" s="2" t="s">
        <v>30</v>
      </c>
      <c r="Q1901" s="2" t="s">
        <v>51</v>
      </c>
      <c r="R1901" s="2" t="s">
        <v>1718</v>
      </c>
      <c r="S1901" s="2">
        <v>0.57999999999999996</v>
      </c>
      <c r="T1901" s="7">
        <f>Table1[[#This Row],[Profit]]/Table1[[#This Row],[Sales]]</f>
        <v>-5.3481198741424672E-2</v>
      </c>
      <c r="U1901" s="2" t="s">
        <v>33</v>
      </c>
      <c r="V1901" s="2" t="s">
        <v>136</v>
      </c>
      <c r="W1901" s="2" t="s">
        <v>362</v>
      </c>
      <c r="X1901" s="2" t="s">
        <v>2970</v>
      </c>
      <c r="Y1901" s="2">
        <v>32780</v>
      </c>
      <c r="Z1901" s="10">
        <v>42169</v>
      </c>
      <c r="AA1901" s="14" t="str">
        <f>TEXT(Table1[[#This Row],[Order Date]],"mmmm")</f>
        <v>June</v>
      </c>
      <c r="AB1901" s="8" t="str">
        <f>TEXT(Table1[[#This Row],[Order Date]],"yyyy")</f>
        <v>2015</v>
      </c>
      <c r="AC1901" s="10">
        <v>42170</v>
      </c>
      <c r="AD1901" s="2">
        <v>-10.368400000000001</v>
      </c>
      <c r="AE1901" s="2">
        <v>16</v>
      </c>
      <c r="AF1901" s="2">
        <v>193.87</v>
      </c>
      <c r="AG1901" s="2">
        <v>85981</v>
      </c>
      <c r="AH1901" s="7" t="str">
        <f>IF(COUNTIF(Returns!$A$2:$A$1635,Orders!AG1901)&gt;0,"Returned","Not Returned")</f>
        <v>Not Returned</v>
      </c>
    </row>
    <row r="1902" spans="5:34" ht="12.75" customHeight="1" thickTop="1" thickBot="1" x14ac:dyDescent="0.3">
      <c r="E1902" s="11">
        <v>22857</v>
      </c>
      <c r="F1902" s="12" t="s">
        <v>56</v>
      </c>
      <c r="G1902" s="12">
        <v>0.08</v>
      </c>
      <c r="H1902" s="12">
        <v>125.99</v>
      </c>
      <c r="I1902" s="12">
        <v>4.2</v>
      </c>
      <c r="J1902" s="12">
        <v>3340</v>
      </c>
      <c r="K1902" s="7" t="str">
        <f>IF(COUNTIF(Table1[Customer ID],Table1[[#This Row],[Customer ID]])&gt;1,"Repeat Customer","One-Time Customer")</f>
        <v>One-Time Customer</v>
      </c>
      <c r="L1902" s="12" t="s">
        <v>2971</v>
      </c>
      <c r="M1902" s="12" t="s">
        <v>49</v>
      </c>
      <c r="N1902" s="12" t="s">
        <v>114</v>
      </c>
      <c r="O1902" s="12" t="s">
        <v>77</v>
      </c>
      <c r="P1902" s="12" t="s">
        <v>78</v>
      </c>
      <c r="Q1902" s="12" t="s">
        <v>59</v>
      </c>
      <c r="R1902" s="12" t="s">
        <v>2972</v>
      </c>
      <c r="S1902" s="12">
        <v>0.56999999999999995</v>
      </c>
      <c r="T1902" s="7">
        <f>Table1[[#This Row],[Profit]]/Table1[[#This Row],[Sales]]</f>
        <v>0.69</v>
      </c>
      <c r="U1902" s="12" t="s">
        <v>33</v>
      </c>
      <c r="V1902" s="12" t="s">
        <v>34</v>
      </c>
      <c r="W1902" s="12" t="s">
        <v>102</v>
      </c>
      <c r="X1902" s="12" t="s">
        <v>2973</v>
      </c>
      <c r="Y1902" s="12">
        <v>97060</v>
      </c>
      <c r="Z1902" s="13">
        <v>42017</v>
      </c>
      <c r="AA1902" s="14" t="str">
        <f>TEXT(Table1[[#This Row],[Order Date]],"mmmm")</f>
        <v>January</v>
      </c>
      <c r="AB1902" s="8" t="str">
        <f>TEXT(Table1[[#This Row],[Order Date]],"yyyy")</f>
        <v>2015</v>
      </c>
      <c r="AC1902" s="13">
        <v>42018</v>
      </c>
      <c r="AD1902" s="12">
        <v>989.81189999999992</v>
      </c>
      <c r="AE1902" s="12">
        <v>14</v>
      </c>
      <c r="AF1902" s="12">
        <v>1434.51</v>
      </c>
      <c r="AG1902" s="12">
        <v>85980</v>
      </c>
      <c r="AH1902" s="7" t="str">
        <f>IF(COUNTIF(Returns!$A$2:$A$1635,Orders!AG1902)&gt;0,"Returned","Not Returned")</f>
        <v>Not Returned</v>
      </c>
    </row>
    <row r="1903" spans="5:34" ht="12.75" customHeight="1" thickTop="1" thickBot="1" x14ac:dyDescent="0.3">
      <c r="E1903" s="9">
        <v>2986</v>
      </c>
      <c r="F1903" s="2" t="s">
        <v>47</v>
      </c>
      <c r="G1903" s="2">
        <v>0.03</v>
      </c>
      <c r="H1903" s="2">
        <v>194.3</v>
      </c>
      <c r="I1903" s="2">
        <v>11.54</v>
      </c>
      <c r="J1903" s="2">
        <v>3342</v>
      </c>
      <c r="K1903" s="7" t="str">
        <f>IF(COUNTIF(Table1[Customer ID],Table1[[#This Row],[Customer ID]])&gt;1,"Repeat Customer","One-Time Customer")</f>
        <v>One-Time Customer</v>
      </c>
      <c r="L1903" s="2" t="s">
        <v>2974</v>
      </c>
      <c r="M1903" s="2" t="s">
        <v>49</v>
      </c>
      <c r="N1903" s="2" t="s">
        <v>40</v>
      </c>
      <c r="O1903" s="2" t="s">
        <v>41</v>
      </c>
      <c r="P1903" s="2" t="s">
        <v>50</v>
      </c>
      <c r="Q1903" s="2" t="s">
        <v>236</v>
      </c>
      <c r="R1903" s="2" t="s">
        <v>1163</v>
      </c>
      <c r="S1903" s="2">
        <v>0.59</v>
      </c>
      <c r="T1903" s="7">
        <f>Table1[[#This Row],[Profit]]/Table1[[#This Row],[Sales]]</f>
        <v>0.33465862833721682</v>
      </c>
      <c r="U1903" s="2" t="s">
        <v>33</v>
      </c>
      <c r="V1903" s="2" t="s">
        <v>53</v>
      </c>
      <c r="W1903" s="2" t="s">
        <v>1008</v>
      </c>
      <c r="X1903" s="2" t="s">
        <v>35</v>
      </c>
      <c r="Y1903" s="2">
        <v>20006</v>
      </c>
      <c r="Z1903" s="10">
        <v>42048</v>
      </c>
      <c r="AA1903" s="14" t="str">
        <f>TEXT(Table1[[#This Row],[Order Date]],"mmmm")</f>
        <v>February</v>
      </c>
      <c r="AB1903" s="8" t="str">
        <f>TEXT(Table1[[#This Row],[Order Date]],"yyyy")</f>
        <v>2015</v>
      </c>
      <c r="AC1903" s="10">
        <v>42050</v>
      </c>
      <c r="AD1903" s="2">
        <v>2861.01</v>
      </c>
      <c r="AE1903" s="2">
        <v>42</v>
      </c>
      <c r="AF1903" s="2">
        <v>8549.0400000000009</v>
      </c>
      <c r="AG1903" s="2">
        <v>21572</v>
      </c>
      <c r="AH1903" s="7" t="str">
        <f>IF(COUNTIF(Returns!$A$2:$A$1635,Orders!AG1903)&gt;0,"Returned","Not Returned")</f>
        <v>Not Returned</v>
      </c>
    </row>
    <row r="1904" spans="5:34" ht="12.75" customHeight="1" thickTop="1" thickBot="1" x14ac:dyDescent="0.3">
      <c r="E1904" s="11">
        <v>20986</v>
      </c>
      <c r="F1904" s="12" t="s">
        <v>47</v>
      </c>
      <c r="G1904" s="12">
        <v>0.03</v>
      </c>
      <c r="H1904" s="12">
        <v>194.3</v>
      </c>
      <c r="I1904" s="12">
        <v>11.54</v>
      </c>
      <c r="J1904" s="12">
        <v>3344</v>
      </c>
      <c r="K1904" s="7" t="str">
        <f>IF(COUNTIF(Table1[Customer ID],Table1[[#This Row],[Customer ID]])&gt;1,"Repeat Customer","One-Time Customer")</f>
        <v>One-Time Customer</v>
      </c>
      <c r="L1904" s="12" t="s">
        <v>2975</v>
      </c>
      <c r="M1904" s="12" t="s">
        <v>49</v>
      </c>
      <c r="N1904" s="12" t="s">
        <v>40</v>
      </c>
      <c r="O1904" s="12" t="s">
        <v>41</v>
      </c>
      <c r="P1904" s="12" t="s">
        <v>50</v>
      </c>
      <c r="Q1904" s="12" t="s">
        <v>236</v>
      </c>
      <c r="R1904" s="12" t="s">
        <v>1163</v>
      </c>
      <c r="S1904" s="12">
        <v>0.59</v>
      </c>
      <c r="T1904" s="7">
        <f>Table1[[#This Row],[Profit]]/Table1[[#This Row],[Sales]]</f>
        <v>0.69</v>
      </c>
      <c r="U1904" s="12" t="s">
        <v>33</v>
      </c>
      <c r="V1904" s="12" t="s">
        <v>61</v>
      </c>
      <c r="W1904" s="12" t="s">
        <v>300</v>
      </c>
      <c r="X1904" s="12" t="s">
        <v>2976</v>
      </c>
      <c r="Y1904" s="12">
        <v>48307</v>
      </c>
      <c r="Z1904" s="13">
        <v>42048</v>
      </c>
      <c r="AA1904" s="14" t="str">
        <f>TEXT(Table1[[#This Row],[Order Date]],"mmmm")</f>
        <v>February</v>
      </c>
      <c r="AB1904" s="8" t="str">
        <f>TEXT(Table1[[#This Row],[Order Date]],"yyyy")</f>
        <v>2015</v>
      </c>
      <c r="AC1904" s="13">
        <v>42050</v>
      </c>
      <c r="AD1904" s="12">
        <v>1544.9307000000001</v>
      </c>
      <c r="AE1904" s="12">
        <v>11</v>
      </c>
      <c r="AF1904" s="12">
        <v>2239.0300000000002</v>
      </c>
      <c r="AG1904" s="12">
        <v>89928</v>
      </c>
      <c r="AH1904" s="7" t="str">
        <f>IF(COUNTIF(Returns!$A$2:$A$1635,Orders!AG1904)&gt;0,"Returned","Not Returned")</f>
        <v>Not Returned</v>
      </c>
    </row>
    <row r="1905" spans="5:34" ht="12.75" customHeight="1" thickTop="1" thickBot="1" x14ac:dyDescent="0.3">
      <c r="E1905" s="9">
        <v>18947</v>
      </c>
      <c r="F1905" s="2" t="s">
        <v>56</v>
      </c>
      <c r="G1905" s="2">
        <v>7.0000000000000007E-2</v>
      </c>
      <c r="H1905" s="2">
        <v>7.68</v>
      </c>
      <c r="I1905" s="2">
        <v>6.16</v>
      </c>
      <c r="J1905" s="2">
        <v>3347</v>
      </c>
      <c r="K1905" s="7" t="str">
        <f>IF(COUNTIF(Table1[Customer ID],Table1[[#This Row],[Customer ID]])&gt;1,"Repeat Customer","One-Time Customer")</f>
        <v>Repeat Customer</v>
      </c>
      <c r="L1905" s="2" t="s">
        <v>2977</v>
      </c>
      <c r="M1905" s="2" t="s">
        <v>27</v>
      </c>
      <c r="N1905" s="2" t="s">
        <v>114</v>
      </c>
      <c r="O1905" s="2" t="s">
        <v>29</v>
      </c>
      <c r="P1905" s="2" t="s">
        <v>109</v>
      </c>
      <c r="Q1905" s="2" t="s">
        <v>59</v>
      </c>
      <c r="R1905" s="2" t="s">
        <v>2978</v>
      </c>
      <c r="S1905" s="2">
        <v>0.35</v>
      </c>
      <c r="T1905" s="7">
        <f>Table1[[#This Row],[Profit]]/Table1[[#This Row],[Sales]]</f>
        <v>5.6935472209670133</v>
      </c>
      <c r="U1905" s="2" t="s">
        <v>33</v>
      </c>
      <c r="V1905" s="2" t="s">
        <v>136</v>
      </c>
      <c r="W1905" s="2" t="s">
        <v>362</v>
      </c>
      <c r="X1905" s="2" t="s">
        <v>2979</v>
      </c>
      <c r="Y1905" s="2">
        <v>33411</v>
      </c>
      <c r="Z1905" s="10">
        <v>42010</v>
      </c>
      <c r="AA1905" s="14" t="str">
        <f>TEXT(Table1[[#This Row],[Order Date]],"mmmm")</f>
        <v>January</v>
      </c>
      <c r="AB1905" s="8" t="str">
        <f>TEXT(Table1[[#This Row],[Order Date]],"yyyy")</f>
        <v>2015</v>
      </c>
      <c r="AC1905" s="10">
        <v>42012</v>
      </c>
      <c r="AD1905" s="2">
        <v>125.9982</v>
      </c>
      <c r="AE1905" s="2">
        <v>1</v>
      </c>
      <c r="AF1905" s="2">
        <v>22.13</v>
      </c>
      <c r="AG1905" s="2">
        <v>89355</v>
      </c>
      <c r="AH1905" s="7" t="str">
        <f>IF(COUNTIF(Returns!$A$2:$A$1635,Orders!AG1905)&gt;0,"Returned","Not Returned")</f>
        <v>Not Returned</v>
      </c>
    </row>
    <row r="1906" spans="5:34" ht="12.75" customHeight="1" thickTop="1" thickBot="1" x14ac:dyDescent="0.3">
      <c r="E1906" s="11">
        <v>18948</v>
      </c>
      <c r="F1906" s="12" t="s">
        <v>56</v>
      </c>
      <c r="G1906" s="12">
        <v>0.05</v>
      </c>
      <c r="H1906" s="12">
        <v>6.64</v>
      </c>
      <c r="I1906" s="12">
        <v>4.95</v>
      </c>
      <c r="J1906" s="12">
        <v>3347</v>
      </c>
      <c r="K1906" s="7" t="str">
        <f>IF(COUNTIF(Table1[Customer ID],Table1[[#This Row],[Customer ID]])&gt;1,"Repeat Customer","One-Time Customer")</f>
        <v>Repeat Customer</v>
      </c>
      <c r="L1906" s="12" t="s">
        <v>2977</v>
      </c>
      <c r="M1906" s="12" t="s">
        <v>27</v>
      </c>
      <c r="N1906" s="12" t="s">
        <v>114</v>
      </c>
      <c r="O1906" s="12" t="s">
        <v>41</v>
      </c>
      <c r="P1906" s="12" t="s">
        <v>50</v>
      </c>
      <c r="Q1906" s="12" t="s">
        <v>51</v>
      </c>
      <c r="R1906" s="12" t="s">
        <v>2951</v>
      </c>
      <c r="S1906" s="12">
        <v>0.37</v>
      </c>
      <c r="T1906" s="7">
        <f>Table1[[#This Row],[Profit]]/Table1[[#This Row],[Sales]]</f>
        <v>-2.7196136962247586</v>
      </c>
      <c r="U1906" s="12" t="s">
        <v>33</v>
      </c>
      <c r="V1906" s="12" t="s">
        <v>136</v>
      </c>
      <c r="W1906" s="12" t="s">
        <v>362</v>
      </c>
      <c r="X1906" s="12" t="s">
        <v>2979</v>
      </c>
      <c r="Y1906" s="12">
        <v>33411</v>
      </c>
      <c r="Z1906" s="13">
        <v>42010</v>
      </c>
      <c r="AA1906" s="14" t="str">
        <f>TEXT(Table1[[#This Row],[Order Date]],"mmmm")</f>
        <v>January</v>
      </c>
      <c r="AB1906" s="8" t="str">
        <f>TEXT(Table1[[#This Row],[Order Date]],"yyyy")</f>
        <v>2015</v>
      </c>
      <c r="AC1906" s="13">
        <v>42012</v>
      </c>
      <c r="AD1906" s="12">
        <v>-92.929200000000009</v>
      </c>
      <c r="AE1906" s="12">
        <v>5</v>
      </c>
      <c r="AF1906" s="12">
        <v>34.17</v>
      </c>
      <c r="AG1906" s="12">
        <v>89355</v>
      </c>
      <c r="AH1906" s="7" t="str">
        <f>IF(COUNTIF(Returns!$A$2:$A$1635,Orders!AG1906)&gt;0,"Returned","Not Returned")</f>
        <v>Not Returned</v>
      </c>
    </row>
    <row r="1907" spans="5:34" ht="12.75" customHeight="1" thickTop="1" thickBot="1" x14ac:dyDescent="0.3">
      <c r="E1907" s="9">
        <v>19461</v>
      </c>
      <c r="F1907" s="2" t="s">
        <v>56</v>
      </c>
      <c r="G1907" s="2">
        <v>0.02</v>
      </c>
      <c r="H1907" s="2">
        <v>110.99</v>
      </c>
      <c r="I1907" s="2">
        <v>2.5</v>
      </c>
      <c r="J1907" s="2">
        <v>3347</v>
      </c>
      <c r="K1907" s="7" t="str">
        <f>IF(COUNTIF(Table1[Customer ID],Table1[[#This Row],[Customer ID]])&gt;1,"Repeat Customer","One-Time Customer")</f>
        <v>Repeat Customer</v>
      </c>
      <c r="L1907" s="2" t="s">
        <v>2977</v>
      </c>
      <c r="M1907" s="2" t="s">
        <v>49</v>
      </c>
      <c r="N1907" s="2" t="s">
        <v>114</v>
      </c>
      <c r="O1907" s="2" t="s">
        <v>77</v>
      </c>
      <c r="P1907" s="2" t="s">
        <v>78</v>
      </c>
      <c r="Q1907" s="2" t="s">
        <v>59</v>
      </c>
      <c r="R1907" s="2" t="s">
        <v>501</v>
      </c>
      <c r="S1907" s="2">
        <v>0.56999999999999995</v>
      </c>
      <c r="T1907" s="7">
        <f>Table1[[#This Row],[Profit]]/Table1[[#This Row],[Sales]]</f>
        <v>-0.42215270413573702</v>
      </c>
      <c r="U1907" s="2" t="s">
        <v>33</v>
      </c>
      <c r="V1907" s="2" t="s">
        <v>136</v>
      </c>
      <c r="W1907" s="2" t="s">
        <v>362</v>
      </c>
      <c r="X1907" s="2" t="s">
        <v>2979</v>
      </c>
      <c r="Y1907" s="2">
        <v>33411</v>
      </c>
      <c r="Z1907" s="10">
        <v>42031</v>
      </c>
      <c r="AA1907" s="14" t="str">
        <f>TEXT(Table1[[#This Row],[Order Date]],"mmmm")</f>
        <v>January</v>
      </c>
      <c r="AB1907" s="8" t="str">
        <f>TEXT(Table1[[#This Row],[Order Date]],"yyyy")</f>
        <v>2015</v>
      </c>
      <c r="AC1907" s="10">
        <v>42033</v>
      </c>
      <c r="AD1907" s="2">
        <v>-39.808999999999997</v>
      </c>
      <c r="AE1907" s="2">
        <v>1</v>
      </c>
      <c r="AF1907" s="2">
        <v>94.3</v>
      </c>
      <c r="AG1907" s="2">
        <v>89356</v>
      </c>
      <c r="AH1907" s="7" t="str">
        <f>IF(COUNTIF(Returns!$A$2:$A$1635,Orders!AG1907)&gt;0,"Returned","Not Returned")</f>
        <v>Not Returned</v>
      </c>
    </row>
    <row r="1908" spans="5:34" ht="12.75" customHeight="1" thickTop="1" thickBot="1" x14ac:dyDescent="0.3">
      <c r="E1908" s="11">
        <v>21485</v>
      </c>
      <c r="F1908" s="12" t="s">
        <v>56</v>
      </c>
      <c r="G1908" s="12">
        <v>0.01</v>
      </c>
      <c r="H1908" s="12">
        <v>73.98</v>
      </c>
      <c r="I1908" s="12">
        <v>12.14</v>
      </c>
      <c r="J1908" s="12">
        <v>3350</v>
      </c>
      <c r="K1908" s="7" t="str">
        <f>IF(COUNTIF(Table1[Customer ID],Table1[[#This Row],[Customer ID]])&gt;1,"Repeat Customer","One-Time Customer")</f>
        <v>One-Time Customer</v>
      </c>
      <c r="L1908" s="12" t="s">
        <v>2980</v>
      </c>
      <c r="M1908" s="12" t="s">
        <v>49</v>
      </c>
      <c r="N1908" s="12" t="s">
        <v>58</v>
      </c>
      <c r="O1908" s="12" t="s">
        <v>77</v>
      </c>
      <c r="P1908" s="12" t="s">
        <v>180</v>
      </c>
      <c r="Q1908" s="12" t="s">
        <v>59</v>
      </c>
      <c r="R1908" s="12" t="s">
        <v>372</v>
      </c>
      <c r="S1908" s="12">
        <v>0.67</v>
      </c>
      <c r="T1908" s="7">
        <f>Table1[[#This Row],[Profit]]/Table1[[#This Row],[Sales]]</f>
        <v>-7.5648326479621053E-2</v>
      </c>
      <c r="U1908" s="12" t="s">
        <v>33</v>
      </c>
      <c r="V1908" s="12" t="s">
        <v>34</v>
      </c>
      <c r="W1908" s="12" t="s">
        <v>35</v>
      </c>
      <c r="X1908" s="12" t="s">
        <v>2981</v>
      </c>
      <c r="Y1908" s="12">
        <v>98444</v>
      </c>
      <c r="Z1908" s="13">
        <v>42027</v>
      </c>
      <c r="AA1908" s="14" t="str">
        <f>TEXT(Table1[[#This Row],[Order Date]],"mmmm")</f>
        <v>January</v>
      </c>
      <c r="AB1908" s="8" t="str">
        <f>TEXT(Table1[[#This Row],[Order Date]],"yyyy")</f>
        <v>2015</v>
      </c>
      <c r="AC1908" s="13">
        <v>42029</v>
      </c>
      <c r="AD1908" s="12">
        <v>-29.065600000000003</v>
      </c>
      <c r="AE1908" s="12">
        <v>5</v>
      </c>
      <c r="AF1908" s="12">
        <v>384.22</v>
      </c>
      <c r="AG1908" s="12">
        <v>91296</v>
      </c>
      <c r="AH1908" s="7" t="str">
        <f>IF(COUNTIF(Returns!$A$2:$A$1635,Orders!AG1908)&gt;0,"Returned","Not Returned")</f>
        <v>Not Returned</v>
      </c>
    </row>
    <row r="1909" spans="5:34" ht="12.75" customHeight="1" thickTop="1" thickBot="1" x14ac:dyDescent="0.3">
      <c r="E1909" s="9">
        <v>23248</v>
      </c>
      <c r="F1909" s="2" t="s">
        <v>47</v>
      </c>
      <c r="G1909" s="2">
        <v>0.1</v>
      </c>
      <c r="H1909" s="2">
        <v>10.89</v>
      </c>
      <c r="I1909" s="2">
        <v>4.5</v>
      </c>
      <c r="J1909" s="2">
        <v>3351</v>
      </c>
      <c r="K1909" s="7" t="str">
        <f>IF(COUNTIF(Table1[Customer ID],Table1[[#This Row],[Customer ID]])&gt;1,"Repeat Customer","One-Time Customer")</f>
        <v>Repeat Customer</v>
      </c>
      <c r="L1909" s="2" t="s">
        <v>2982</v>
      </c>
      <c r="M1909" s="2" t="s">
        <v>49</v>
      </c>
      <c r="N1909" s="2" t="s">
        <v>58</v>
      </c>
      <c r="O1909" s="2" t="s">
        <v>29</v>
      </c>
      <c r="P1909" s="2" t="s">
        <v>257</v>
      </c>
      <c r="Q1909" s="2" t="s">
        <v>59</v>
      </c>
      <c r="R1909" s="2" t="s">
        <v>258</v>
      </c>
      <c r="S1909" s="2">
        <v>0.59</v>
      </c>
      <c r="T1909" s="7">
        <f>Table1[[#This Row],[Profit]]/Table1[[#This Row],[Sales]]</f>
        <v>-0.10799865681665546</v>
      </c>
      <c r="U1909" s="2" t="s">
        <v>33</v>
      </c>
      <c r="V1909" s="2" t="s">
        <v>34</v>
      </c>
      <c r="W1909" s="2" t="s">
        <v>35</v>
      </c>
      <c r="X1909" s="2" t="s">
        <v>2983</v>
      </c>
      <c r="Y1909" s="2">
        <v>99301</v>
      </c>
      <c r="Z1909" s="10">
        <v>42039</v>
      </c>
      <c r="AA1909" s="14" t="str">
        <f>TEXT(Table1[[#This Row],[Order Date]],"mmmm")</f>
        <v>February</v>
      </c>
      <c r="AB1909" s="8" t="str">
        <f>TEXT(Table1[[#This Row],[Order Date]],"yyyy")</f>
        <v>2015</v>
      </c>
      <c r="AC1909" s="10">
        <v>42041</v>
      </c>
      <c r="AD1909" s="2">
        <v>-19.2972</v>
      </c>
      <c r="AE1909" s="2">
        <v>17</v>
      </c>
      <c r="AF1909" s="2">
        <v>178.68</v>
      </c>
      <c r="AG1909" s="2">
        <v>91297</v>
      </c>
      <c r="AH1909" s="7" t="str">
        <f>IF(COUNTIF(Returns!$A$2:$A$1635,Orders!AG1909)&gt;0,"Returned","Not Returned")</f>
        <v>Not Returned</v>
      </c>
    </row>
    <row r="1910" spans="5:34" ht="12.75" customHeight="1" thickTop="1" thickBot="1" x14ac:dyDescent="0.3">
      <c r="E1910" s="11">
        <v>23474</v>
      </c>
      <c r="F1910" s="12" t="s">
        <v>25</v>
      </c>
      <c r="G1910" s="12">
        <v>0.06</v>
      </c>
      <c r="H1910" s="12">
        <v>6.7</v>
      </c>
      <c r="I1910" s="12">
        <v>1.56</v>
      </c>
      <c r="J1910" s="12">
        <v>3351</v>
      </c>
      <c r="K1910" s="7" t="str">
        <f>IF(COUNTIF(Table1[Customer ID],Table1[[#This Row],[Customer ID]])&gt;1,"Repeat Customer","One-Time Customer")</f>
        <v>Repeat Customer</v>
      </c>
      <c r="L1910" s="12" t="s">
        <v>2982</v>
      </c>
      <c r="M1910" s="12" t="s">
        <v>27</v>
      </c>
      <c r="N1910" s="12" t="s">
        <v>58</v>
      </c>
      <c r="O1910" s="12" t="s">
        <v>29</v>
      </c>
      <c r="P1910" s="12" t="s">
        <v>30</v>
      </c>
      <c r="Q1910" s="12" t="s">
        <v>31</v>
      </c>
      <c r="R1910" s="12" t="s">
        <v>1073</v>
      </c>
      <c r="S1910" s="12">
        <v>0.52</v>
      </c>
      <c r="T1910" s="7">
        <f>Table1[[#This Row],[Profit]]/Table1[[#This Row],[Sales]]</f>
        <v>0.51209976067514795</v>
      </c>
      <c r="U1910" s="12" t="s">
        <v>33</v>
      </c>
      <c r="V1910" s="12" t="s">
        <v>34</v>
      </c>
      <c r="W1910" s="12" t="s">
        <v>35</v>
      </c>
      <c r="X1910" s="12" t="s">
        <v>2983</v>
      </c>
      <c r="Y1910" s="12">
        <v>99301</v>
      </c>
      <c r="Z1910" s="13">
        <v>42042</v>
      </c>
      <c r="AA1910" s="14" t="str">
        <f>TEXT(Table1[[#This Row],[Order Date]],"mmmm")</f>
        <v>February</v>
      </c>
      <c r="AB1910" s="8" t="str">
        <f>TEXT(Table1[[#This Row],[Order Date]],"yyyy")</f>
        <v>2015</v>
      </c>
      <c r="AC1910" s="13">
        <v>42044</v>
      </c>
      <c r="AD1910" s="12">
        <v>40.6556</v>
      </c>
      <c r="AE1910" s="12">
        <v>12</v>
      </c>
      <c r="AF1910" s="12">
        <v>79.39</v>
      </c>
      <c r="AG1910" s="12">
        <v>91298</v>
      </c>
      <c r="AH1910" s="7" t="str">
        <f>IF(COUNTIF(Returns!$A$2:$A$1635,Orders!AG1910)&gt;0,"Returned","Not Returned")</f>
        <v>Not Returned</v>
      </c>
    </row>
    <row r="1911" spans="5:34" ht="12.75" customHeight="1" thickTop="1" thickBot="1" x14ac:dyDescent="0.3">
      <c r="E1911" s="9">
        <v>19838</v>
      </c>
      <c r="F1911" s="2" t="s">
        <v>25</v>
      </c>
      <c r="G1911" s="2">
        <v>0.03</v>
      </c>
      <c r="H1911" s="2">
        <v>28.53</v>
      </c>
      <c r="I1911" s="2">
        <v>1.49</v>
      </c>
      <c r="J1911" s="2">
        <v>3354</v>
      </c>
      <c r="K1911" s="7" t="str">
        <f>IF(COUNTIF(Table1[Customer ID],Table1[[#This Row],[Customer ID]])&gt;1,"Repeat Customer","One-Time Customer")</f>
        <v>Repeat Customer</v>
      </c>
      <c r="L1911" s="2" t="s">
        <v>2984</v>
      </c>
      <c r="M1911" s="2" t="s">
        <v>49</v>
      </c>
      <c r="N1911" s="2" t="s">
        <v>28</v>
      </c>
      <c r="O1911" s="2" t="s">
        <v>29</v>
      </c>
      <c r="P1911" s="2" t="s">
        <v>109</v>
      </c>
      <c r="Q1911" s="2" t="s">
        <v>59</v>
      </c>
      <c r="R1911" s="2" t="s">
        <v>332</v>
      </c>
      <c r="S1911" s="2">
        <v>0.38</v>
      </c>
      <c r="T1911" s="7">
        <f>Table1[[#This Row],[Profit]]/Table1[[#This Row],[Sales]]</f>
        <v>0.68999999999999984</v>
      </c>
      <c r="U1911" s="2" t="s">
        <v>33</v>
      </c>
      <c r="V1911" s="2" t="s">
        <v>34</v>
      </c>
      <c r="W1911" s="2" t="s">
        <v>45</v>
      </c>
      <c r="X1911" s="2" t="s">
        <v>2985</v>
      </c>
      <c r="Y1911" s="2">
        <v>92231</v>
      </c>
      <c r="Z1911" s="10">
        <v>42140</v>
      </c>
      <c r="AA1911" s="14" t="str">
        <f>TEXT(Table1[[#This Row],[Order Date]],"mmmm")</f>
        <v>May</v>
      </c>
      <c r="AB1911" s="8" t="str">
        <f>TEXT(Table1[[#This Row],[Order Date]],"yyyy")</f>
        <v>2015</v>
      </c>
      <c r="AC1911" s="10">
        <v>42141</v>
      </c>
      <c r="AD1911" s="2">
        <v>137.67569999999998</v>
      </c>
      <c r="AE1911" s="2">
        <v>7</v>
      </c>
      <c r="AF1911" s="2">
        <v>199.53</v>
      </c>
      <c r="AG1911" s="2">
        <v>88589</v>
      </c>
      <c r="AH1911" s="7" t="str">
        <f>IF(COUNTIF(Returns!$A$2:$A$1635,Orders!AG1911)&gt;0,"Returned","Not Returned")</f>
        <v>Not Returned</v>
      </c>
    </row>
    <row r="1912" spans="5:34" ht="12.75" customHeight="1" thickTop="1" thickBot="1" x14ac:dyDescent="0.3">
      <c r="E1912" s="11">
        <v>19839</v>
      </c>
      <c r="F1912" s="12" t="s">
        <v>25</v>
      </c>
      <c r="G1912" s="12">
        <v>7.0000000000000007E-2</v>
      </c>
      <c r="H1912" s="12">
        <v>5.98</v>
      </c>
      <c r="I1912" s="12">
        <v>7.15</v>
      </c>
      <c r="J1912" s="12">
        <v>3354</v>
      </c>
      <c r="K1912" s="7" t="str">
        <f>IF(COUNTIF(Table1[Customer ID],Table1[[#This Row],[Customer ID]])&gt;1,"Repeat Customer","One-Time Customer")</f>
        <v>Repeat Customer</v>
      </c>
      <c r="L1912" s="12" t="s">
        <v>2984</v>
      </c>
      <c r="M1912" s="12" t="s">
        <v>49</v>
      </c>
      <c r="N1912" s="12" t="s">
        <v>28</v>
      </c>
      <c r="O1912" s="12" t="s">
        <v>29</v>
      </c>
      <c r="P1912" s="12" t="s">
        <v>93</v>
      </c>
      <c r="Q1912" s="12" t="s">
        <v>59</v>
      </c>
      <c r="R1912" s="12" t="s">
        <v>2986</v>
      </c>
      <c r="S1912" s="12">
        <v>0.36</v>
      </c>
      <c r="T1912" s="7">
        <f>Table1[[#This Row],[Profit]]/Table1[[#This Row],[Sales]]</f>
        <v>-1.6734143049932524</v>
      </c>
      <c r="U1912" s="12" t="s">
        <v>33</v>
      </c>
      <c r="V1912" s="12" t="s">
        <v>34</v>
      </c>
      <c r="W1912" s="12" t="s">
        <v>45</v>
      </c>
      <c r="X1912" s="12" t="s">
        <v>2985</v>
      </c>
      <c r="Y1912" s="12">
        <v>92231</v>
      </c>
      <c r="Z1912" s="13">
        <v>42140</v>
      </c>
      <c r="AA1912" s="14" t="str">
        <f>TEXT(Table1[[#This Row],[Order Date]],"mmmm")</f>
        <v>May</v>
      </c>
      <c r="AB1912" s="8" t="str">
        <f>TEXT(Table1[[#This Row],[Order Date]],"yyyy")</f>
        <v>2015</v>
      </c>
      <c r="AC1912" s="13">
        <v>42142</v>
      </c>
      <c r="AD1912" s="12">
        <v>-62</v>
      </c>
      <c r="AE1912" s="12">
        <v>6</v>
      </c>
      <c r="AF1912" s="12">
        <v>37.049999999999997</v>
      </c>
      <c r="AG1912" s="12">
        <v>88589</v>
      </c>
      <c r="AH1912" s="7" t="str">
        <f>IF(COUNTIF(Returns!$A$2:$A$1635,Orders!AG1912)&gt;0,"Returned","Not Returned")</f>
        <v>Not Returned</v>
      </c>
    </row>
    <row r="1913" spans="5:34" ht="12.75" customHeight="1" thickTop="1" thickBot="1" x14ac:dyDescent="0.3">
      <c r="E1913" s="9">
        <v>19666</v>
      </c>
      <c r="F1913" s="2" t="s">
        <v>37</v>
      </c>
      <c r="G1913" s="2">
        <v>0.04</v>
      </c>
      <c r="H1913" s="2">
        <v>3.69</v>
      </c>
      <c r="I1913" s="2">
        <v>0.5</v>
      </c>
      <c r="J1913" s="2">
        <v>3354</v>
      </c>
      <c r="K1913" s="7" t="str">
        <f>IF(COUNTIF(Table1[Customer ID],Table1[[#This Row],[Customer ID]])&gt;1,"Repeat Customer","One-Time Customer")</f>
        <v>Repeat Customer</v>
      </c>
      <c r="L1913" s="2" t="s">
        <v>2984</v>
      </c>
      <c r="M1913" s="2" t="s">
        <v>49</v>
      </c>
      <c r="N1913" s="2" t="s">
        <v>28</v>
      </c>
      <c r="O1913" s="2" t="s">
        <v>29</v>
      </c>
      <c r="P1913" s="2" t="s">
        <v>134</v>
      </c>
      <c r="Q1913" s="2" t="s">
        <v>59</v>
      </c>
      <c r="R1913" s="2" t="s">
        <v>1539</v>
      </c>
      <c r="S1913" s="2">
        <v>0.38</v>
      </c>
      <c r="T1913" s="7">
        <f>Table1[[#This Row],[Profit]]/Table1[[#This Row],[Sales]]</f>
        <v>0.69</v>
      </c>
      <c r="U1913" s="2" t="s">
        <v>33</v>
      </c>
      <c r="V1913" s="2" t="s">
        <v>34</v>
      </c>
      <c r="W1913" s="2" t="s">
        <v>45</v>
      </c>
      <c r="X1913" s="2" t="s">
        <v>2985</v>
      </c>
      <c r="Y1913" s="2">
        <v>92231</v>
      </c>
      <c r="Z1913" s="10">
        <v>42090</v>
      </c>
      <c r="AA1913" s="14" t="str">
        <f>TEXT(Table1[[#This Row],[Order Date]],"mmmm")</f>
        <v>March</v>
      </c>
      <c r="AB1913" s="8" t="str">
        <f>TEXT(Table1[[#This Row],[Order Date]],"yyyy")</f>
        <v>2015</v>
      </c>
      <c r="AC1913" s="10">
        <v>42092</v>
      </c>
      <c r="AD1913" s="2">
        <v>47.527199999999993</v>
      </c>
      <c r="AE1913" s="2">
        <v>19</v>
      </c>
      <c r="AF1913" s="2">
        <v>68.88</v>
      </c>
      <c r="AG1913" s="2">
        <v>88590</v>
      </c>
      <c r="AH1913" s="7" t="str">
        <f>IF(COUNTIF(Returns!$A$2:$A$1635,Orders!AG1913)&gt;0,"Returned","Not Returned")</f>
        <v>Not Returned</v>
      </c>
    </row>
    <row r="1914" spans="5:34" ht="12.75" customHeight="1" thickTop="1" thickBot="1" x14ac:dyDescent="0.3">
      <c r="E1914" s="11">
        <v>23906</v>
      </c>
      <c r="F1914" s="12" t="s">
        <v>106</v>
      </c>
      <c r="G1914" s="12">
        <v>0.1</v>
      </c>
      <c r="H1914" s="12">
        <v>120.98</v>
      </c>
      <c r="I1914" s="12">
        <v>9.07</v>
      </c>
      <c r="J1914" s="12">
        <v>3355</v>
      </c>
      <c r="K1914" s="7" t="str">
        <f>IF(COUNTIF(Table1[Customer ID],Table1[[#This Row],[Customer ID]])&gt;1,"Repeat Customer","One-Time Customer")</f>
        <v>Repeat Customer</v>
      </c>
      <c r="L1914" s="12" t="s">
        <v>2987</v>
      </c>
      <c r="M1914" s="12" t="s">
        <v>49</v>
      </c>
      <c r="N1914" s="12" t="s">
        <v>28</v>
      </c>
      <c r="O1914" s="12" t="s">
        <v>29</v>
      </c>
      <c r="P1914" s="12" t="s">
        <v>109</v>
      </c>
      <c r="Q1914" s="12" t="s">
        <v>59</v>
      </c>
      <c r="R1914" s="12" t="s">
        <v>1323</v>
      </c>
      <c r="S1914" s="12">
        <v>0.35</v>
      </c>
      <c r="T1914" s="7">
        <f>Table1[[#This Row],[Profit]]/Table1[[#This Row],[Sales]]</f>
        <v>0.69</v>
      </c>
      <c r="U1914" s="12" t="s">
        <v>33</v>
      </c>
      <c r="V1914" s="12" t="s">
        <v>34</v>
      </c>
      <c r="W1914" s="12" t="s">
        <v>45</v>
      </c>
      <c r="X1914" s="12" t="s">
        <v>2988</v>
      </c>
      <c r="Y1914" s="12">
        <v>93010</v>
      </c>
      <c r="Z1914" s="13">
        <v>42063</v>
      </c>
      <c r="AA1914" s="14" t="str">
        <f>TEXT(Table1[[#This Row],[Order Date]],"mmmm")</f>
        <v>February</v>
      </c>
      <c r="AB1914" s="8" t="str">
        <f>TEXT(Table1[[#This Row],[Order Date]],"yyyy")</f>
        <v>2015</v>
      </c>
      <c r="AC1914" s="13">
        <v>42072</v>
      </c>
      <c r="AD1914" s="12">
        <v>379.3965</v>
      </c>
      <c r="AE1914" s="12">
        <v>5</v>
      </c>
      <c r="AF1914" s="12">
        <v>549.85</v>
      </c>
      <c r="AG1914" s="12">
        <v>88587</v>
      </c>
      <c r="AH1914" s="7" t="str">
        <f>IF(COUNTIF(Returns!$A$2:$A$1635,Orders!AG1914)&gt;0,"Returned","Not Returned")</f>
        <v>Not Returned</v>
      </c>
    </row>
    <row r="1915" spans="5:34" ht="12.75" customHeight="1" thickTop="1" thickBot="1" x14ac:dyDescent="0.3">
      <c r="E1915" s="9">
        <v>23907</v>
      </c>
      <c r="F1915" s="2" t="s">
        <v>106</v>
      </c>
      <c r="G1915" s="2">
        <v>0.08</v>
      </c>
      <c r="H1915" s="2">
        <v>8.32</v>
      </c>
      <c r="I1915" s="2">
        <v>2.38</v>
      </c>
      <c r="J1915" s="2">
        <v>3355</v>
      </c>
      <c r="K1915" s="7" t="str">
        <f>IF(COUNTIF(Table1[Customer ID],Table1[[#This Row],[Customer ID]])&gt;1,"Repeat Customer","One-Time Customer")</f>
        <v>Repeat Customer</v>
      </c>
      <c r="L1915" s="2" t="s">
        <v>2987</v>
      </c>
      <c r="M1915" s="2" t="s">
        <v>27</v>
      </c>
      <c r="N1915" s="2" t="s">
        <v>28</v>
      </c>
      <c r="O1915" s="2" t="s">
        <v>77</v>
      </c>
      <c r="P1915" s="2" t="s">
        <v>180</v>
      </c>
      <c r="Q1915" s="2" t="s">
        <v>51</v>
      </c>
      <c r="R1915" s="2" t="s">
        <v>607</v>
      </c>
      <c r="S1915" s="2">
        <v>0.74</v>
      </c>
      <c r="T1915" s="7">
        <f>Table1[[#This Row],[Profit]]/Table1[[#This Row],[Sales]]</f>
        <v>-0.85384772402531117</v>
      </c>
      <c r="U1915" s="2" t="s">
        <v>33</v>
      </c>
      <c r="V1915" s="2" t="s">
        <v>34</v>
      </c>
      <c r="W1915" s="2" t="s">
        <v>45</v>
      </c>
      <c r="X1915" s="2" t="s">
        <v>2988</v>
      </c>
      <c r="Y1915" s="2">
        <v>93010</v>
      </c>
      <c r="Z1915" s="10">
        <v>42063</v>
      </c>
      <c r="AA1915" s="14" t="str">
        <f>TEXT(Table1[[#This Row],[Order Date]],"mmmm")</f>
        <v>February</v>
      </c>
      <c r="AB1915" s="8" t="str">
        <f>TEXT(Table1[[#This Row],[Order Date]],"yyyy")</f>
        <v>2015</v>
      </c>
      <c r="AC1915" s="10">
        <v>42067</v>
      </c>
      <c r="AD1915" s="2">
        <v>-41.83</v>
      </c>
      <c r="AE1915" s="2">
        <v>6</v>
      </c>
      <c r="AF1915" s="2">
        <v>48.99</v>
      </c>
      <c r="AG1915" s="2">
        <v>88587</v>
      </c>
      <c r="AH1915" s="7" t="str">
        <f>IF(COUNTIF(Returns!$A$2:$A$1635,Orders!AG1915)&gt;0,"Returned","Not Returned")</f>
        <v>Not Returned</v>
      </c>
    </row>
    <row r="1916" spans="5:34" ht="12.75" customHeight="1" thickTop="1" thickBot="1" x14ac:dyDescent="0.3">
      <c r="E1916" s="11">
        <v>23908</v>
      </c>
      <c r="F1916" s="12" t="s">
        <v>106</v>
      </c>
      <c r="G1916" s="12">
        <v>0.1</v>
      </c>
      <c r="H1916" s="12">
        <v>125.99</v>
      </c>
      <c r="I1916" s="12">
        <v>4.2</v>
      </c>
      <c r="J1916" s="12">
        <v>3355</v>
      </c>
      <c r="K1916" s="7" t="str">
        <f>IF(COUNTIF(Table1[Customer ID],Table1[[#This Row],[Customer ID]])&gt;1,"Repeat Customer","One-Time Customer")</f>
        <v>Repeat Customer</v>
      </c>
      <c r="L1916" s="12" t="s">
        <v>2987</v>
      </c>
      <c r="M1916" s="12" t="s">
        <v>49</v>
      </c>
      <c r="N1916" s="12" t="s">
        <v>28</v>
      </c>
      <c r="O1916" s="12" t="s">
        <v>77</v>
      </c>
      <c r="P1916" s="12" t="s">
        <v>78</v>
      </c>
      <c r="Q1916" s="12" t="s">
        <v>59</v>
      </c>
      <c r="R1916" s="12" t="s">
        <v>2798</v>
      </c>
      <c r="S1916" s="12">
        <v>0.59</v>
      </c>
      <c r="T1916" s="7">
        <f>Table1[[#This Row],[Profit]]/Table1[[#This Row],[Sales]]</f>
        <v>0.54650876111649205</v>
      </c>
      <c r="U1916" s="12" t="s">
        <v>33</v>
      </c>
      <c r="V1916" s="12" t="s">
        <v>34</v>
      </c>
      <c r="W1916" s="12" t="s">
        <v>45</v>
      </c>
      <c r="X1916" s="12" t="s">
        <v>2988</v>
      </c>
      <c r="Y1916" s="12">
        <v>93010</v>
      </c>
      <c r="Z1916" s="13">
        <v>42063</v>
      </c>
      <c r="AA1916" s="14" t="str">
        <f>TEXT(Table1[[#This Row],[Order Date]],"mmmm")</f>
        <v>February</v>
      </c>
      <c r="AB1916" s="8" t="str">
        <f>TEXT(Table1[[#This Row],[Order Date]],"yyyy")</f>
        <v>2015</v>
      </c>
      <c r="AC1916" s="13">
        <v>42063</v>
      </c>
      <c r="AD1916" s="12">
        <v>372.40199999999999</v>
      </c>
      <c r="AE1916" s="12">
        <v>7</v>
      </c>
      <c r="AF1916" s="12">
        <v>681.42</v>
      </c>
      <c r="AG1916" s="12">
        <v>88587</v>
      </c>
      <c r="AH1916" s="7" t="str">
        <f>IF(COUNTIF(Returns!$A$2:$A$1635,Orders!AG1916)&gt;0,"Returned","Not Returned")</f>
        <v>Not Returned</v>
      </c>
    </row>
    <row r="1917" spans="5:34" ht="12.75" customHeight="1" thickTop="1" thickBot="1" x14ac:dyDescent="0.3">
      <c r="E1917" s="9">
        <v>18628</v>
      </c>
      <c r="F1917" s="2" t="s">
        <v>56</v>
      </c>
      <c r="G1917" s="2">
        <v>7.0000000000000007E-2</v>
      </c>
      <c r="H1917" s="2">
        <v>5.34</v>
      </c>
      <c r="I1917" s="2">
        <v>5.63</v>
      </c>
      <c r="J1917" s="2">
        <v>3356</v>
      </c>
      <c r="K1917" s="7" t="str">
        <f>IF(COUNTIF(Table1[Customer ID],Table1[[#This Row],[Customer ID]])&gt;1,"Repeat Customer","One-Time Customer")</f>
        <v>Repeat Customer</v>
      </c>
      <c r="L1917" s="2" t="s">
        <v>2989</v>
      </c>
      <c r="M1917" s="2" t="s">
        <v>49</v>
      </c>
      <c r="N1917" s="2" t="s">
        <v>28</v>
      </c>
      <c r="O1917" s="2" t="s">
        <v>29</v>
      </c>
      <c r="P1917" s="2" t="s">
        <v>109</v>
      </c>
      <c r="Q1917" s="2" t="s">
        <v>59</v>
      </c>
      <c r="R1917" s="2" t="s">
        <v>491</v>
      </c>
      <c r="S1917" s="2">
        <v>0.39</v>
      </c>
      <c r="T1917" s="7">
        <f>Table1[[#This Row],[Profit]]/Table1[[#This Row],[Sales]]</f>
        <v>-1.7456189047261814</v>
      </c>
      <c r="U1917" s="2" t="s">
        <v>33</v>
      </c>
      <c r="V1917" s="2" t="s">
        <v>34</v>
      </c>
      <c r="W1917" s="2" t="s">
        <v>1741</v>
      </c>
      <c r="X1917" s="2" t="s">
        <v>2990</v>
      </c>
      <c r="Y1917" s="2">
        <v>83616</v>
      </c>
      <c r="Z1917" s="10">
        <v>42128</v>
      </c>
      <c r="AA1917" s="14" t="str">
        <f>TEXT(Table1[[#This Row],[Order Date]],"mmmm")</f>
        <v>May</v>
      </c>
      <c r="AB1917" s="8" t="str">
        <f>TEXT(Table1[[#This Row],[Order Date]],"yyyy")</f>
        <v>2015</v>
      </c>
      <c r="AC1917" s="10">
        <v>42130</v>
      </c>
      <c r="AD1917" s="2">
        <v>-116.3455</v>
      </c>
      <c r="AE1917" s="2">
        <v>13</v>
      </c>
      <c r="AF1917" s="2">
        <v>66.650000000000006</v>
      </c>
      <c r="AG1917" s="2">
        <v>88588</v>
      </c>
      <c r="AH1917" s="7" t="str">
        <f>IF(COUNTIF(Returns!$A$2:$A$1635,Orders!AG1917)&gt;0,"Returned","Not Returned")</f>
        <v>Not Returned</v>
      </c>
    </row>
    <row r="1918" spans="5:34" ht="12.75" customHeight="1" thickTop="1" thickBot="1" x14ac:dyDescent="0.3">
      <c r="E1918" s="11">
        <v>18629</v>
      </c>
      <c r="F1918" s="12" t="s">
        <v>56</v>
      </c>
      <c r="G1918" s="12">
        <v>0.03</v>
      </c>
      <c r="H1918" s="12">
        <v>160.97999999999999</v>
      </c>
      <c r="I1918" s="12">
        <v>30</v>
      </c>
      <c r="J1918" s="12">
        <v>3356</v>
      </c>
      <c r="K1918" s="7" t="str">
        <f>IF(COUNTIF(Table1[Customer ID],Table1[[#This Row],[Customer ID]])&gt;1,"Repeat Customer","One-Time Customer")</f>
        <v>Repeat Customer</v>
      </c>
      <c r="L1918" s="12" t="s">
        <v>2989</v>
      </c>
      <c r="M1918" s="12" t="s">
        <v>39</v>
      </c>
      <c r="N1918" s="12" t="s">
        <v>28</v>
      </c>
      <c r="O1918" s="12" t="s">
        <v>41</v>
      </c>
      <c r="P1918" s="12" t="s">
        <v>42</v>
      </c>
      <c r="Q1918" s="12" t="s">
        <v>43</v>
      </c>
      <c r="R1918" s="12" t="s">
        <v>177</v>
      </c>
      <c r="S1918" s="12">
        <v>0.62</v>
      </c>
      <c r="T1918" s="7">
        <f>Table1[[#This Row],[Profit]]/Table1[[#This Row],[Sales]]</f>
        <v>0.44472694058947032</v>
      </c>
      <c r="U1918" s="12" t="s">
        <v>33</v>
      </c>
      <c r="V1918" s="12" t="s">
        <v>34</v>
      </c>
      <c r="W1918" s="12" t="s">
        <v>1741</v>
      </c>
      <c r="X1918" s="12" t="s">
        <v>2990</v>
      </c>
      <c r="Y1918" s="12">
        <v>83616</v>
      </c>
      <c r="Z1918" s="13">
        <v>42128</v>
      </c>
      <c r="AA1918" s="14" t="str">
        <f>TEXT(Table1[[#This Row],[Order Date]],"mmmm")</f>
        <v>May</v>
      </c>
      <c r="AB1918" s="8" t="str">
        <f>TEXT(Table1[[#This Row],[Order Date]],"yyyy")</f>
        <v>2015</v>
      </c>
      <c r="AC1918" s="13">
        <v>42129</v>
      </c>
      <c r="AD1918" s="12">
        <v>1304.9000000000001</v>
      </c>
      <c r="AE1918" s="12">
        <v>18</v>
      </c>
      <c r="AF1918" s="12">
        <v>2934.16</v>
      </c>
      <c r="AG1918" s="12">
        <v>88588</v>
      </c>
      <c r="AH1918" s="7" t="str">
        <f>IF(COUNTIF(Returns!$A$2:$A$1635,Orders!AG1918)&gt;0,"Returned","Not Returned")</f>
        <v>Not Returned</v>
      </c>
    </row>
    <row r="1919" spans="5:34" ht="12.75" customHeight="1" thickTop="1" thickBot="1" x14ac:dyDescent="0.3">
      <c r="E1919" s="9">
        <v>18630</v>
      </c>
      <c r="F1919" s="2" t="s">
        <v>56</v>
      </c>
      <c r="G1919" s="2">
        <v>0.04</v>
      </c>
      <c r="H1919" s="2">
        <v>65.989999999999995</v>
      </c>
      <c r="I1919" s="2">
        <v>5.63</v>
      </c>
      <c r="J1919" s="2">
        <v>3356</v>
      </c>
      <c r="K1919" s="7" t="str">
        <f>IF(COUNTIF(Table1[Customer ID],Table1[[#This Row],[Customer ID]])&gt;1,"Repeat Customer","One-Time Customer")</f>
        <v>Repeat Customer</v>
      </c>
      <c r="L1919" s="2" t="s">
        <v>2989</v>
      </c>
      <c r="M1919" s="2" t="s">
        <v>27</v>
      </c>
      <c r="N1919" s="2" t="s">
        <v>28</v>
      </c>
      <c r="O1919" s="2" t="s">
        <v>77</v>
      </c>
      <c r="P1919" s="2" t="s">
        <v>78</v>
      </c>
      <c r="Q1919" s="2" t="s">
        <v>59</v>
      </c>
      <c r="R1919" s="2" t="s">
        <v>2991</v>
      </c>
      <c r="S1919" s="2">
        <v>0.56000000000000005</v>
      </c>
      <c r="T1919" s="7">
        <f>Table1[[#This Row],[Profit]]/Table1[[#This Row],[Sales]]</f>
        <v>0.69</v>
      </c>
      <c r="U1919" s="2" t="s">
        <v>33</v>
      </c>
      <c r="V1919" s="2" t="s">
        <v>34</v>
      </c>
      <c r="W1919" s="2" t="s">
        <v>1741</v>
      </c>
      <c r="X1919" s="2" t="s">
        <v>2990</v>
      </c>
      <c r="Y1919" s="2">
        <v>83616</v>
      </c>
      <c r="Z1919" s="10">
        <v>42128</v>
      </c>
      <c r="AA1919" s="14" t="str">
        <f>TEXT(Table1[[#This Row],[Order Date]],"mmmm")</f>
        <v>May</v>
      </c>
      <c r="AB1919" s="8" t="str">
        <f>TEXT(Table1[[#This Row],[Order Date]],"yyyy")</f>
        <v>2015</v>
      </c>
      <c r="AC1919" s="10">
        <v>42128</v>
      </c>
      <c r="AD1919" s="2">
        <v>605.04719999999998</v>
      </c>
      <c r="AE1919" s="2">
        <v>15</v>
      </c>
      <c r="AF1919" s="2">
        <v>876.88</v>
      </c>
      <c r="AG1919" s="2">
        <v>88588</v>
      </c>
      <c r="AH1919" s="7" t="str">
        <f>IF(COUNTIF(Returns!$A$2:$A$1635,Orders!AG1919)&gt;0,"Returned","Not Returned")</f>
        <v>Not Returned</v>
      </c>
    </row>
    <row r="1920" spans="5:34" ht="12.75" customHeight="1" thickTop="1" thickBot="1" x14ac:dyDescent="0.3">
      <c r="E1920" s="11">
        <v>22597</v>
      </c>
      <c r="F1920" s="12" t="s">
        <v>25</v>
      </c>
      <c r="G1920" s="12">
        <v>0.09</v>
      </c>
      <c r="H1920" s="12">
        <v>28.53</v>
      </c>
      <c r="I1920" s="12">
        <v>1.49</v>
      </c>
      <c r="J1920" s="12">
        <v>3359</v>
      </c>
      <c r="K1920" s="7" t="str">
        <f>IF(COUNTIF(Table1[Customer ID],Table1[[#This Row],[Customer ID]])&gt;1,"Repeat Customer","One-Time Customer")</f>
        <v>One-Time Customer</v>
      </c>
      <c r="L1920" s="12" t="s">
        <v>2992</v>
      </c>
      <c r="M1920" s="12" t="s">
        <v>49</v>
      </c>
      <c r="N1920" s="12" t="s">
        <v>40</v>
      </c>
      <c r="O1920" s="12" t="s">
        <v>29</v>
      </c>
      <c r="P1920" s="12" t="s">
        <v>109</v>
      </c>
      <c r="Q1920" s="12" t="s">
        <v>59</v>
      </c>
      <c r="R1920" s="12" t="s">
        <v>332</v>
      </c>
      <c r="S1920" s="12">
        <v>0.38</v>
      </c>
      <c r="T1920" s="7">
        <f>Table1[[#This Row],[Profit]]/Table1[[#This Row],[Sales]]</f>
        <v>0.68298874976164736</v>
      </c>
      <c r="U1920" s="12" t="s">
        <v>33</v>
      </c>
      <c r="V1920" s="12" t="s">
        <v>61</v>
      </c>
      <c r="W1920" s="12" t="s">
        <v>1858</v>
      </c>
      <c r="X1920" s="12" t="s">
        <v>2993</v>
      </c>
      <c r="Y1920" s="12">
        <v>53213</v>
      </c>
      <c r="Z1920" s="13">
        <v>42122</v>
      </c>
      <c r="AA1920" s="14" t="str">
        <f>TEXT(Table1[[#This Row],[Order Date]],"mmmm")</f>
        <v>April</v>
      </c>
      <c r="AB1920" s="8" t="str">
        <f>TEXT(Table1[[#This Row],[Order Date]],"yyyy")</f>
        <v>2015</v>
      </c>
      <c r="AC1920" s="13">
        <v>42124</v>
      </c>
      <c r="AD1920" s="12">
        <v>107.45461999999999</v>
      </c>
      <c r="AE1920" s="12">
        <v>6</v>
      </c>
      <c r="AF1920" s="12">
        <v>157.33000000000001</v>
      </c>
      <c r="AG1920" s="12">
        <v>91437</v>
      </c>
      <c r="AH1920" s="7" t="str">
        <f>IF(COUNTIF(Returns!$A$2:$A$1635,Orders!AG1920)&gt;0,"Returned","Not Returned")</f>
        <v>Not Returned</v>
      </c>
    </row>
    <row r="1921" spans="5:34" ht="12.75" customHeight="1" thickTop="1" thickBot="1" x14ac:dyDescent="0.3">
      <c r="E1921" s="9">
        <v>23359</v>
      </c>
      <c r="F1921" s="2" t="s">
        <v>37</v>
      </c>
      <c r="G1921" s="2">
        <v>0.02</v>
      </c>
      <c r="H1921" s="2">
        <v>9.11</v>
      </c>
      <c r="I1921" s="2">
        <v>2.15</v>
      </c>
      <c r="J1921" s="2">
        <v>3360</v>
      </c>
      <c r="K1921" s="7" t="str">
        <f>IF(COUNTIF(Table1[Customer ID],Table1[[#This Row],[Customer ID]])&gt;1,"Repeat Customer","One-Time Customer")</f>
        <v>One-Time Customer</v>
      </c>
      <c r="L1921" s="2" t="s">
        <v>2994</v>
      </c>
      <c r="M1921" s="2" t="s">
        <v>49</v>
      </c>
      <c r="N1921" s="2" t="s">
        <v>40</v>
      </c>
      <c r="O1921" s="2" t="s">
        <v>29</v>
      </c>
      <c r="P1921" s="2" t="s">
        <v>93</v>
      </c>
      <c r="Q1921" s="2" t="s">
        <v>31</v>
      </c>
      <c r="R1921" s="2" t="s">
        <v>1258</v>
      </c>
      <c r="S1921" s="2">
        <v>0.4</v>
      </c>
      <c r="T1921" s="7">
        <f>Table1[[#This Row],[Profit]]/Table1[[#This Row],[Sales]]</f>
        <v>0.67263427109974427</v>
      </c>
      <c r="U1921" s="2" t="s">
        <v>33</v>
      </c>
      <c r="V1921" s="2" t="s">
        <v>61</v>
      </c>
      <c r="W1921" s="2" t="s">
        <v>1858</v>
      </c>
      <c r="X1921" s="2" t="s">
        <v>2995</v>
      </c>
      <c r="Y1921" s="2">
        <v>53214</v>
      </c>
      <c r="Z1921" s="10">
        <v>42083</v>
      </c>
      <c r="AA1921" s="14" t="str">
        <f>TEXT(Table1[[#This Row],[Order Date]],"mmmm")</f>
        <v>March</v>
      </c>
      <c r="AB1921" s="8" t="str">
        <f>TEXT(Table1[[#This Row],[Order Date]],"yyyy")</f>
        <v>2015</v>
      </c>
      <c r="AC1921" s="10">
        <v>42085</v>
      </c>
      <c r="AD1921" s="2">
        <v>18.41</v>
      </c>
      <c r="AE1921" s="2">
        <v>3</v>
      </c>
      <c r="AF1921" s="2">
        <v>27.37</v>
      </c>
      <c r="AG1921" s="2">
        <v>91435</v>
      </c>
      <c r="AH1921" s="7" t="str">
        <f>IF(COUNTIF(Returns!$A$2:$A$1635,Orders!AG1921)&gt;0,"Returned","Not Returned")</f>
        <v>Not Returned</v>
      </c>
    </row>
    <row r="1922" spans="5:34" ht="12.75" customHeight="1" thickTop="1" thickBot="1" x14ac:dyDescent="0.3">
      <c r="E1922" s="11">
        <v>23360</v>
      </c>
      <c r="F1922" s="12" t="s">
        <v>37</v>
      </c>
      <c r="G1922" s="12">
        <v>0.06</v>
      </c>
      <c r="H1922" s="12">
        <v>12.64</v>
      </c>
      <c r="I1922" s="12">
        <v>4.9800000000000004</v>
      </c>
      <c r="J1922" s="12">
        <v>3361</v>
      </c>
      <c r="K1922" s="7" t="str">
        <f>IF(COUNTIF(Table1[Customer ID],Table1[[#This Row],[Customer ID]])&gt;1,"Repeat Customer","One-Time Customer")</f>
        <v>Repeat Customer</v>
      </c>
      <c r="L1922" s="12" t="s">
        <v>2996</v>
      </c>
      <c r="M1922" s="12" t="s">
        <v>49</v>
      </c>
      <c r="N1922" s="12" t="s">
        <v>40</v>
      </c>
      <c r="O1922" s="12" t="s">
        <v>41</v>
      </c>
      <c r="P1922" s="12" t="s">
        <v>50</v>
      </c>
      <c r="Q1922" s="12" t="s">
        <v>51</v>
      </c>
      <c r="R1922" s="12" t="s">
        <v>625</v>
      </c>
      <c r="S1922" s="12">
        <v>0.48</v>
      </c>
      <c r="T1922" s="7">
        <f>Table1[[#This Row],[Profit]]/Table1[[#This Row],[Sales]]</f>
        <v>0.66860228198859006</v>
      </c>
      <c r="U1922" s="12" t="s">
        <v>33</v>
      </c>
      <c r="V1922" s="12" t="s">
        <v>61</v>
      </c>
      <c r="W1922" s="12" t="s">
        <v>1858</v>
      </c>
      <c r="X1922" s="12" t="s">
        <v>2997</v>
      </c>
      <c r="Y1922" s="12">
        <v>53095</v>
      </c>
      <c r="Z1922" s="13">
        <v>42083</v>
      </c>
      <c r="AA1922" s="14" t="str">
        <f>TEXT(Table1[[#This Row],[Order Date]],"mmmm")</f>
        <v>March</v>
      </c>
      <c r="AB1922" s="8" t="str">
        <f>TEXT(Table1[[#This Row],[Order Date]],"yyyy")</f>
        <v>2015</v>
      </c>
      <c r="AC1922" s="13">
        <v>42085</v>
      </c>
      <c r="AD1922" s="12">
        <v>65.63</v>
      </c>
      <c r="AE1922" s="12">
        <v>8</v>
      </c>
      <c r="AF1922" s="12">
        <v>98.16</v>
      </c>
      <c r="AG1922" s="12">
        <v>91435</v>
      </c>
      <c r="AH1922" s="7" t="str">
        <f>IF(COUNTIF(Returns!$A$2:$A$1635,Orders!AG1922)&gt;0,"Returned","Not Returned")</f>
        <v>Not Returned</v>
      </c>
    </row>
    <row r="1923" spans="5:34" ht="12.75" customHeight="1" thickTop="1" thickBot="1" x14ac:dyDescent="0.3">
      <c r="E1923" s="9">
        <v>24802</v>
      </c>
      <c r="F1923" s="2" t="s">
        <v>56</v>
      </c>
      <c r="G1923" s="2">
        <v>0.04</v>
      </c>
      <c r="H1923" s="2">
        <v>7.96</v>
      </c>
      <c r="I1923" s="2">
        <v>4.95</v>
      </c>
      <c r="J1923" s="2">
        <v>3361</v>
      </c>
      <c r="K1923" s="7" t="str">
        <f>IF(COUNTIF(Table1[Customer ID],Table1[[#This Row],[Customer ID]])&gt;1,"Repeat Customer","One-Time Customer")</f>
        <v>Repeat Customer</v>
      </c>
      <c r="L1923" s="2" t="s">
        <v>2996</v>
      </c>
      <c r="M1923" s="2" t="s">
        <v>49</v>
      </c>
      <c r="N1923" s="2" t="s">
        <v>40</v>
      </c>
      <c r="O1923" s="2" t="s">
        <v>41</v>
      </c>
      <c r="P1923" s="2" t="s">
        <v>50</v>
      </c>
      <c r="Q1923" s="2" t="s">
        <v>59</v>
      </c>
      <c r="R1923" s="2" t="s">
        <v>1285</v>
      </c>
      <c r="S1923" s="2">
        <v>0.41</v>
      </c>
      <c r="T1923" s="7">
        <f>Table1[[#This Row],[Profit]]/Table1[[#This Row],[Sales]]</f>
        <v>-6.6574799758849376E-2</v>
      </c>
      <c r="U1923" s="2" t="s">
        <v>33</v>
      </c>
      <c r="V1923" s="2" t="s">
        <v>61</v>
      </c>
      <c r="W1923" s="2" t="s">
        <v>1858</v>
      </c>
      <c r="X1923" s="2" t="s">
        <v>2997</v>
      </c>
      <c r="Y1923" s="2">
        <v>53095</v>
      </c>
      <c r="Z1923" s="10">
        <v>42030</v>
      </c>
      <c r="AA1923" s="14" t="str">
        <f>TEXT(Table1[[#This Row],[Order Date]],"mmmm")</f>
        <v>January</v>
      </c>
      <c r="AB1923" s="8" t="str">
        <f>TEXT(Table1[[#This Row],[Order Date]],"yyyy")</f>
        <v>2015</v>
      </c>
      <c r="AC1923" s="10">
        <v>42030</v>
      </c>
      <c r="AD1923" s="2">
        <v>-7.73</v>
      </c>
      <c r="AE1923" s="2">
        <v>15</v>
      </c>
      <c r="AF1923" s="2">
        <v>116.11</v>
      </c>
      <c r="AG1923" s="2">
        <v>91436</v>
      </c>
      <c r="AH1923" s="7" t="str">
        <f>IF(COUNTIF(Returns!$A$2:$A$1635,Orders!AG1923)&gt;0,"Returned","Not Returned")</f>
        <v>Not Returned</v>
      </c>
    </row>
    <row r="1924" spans="5:34" ht="12.75" customHeight="1" thickTop="1" thickBot="1" x14ac:dyDescent="0.3">
      <c r="E1924" s="11">
        <v>23887</v>
      </c>
      <c r="F1924" s="12" t="s">
        <v>56</v>
      </c>
      <c r="G1924" s="12">
        <v>0.03</v>
      </c>
      <c r="H1924" s="12">
        <v>4.9800000000000004</v>
      </c>
      <c r="I1924" s="12">
        <v>4.95</v>
      </c>
      <c r="J1924" s="12">
        <v>3361</v>
      </c>
      <c r="K1924" s="7" t="str">
        <f>IF(COUNTIF(Table1[Customer ID],Table1[[#This Row],[Customer ID]])&gt;1,"Repeat Customer","One-Time Customer")</f>
        <v>Repeat Customer</v>
      </c>
      <c r="L1924" s="12" t="s">
        <v>2996</v>
      </c>
      <c r="M1924" s="12" t="s">
        <v>49</v>
      </c>
      <c r="N1924" s="12" t="s">
        <v>40</v>
      </c>
      <c r="O1924" s="12" t="s">
        <v>29</v>
      </c>
      <c r="P1924" s="12" t="s">
        <v>109</v>
      </c>
      <c r="Q1924" s="12" t="s">
        <v>59</v>
      </c>
      <c r="R1924" s="12" t="s">
        <v>2498</v>
      </c>
      <c r="S1924" s="12">
        <v>0.37</v>
      </c>
      <c r="T1924" s="7">
        <f>Table1[[#This Row],[Profit]]/Table1[[#This Row],[Sales]]</f>
        <v>-0.50521315789473686</v>
      </c>
      <c r="U1924" s="12" t="s">
        <v>33</v>
      </c>
      <c r="V1924" s="12" t="s">
        <v>61</v>
      </c>
      <c r="W1924" s="12" t="s">
        <v>1858</v>
      </c>
      <c r="X1924" s="12" t="s">
        <v>2997</v>
      </c>
      <c r="Y1924" s="12">
        <v>53095</v>
      </c>
      <c r="Z1924" s="13">
        <v>42164</v>
      </c>
      <c r="AA1924" s="14" t="str">
        <f>TEXT(Table1[[#This Row],[Order Date]],"mmmm")</f>
        <v>June</v>
      </c>
      <c r="AB1924" s="8" t="str">
        <f>TEXT(Table1[[#This Row],[Order Date]],"yyyy")</f>
        <v>2015</v>
      </c>
      <c r="AC1924" s="13">
        <v>42166</v>
      </c>
      <c r="AD1924" s="12">
        <v>-47.995249999999999</v>
      </c>
      <c r="AE1924" s="12">
        <v>19</v>
      </c>
      <c r="AF1924" s="12">
        <v>95</v>
      </c>
      <c r="AG1924" s="12">
        <v>91438</v>
      </c>
      <c r="AH1924" s="7" t="str">
        <f>IF(COUNTIF(Returns!$A$2:$A$1635,Orders!AG1924)&gt;0,"Returned","Not Returned")</f>
        <v>Not Returned</v>
      </c>
    </row>
    <row r="1925" spans="5:34" ht="12.75" customHeight="1" thickTop="1" thickBot="1" x14ac:dyDescent="0.3">
      <c r="E1925" s="9">
        <v>19749</v>
      </c>
      <c r="F1925" s="2" t="s">
        <v>106</v>
      </c>
      <c r="G1925" s="2">
        <v>0.1</v>
      </c>
      <c r="H1925" s="2">
        <v>80.97</v>
      </c>
      <c r="I1925" s="2">
        <v>33.6</v>
      </c>
      <c r="J1925" s="2">
        <v>3366</v>
      </c>
      <c r="K1925" s="7" t="str">
        <f>IF(COUNTIF(Table1[Customer ID],Table1[[#This Row],[Customer ID]])&gt;1,"Repeat Customer","One-Time Customer")</f>
        <v>Repeat Customer</v>
      </c>
      <c r="L1925" s="2" t="s">
        <v>2998</v>
      </c>
      <c r="M1925" s="2" t="s">
        <v>39</v>
      </c>
      <c r="N1925" s="2" t="s">
        <v>40</v>
      </c>
      <c r="O1925" s="2" t="s">
        <v>77</v>
      </c>
      <c r="P1925" s="2" t="s">
        <v>85</v>
      </c>
      <c r="Q1925" s="2" t="s">
        <v>43</v>
      </c>
      <c r="R1925" s="2" t="s">
        <v>2032</v>
      </c>
      <c r="S1925" s="2">
        <v>0.37</v>
      </c>
      <c r="T1925" s="7">
        <f>Table1[[#This Row],[Profit]]/Table1[[#This Row],[Sales]]</f>
        <v>7.9062048545196217E-2</v>
      </c>
      <c r="U1925" s="2" t="s">
        <v>33</v>
      </c>
      <c r="V1925" s="2" t="s">
        <v>53</v>
      </c>
      <c r="W1925" s="2" t="s">
        <v>154</v>
      </c>
      <c r="X1925" s="2" t="s">
        <v>309</v>
      </c>
      <c r="Y1925" s="2">
        <v>45373</v>
      </c>
      <c r="Z1925" s="10">
        <v>42148</v>
      </c>
      <c r="AA1925" s="14" t="str">
        <f>TEXT(Table1[[#This Row],[Order Date]],"mmmm")</f>
        <v>May</v>
      </c>
      <c r="AB1925" s="8" t="str">
        <f>TEXT(Table1[[#This Row],[Order Date]],"yyyy")</f>
        <v>2015</v>
      </c>
      <c r="AC1925" s="10">
        <v>42153</v>
      </c>
      <c r="AD1925" s="2">
        <v>66.22</v>
      </c>
      <c r="AE1925" s="2">
        <v>11</v>
      </c>
      <c r="AF1925" s="2">
        <v>837.57</v>
      </c>
      <c r="AG1925" s="2">
        <v>90501</v>
      </c>
      <c r="AH1925" s="7" t="str">
        <f>IF(COUNTIF(Returns!$A$2:$A$1635,Orders!AG1925)&gt;0,"Returned","Not Returned")</f>
        <v>Not Returned</v>
      </c>
    </row>
    <row r="1926" spans="5:34" ht="12.75" customHeight="1" thickTop="1" thickBot="1" x14ac:dyDescent="0.3">
      <c r="E1926" s="11">
        <v>19750</v>
      </c>
      <c r="F1926" s="12" t="s">
        <v>106</v>
      </c>
      <c r="G1926" s="12">
        <v>0.02</v>
      </c>
      <c r="H1926" s="12">
        <v>6.48</v>
      </c>
      <c r="I1926" s="12">
        <v>5.1100000000000003</v>
      </c>
      <c r="J1926" s="12">
        <v>3366</v>
      </c>
      <c r="K1926" s="7" t="str">
        <f>IF(COUNTIF(Table1[Customer ID],Table1[[#This Row],[Customer ID]])&gt;1,"Repeat Customer","One-Time Customer")</f>
        <v>Repeat Customer</v>
      </c>
      <c r="L1926" s="12" t="s">
        <v>2998</v>
      </c>
      <c r="M1926" s="12" t="s">
        <v>49</v>
      </c>
      <c r="N1926" s="12" t="s">
        <v>40</v>
      </c>
      <c r="O1926" s="12" t="s">
        <v>29</v>
      </c>
      <c r="P1926" s="12" t="s">
        <v>93</v>
      </c>
      <c r="Q1926" s="12" t="s">
        <v>59</v>
      </c>
      <c r="R1926" s="12" t="s">
        <v>992</v>
      </c>
      <c r="S1926" s="12">
        <v>0.37</v>
      </c>
      <c r="T1926" s="7">
        <f>Table1[[#This Row],[Profit]]/Table1[[#This Row],[Sales]]</f>
        <v>-0.41853432942013519</v>
      </c>
      <c r="U1926" s="12" t="s">
        <v>33</v>
      </c>
      <c r="V1926" s="12" t="s">
        <v>53</v>
      </c>
      <c r="W1926" s="12" t="s">
        <v>154</v>
      </c>
      <c r="X1926" s="12" t="s">
        <v>309</v>
      </c>
      <c r="Y1926" s="12">
        <v>45373</v>
      </c>
      <c r="Z1926" s="13">
        <v>42148</v>
      </c>
      <c r="AA1926" s="14" t="str">
        <f>TEXT(Table1[[#This Row],[Order Date]],"mmmm")</f>
        <v>May</v>
      </c>
      <c r="AB1926" s="8" t="str">
        <f>TEXT(Table1[[#This Row],[Order Date]],"yyyy")</f>
        <v>2015</v>
      </c>
      <c r="AC1926" s="13">
        <v>42152</v>
      </c>
      <c r="AD1926" s="12">
        <v>-23.53</v>
      </c>
      <c r="AE1926" s="12">
        <v>8</v>
      </c>
      <c r="AF1926" s="12">
        <v>56.22</v>
      </c>
      <c r="AG1926" s="12">
        <v>90501</v>
      </c>
      <c r="AH1926" s="7" t="str">
        <f>IF(COUNTIF(Returns!$A$2:$A$1635,Orders!AG1926)&gt;0,"Returned","Not Returned")</f>
        <v>Not Returned</v>
      </c>
    </row>
    <row r="1927" spans="5:34" ht="12.75" customHeight="1" thickTop="1" thickBot="1" x14ac:dyDescent="0.3">
      <c r="E1927" s="9">
        <v>23428</v>
      </c>
      <c r="F1927" s="2" t="s">
        <v>47</v>
      </c>
      <c r="G1927" s="2">
        <v>0.08</v>
      </c>
      <c r="H1927" s="2">
        <v>30.97</v>
      </c>
      <c r="I1927" s="2">
        <v>4</v>
      </c>
      <c r="J1927" s="2">
        <v>3367</v>
      </c>
      <c r="K1927" s="7" t="str">
        <f>IF(COUNTIF(Table1[Customer ID],Table1[[#This Row],[Customer ID]])&gt;1,"Repeat Customer","One-Time Customer")</f>
        <v>Repeat Customer</v>
      </c>
      <c r="L1927" s="2" t="s">
        <v>2999</v>
      </c>
      <c r="M1927" s="2" t="s">
        <v>49</v>
      </c>
      <c r="N1927" s="2" t="s">
        <v>40</v>
      </c>
      <c r="O1927" s="2" t="s">
        <v>77</v>
      </c>
      <c r="P1927" s="2" t="s">
        <v>180</v>
      </c>
      <c r="Q1927" s="2" t="s">
        <v>59</v>
      </c>
      <c r="R1927" s="2" t="s">
        <v>2702</v>
      </c>
      <c r="S1927" s="2">
        <v>0.74</v>
      </c>
      <c r="T1927" s="7">
        <f>Table1[[#This Row],[Profit]]/Table1[[#This Row],[Sales]]</f>
        <v>1.4071702438831593E-2</v>
      </c>
      <c r="U1927" s="2" t="s">
        <v>33</v>
      </c>
      <c r="V1927" s="2" t="s">
        <v>53</v>
      </c>
      <c r="W1927" s="2" t="s">
        <v>154</v>
      </c>
      <c r="X1927" s="2" t="s">
        <v>3000</v>
      </c>
      <c r="Y1927" s="2">
        <v>43221</v>
      </c>
      <c r="Z1927" s="10">
        <v>42126</v>
      </c>
      <c r="AA1927" s="14" t="str">
        <f>TEXT(Table1[[#This Row],[Order Date]],"mmmm")</f>
        <v>May</v>
      </c>
      <c r="AB1927" s="8" t="str">
        <f>TEXT(Table1[[#This Row],[Order Date]],"yyyy")</f>
        <v>2015</v>
      </c>
      <c r="AC1927" s="10">
        <v>42127</v>
      </c>
      <c r="AD1927" s="2">
        <v>10.680000000000014</v>
      </c>
      <c r="AE1927" s="2">
        <v>26</v>
      </c>
      <c r="AF1927" s="2">
        <v>758.97</v>
      </c>
      <c r="AG1927" s="2">
        <v>90502</v>
      </c>
      <c r="AH1927" s="7" t="str">
        <f>IF(COUNTIF(Returns!$A$2:$A$1635,Orders!AG1927)&gt;0,"Returned","Not Returned")</f>
        <v>Not Returned</v>
      </c>
    </row>
    <row r="1928" spans="5:34" ht="12.75" customHeight="1" thickTop="1" thickBot="1" x14ac:dyDescent="0.3">
      <c r="E1928" s="11">
        <v>23429</v>
      </c>
      <c r="F1928" s="12" t="s">
        <v>47</v>
      </c>
      <c r="G1928" s="12">
        <v>0.1</v>
      </c>
      <c r="H1928" s="12">
        <v>4.13</v>
      </c>
      <c r="I1928" s="12">
        <v>0.5</v>
      </c>
      <c r="J1928" s="12">
        <v>3367</v>
      </c>
      <c r="K1928" s="7" t="str">
        <f>IF(COUNTIF(Table1[Customer ID],Table1[[#This Row],[Customer ID]])&gt;1,"Repeat Customer","One-Time Customer")</f>
        <v>Repeat Customer</v>
      </c>
      <c r="L1928" s="12" t="s">
        <v>2999</v>
      </c>
      <c r="M1928" s="12" t="s">
        <v>27</v>
      </c>
      <c r="N1928" s="12" t="s">
        <v>40</v>
      </c>
      <c r="O1928" s="12" t="s">
        <v>29</v>
      </c>
      <c r="P1928" s="12" t="s">
        <v>134</v>
      </c>
      <c r="Q1928" s="12" t="s">
        <v>59</v>
      </c>
      <c r="R1928" s="12" t="s">
        <v>3001</v>
      </c>
      <c r="S1928" s="12">
        <v>0.39</v>
      </c>
      <c r="T1928" s="7">
        <f>Table1[[#This Row],[Profit]]/Table1[[#This Row],[Sales]]</f>
        <v>0.69</v>
      </c>
      <c r="U1928" s="12" t="s">
        <v>33</v>
      </c>
      <c r="V1928" s="12" t="s">
        <v>53</v>
      </c>
      <c r="W1928" s="12" t="s">
        <v>154</v>
      </c>
      <c r="X1928" s="12" t="s">
        <v>3000</v>
      </c>
      <c r="Y1928" s="12">
        <v>43221</v>
      </c>
      <c r="Z1928" s="13">
        <v>42126</v>
      </c>
      <c r="AA1928" s="14" t="str">
        <f>TEXT(Table1[[#This Row],[Order Date]],"mmmm")</f>
        <v>May</v>
      </c>
      <c r="AB1928" s="8" t="str">
        <f>TEXT(Table1[[#This Row],[Order Date]],"yyyy")</f>
        <v>2015</v>
      </c>
      <c r="AC1928" s="13">
        <v>42128</v>
      </c>
      <c r="AD1928" s="12">
        <v>58.263599999999997</v>
      </c>
      <c r="AE1928" s="12">
        <v>18</v>
      </c>
      <c r="AF1928" s="12">
        <v>84.44</v>
      </c>
      <c r="AG1928" s="12">
        <v>90502</v>
      </c>
      <c r="AH1928" s="7" t="str">
        <f>IF(COUNTIF(Returns!$A$2:$A$1635,Orders!AG1928)&gt;0,"Returned","Not Returned")</f>
        <v>Not Returned</v>
      </c>
    </row>
    <row r="1929" spans="5:34" ht="12.75" customHeight="1" thickTop="1" thickBot="1" x14ac:dyDescent="0.3">
      <c r="E1929" s="9">
        <v>26104</v>
      </c>
      <c r="F1929" s="2" t="s">
        <v>56</v>
      </c>
      <c r="G1929" s="2">
        <v>0.06</v>
      </c>
      <c r="H1929" s="2">
        <v>7.1</v>
      </c>
      <c r="I1929" s="2">
        <v>6.05</v>
      </c>
      <c r="J1929" s="2">
        <v>3369</v>
      </c>
      <c r="K1929" s="7" t="str">
        <f>IF(COUNTIF(Table1[Customer ID],Table1[[#This Row],[Customer ID]])&gt;1,"Repeat Customer","One-Time Customer")</f>
        <v>One-Time Customer</v>
      </c>
      <c r="L1929" s="2" t="s">
        <v>3002</v>
      </c>
      <c r="M1929" s="2" t="s">
        <v>49</v>
      </c>
      <c r="N1929" s="2" t="s">
        <v>40</v>
      </c>
      <c r="O1929" s="2" t="s">
        <v>29</v>
      </c>
      <c r="P1929" s="2" t="s">
        <v>109</v>
      </c>
      <c r="Q1929" s="2" t="s">
        <v>59</v>
      </c>
      <c r="R1929" s="2" t="s">
        <v>651</v>
      </c>
      <c r="S1929" s="2">
        <v>0.39</v>
      </c>
      <c r="T1929" s="7">
        <f>Table1[[#This Row],[Profit]]/Table1[[#This Row],[Sales]]</f>
        <v>-1.4061520506835614</v>
      </c>
      <c r="U1929" s="2" t="s">
        <v>33</v>
      </c>
      <c r="V1929" s="2" t="s">
        <v>53</v>
      </c>
      <c r="W1929" s="2" t="s">
        <v>154</v>
      </c>
      <c r="X1929" s="2" t="s">
        <v>1511</v>
      </c>
      <c r="Y1929" s="2">
        <v>43081</v>
      </c>
      <c r="Z1929" s="10">
        <v>42047</v>
      </c>
      <c r="AA1929" s="14" t="str">
        <f>TEXT(Table1[[#This Row],[Order Date]],"mmmm")</f>
        <v>February</v>
      </c>
      <c r="AB1929" s="8" t="str">
        <f>TEXT(Table1[[#This Row],[Order Date]],"yyyy")</f>
        <v>2015</v>
      </c>
      <c r="AC1929" s="10">
        <v>42048</v>
      </c>
      <c r="AD1929" s="2">
        <v>-42.170500000000004</v>
      </c>
      <c r="AE1929" s="2">
        <v>4</v>
      </c>
      <c r="AF1929" s="2">
        <v>29.99</v>
      </c>
      <c r="AG1929" s="2">
        <v>90500</v>
      </c>
      <c r="AH1929" s="7" t="str">
        <f>IF(COUNTIF(Returns!$A$2:$A$1635,Orders!AG1929)&gt;0,"Returned","Not Returned")</f>
        <v>Not Returned</v>
      </c>
    </row>
    <row r="1930" spans="5:34" ht="12.75" customHeight="1" thickTop="1" thickBot="1" x14ac:dyDescent="0.3">
      <c r="E1930" s="11">
        <v>18311</v>
      </c>
      <c r="F1930" s="12" t="s">
        <v>56</v>
      </c>
      <c r="G1930" s="12">
        <v>0.01</v>
      </c>
      <c r="H1930" s="12">
        <v>179.29</v>
      </c>
      <c r="I1930" s="12">
        <v>29.21</v>
      </c>
      <c r="J1930" s="12">
        <v>3374</v>
      </c>
      <c r="K1930" s="7" t="str">
        <f>IF(COUNTIF(Table1[Customer ID],Table1[[#This Row],[Customer ID]])&gt;1,"Repeat Customer","One-Time Customer")</f>
        <v>Repeat Customer</v>
      </c>
      <c r="L1930" s="12" t="s">
        <v>3003</v>
      </c>
      <c r="M1930" s="12" t="s">
        <v>39</v>
      </c>
      <c r="N1930" s="12" t="s">
        <v>28</v>
      </c>
      <c r="O1930" s="12" t="s">
        <v>41</v>
      </c>
      <c r="P1930" s="12" t="s">
        <v>152</v>
      </c>
      <c r="Q1930" s="12" t="s">
        <v>121</v>
      </c>
      <c r="R1930" s="12" t="s">
        <v>629</v>
      </c>
      <c r="S1930" s="12">
        <v>0.76</v>
      </c>
      <c r="T1930" s="7">
        <f>Table1[[#This Row],[Profit]]/Table1[[#This Row],[Sales]]</f>
        <v>4.4601263525774586E-2</v>
      </c>
      <c r="U1930" s="12" t="s">
        <v>33</v>
      </c>
      <c r="V1930" s="12" t="s">
        <v>53</v>
      </c>
      <c r="W1930" s="12" t="s">
        <v>415</v>
      </c>
      <c r="X1930" s="12" t="s">
        <v>3004</v>
      </c>
      <c r="Y1930" s="12">
        <v>21113</v>
      </c>
      <c r="Z1930" s="13">
        <v>42157</v>
      </c>
      <c r="AA1930" s="14" t="str">
        <f>TEXT(Table1[[#This Row],[Order Date]],"mmmm")</f>
        <v>June</v>
      </c>
      <c r="AB1930" s="8" t="str">
        <f>TEXT(Table1[[#This Row],[Order Date]],"yyyy")</f>
        <v>2015</v>
      </c>
      <c r="AC1930" s="13">
        <v>42159</v>
      </c>
      <c r="AD1930" s="12">
        <v>66.362220000000008</v>
      </c>
      <c r="AE1930" s="12">
        <v>8</v>
      </c>
      <c r="AF1930" s="12">
        <v>1487.9</v>
      </c>
      <c r="AG1930" s="12">
        <v>87473</v>
      </c>
      <c r="AH1930" s="7" t="str">
        <f>IF(COUNTIF(Returns!$A$2:$A$1635,Orders!AG1930)&gt;0,"Returned","Not Returned")</f>
        <v>Not Returned</v>
      </c>
    </row>
    <row r="1931" spans="5:34" ht="12.75" customHeight="1" thickTop="1" thickBot="1" x14ac:dyDescent="0.3">
      <c r="E1931" s="9">
        <v>18320</v>
      </c>
      <c r="F1931" s="2" t="s">
        <v>25</v>
      </c>
      <c r="G1931" s="2">
        <v>0.05</v>
      </c>
      <c r="H1931" s="2">
        <v>73.98</v>
      </c>
      <c r="I1931" s="2">
        <v>12.14</v>
      </c>
      <c r="J1931" s="2">
        <v>3374</v>
      </c>
      <c r="K1931" s="7" t="str">
        <f>IF(COUNTIF(Table1[Customer ID],Table1[[#This Row],[Customer ID]])&gt;1,"Repeat Customer","One-Time Customer")</f>
        <v>Repeat Customer</v>
      </c>
      <c r="L1931" s="2" t="s">
        <v>3003</v>
      </c>
      <c r="M1931" s="2" t="s">
        <v>49</v>
      </c>
      <c r="N1931" s="2" t="s">
        <v>40</v>
      </c>
      <c r="O1931" s="2" t="s">
        <v>77</v>
      </c>
      <c r="P1931" s="2" t="s">
        <v>180</v>
      </c>
      <c r="Q1931" s="2" t="s">
        <v>59</v>
      </c>
      <c r="R1931" s="2" t="s">
        <v>372</v>
      </c>
      <c r="S1931" s="2">
        <v>0.67</v>
      </c>
      <c r="T1931" s="7">
        <f>Table1[[#This Row],[Profit]]/Table1[[#This Row],[Sales]]</f>
        <v>-3.1712191872085593E-3</v>
      </c>
      <c r="U1931" s="2" t="s">
        <v>33</v>
      </c>
      <c r="V1931" s="2" t="s">
        <v>53</v>
      </c>
      <c r="W1931" s="2" t="s">
        <v>415</v>
      </c>
      <c r="X1931" s="2" t="s">
        <v>3004</v>
      </c>
      <c r="Y1931" s="2">
        <v>21113</v>
      </c>
      <c r="Z1931" s="10">
        <v>42184</v>
      </c>
      <c r="AA1931" s="14" t="str">
        <f>TEXT(Table1[[#This Row],[Order Date]],"mmmm")</f>
        <v>June</v>
      </c>
      <c r="AB1931" s="8" t="str">
        <f>TEXT(Table1[[#This Row],[Order Date]],"yyyy")</f>
        <v>2015</v>
      </c>
      <c r="AC1931" s="10">
        <v>42185</v>
      </c>
      <c r="AD1931" s="2">
        <v>-1.904000000000019</v>
      </c>
      <c r="AE1931" s="2">
        <v>8</v>
      </c>
      <c r="AF1931" s="2">
        <v>600.4</v>
      </c>
      <c r="AG1931" s="2">
        <v>87474</v>
      </c>
      <c r="AH1931" s="7" t="str">
        <f>IF(COUNTIF(Returns!$A$2:$A$1635,Orders!AG1931)&gt;0,"Returned","Not Returned")</f>
        <v>Not Returned</v>
      </c>
    </row>
    <row r="1932" spans="5:34" ht="12.75" customHeight="1" thickTop="1" thickBot="1" x14ac:dyDescent="0.3">
      <c r="E1932" s="11">
        <v>18321</v>
      </c>
      <c r="F1932" s="12" t="s">
        <v>25</v>
      </c>
      <c r="G1932" s="12">
        <v>0</v>
      </c>
      <c r="H1932" s="12">
        <v>5.98</v>
      </c>
      <c r="I1932" s="12">
        <v>7.15</v>
      </c>
      <c r="J1932" s="12">
        <v>3374</v>
      </c>
      <c r="K1932" s="7" t="str">
        <f>IF(COUNTIF(Table1[Customer ID],Table1[[#This Row],[Customer ID]])&gt;1,"Repeat Customer","One-Time Customer")</f>
        <v>Repeat Customer</v>
      </c>
      <c r="L1932" s="12" t="s">
        <v>3003</v>
      </c>
      <c r="M1932" s="12" t="s">
        <v>49</v>
      </c>
      <c r="N1932" s="12" t="s">
        <v>40</v>
      </c>
      <c r="O1932" s="12" t="s">
        <v>29</v>
      </c>
      <c r="P1932" s="12" t="s">
        <v>93</v>
      </c>
      <c r="Q1932" s="12" t="s">
        <v>59</v>
      </c>
      <c r="R1932" s="12" t="s">
        <v>2986</v>
      </c>
      <c r="S1932" s="12">
        <v>0.36</v>
      </c>
      <c r="T1932" s="7">
        <f>Table1[[#This Row],[Profit]]/Table1[[#This Row],[Sales]]</f>
        <v>-1.0816934306569344</v>
      </c>
      <c r="U1932" s="12" t="s">
        <v>33</v>
      </c>
      <c r="V1932" s="12" t="s">
        <v>53</v>
      </c>
      <c r="W1932" s="12" t="s">
        <v>415</v>
      </c>
      <c r="X1932" s="12" t="s">
        <v>3004</v>
      </c>
      <c r="Y1932" s="12">
        <v>21113</v>
      </c>
      <c r="Z1932" s="13">
        <v>42184</v>
      </c>
      <c r="AA1932" s="14" t="str">
        <f>TEXT(Table1[[#This Row],[Order Date]],"mmmm")</f>
        <v>June</v>
      </c>
      <c r="AB1932" s="8" t="str">
        <f>TEXT(Table1[[#This Row],[Order Date]],"yyyy")</f>
        <v>2015</v>
      </c>
      <c r="AC1932" s="13">
        <v>42186</v>
      </c>
      <c r="AD1932" s="12">
        <v>-37.048000000000002</v>
      </c>
      <c r="AE1932" s="12">
        <v>5</v>
      </c>
      <c r="AF1932" s="12">
        <v>34.25</v>
      </c>
      <c r="AG1932" s="12">
        <v>87474</v>
      </c>
      <c r="AH1932" s="7" t="str">
        <f>IF(COUNTIF(Returns!$A$2:$A$1635,Orders!AG1932)&gt;0,"Returned","Not Returned")</f>
        <v>Not Returned</v>
      </c>
    </row>
    <row r="1933" spans="5:34" ht="12.75" customHeight="1" thickTop="1" thickBot="1" x14ac:dyDescent="0.3">
      <c r="E1933" s="9">
        <v>18322</v>
      </c>
      <c r="F1933" s="2" t="s">
        <v>25</v>
      </c>
      <c r="G1933" s="2">
        <v>0.09</v>
      </c>
      <c r="H1933" s="2">
        <v>3.57</v>
      </c>
      <c r="I1933" s="2">
        <v>4.17</v>
      </c>
      <c r="J1933" s="2">
        <v>3374</v>
      </c>
      <c r="K1933" s="7" t="str">
        <f>IF(COUNTIF(Table1[Customer ID],Table1[[#This Row],[Customer ID]])&gt;1,"Repeat Customer","One-Time Customer")</f>
        <v>Repeat Customer</v>
      </c>
      <c r="L1933" s="2" t="s">
        <v>3003</v>
      </c>
      <c r="M1933" s="2" t="s">
        <v>49</v>
      </c>
      <c r="N1933" s="2" t="s">
        <v>40</v>
      </c>
      <c r="O1933" s="2" t="s">
        <v>29</v>
      </c>
      <c r="P1933" s="2" t="s">
        <v>30</v>
      </c>
      <c r="Q1933" s="2" t="s">
        <v>51</v>
      </c>
      <c r="R1933" s="2" t="s">
        <v>2566</v>
      </c>
      <c r="S1933" s="2">
        <v>0.59</v>
      </c>
      <c r="T1933" s="7">
        <f>Table1[[#This Row],[Profit]]/Table1[[#This Row],[Sales]]</f>
        <v>-1.8088394276629571</v>
      </c>
      <c r="U1933" s="2" t="s">
        <v>33</v>
      </c>
      <c r="V1933" s="2" t="s">
        <v>53</v>
      </c>
      <c r="W1933" s="2" t="s">
        <v>415</v>
      </c>
      <c r="X1933" s="2" t="s">
        <v>3004</v>
      </c>
      <c r="Y1933" s="2">
        <v>21113</v>
      </c>
      <c r="Z1933" s="10">
        <v>42184</v>
      </c>
      <c r="AA1933" s="14" t="str">
        <f>TEXT(Table1[[#This Row],[Order Date]],"mmmm")</f>
        <v>June</v>
      </c>
      <c r="AB1933" s="8" t="str">
        <f>TEXT(Table1[[#This Row],[Order Date]],"yyyy")</f>
        <v>2015</v>
      </c>
      <c r="AC1933" s="10">
        <v>42186</v>
      </c>
      <c r="AD1933" s="2">
        <v>-56.887999999999998</v>
      </c>
      <c r="AE1933" s="2">
        <v>9</v>
      </c>
      <c r="AF1933" s="2">
        <v>31.45</v>
      </c>
      <c r="AG1933" s="2">
        <v>87474</v>
      </c>
      <c r="AH1933" s="7" t="str">
        <f>IF(COUNTIF(Returns!$A$2:$A$1635,Orders!AG1933)&gt;0,"Returned","Not Returned")</f>
        <v>Not Returned</v>
      </c>
    </row>
    <row r="1934" spans="5:34" ht="12.75" customHeight="1" thickTop="1" thickBot="1" x14ac:dyDescent="0.3">
      <c r="E1934" s="11">
        <v>22378</v>
      </c>
      <c r="F1934" s="12" t="s">
        <v>47</v>
      </c>
      <c r="G1934" s="12">
        <v>0</v>
      </c>
      <c r="H1934" s="12">
        <v>19.98</v>
      </c>
      <c r="I1934" s="12">
        <v>5.97</v>
      </c>
      <c r="J1934" s="12">
        <v>3379</v>
      </c>
      <c r="K1934" s="7" t="str">
        <f>IF(COUNTIF(Table1[Customer ID],Table1[[#This Row],[Customer ID]])&gt;1,"Repeat Customer","One-Time Customer")</f>
        <v>Repeat Customer</v>
      </c>
      <c r="L1934" s="12" t="s">
        <v>3005</v>
      </c>
      <c r="M1934" s="12" t="s">
        <v>27</v>
      </c>
      <c r="N1934" s="12" t="s">
        <v>28</v>
      </c>
      <c r="O1934" s="12" t="s">
        <v>29</v>
      </c>
      <c r="P1934" s="12" t="s">
        <v>93</v>
      </c>
      <c r="Q1934" s="12" t="s">
        <v>59</v>
      </c>
      <c r="R1934" s="12" t="s">
        <v>3006</v>
      </c>
      <c r="S1934" s="12">
        <v>0.38</v>
      </c>
      <c r="T1934" s="7">
        <f>Table1[[#This Row],[Profit]]/Table1[[#This Row],[Sales]]</f>
        <v>-0.76168948488376764</v>
      </c>
      <c r="U1934" s="12" t="s">
        <v>33</v>
      </c>
      <c r="V1934" s="12" t="s">
        <v>136</v>
      </c>
      <c r="W1934" s="12" t="s">
        <v>387</v>
      </c>
      <c r="X1934" s="12" t="s">
        <v>3007</v>
      </c>
      <c r="Y1934" s="12">
        <v>30144</v>
      </c>
      <c r="Z1934" s="13">
        <v>42089</v>
      </c>
      <c r="AA1934" s="14" t="str">
        <f>TEXT(Table1[[#This Row],[Order Date]],"mmmm")</f>
        <v>March</v>
      </c>
      <c r="AB1934" s="8" t="str">
        <f>TEXT(Table1[[#This Row],[Order Date]],"yyyy")</f>
        <v>2015</v>
      </c>
      <c r="AC1934" s="13">
        <v>42092</v>
      </c>
      <c r="AD1934" s="12">
        <v>-189.714</v>
      </c>
      <c r="AE1934" s="12">
        <v>12</v>
      </c>
      <c r="AF1934" s="12">
        <v>249.07</v>
      </c>
      <c r="AG1934" s="12">
        <v>88837</v>
      </c>
      <c r="AH1934" s="7" t="str">
        <f>IF(COUNTIF(Returns!$A$2:$A$1635,Orders!AG1934)&gt;0,"Returned","Not Returned")</f>
        <v>Not Returned</v>
      </c>
    </row>
    <row r="1935" spans="5:34" ht="12.75" customHeight="1" thickTop="1" thickBot="1" x14ac:dyDescent="0.3">
      <c r="E1935" s="9">
        <v>20366</v>
      </c>
      <c r="F1935" s="2" t="s">
        <v>47</v>
      </c>
      <c r="G1935" s="2">
        <v>0.05</v>
      </c>
      <c r="H1935" s="2">
        <v>3.14</v>
      </c>
      <c r="I1935" s="2">
        <v>1.92</v>
      </c>
      <c r="J1935" s="2">
        <v>3379</v>
      </c>
      <c r="K1935" s="7" t="str">
        <f>IF(COUNTIF(Table1[Customer ID],Table1[[#This Row],[Customer ID]])&gt;1,"Repeat Customer","One-Time Customer")</f>
        <v>Repeat Customer</v>
      </c>
      <c r="L1935" s="2" t="s">
        <v>3005</v>
      </c>
      <c r="M1935" s="2" t="s">
        <v>27</v>
      </c>
      <c r="N1935" s="2" t="s">
        <v>40</v>
      </c>
      <c r="O1935" s="2" t="s">
        <v>29</v>
      </c>
      <c r="P1935" s="2" t="s">
        <v>174</v>
      </c>
      <c r="Q1935" s="2" t="s">
        <v>31</v>
      </c>
      <c r="R1935" s="2" t="s">
        <v>2657</v>
      </c>
      <c r="S1935" s="2">
        <v>0.84</v>
      </c>
      <c r="T1935" s="7">
        <f>Table1[[#This Row],[Profit]]/Table1[[#This Row],[Sales]]</f>
        <v>27.496960486322187</v>
      </c>
      <c r="U1935" s="2" t="s">
        <v>33</v>
      </c>
      <c r="V1935" s="2" t="s">
        <v>136</v>
      </c>
      <c r="W1935" s="2" t="s">
        <v>387</v>
      </c>
      <c r="X1935" s="2" t="s">
        <v>3007</v>
      </c>
      <c r="Y1935" s="2">
        <v>30144</v>
      </c>
      <c r="Z1935" s="10">
        <v>42119</v>
      </c>
      <c r="AA1935" s="14" t="str">
        <f>TEXT(Table1[[#This Row],[Order Date]],"mmmm")</f>
        <v>April</v>
      </c>
      <c r="AB1935" s="8" t="str">
        <f>TEXT(Table1[[#This Row],[Order Date]],"yyyy")</f>
        <v>2015</v>
      </c>
      <c r="AC1935" s="10">
        <v>42120</v>
      </c>
      <c r="AD1935" s="2">
        <v>1628.37</v>
      </c>
      <c r="AE1935" s="2">
        <v>18</v>
      </c>
      <c r="AF1935" s="2">
        <v>59.22</v>
      </c>
      <c r="AG1935" s="2">
        <v>88839</v>
      </c>
      <c r="AH1935" s="7" t="str">
        <f>IF(COUNTIF(Returns!$A$2:$A$1635,Orders!AG1935)&gt;0,"Returned","Not Returned")</f>
        <v>Not Returned</v>
      </c>
    </row>
    <row r="1936" spans="5:34" ht="12.75" customHeight="1" thickTop="1" thickBot="1" x14ac:dyDescent="0.3">
      <c r="E1936" s="11">
        <v>23181</v>
      </c>
      <c r="F1936" s="12" t="s">
        <v>47</v>
      </c>
      <c r="G1936" s="12">
        <v>0.03</v>
      </c>
      <c r="H1936" s="12">
        <v>315.98</v>
      </c>
      <c r="I1936" s="12">
        <v>19.989999999999998</v>
      </c>
      <c r="J1936" s="12">
        <v>3380</v>
      </c>
      <c r="K1936" s="7" t="str">
        <f>IF(COUNTIF(Table1[Customer ID],Table1[[#This Row],[Customer ID]])&gt;1,"Repeat Customer","One-Time Customer")</f>
        <v>Repeat Customer</v>
      </c>
      <c r="L1936" s="12" t="s">
        <v>3008</v>
      </c>
      <c r="M1936" s="12" t="s">
        <v>49</v>
      </c>
      <c r="N1936" s="12" t="s">
        <v>40</v>
      </c>
      <c r="O1936" s="12" t="s">
        <v>29</v>
      </c>
      <c r="P1936" s="12" t="s">
        <v>109</v>
      </c>
      <c r="Q1936" s="12" t="s">
        <v>59</v>
      </c>
      <c r="R1936" s="12" t="s">
        <v>2807</v>
      </c>
      <c r="S1936" s="12">
        <v>0.38</v>
      </c>
      <c r="T1936" s="7">
        <f>Table1[[#This Row],[Profit]]/Table1[[#This Row],[Sales]]</f>
        <v>-8.0399412797145823E-4</v>
      </c>
      <c r="U1936" s="12" t="s">
        <v>33</v>
      </c>
      <c r="V1936" s="12" t="s">
        <v>136</v>
      </c>
      <c r="W1936" s="12" t="s">
        <v>387</v>
      </c>
      <c r="X1936" s="12" t="s">
        <v>3009</v>
      </c>
      <c r="Y1936" s="12">
        <v>30240</v>
      </c>
      <c r="Z1936" s="13">
        <v>42114</v>
      </c>
      <c r="AA1936" s="14" t="str">
        <f>TEXT(Table1[[#This Row],[Order Date]],"mmmm")</f>
        <v>April</v>
      </c>
      <c r="AB1936" s="8" t="str">
        <f>TEXT(Table1[[#This Row],[Order Date]],"yyyy")</f>
        <v>2015</v>
      </c>
      <c r="AC1936" s="13">
        <v>42116</v>
      </c>
      <c r="AD1936" s="12">
        <v>-4.4800000000000004</v>
      </c>
      <c r="AE1936" s="12">
        <v>18</v>
      </c>
      <c r="AF1936" s="12">
        <v>5572.18</v>
      </c>
      <c r="AG1936" s="12">
        <v>88838</v>
      </c>
      <c r="AH1936" s="7" t="str">
        <f>IF(COUNTIF(Returns!$A$2:$A$1635,Orders!AG1936)&gt;0,"Returned","Not Returned")</f>
        <v>Not Returned</v>
      </c>
    </row>
    <row r="1937" spans="5:34" ht="12.75" customHeight="1" thickTop="1" thickBot="1" x14ac:dyDescent="0.3">
      <c r="E1937" s="9">
        <v>23182</v>
      </c>
      <c r="F1937" s="2" t="s">
        <v>47</v>
      </c>
      <c r="G1937" s="2">
        <v>0.09</v>
      </c>
      <c r="H1937" s="2">
        <v>276.2</v>
      </c>
      <c r="I1937" s="2">
        <v>24.49</v>
      </c>
      <c r="J1937" s="2">
        <v>3380</v>
      </c>
      <c r="K1937" s="7" t="str">
        <f>IF(COUNTIF(Table1[Customer ID],Table1[[#This Row],[Customer ID]])&gt;1,"Repeat Customer","One-Time Customer")</f>
        <v>Repeat Customer</v>
      </c>
      <c r="L1937" s="2" t="s">
        <v>3008</v>
      </c>
      <c r="M1937" s="2" t="s">
        <v>49</v>
      </c>
      <c r="N1937" s="2" t="s">
        <v>40</v>
      </c>
      <c r="O1937" s="2" t="s">
        <v>41</v>
      </c>
      <c r="P1937" s="2" t="s">
        <v>42</v>
      </c>
      <c r="Q1937" s="2" t="s">
        <v>236</v>
      </c>
      <c r="R1937" s="2" t="s">
        <v>438</v>
      </c>
      <c r="S1937" s="2"/>
      <c r="T1937" s="7">
        <f>Table1[[#This Row],[Profit]]/Table1[[#This Row],[Sales]]</f>
        <v>1.0856266701117148</v>
      </c>
      <c r="U1937" s="2" t="s">
        <v>33</v>
      </c>
      <c r="V1937" s="2" t="s">
        <v>136</v>
      </c>
      <c r="W1937" s="2" t="s">
        <v>387</v>
      </c>
      <c r="X1937" s="2" t="s">
        <v>3009</v>
      </c>
      <c r="Y1937" s="2">
        <v>30240</v>
      </c>
      <c r="Z1937" s="10">
        <v>42114</v>
      </c>
      <c r="AA1937" s="14" t="str">
        <f>TEXT(Table1[[#This Row],[Order Date]],"mmmm")</f>
        <v>April</v>
      </c>
      <c r="AB1937" s="8" t="str">
        <f>TEXT(Table1[[#This Row],[Order Date]],"yyyy")</f>
        <v>2015</v>
      </c>
      <c r="AC1937" s="10">
        <v>42115</v>
      </c>
      <c r="AD1937" s="2">
        <v>3193.2840000000001</v>
      </c>
      <c r="AE1937" s="2">
        <v>11</v>
      </c>
      <c r="AF1937" s="2">
        <v>2941.42</v>
      </c>
      <c r="AG1937" s="2">
        <v>88838</v>
      </c>
      <c r="AH1937" s="7" t="str">
        <f>IF(COUNTIF(Returns!$A$2:$A$1635,Orders!AG1937)&gt;0,"Returned","Not Returned")</f>
        <v>Not Returned</v>
      </c>
    </row>
    <row r="1938" spans="5:34" ht="12.75" customHeight="1" thickTop="1" thickBot="1" x14ac:dyDescent="0.3">
      <c r="E1938" s="11">
        <v>23183</v>
      </c>
      <c r="F1938" s="12" t="s">
        <v>47</v>
      </c>
      <c r="G1938" s="12">
        <v>0.03</v>
      </c>
      <c r="H1938" s="12">
        <v>63.94</v>
      </c>
      <c r="I1938" s="12">
        <v>14.48</v>
      </c>
      <c r="J1938" s="12">
        <v>3380</v>
      </c>
      <c r="K1938" s="7" t="str">
        <f>IF(COUNTIF(Table1[Customer ID],Table1[[#This Row],[Customer ID]])&gt;1,"Repeat Customer","One-Time Customer")</f>
        <v>Repeat Customer</v>
      </c>
      <c r="L1938" s="12" t="s">
        <v>3008</v>
      </c>
      <c r="M1938" s="12" t="s">
        <v>49</v>
      </c>
      <c r="N1938" s="12" t="s">
        <v>40</v>
      </c>
      <c r="O1938" s="12" t="s">
        <v>41</v>
      </c>
      <c r="P1938" s="12" t="s">
        <v>50</v>
      </c>
      <c r="Q1938" s="12" t="s">
        <v>59</v>
      </c>
      <c r="R1938" s="12" t="s">
        <v>519</v>
      </c>
      <c r="S1938" s="12">
        <v>0.46</v>
      </c>
      <c r="T1938" s="7">
        <f>Table1[[#This Row],[Profit]]/Table1[[#This Row],[Sales]]</f>
        <v>8.3626880526738875E-2</v>
      </c>
      <c r="U1938" s="12" t="s">
        <v>33</v>
      </c>
      <c r="V1938" s="12" t="s">
        <v>136</v>
      </c>
      <c r="W1938" s="12" t="s">
        <v>387</v>
      </c>
      <c r="X1938" s="12" t="s">
        <v>3009</v>
      </c>
      <c r="Y1938" s="12">
        <v>30240</v>
      </c>
      <c r="Z1938" s="13">
        <v>42114</v>
      </c>
      <c r="AA1938" s="14" t="str">
        <f>TEXT(Table1[[#This Row],[Order Date]],"mmmm")</f>
        <v>April</v>
      </c>
      <c r="AB1938" s="8" t="str">
        <f>TEXT(Table1[[#This Row],[Order Date]],"yyyy")</f>
        <v>2015</v>
      </c>
      <c r="AC1938" s="13">
        <v>42115</v>
      </c>
      <c r="AD1938" s="12">
        <v>43.691699999999997</v>
      </c>
      <c r="AE1938" s="12">
        <v>8</v>
      </c>
      <c r="AF1938" s="12">
        <v>522.46</v>
      </c>
      <c r="AG1938" s="12">
        <v>88838</v>
      </c>
      <c r="AH1938" s="7" t="str">
        <f>IF(COUNTIF(Returns!$A$2:$A$1635,Orders!AG1938)&gt;0,"Returned","Not Returned")</f>
        <v>Not Returned</v>
      </c>
    </row>
    <row r="1939" spans="5:34" ht="12.75" customHeight="1" thickTop="1" thickBot="1" x14ac:dyDescent="0.3">
      <c r="E1939" s="9">
        <v>24161</v>
      </c>
      <c r="F1939" s="2" t="s">
        <v>37</v>
      </c>
      <c r="G1939" s="2">
        <v>0.05</v>
      </c>
      <c r="H1939" s="2">
        <v>11.97</v>
      </c>
      <c r="I1939" s="2">
        <v>5.81</v>
      </c>
      <c r="J1939" s="2">
        <v>3381</v>
      </c>
      <c r="K1939" s="7" t="str">
        <f>IF(COUNTIF(Table1[Customer ID],Table1[[#This Row],[Customer ID]])&gt;1,"Repeat Customer","One-Time Customer")</f>
        <v>Repeat Customer</v>
      </c>
      <c r="L1939" s="2" t="s">
        <v>3010</v>
      </c>
      <c r="M1939" s="2" t="s">
        <v>49</v>
      </c>
      <c r="N1939" s="2" t="s">
        <v>28</v>
      </c>
      <c r="O1939" s="2" t="s">
        <v>29</v>
      </c>
      <c r="P1939" s="2" t="s">
        <v>30</v>
      </c>
      <c r="Q1939" s="2" t="s">
        <v>51</v>
      </c>
      <c r="R1939" s="2" t="s">
        <v>3011</v>
      </c>
      <c r="S1939" s="2">
        <v>0.6</v>
      </c>
      <c r="T1939" s="7">
        <f>Table1[[#This Row],[Profit]]/Table1[[#This Row],[Sales]]</f>
        <v>13.79135914658238</v>
      </c>
      <c r="U1939" s="2" t="s">
        <v>33</v>
      </c>
      <c r="V1939" s="2" t="s">
        <v>136</v>
      </c>
      <c r="W1939" s="2" t="s">
        <v>387</v>
      </c>
      <c r="X1939" s="2" t="s">
        <v>3012</v>
      </c>
      <c r="Y1939" s="2">
        <v>31204</v>
      </c>
      <c r="Z1939" s="10">
        <v>42086</v>
      </c>
      <c r="AA1939" s="14" t="str">
        <f>TEXT(Table1[[#This Row],[Order Date]],"mmmm")</f>
        <v>March</v>
      </c>
      <c r="AB1939" s="8" t="str">
        <f>TEXT(Table1[[#This Row],[Order Date]],"yyyy")</f>
        <v>2015</v>
      </c>
      <c r="AC1939" s="10">
        <v>42088</v>
      </c>
      <c r="AD1939" s="2">
        <v>349.05930000000001</v>
      </c>
      <c r="AE1939" s="2">
        <v>2</v>
      </c>
      <c r="AF1939" s="2">
        <v>25.31</v>
      </c>
      <c r="AG1939" s="2">
        <v>88836</v>
      </c>
      <c r="AH1939" s="7" t="str">
        <f>IF(COUNTIF(Returns!$A$2:$A$1635,Orders!AG1939)&gt;0,"Returned","Not Returned")</f>
        <v>Not Returned</v>
      </c>
    </row>
    <row r="1940" spans="5:34" ht="12.75" customHeight="1" thickTop="1" thickBot="1" x14ac:dyDescent="0.3">
      <c r="E1940" s="11">
        <v>25841</v>
      </c>
      <c r="F1940" s="12" t="s">
        <v>56</v>
      </c>
      <c r="G1940" s="12">
        <v>0.02</v>
      </c>
      <c r="H1940" s="12">
        <v>28.53</v>
      </c>
      <c r="I1940" s="12">
        <v>1.49</v>
      </c>
      <c r="J1940" s="12">
        <v>3381</v>
      </c>
      <c r="K1940" s="7" t="str">
        <f>IF(COUNTIF(Table1[Customer ID],Table1[[#This Row],[Customer ID]])&gt;1,"Repeat Customer","One-Time Customer")</f>
        <v>Repeat Customer</v>
      </c>
      <c r="L1940" s="12" t="s">
        <v>3010</v>
      </c>
      <c r="M1940" s="12" t="s">
        <v>49</v>
      </c>
      <c r="N1940" s="12" t="s">
        <v>40</v>
      </c>
      <c r="O1940" s="12" t="s">
        <v>29</v>
      </c>
      <c r="P1940" s="12" t="s">
        <v>109</v>
      </c>
      <c r="Q1940" s="12" t="s">
        <v>59</v>
      </c>
      <c r="R1940" s="12" t="s">
        <v>332</v>
      </c>
      <c r="S1940" s="12">
        <v>0.38</v>
      </c>
      <c r="T1940" s="7">
        <f>Table1[[#This Row],[Profit]]/Table1[[#This Row],[Sales]]</f>
        <v>3.8805446788615504E-3</v>
      </c>
      <c r="U1940" s="12" t="s">
        <v>33</v>
      </c>
      <c r="V1940" s="12" t="s">
        <v>136</v>
      </c>
      <c r="W1940" s="12" t="s">
        <v>387</v>
      </c>
      <c r="X1940" s="12" t="s">
        <v>3012</v>
      </c>
      <c r="Y1940" s="12">
        <v>31204</v>
      </c>
      <c r="Z1940" s="13">
        <v>42123</v>
      </c>
      <c r="AA1940" s="14" t="str">
        <f>TEXT(Table1[[#This Row],[Order Date]],"mmmm")</f>
        <v>April</v>
      </c>
      <c r="AB1940" s="8" t="str">
        <f>TEXT(Table1[[#This Row],[Order Date]],"yyyy")</f>
        <v>2015</v>
      </c>
      <c r="AC1940" s="13">
        <v>42123</v>
      </c>
      <c r="AD1940" s="12">
        <v>1.9919999999999998</v>
      </c>
      <c r="AE1940" s="12">
        <v>18</v>
      </c>
      <c r="AF1940" s="12">
        <v>513.33000000000004</v>
      </c>
      <c r="AG1940" s="12">
        <v>88840</v>
      </c>
      <c r="AH1940" s="7" t="str">
        <f>IF(COUNTIF(Returns!$A$2:$A$1635,Orders!AG1940)&gt;0,"Returned","Not Returned")</f>
        <v>Not Returned</v>
      </c>
    </row>
    <row r="1941" spans="5:34" ht="12.75" customHeight="1" thickTop="1" thickBot="1" x14ac:dyDescent="0.3">
      <c r="E1941" s="9">
        <v>22341</v>
      </c>
      <c r="F1941" s="2" t="s">
        <v>106</v>
      </c>
      <c r="G1941" s="2">
        <v>0.04</v>
      </c>
      <c r="H1941" s="2">
        <v>2.98</v>
      </c>
      <c r="I1941" s="2">
        <v>2.0299999999999998</v>
      </c>
      <c r="J1941" s="2">
        <v>3385</v>
      </c>
      <c r="K1941" s="7" t="str">
        <f>IF(COUNTIF(Table1[Customer ID],Table1[[#This Row],[Customer ID]])&gt;1,"Repeat Customer","One-Time Customer")</f>
        <v>Repeat Customer</v>
      </c>
      <c r="L1941" s="2" t="s">
        <v>3013</v>
      </c>
      <c r="M1941" s="2" t="s">
        <v>27</v>
      </c>
      <c r="N1941" s="2" t="s">
        <v>28</v>
      </c>
      <c r="O1941" s="2" t="s">
        <v>29</v>
      </c>
      <c r="P1941" s="2" t="s">
        <v>30</v>
      </c>
      <c r="Q1941" s="2" t="s">
        <v>31</v>
      </c>
      <c r="R1941" s="2" t="s">
        <v>3014</v>
      </c>
      <c r="S1941" s="2">
        <v>0.56999999999999995</v>
      </c>
      <c r="T1941" s="7">
        <f>Table1[[#This Row],[Profit]]/Table1[[#This Row],[Sales]]</f>
        <v>-1.4019108280254777</v>
      </c>
      <c r="U1941" s="2" t="s">
        <v>33</v>
      </c>
      <c r="V1941" s="2" t="s">
        <v>53</v>
      </c>
      <c r="W1941" s="2" t="s">
        <v>154</v>
      </c>
      <c r="X1941" s="2" t="s">
        <v>3015</v>
      </c>
      <c r="Y1941" s="2">
        <v>44512</v>
      </c>
      <c r="Z1941" s="10">
        <v>42020</v>
      </c>
      <c r="AA1941" s="14" t="str">
        <f>TEXT(Table1[[#This Row],[Order Date]],"mmmm")</f>
        <v>January</v>
      </c>
      <c r="AB1941" s="8" t="str">
        <f>TEXT(Table1[[#This Row],[Order Date]],"yyyy")</f>
        <v>2015</v>
      </c>
      <c r="AC1941" s="10">
        <v>42020</v>
      </c>
      <c r="AD1941" s="2">
        <v>-22.009999999999998</v>
      </c>
      <c r="AE1941" s="2">
        <v>5</v>
      </c>
      <c r="AF1941" s="2">
        <v>15.7</v>
      </c>
      <c r="AG1941" s="2">
        <v>88745</v>
      </c>
      <c r="AH1941" s="7" t="str">
        <f>IF(COUNTIF(Returns!$A$2:$A$1635,Orders!AG1941)&gt;0,"Returned","Not Returned")</f>
        <v>Not Returned</v>
      </c>
    </row>
    <row r="1942" spans="5:34" ht="12.75" customHeight="1" thickTop="1" thickBot="1" x14ac:dyDescent="0.3">
      <c r="E1942" s="11">
        <v>22342</v>
      </c>
      <c r="F1942" s="12" t="s">
        <v>106</v>
      </c>
      <c r="G1942" s="12">
        <v>0.01</v>
      </c>
      <c r="H1942" s="12">
        <v>125.99</v>
      </c>
      <c r="I1942" s="12">
        <v>8.99</v>
      </c>
      <c r="J1942" s="12">
        <v>3385</v>
      </c>
      <c r="K1942" s="7" t="str">
        <f>IF(COUNTIF(Table1[Customer ID],Table1[[#This Row],[Customer ID]])&gt;1,"Repeat Customer","One-Time Customer")</f>
        <v>Repeat Customer</v>
      </c>
      <c r="L1942" s="12" t="s">
        <v>3013</v>
      </c>
      <c r="M1942" s="12" t="s">
        <v>49</v>
      </c>
      <c r="N1942" s="12" t="s">
        <v>28</v>
      </c>
      <c r="O1942" s="12" t="s">
        <v>77</v>
      </c>
      <c r="P1942" s="12" t="s">
        <v>78</v>
      </c>
      <c r="Q1942" s="12" t="s">
        <v>59</v>
      </c>
      <c r="R1942" s="12" t="s">
        <v>465</v>
      </c>
      <c r="S1942" s="12">
        <v>0.59</v>
      </c>
      <c r="T1942" s="7">
        <f>Table1[[#This Row],[Profit]]/Table1[[#This Row],[Sales]]</f>
        <v>0.62654862264012345</v>
      </c>
      <c r="U1942" s="12" t="s">
        <v>33</v>
      </c>
      <c r="V1942" s="12" t="s">
        <v>53</v>
      </c>
      <c r="W1942" s="12" t="s">
        <v>154</v>
      </c>
      <c r="X1942" s="12" t="s">
        <v>3015</v>
      </c>
      <c r="Y1942" s="12">
        <v>44512</v>
      </c>
      <c r="Z1942" s="13">
        <v>42020</v>
      </c>
      <c r="AA1942" s="14" t="str">
        <f>TEXT(Table1[[#This Row],[Order Date]],"mmmm")</f>
        <v>January</v>
      </c>
      <c r="AB1942" s="8" t="str">
        <f>TEXT(Table1[[#This Row],[Order Date]],"yyyy")</f>
        <v>2015</v>
      </c>
      <c r="AC1942" s="13">
        <v>42025</v>
      </c>
      <c r="AD1942" s="12">
        <v>426.46032000000002</v>
      </c>
      <c r="AE1942" s="12">
        <v>6</v>
      </c>
      <c r="AF1942" s="12">
        <v>680.65</v>
      </c>
      <c r="AG1942" s="12">
        <v>88745</v>
      </c>
      <c r="AH1942" s="7" t="str">
        <f>IF(COUNTIF(Returns!$A$2:$A$1635,Orders!AG1942)&gt;0,"Returned","Not Returned")</f>
        <v>Not Returned</v>
      </c>
    </row>
    <row r="1943" spans="5:34" ht="12.75" customHeight="1" thickTop="1" thickBot="1" x14ac:dyDescent="0.3">
      <c r="E1943" s="9">
        <v>23190</v>
      </c>
      <c r="F1943" s="2" t="s">
        <v>47</v>
      </c>
      <c r="G1943" s="2">
        <v>0</v>
      </c>
      <c r="H1943" s="2">
        <v>2.61</v>
      </c>
      <c r="I1943" s="2">
        <v>0.5</v>
      </c>
      <c r="J1943" s="2">
        <v>3386</v>
      </c>
      <c r="K1943" s="7" t="str">
        <f>IF(COUNTIF(Table1[Customer ID],Table1[[#This Row],[Customer ID]])&gt;1,"Repeat Customer","One-Time Customer")</f>
        <v>Repeat Customer</v>
      </c>
      <c r="L1943" s="2" t="s">
        <v>3016</v>
      </c>
      <c r="M1943" s="2" t="s">
        <v>49</v>
      </c>
      <c r="N1943" s="2" t="s">
        <v>28</v>
      </c>
      <c r="O1943" s="2" t="s">
        <v>29</v>
      </c>
      <c r="P1943" s="2" t="s">
        <v>134</v>
      </c>
      <c r="Q1943" s="2" t="s">
        <v>59</v>
      </c>
      <c r="R1943" s="2" t="s">
        <v>1138</v>
      </c>
      <c r="S1943" s="2">
        <v>0.39</v>
      </c>
      <c r="T1943" s="7">
        <f>Table1[[#This Row],[Profit]]/Table1[[#This Row],[Sales]]</f>
        <v>0.69</v>
      </c>
      <c r="U1943" s="2" t="s">
        <v>33</v>
      </c>
      <c r="V1943" s="2" t="s">
        <v>53</v>
      </c>
      <c r="W1943" s="2" t="s">
        <v>154</v>
      </c>
      <c r="X1943" s="2" t="s">
        <v>614</v>
      </c>
      <c r="Y1943" s="2">
        <v>43402</v>
      </c>
      <c r="Z1943" s="10">
        <v>42127</v>
      </c>
      <c r="AA1943" s="14" t="str">
        <f>TEXT(Table1[[#This Row],[Order Date]],"mmmm")</f>
        <v>May</v>
      </c>
      <c r="AB1943" s="8" t="str">
        <f>TEXT(Table1[[#This Row],[Order Date]],"yyyy")</f>
        <v>2015</v>
      </c>
      <c r="AC1943" s="10">
        <v>42129</v>
      </c>
      <c r="AD1943" s="2">
        <v>19.554599999999997</v>
      </c>
      <c r="AE1943" s="2">
        <v>10</v>
      </c>
      <c r="AF1943" s="2">
        <v>28.34</v>
      </c>
      <c r="AG1943" s="2">
        <v>88746</v>
      </c>
      <c r="AH1943" s="7" t="str">
        <f>IF(COUNTIF(Returns!$A$2:$A$1635,Orders!AG1943)&gt;0,"Returned","Not Returned")</f>
        <v>Not Returned</v>
      </c>
    </row>
    <row r="1944" spans="5:34" ht="12.75" customHeight="1" thickTop="1" thickBot="1" x14ac:dyDescent="0.3">
      <c r="E1944" s="11">
        <v>23191</v>
      </c>
      <c r="F1944" s="12" t="s">
        <v>47</v>
      </c>
      <c r="G1944" s="12">
        <v>0.04</v>
      </c>
      <c r="H1944" s="12">
        <v>25.38</v>
      </c>
      <c r="I1944" s="12">
        <v>8.99</v>
      </c>
      <c r="J1944" s="12">
        <v>3386</v>
      </c>
      <c r="K1944" s="7" t="str">
        <f>IF(COUNTIF(Table1[Customer ID],Table1[[#This Row],[Customer ID]])&gt;1,"Repeat Customer","One-Time Customer")</f>
        <v>Repeat Customer</v>
      </c>
      <c r="L1944" s="12" t="s">
        <v>3016</v>
      </c>
      <c r="M1944" s="12" t="s">
        <v>27</v>
      </c>
      <c r="N1944" s="12" t="s">
        <v>28</v>
      </c>
      <c r="O1944" s="12" t="s">
        <v>41</v>
      </c>
      <c r="P1944" s="12" t="s">
        <v>50</v>
      </c>
      <c r="Q1944" s="12" t="s">
        <v>51</v>
      </c>
      <c r="R1944" s="12" t="s">
        <v>762</v>
      </c>
      <c r="S1944" s="12">
        <v>0.5</v>
      </c>
      <c r="T1944" s="7">
        <f>Table1[[#This Row],[Profit]]/Table1[[#This Row],[Sales]]</f>
        <v>0.17703703703703708</v>
      </c>
      <c r="U1944" s="12" t="s">
        <v>33</v>
      </c>
      <c r="V1944" s="12" t="s">
        <v>53</v>
      </c>
      <c r="W1944" s="12" t="s">
        <v>154</v>
      </c>
      <c r="X1944" s="12" t="s">
        <v>614</v>
      </c>
      <c r="Y1944" s="12">
        <v>43402</v>
      </c>
      <c r="Z1944" s="13">
        <v>42127</v>
      </c>
      <c r="AA1944" s="14" t="str">
        <f>TEXT(Table1[[#This Row],[Order Date]],"mmmm")</f>
        <v>May</v>
      </c>
      <c r="AB1944" s="8" t="str">
        <f>TEXT(Table1[[#This Row],[Order Date]],"yyyy")</f>
        <v>2015</v>
      </c>
      <c r="AC1944" s="13">
        <v>42130</v>
      </c>
      <c r="AD1944" s="12">
        <v>152.48200000000003</v>
      </c>
      <c r="AE1944" s="12">
        <v>35</v>
      </c>
      <c r="AF1944" s="12">
        <v>861.3</v>
      </c>
      <c r="AG1944" s="12">
        <v>88746</v>
      </c>
      <c r="AH1944" s="7" t="str">
        <f>IF(COUNTIF(Returns!$A$2:$A$1635,Orders!AG1944)&gt;0,"Returned","Not Returned")</f>
        <v>Not Returned</v>
      </c>
    </row>
    <row r="1945" spans="5:34" ht="12.75" customHeight="1" thickTop="1" thickBot="1" x14ac:dyDescent="0.3">
      <c r="E1945" s="9">
        <v>19464</v>
      </c>
      <c r="F1945" s="2" t="s">
        <v>37</v>
      </c>
      <c r="G1945" s="2">
        <v>0.03</v>
      </c>
      <c r="H1945" s="2">
        <v>95.99</v>
      </c>
      <c r="I1945" s="2">
        <v>35</v>
      </c>
      <c r="J1945" s="2">
        <v>3388</v>
      </c>
      <c r="K1945" s="7" t="str">
        <f>IF(COUNTIF(Table1[Customer ID],Table1[[#This Row],[Customer ID]])&gt;1,"Repeat Customer","One-Time Customer")</f>
        <v>One-Time Customer</v>
      </c>
      <c r="L1945" s="2" t="s">
        <v>3017</v>
      </c>
      <c r="M1945" s="2" t="s">
        <v>49</v>
      </c>
      <c r="N1945" s="2" t="s">
        <v>28</v>
      </c>
      <c r="O1945" s="2" t="s">
        <v>29</v>
      </c>
      <c r="P1945" s="2" t="s">
        <v>141</v>
      </c>
      <c r="Q1945" s="2" t="s">
        <v>236</v>
      </c>
      <c r="R1945" s="2" t="s">
        <v>2111</v>
      </c>
      <c r="S1945" s="2"/>
      <c r="T1945" s="7">
        <f>Table1[[#This Row],[Profit]]/Table1[[#This Row],[Sales]]</f>
        <v>7.4903871948493309E-2</v>
      </c>
      <c r="U1945" s="2" t="s">
        <v>33</v>
      </c>
      <c r="V1945" s="2" t="s">
        <v>34</v>
      </c>
      <c r="W1945" s="2" t="s">
        <v>45</v>
      </c>
      <c r="X1945" s="2" t="s">
        <v>393</v>
      </c>
      <c r="Y1945" s="2">
        <v>94533</v>
      </c>
      <c r="Z1945" s="10">
        <v>42135</v>
      </c>
      <c r="AA1945" s="14" t="str">
        <f>TEXT(Table1[[#This Row],[Order Date]],"mmmm")</f>
        <v>May</v>
      </c>
      <c r="AB1945" s="8" t="str">
        <f>TEXT(Table1[[#This Row],[Order Date]],"yyyy")</f>
        <v>2015</v>
      </c>
      <c r="AC1945" s="10">
        <v>42136</v>
      </c>
      <c r="AD1945" s="2">
        <v>67.012000000000057</v>
      </c>
      <c r="AE1945" s="2">
        <v>9</v>
      </c>
      <c r="AF1945" s="2">
        <v>894.64</v>
      </c>
      <c r="AG1945" s="2">
        <v>90154</v>
      </c>
      <c r="AH1945" s="7" t="str">
        <f>IF(COUNTIF(Returns!$A$2:$A$1635,Orders!AG1945)&gt;0,"Returned","Not Returned")</f>
        <v>Not Returned</v>
      </c>
    </row>
    <row r="1946" spans="5:34" ht="12.75" customHeight="1" thickTop="1" thickBot="1" x14ac:dyDescent="0.3">
      <c r="E1946" s="11">
        <v>18640</v>
      </c>
      <c r="F1946" s="12" t="s">
        <v>56</v>
      </c>
      <c r="G1946" s="12">
        <v>0.08</v>
      </c>
      <c r="H1946" s="12">
        <v>125.99</v>
      </c>
      <c r="I1946" s="12">
        <v>7.69</v>
      </c>
      <c r="J1946" s="12">
        <v>3393</v>
      </c>
      <c r="K1946" s="7" t="str">
        <f>IF(COUNTIF(Table1[Customer ID],Table1[[#This Row],[Customer ID]])&gt;1,"Repeat Customer","One-Time Customer")</f>
        <v>Repeat Customer</v>
      </c>
      <c r="L1946" s="12" t="s">
        <v>3018</v>
      </c>
      <c r="M1946" s="12" t="s">
        <v>49</v>
      </c>
      <c r="N1946" s="12" t="s">
        <v>114</v>
      </c>
      <c r="O1946" s="12" t="s">
        <v>77</v>
      </c>
      <c r="P1946" s="12" t="s">
        <v>78</v>
      </c>
      <c r="Q1946" s="12" t="s">
        <v>59</v>
      </c>
      <c r="R1946" s="12" t="s">
        <v>105</v>
      </c>
      <c r="S1946" s="12">
        <v>0.59</v>
      </c>
      <c r="T1946" s="7">
        <f>Table1[[#This Row],[Profit]]/Table1[[#This Row],[Sales]]</f>
        <v>0.527373444450701</v>
      </c>
      <c r="U1946" s="12" t="s">
        <v>33</v>
      </c>
      <c r="V1946" s="12" t="s">
        <v>34</v>
      </c>
      <c r="W1946" s="12" t="s">
        <v>35</v>
      </c>
      <c r="X1946" s="12" t="s">
        <v>3019</v>
      </c>
      <c r="Y1946" s="12">
        <v>99163</v>
      </c>
      <c r="Z1946" s="13">
        <v>42123</v>
      </c>
      <c r="AA1946" s="14" t="str">
        <f>TEXT(Table1[[#This Row],[Order Date]],"mmmm")</f>
        <v>April</v>
      </c>
      <c r="AB1946" s="8" t="str">
        <f>TEXT(Table1[[#This Row],[Order Date]],"yyyy")</f>
        <v>2015</v>
      </c>
      <c r="AC1946" s="13">
        <v>42124</v>
      </c>
      <c r="AD1946" s="12">
        <v>374.625</v>
      </c>
      <c r="AE1946" s="12">
        <v>7</v>
      </c>
      <c r="AF1946" s="12">
        <v>710.36</v>
      </c>
      <c r="AG1946" s="12">
        <v>87908</v>
      </c>
      <c r="AH1946" s="7" t="str">
        <f>IF(COUNTIF(Returns!$A$2:$A$1635,Orders!AG1946)&gt;0,"Returned","Not Returned")</f>
        <v>Not Returned</v>
      </c>
    </row>
    <row r="1947" spans="5:34" ht="12.75" customHeight="1" thickTop="1" thickBot="1" x14ac:dyDescent="0.3">
      <c r="E1947" s="9">
        <v>19635</v>
      </c>
      <c r="F1947" s="2" t="s">
        <v>47</v>
      </c>
      <c r="G1947" s="2">
        <v>0.08</v>
      </c>
      <c r="H1947" s="2">
        <v>4.4800000000000004</v>
      </c>
      <c r="I1947" s="2">
        <v>2.5</v>
      </c>
      <c r="J1947" s="2">
        <v>3393</v>
      </c>
      <c r="K1947" s="7" t="str">
        <f>IF(COUNTIF(Table1[Customer ID],Table1[[#This Row],[Customer ID]])&gt;1,"Repeat Customer","One-Time Customer")</f>
        <v>Repeat Customer</v>
      </c>
      <c r="L1947" s="2" t="s">
        <v>3018</v>
      </c>
      <c r="M1947" s="2" t="s">
        <v>49</v>
      </c>
      <c r="N1947" s="2" t="s">
        <v>114</v>
      </c>
      <c r="O1947" s="2" t="s">
        <v>29</v>
      </c>
      <c r="P1947" s="2" t="s">
        <v>69</v>
      </c>
      <c r="Q1947" s="2" t="s">
        <v>59</v>
      </c>
      <c r="R1947" s="2" t="s">
        <v>1130</v>
      </c>
      <c r="S1947" s="2">
        <v>0.37</v>
      </c>
      <c r="T1947" s="7">
        <f>Table1[[#This Row],[Profit]]/Table1[[#This Row],[Sales]]</f>
        <v>-4.0458852867830422E-2</v>
      </c>
      <c r="U1947" s="2" t="s">
        <v>33</v>
      </c>
      <c r="V1947" s="2" t="s">
        <v>34</v>
      </c>
      <c r="W1947" s="2" t="s">
        <v>35</v>
      </c>
      <c r="X1947" s="2" t="s">
        <v>3019</v>
      </c>
      <c r="Y1947" s="2">
        <v>99163</v>
      </c>
      <c r="Z1947" s="10">
        <v>42049</v>
      </c>
      <c r="AA1947" s="14" t="str">
        <f>TEXT(Table1[[#This Row],[Order Date]],"mmmm")</f>
        <v>February</v>
      </c>
      <c r="AB1947" s="8" t="str">
        <f>TEXT(Table1[[#This Row],[Order Date]],"yyyy")</f>
        <v>2015</v>
      </c>
      <c r="AC1947" s="10">
        <v>42050</v>
      </c>
      <c r="AD1947" s="2">
        <v>-3.2448000000000001</v>
      </c>
      <c r="AE1947" s="2">
        <v>19</v>
      </c>
      <c r="AF1947" s="2">
        <v>80.2</v>
      </c>
      <c r="AG1947" s="2">
        <v>87909</v>
      </c>
      <c r="AH1947" s="7" t="str">
        <f>IF(COUNTIF(Returns!$A$2:$A$1635,Orders!AG1947)&gt;0,"Returned","Not Returned")</f>
        <v>Not Returned</v>
      </c>
    </row>
    <row r="1948" spans="5:34" ht="12.75" customHeight="1" thickTop="1" thickBot="1" x14ac:dyDescent="0.3">
      <c r="E1948" s="11">
        <v>20624</v>
      </c>
      <c r="F1948" s="12" t="s">
        <v>106</v>
      </c>
      <c r="G1948" s="12">
        <v>0</v>
      </c>
      <c r="H1948" s="12">
        <v>1270.99</v>
      </c>
      <c r="I1948" s="12">
        <v>19.989999999999998</v>
      </c>
      <c r="J1948" s="12">
        <v>3397</v>
      </c>
      <c r="K1948" s="7" t="str">
        <f>IF(COUNTIF(Table1[Customer ID],Table1[[#This Row],[Customer ID]])&gt;1,"Repeat Customer","One-Time Customer")</f>
        <v>Repeat Customer</v>
      </c>
      <c r="L1948" s="12" t="s">
        <v>3020</v>
      </c>
      <c r="M1948" s="12" t="s">
        <v>49</v>
      </c>
      <c r="N1948" s="12" t="s">
        <v>58</v>
      </c>
      <c r="O1948" s="12" t="s">
        <v>29</v>
      </c>
      <c r="P1948" s="12" t="s">
        <v>109</v>
      </c>
      <c r="Q1948" s="12" t="s">
        <v>59</v>
      </c>
      <c r="R1948" s="12" t="s">
        <v>631</v>
      </c>
      <c r="S1948" s="12">
        <v>0.35</v>
      </c>
      <c r="T1948" s="7">
        <f>Table1[[#This Row],[Profit]]/Table1[[#This Row],[Sales]]</f>
        <v>0.69</v>
      </c>
      <c r="U1948" s="12" t="s">
        <v>33</v>
      </c>
      <c r="V1948" s="12" t="s">
        <v>61</v>
      </c>
      <c r="W1948" s="12" t="s">
        <v>178</v>
      </c>
      <c r="X1948" s="12" t="s">
        <v>1359</v>
      </c>
      <c r="Y1948" s="12">
        <v>61832</v>
      </c>
      <c r="Z1948" s="13">
        <v>42162</v>
      </c>
      <c r="AA1948" s="14" t="str">
        <f>TEXT(Table1[[#This Row],[Order Date]],"mmmm")</f>
        <v>June</v>
      </c>
      <c r="AB1948" s="8" t="str">
        <f>TEXT(Table1[[#This Row],[Order Date]],"yyyy")</f>
        <v>2015</v>
      </c>
      <c r="AC1948" s="13">
        <v>42164</v>
      </c>
      <c r="AD1948" s="12">
        <v>6384.4388999999992</v>
      </c>
      <c r="AE1948" s="12">
        <v>7</v>
      </c>
      <c r="AF1948" s="12">
        <v>9252.81</v>
      </c>
      <c r="AG1948" s="12">
        <v>87535</v>
      </c>
      <c r="AH1948" s="7" t="str">
        <f>IF(COUNTIF(Returns!$A$2:$A$1635,Orders!AG1948)&gt;0,"Returned","Not Returned")</f>
        <v>Not Returned</v>
      </c>
    </row>
    <row r="1949" spans="5:34" ht="12.75" customHeight="1" thickTop="1" thickBot="1" x14ac:dyDescent="0.3">
      <c r="E1949" s="9">
        <v>19842</v>
      </c>
      <c r="F1949" s="2" t="s">
        <v>25</v>
      </c>
      <c r="G1949" s="2">
        <v>0.01</v>
      </c>
      <c r="H1949" s="2">
        <v>10.9</v>
      </c>
      <c r="I1949" s="2">
        <v>7.46</v>
      </c>
      <c r="J1949" s="2">
        <v>3397</v>
      </c>
      <c r="K1949" s="7" t="str">
        <f>IF(COUNTIF(Table1[Customer ID],Table1[[#This Row],[Customer ID]])&gt;1,"Repeat Customer","One-Time Customer")</f>
        <v>Repeat Customer</v>
      </c>
      <c r="L1949" s="2" t="s">
        <v>3020</v>
      </c>
      <c r="M1949" s="2" t="s">
        <v>49</v>
      </c>
      <c r="N1949" s="2" t="s">
        <v>58</v>
      </c>
      <c r="O1949" s="2" t="s">
        <v>29</v>
      </c>
      <c r="P1949" s="2" t="s">
        <v>141</v>
      </c>
      <c r="Q1949" s="2" t="s">
        <v>59</v>
      </c>
      <c r="R1949" s="2" t="s">
        <v>3021</v>
      </c>
      <c r="S1949" s="2">
        <v>0.59</v>
      </c>
      <c r="T1949" s="7">
        <f>Table1[[#This Row],[Profit]]/Table1[[#This Row],[Sales]]</f>
        <v>-0.56321450967150644</v>
      </c>
      <c r="U1949" s="2" t="s">
        <v>33</v>
      </c>
      <c r="V1949" s="2" t="s">
        <v>61</v>
      </c>
      <c r="W1949" s="2" t="s">
        <v>178</v>
      </c>
      <c r="X1949" s="2" t="s">
        <v>1359</v>
      </c>
      <c r="Y1949" s="2">
        <v>61832</v>
      </c>
      <c r="Z1949" s="10">
        <v>42074</v>
      </c>
      <c r="AA1949" s="14" t="str">
        <f>TEXT(Table1[[#This Row],[Order Date]],"mmmm")</f>
        <v>March</v>
      </c>
      <c r="AB1949" s="8" t="str">
        <f>TEXT(Table1[[#This Row],[Order Date]],"yyyy")</f>
        <v>2015</v>
      </c>
      <c r="AC1949" s="10">
        <v>42075</v>
      </c>
      <c r="AD1949" s="2">
        <v>-116.76</v>
      </c>
      <c r="AE1949" s="2">
        <v>18</v>
      </c>
      <c r="AF1949" s="2">
        <v>207.31</v>
      </c>
      <c r="AG1949" s="2">
        <v>87536</v>
      </c>
      <c r="AH1949" s="7" t="str">
        <f>IF(COUNTIF(Returns!$A$2:$A$1635,Orders!AG1949)&gt;0,"Returned","Not Returned")</f>
        <v>Not Returned</v>
      </c>
    </row>
    <row r="1950" spans="5:34" ht="12.75" customHeight="1" thickTop="1" thickBot="1" x14ac:dyDescent="0.3">
      <c r="E1950" s="11">
        <v>19843</v>
      </c>
      <c r="F1950" s="12" t="s">
        <v>25</v>
      </c>
      <c r="G1950" s="12">
        <v>0.1</v>
      </c>
      <c r="H1950" s="12">
        <v>7.99</v>
      </c>
      <c r="I1950" s="12">
        <v>5.03</v>
      </c>
      <c r="J1950" s="12">
        <v>3397</v>
      </c>
      <c r="K1950" s="7" t="str">
        <f>IF(COUNTIF(Table1[Customer ID],Table1[[#This Row],[Customer ID]])&gt;1,"Repeat Customer","One-Time Customer")</f>
        <v>Repeat Customer</v>
      </c>
      <c r="L1950" s="12" t="s">
        <v>3020</v>
      </c>
      <c r="M1950" s="12" t="s">
        <v>49</v>
      </c>
      <c r="N1950" s="12" t="s">
        <v>58</v>
      </c>
      <c r="O1950" s="12" t="s">
        <v>77</v>
      </c>
      <c r="P1950" s="12" t="s">
        <v>78</v>
      </c>
      <c r="Q1950" s="12" t="s">
        <v>86</v>
      </c>
      <c r="R1950" s="12" t="s">
        <v>430</v>
      </c>
      <c r="S1950" s="12">
        <v>0.6</v>
      </c>
      <c r="T1950" s="7">
        <f>Table1[[#This Row],[Profit]]/Table1[[#This Row],[Sales]]</f>
        <v>-1.1245947456679708</v>
      </c>
      <c r="U1950" s="12" t="s">
        <v>33</v>
      </c>
      <c r="V1950" s="12" t="s">
        <v>61</v>
      </c>
      <c r="W1950" s="12" t="s">
        <v>178</v>
      </c>
      <c r="X1950" s="12" t="s">
        <v>1359</v>
      </c>
      <c r="Y1950" s="12">
        <v>61832</v>
      </c>
      <c r="Z1950" s="13">
        <v>42074</v>
      </c>
      <c r="AA1950" s="14" t="str">
        <f>TEXT(Table1[[#This Row],[Order Date]],"mmmm")</f>
        <v>March</v>
      </c>
      <c r="AB1950" s="8" t="str">
        <f>TEXT(Table1[[#This Row],[Order Date]],"yyyy")</f>
        <v>2015</v>
      </c>
      <c r="AC1950" s="13">
        <v>42075</v>
      </c>
      <c r="AD1950" s="12">
        <v>-160.952</v>
      </c>
      <c r="AE1950" s="12">
        <v>22</v>
      </c>
      <c r="AF1950" s="12">
        <v>143.12</v>
      </c>
      <c r="AG1950" s="12">
        <v>87536</v>
      </c>
      <c r="AH1950" s="7" t="str">
        <f>IF(COUNTIF(Returns!$A$2:$A$1635,Orders!AG1950)&gt;0,"Returned","Not Returned")</f>
        <v>Not Returned</v>
      </c>
    </row>
    <row r="1951" spans="5:34" ht="12.75" customHeight="1" thickTop="1" thickBot="1" x14ac:dyDescent="0.3">
      <c r="E1951" s="9">
        <v>26208</v>
      </c>
      <c r="F1951" s="2" t="s">
        <v>37</v>
      </c>
      <c r="G1951" s="2">
        <v>0.08</v>
      </c>
      <c r="H1951" s="2">
        <v>11.97</v>
      </c>
      <c r="I1951" s="2">
        <v>5.81</v>
      </c>
      <c r="J1951" s="2">
        <v>3399</v>
      </c>
      <c r="K1951" s="7" t="str">
        <f>IF(COUNTIF(Table1[Customer ID],Table1[[#This Row],[Customer ID]])&gt;1,"Repeat Customer","One-Time Customer")</f>
        <v>One-Time Customer</v>
      </c>
      <c r="L1951" s="2" t="s">
        <v>3022</v>
      </c>
      <c r="M1951" s="2" t="s">
        <v>49</v>
      </c>
      <c r="N1951" s="2" t="s">
        <v>58</v>
      </c>
      <c r="O1951" s="2" t="s">
        <v>29</v>
      </c>
      <c r="P1951" s="2" t="s">
        <v>30</v>
      </c>
      <c r="Q1951" s="2" t="s">
        <v>51</v>
      </c>
      <c r="R1951" s="2" t="s">
        <v>3011</v>
      </c>
      <c r="S1951" s="2">
        <v>0.6</v>
      </c>
      <c r="T1951" s="7">
        <f>Table1[[#This Row],[Profit]]/Table1[[#This Row],[Sales]]</f>
        <v>-0.69806602200733581</v>
      </c>
      <c r="U1951" s="2" t="s">
        <v>33</v>
      </c>
      <c r="V1951" s="2" t="s">
        <v>61</v>
      </c>
      <c r="W1951" s="2" t="s">
        <v>178</v>
      </c>
      <c r="X1951" s="2" t="s">
        <v>1522</v>
      </c>
      <c r="Y1951" s="2">
        <v>60016</v>
      </c>
      <c r="Z1951" s="10">
        <v>42092</v>
      </c>
      <c r="AA1951" s="14" t="str">
        <f>TEXT(Table1[[#This Row],[Order Date]],"mmmm")</f>
        <v>March</v>
      </c>
      <c r="AB1951" s="8" t="str">
        <f>TEXT(Table1[[#This Row],[Order Date]],"yyyy")</f>
        <v>2015</v>
      </c>
      <c r="AC1951" s="10">
        <v>42094</v>
      </c>
      <c r="AD1951" s="2">
        <v>-41.87</v>
      </c>
      <c r="AE1951" s="2">
        <v>5</v>
      </c>
      <c r="AF1951" s="2">
        <v>59.98</v>
      </c>
      <c r="AG1951" s="2">
        <v>87534</v>
      </c>
      <c r="AH1951" s="7" t="str">
        <f>IF(COUNTIF(Returns!$A$2:$A$1635,Orders!AG1951)&gt;0,"Returned","Not Returned")</f>
        <v>Not Returned</v>
      </c>
    </row>
    <row r="1952" spans="5:34" ht="12.75" customHeight="1" thickTop="1" thickBot="1" x14ac:dyDescent="0.3">
      <c r="E1952" s="11">
        <v>24911</v>
      </c>
      <c r="F1952" s="12" t="s">
        <v>56</v>
      </c>
      <c r="G1952" s="12">
        <v>0.1</v>
      </c>
      <c r="H1952" s="12">
        <v>9.3800000000000008</v>
      </c>
      <c r="I1952" s="12">
        <v>4.93</v>
      </c>
      <c r="J1952" s="12">
        <v>3400</v>
      </c>
      <c r="K1952" s="7" t="str">
        <f>IF(COUNTIF(Table1[Customer ID],Table1[[#This Row],[Customer ID]])&gt;1,"Repeat Customer","One-Time Customer")</f>
        <v>One-Time Customer</v>
      </c>
      <c r="L1952" s="12" t="s">
        <v>3023</v>
      </c>
      <c r="M1952" s="12" t="s">
        <v>27</v>
      </c>
      <c r="N1952" s="12" t="s">
        <v>58</v>
      </c>
      <c r="O1952" s="12" t="s">
        <v>41</v>
      </c>
      <c r="P1952" s="12" t="s">
        <v>50</v>
      </c>
      <c r="Q1952" s="12" t="s">
        <v>59</v>
      </c>
      <c r="R1952" s="12" t="s">
        <v>3024</v>
      </c>
      <c r="S1952" s="12">
        <v>0.56999999999999995</v>
      </c>
      <c r="T1952" s="7">
        <f>Table1[[#This Row],[Profit]]/Table1[[#This Row],[Sales]]</f>
        <v>-0.18198851082633671</v>
      </c>
      <c r="U1952" s="12" t="s">
        <v>33</v>
      </c>
      <c r="V1952" s="12" t="s">
        <v>53</v>
      </c>
      <c r="W1952" s="12" t="s">
        <v>648</v>
      </c>
      <c r="X1952" s="12" t="s">
        <v>3025</v>
      </c>
      <c r="Y1952" s="12">
        <v>26554</v>
      </c>
      <c r="Z1952" s="13">
        <v>42098</v>
      </c>
      <c r="AA1952" s="14" t="str">
        <f>TEXT(Table1[[#This Row],[Order Date]],"mmmm")</f>
        <v>April</v>
      </c>
      <c r="AB1952" s="8" t="str">
        <f>TEXT(Table1[[#This Row],[Order Date]],"yyyy")</f>
        <v>2015</v>
      </c>
      <c r="AC1952" s="13">
        <v>42098</v>
      </c>
      <c r="AD1952" s="12">
        <v>-24.7104</v>
      </c>
      <c r="AE1952" s="12">
        <v>15</v>
      </c>
      <c r="AF1952" s="12">
        <v>135.78</v>
      </c>
      <c r="AG1952" s="12">
        <v>87537</v>
      </c>
      <c r="AH1952" s="7" t="str">
        <f>IF(COUNTIF(Returns!$A$2:$A$1635,Orders!AG1952)&gt;0,"Returned","Not Returned")</f>
        <v>Not Returned</v>
      </c>
    </row>
    <row r="1953" spans="5:34" ht="12.75" customHeight="1" thickTop="1" x14ac:dyDescent="0.25">
      <c r="E1953" s="9">
        <v>25914</v>
      </c>
      <c r="F1953" s="2" t="s">
        <v>25</v>
      </c>
      <c r="G1953" s="2">
        <v>0.1</v>
      </c>
      <c r="H1953" s="2">
        <v>105.98</v>
      </c>
      <c r="I1953" s="2">
        <v>13.99</v>
      </c>
      <c r="J1953" s="2">
        <v>3403</v>
      </c>
      <c r="K1953" s="7" t="str">
        <f>IF(COUNTIF(Table1[Customer ID],Table1[[#This Row],[Customer ID]])&gt;1,"Repeat Customer","One-Time Customer")</f>
        <v>One-Time Customer</v>
      </c>
      <c r="L1953" s="2" t="s">
        <v>3026</v>
      </c>
      <c r="M1953" s="2" t="s">
        <v>27</v>
      </c>
      <c r="N1953" s="2" t="s">
        <v>114</v>
      </c>
      <c r="O1953" s="2" t="s">
        <v>41</v>
      </c>
      <c r="P1953" s="2" t="s">
        <v>50</v>
      </c>
      <c r="Q1953" s="2" t="s">
        <v>86</v>
      </c>
      <c r="R1953" s="2" t="s">
        <v>3027</v>
      </c>
      <c r="S1953" s="2">
        <v>0.65</v>
      </c>
      <c r="T1953" s="7">
        <f>Table1[[#This Row],[Profit]]/Table1[[#This Row],[Sales]]</f>
        <v>0.69</v>
      </c>
      <c r="U1953" s="2" t="s">
        <v>33</v>
      </c>
      <c r="V1953" s="2" t="s">
        <v>34</v>
      </c>
      <c r="W1953" s="2" t="s">
        <v>2226</v>
      </c>
      <c r="X1953" s="2" t="s">
        <v>3028</v>
      </c>
      <c r="Y1953" s="2">
        <v>82001</v>
      </c>
      <c r="Z1953" s="10">
        <v>42043</v>
      </c>
      <c r="AA1953" s="14" t="str">
        <f>TEXT(Table1[[#This Row],[Order Date]],"mmmm")</f>
        <v>February</v>
      </c>
      <c r="AB1953" s="8" t="str">
        <f>TEXT(Table1[[#This Row],[Order Date]],"yyyy")</f>
        <v>2015</v>
      </c>
      <c r="AC1953" s="10">
        <v>42046</v>
      </c>
      <c r="AD1953" s="2">
        <v>349.48499999999996</v>
      </c>
      <c r="AE1953" s="2">
        <v>5</v>
      </c>
      <c r="AF1953" s="2">
        <v>506.5</v>
      </c>
      <c r="AG1953" s="2">
        <v>87530</v>
      </c>
      <c r="AH1953" s="7" t="str">
        <f>IF(COUNTIF(Returns!$A$2:$A$1635,Orders!AG1953)&gt;0,"Returned","Not Returned")</f>
        <v>Not Returned</v>
      </c>
    </row>
  </sheetData>
  <pageMargins left="0.7" right="0.7" top="0.75" bottom="0.75" header="0.3" footer="0.3"/>
  <pageSetup paperSize="9" orientation="portrait" horizontalDpi="4294967293"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33" sqref="C33"/>
    </sheetView>
  </sheetViews>
  <sheetFormatPr defaultColWidth="9" defaultRowHeight="12.6" x14ac:dyDescent="0.25"/>
  <cols>
    <col min="1" max="1" width="12.21875" customWidth="1"/>
    <col min="2" max="2" width="9.5546875" customWidth="1"/>
  </cols>
  <sheetData>
    <row r="1" spans="1:2" ht="13.2" thickBot="1" x14ac:dyDescent="0.3">
      <c r="A1" s="3" t="s">
        <v>24</v>
      </c>
      <c r="B1" s="4" t="s">
        <v>3029</v>
      </c>
    </row>
    <row r="2" spans="1:2" ht="13.2" thickTop="1" x14ac:dyDescent="0.25">
      <c r="A2" s="6">
        <v>65</v>
      </c>
      <c r="B2" s="7" t="s">
        <v>3030</v>
      </c>
    </row>
    <row r="3" spans="1:2" x14ac:dyDescent="0.25">
      <c r="A3" s="9">
        <v>612</v>
      </c>
      <c r="B3" s="2" t="s">
        <v>3030</v>
      </c>
    </row>
    <row r="4" spans="1:2" x14ac:dyDescent="0.25">
      <c r="A4" s="11">
        <v>614</v>
      </c>
      <c r="B4" s="12" t="s">
        <v>3030</v>
      </c>
    </row>
    <row r="5" spans="1:2" x14ac:dyDescent="0.25">
      <c r="A5" s="9">
        <v>678</v>
      </c>
      <c r="B5" s="2" t="s">
        <v>3030</v>
      </c>
    </row>
    <row r="6" spans="1:2" x14ac:dyDescent="0.25">
      <c r="A6" s="11">
        <v>710</v>
      </c>
      <c r="B6" s="12" t="s">
        <v>3030</v>
      </c>
    </row>
    <row r="7" spans="1:2" x14ac:dyDescent="0.25">
      <c r="A7" s="9">
        <v>740</v>
      </c>
      <c r="B7" s="2" t="s">
        <v>3030</v>
      </c>
    </row>
    <row r="8" spans="1:2" x14ac:dyDescent="0.25">
      <c r="A8" s="11">
        <v>775</v>
      </c>
      <c r="B8" s="12" t="s">
        <v>3030</v>
      </c>
    </row>
    <row r="9" spans="1:2" x14ac:dyDescent="0.25">
      <c r="A9" s="9">
        <v>833</v>
      </c>
      <c r="B9" s="2" t="s">
        <v>3030</v>
      </c>
    </row>
    <row r="10" spans="1:2" x14ac:dyDescent="0.25">
      <c r="A10" s="11">
        <v>902</v>
      </c>
      <c r="B10" s="12" t="s">
        <v>3030</v>
      </c>
    </row>
    <row r="11" spans="1:2" x14ac:dyDescent="0.25">
      <c r="A11" s="9">
        <v>3300</v>
      </c>
      <c r="B11" s="2" t="s">
        <v>3030</v>
      </c>
    </row>
    <row r="12" spans="1:2" x14ac:dyDescent="0.25">
      <c r="A12" s="11">
        <v>3456</v>
      </c>
      <c r="B12" s="12" t="s">
        <v>3030</v>
      </c>
    </row>
    <row r="13" spans="1:2" x14ac:dyDescent="0.25">
      <c r="A13" s="9">
        <v>3525</v>
      </c>
      <c r="B13" s="2" t="s">
        <v>3030</v>
      </c>
    </row>
    <row r="14" spans="1:2" x14ac:dyDescent="0.25">
      <c r="A14" s="11">
        <v>3589</v>
      </c>
      <c r="B14" s="12" t="s">
        <v>3030</v>
      </c>
    </row>
    <row r="15" spans="1:2" x14ac:dyDescent="0.25">
      <c r="A15" s="9">
        <v>3687</v>
      </c>
      <c r="B15" s="2" t="s">
        <v>3030</v>
      </c>
    </row>
    <row r="16" spans="1:2" x14ac:dyDescent="0.25">
      <c r="A16" s="11">
        <v>3777</v>
      </c>
      <c r="B16" s="12" t="s">
        <v>3030</v>
      </c>
    </row>
    <row r="17" spans="1:2" x14ac:dyDescent="0.25">
      <c r="A17" s="9">
        <v>3783</v>
      </c>
      <c r="B17" s="2" t="s">
        <v>3030</v>
      </c>
    </row>
    <row r="18" spans="1:2" x14ac:dyDescent="0.25">
      <c r="A18" s="11">
        <v>4006</v>
      </c>
      <c r="B18" s="12" t="s">
        <v>3030</v>
      </c>
    </row>
    <row r="19" spans="1:2" x14ac:dyDescent="0.25">
      <c r="A19" s="9">
        <v>4037</v>
      </c>
      <c r="B19" s="2" t="s">
        <v>3030</v>
      </c>
    </row>
    <row r="20" spans="1:2" x14ac:dyDescent="0.25">
      <c r="A20" s="11">
        <v>4230</v>
      </c>
      <c r="B20" s="12" t="s">
        <v>3030</v>
      </c>
    </row>
    <row r="21" spans="1:2" x14ac:dyDescent="0.25">
      <c r="A21" s="9">
        <v>4261</v>
      </c>
      <c r="B21" s="2" t="s">
        <v>3030</v>
      </c>
    </row>
    <row r="22" spans="1:2" x14ac:dyDescent="0.25">
      <c r="A22" s="11">
        <v>4391</v>
      </c>
      <c r="B22" s="12" t="s">
        <v>3030</v>
      </c>
    </row>
    <row r="23" spans="1:2" x14ac:dyDescent="0.25">
      <c r="A23" s="9">
        <v>4610</v>
      </c>
      <c r="B23" s="2" t="s">
        <v>3030</v>
      </c>
    </row>
    <row r="24" spans="1:2" x14ac:dyDescent="0.25">
      <c r="A24" s="11">
        <v>4738</v>
      </c>
      <c r="B24" s="12" t="s">
        <v>3030</v>
      </c>
    </row>
    <row r="25" spans="1:2" x14ac:dyDescent="0.25">
      <c r="A25" s="9">
        <v>4864</v>
      </c>
      <c r="B25" s="2" t="s">
        <v>3030</v>
      </c>
    </row>
    <row r="26" spans="1:2" x14ac:dyDescent="0.25">
      <c r="A26" s="11">
        <v>4960</v>
      </c>
      <c r="B26" s="12" t="s">
        <v>3030</v>
      </c>
    </row>
    <row r="27" spans="1:2" x14ac:dyDescent="0.25">
      <c r="A27" s="9">
        <v>5028</v>
      </c>
      <c r="B27" s="2" t="s">
        <v>3030</v>
      </c>
    </row>
    <row r="28" spans="1:2" x14ac:dyDescent="0.25">
      <c r="A28" s="11">
        <v>5059</v>
      </c>
      <c r="B28" s="12" t="s">
        <v>3030</v>
      </c>
    </row>
    <row r="29" spans="1:2" x14ac:dyDescent="0.25">
      <c r="A29" s="9">
        <v>5061</v>
      </c>
      <c r="B29" s="2" t="s">
        <v>3030</v>
      </c>
    </row>
    <row r="30" spans="1:2" x14ac:dyDescent="0.25">
      <c r="A30" s="11">
        <v>5189</v>
      </c>
      <c r="B30" s="12" t="s">
        <v>3030</v>
      </c>
    </row>
    <row r="31" spans="1:2" x14ac:dyDescent="0.25">
      <c r="A31" s="9">
        <v>5381</v>
      </c>
      <c r="B31" s="2" t="s">
        <v>3030</v>
      </c>
    </row>
    <row r="32" spans="1:2" x14ac:dyDescent="0.25">
      <c r="A32" s="11">
        <v>5414</v>
      </c>
      <c r="B32" s="12" t="s">
        <v>3030</v>
      </c>
    </row>
    <row r="33" spans="1:2" x14ac:dyDescent="0.25">
      <c r="A33" s="9">
        <v>5511</v>
      </c>
      <c r="B33" s="2" t="s">
        <v>3030</v>
      </c>
    </row>
    <row r="34" spans="1:2" x14ac:dyDescent="0.25">
      <c r="A34" s="11">
        <v>5699</v>
      </c>
      <c r="B34" s="12" t="s">
        <v>3030</v>
      </c>
    </row>
    <row r="35" spans="1:2" x14ac:dyDescent="0.25">
      <c r="A35" s="9">
        <v>6054</v>
      </c>
      <c r="B35" s="2" t="s">
        <v>3030</v>
      </c>
    </row>
    <row r="36" spans="1:2" x14ac:dyDescent="0.25">
      <c r="A36" s="11">
        <v>6241</v>
      </c>
      <c r="B36" s="12" t="s">
        <v>3030</v>
      </c>
    </row>
    <row r="37" spans="1:2" x14ac:dyDescent="0.25">
      <c r="A37" s="9">
        <v>6272</v>
      </c>
      <c r="B37" s="2" t="s">
        <v>3030</v>
      </c>
    </row>
    <row r="38" spans="1:2" x14ac:dyDescent="0.25">
      <c r="A38" s="11">
        <v>6498</v>
      </c>
      <c r="B38" s="12" t="s">
        <v>3030</v>
      </c>
    </row>
    <row r="39" spans="1:2" x14ac:dyDescent="0.25">
      <c r="A39" s="9">
        <v>6500</v>
      </c>
      <c r="B39" s="2" t="s">
        <v>3030</v>
      </c>
    </row>
    <row r="40" spans="1:2" x14ac:dyDescent="0.25">
      <c r="A40" s="11">
        <v>6502</v>
      </c>
      <c r="B40" s="12" t="s">
        <v>3030</v>
      </c>
    </row>
    <row r="41" spans="1:2" x14ac:dyDescent="0.25">
      <c r="A41" s="9">
        <v>6661</v>
      </c>
      <c r="B41" s="2" t="s">
        <v>3030</v>
      </c>
    </row>
    <row r="42" spans="1:2" x14ac:dyDescent="0.25">
      <c r="A42" s="11">
        <v>6695</v>
      </c>
      <c r="B42" s="12" t="s">
        <v>3030</v>
      </c>
    </row>
    <row r="43" spans="1:2" x14ac:dyDescent="0.25">
      <c r="A43" s="9">
        <v>6757</v>
      </c>
      <c r="B43" s="2" t="s">
        <v>3030</v>
      </c>
    </row>
    <row r="44" spans="1:2" x14ac:dyDescent="0.25">
      <c r="A44" s="11">
        <v>6978</v>
      </c>
      <c r="B44" s="12" t="s">
        <v>3030</v>
      </c>
    </row>
    <row r="45" spans="1:2" x14ac:dyDescent="0.25">
      <c r="A45" s="9">
        <v>6979</v>
      </c>
      <c r="B45" s="2" t="s">
        <v>3030</v>
      </c>
    </row>
    <row r="46" spans="1:2" x14ac:dyDescent="0.25">
      <c r="A46" s="11">
        <v>7079</v>
      </c>
      <c r="B46" s="12" t="s">
        <v>3030</v>
      </c>
    </row>
    <row r="47" spans="1:2" x14ac:dyDescent="0.25">
      <c r="A47" s="9">
        <v>7107</v>
      </c>
      <c r="B47" s="2" t="s">
        <v>3030</v>
      </c>
    </row>
    <row r="48" spans="1:2" x14ac:dyDescent="0.25">
      <c r="A48" s="11">
        <v>7203</v>
      </c>
      <c r="B48" s="12" t="s">
        <v>3030</v>
      </c>
    </row>
    <row r="49" spans="1:2" x14ac:dyDescent="0.25">
      <c r="A49" s="9">
        <v>7269</v>
      </c>
      <c r="B49" s="2" t="s">
        <v>3030</v>
      </c>
    </row>
    <row r="50" spans="1:2" x14ac:dyDescent="0.25">
      <c r="A50" s="11">
        <v>7364</v>
      </c>
      <c r="B50" s="12" t="s">
        <v>3030</v>
      </c>
    </row>
    <row r="51" spans="1:2" x14ac:dyDescent="0.25">
      <c r="A51" s="9">
        <v>7521</v>
      </c>
      <c r="B51" s="2" t="s">
        <v>3030</v>
      </c>
    </row>
    <row r="52" spans="1:2" x14ac:dyDescent="0.25">
      <c r="A52" s="11">
        <v>7744</v>
      </c>
      <c r="B52" s="12" t="s">
        <v>3030</v>
      </c>
    </row>
    <row r="53" spans="1:2" x14ac:dyDescent="0.25">
      <c r="A53" s="9">
        <v>7812</v>
      </c>
      <c r="B53" s="2" t="s">
        <v>3030</v>
      </c>
    </row>
    <row r="54" spans="1:2" x14ac:dyDescent="0.25">
      <c r="A54" s="11">
        <v>7815</v>
      </c>
      <c r="B54" s="12" t="s">
        <v>3030</v>
      </c>
    </row>
    <row r="55" spans="1:2" x14ac:dyDescent="0.25">
      <c r="A55" s="9">
        <v>7841</v>
      </c>
      <c r="B55" s="2" t="s">
        <v>3030</v>
      </c>
    </row>
    <row r="56" spans="1:2" x14ac:dyDescent="0.25">
      <c r="A56" s="11">
        <v>7845</v>
      </c>
      <c r="B56" s="12" t="s">
        <v>3030</v>
      </c>
    </row>
    <row r="57" spans="1:2" x14ac:dyDescent="0.25">
      <c r="A57" s="9">
        <v>8034</v>
      </c>
      <c r="B57" s="2" t="s">
        <v>3030</v>
      </c>
    </row>
    <row r="58" spans="1:2" x14ac:dyDescent="0.25">
      <c r="A58" s="11">
        <v>8133</v>
      </c>
      <c r="B58" s="12" t="s">
        <v>3030</v>
      </c>
    </row>
    <row r="59" spans="1:2" x14ac:dyDescent="0.25">
      <c r="A59" s="9">
        <v>8292</v>
      </c>
      <c r="B59" s="2" t="s">
        <v>3030</v>
      </c>
    </row>
    <row r="60" spans="1:2" x14ac:dyDescent="0.25">
      <c r="A60" s="11">
        <v>8293</v>
      </c>
      <c r="B60" s="12" t="s">
        <v>3030</v>
      </c>
    </row>
    <row r="61" spans="1:2" x14ac:dyDescent="0.25">
      <c r="A61" s="9">
        <v>8353</v>
      </c>
      <c r="B61" s="2" t="s">
        <v>3030</v>
      </c>
    </row>
    <row r="62" spans="1:2" x14ac:dyDescent="0.25">
      <c r="A62" s="11">
        <v>8961</v>
      </c>
      <c r="B62" s="12" t="s">
        <v>3030</v>
      </c>
    </row>
    <row r="63" spans="1:2" x14ac:dyDescent="0.25">
      <c r="A63" s="9">
        <v>9027</v>
      </c>
      <c r="B63" s="2" t="s">
        <v>3030</v>
      </c>
    </row>
    <row r="64" spans="1:2" x14ac:dyDescent="0.25">
      <c r="A64" s="11">
        <v>9093</v>
      </c>
      <c r="B64" s="12" t="s">
        <v>3030</v>
      </c>
    </row>
    <row r="65" spans="1:2" x14ac:dyDescent="0.25">
      <c r="A65" s="9">
        <v>9152</v>
      </c>
      <c r="B65" s="2" t="s">
        <v>3030</v>
      </c>
    </row>
    <row r="66" spans="1:2" x14ac:dyDescent="0.25">
      <c r="A66" s="11">
        <v>9219</v>
      </c>
      <c r="B66" s="12" t="s">
        <v>3030</v>
      </c>
    </row>
    <row r="67" spans="1:2" x14ac:dyDescent="0.25">
      <c r="A67" s="9">
        <v>9472</v>
      </c>
      <c r="B67" s="2" t="s">
        <v>3030</v>
      </c>
    </row>
    <row r="68" spans="1:2" x14ac:dyDescent="0.25">
      <c r="A68" s="11">
        <v>9574</v>
      </c>
      <c r="B68" s="12" t="s">
        <v>3030</v>
      </c>
    </row>
    <row r="69" spans="1:2" x14ac:dyDescent="0.25">
      <c r="A69" s="9">
        <v>9696</v>
      </c>
      <c r="B69" s="2" t="s">
        <v>3030</v>
      </c>
    </row>
    <row r="70" spans="1:2" x14ac:dyDescent="0.25">
      <c r="A70" s="11">
        <v>9701</v>
      </c>
      <c r="B70" s="12" t="s">
        <v>3030</v>
      </c>
    </row>
    <row r="71" spans="1:2" x14ac:dyDescent="0.25">
      <c r="A71" s="9">
        <v>9762</v>
      </c>
      <c r="B71" s="2" t="s">
        <v>3030</v>
      </c>
    </row>
    <row r="72" spans="1:2" x14ac:dyDescent="0.25">
      <c r="A72" s="11">
        <v>9829</v>
      </c>
      <c r="B72" s="12" t="s">
        <v>3030</v>
      </c>
    </row>
    <row r="73" spans="1:2" x14ac:dyDescent="0.25">
      <c r="A73" s="9">
        <v>9895</v>
      </c>
      <c r="B73" s="2" t="s">
        <v>3030</v>
      </c>
    </row>
    <row r="74" spans="1:2" x14ac:dyDescent="0.25">
      <c r="A74" s="11">
        <v>9923</v>
      </c>
      <c r="B74" s="12" t="s">
        <v>3030</v>
      </c>
    </row>
    <row r="75" spans="1:2" x14ac:dyDescent="0.25">
      <c r="A75" s="9">
        <v>9927</v>
      </c>
      <c r="B75" s="2" t="s">
        <v>3030</v>
      </c>
    </row>
    <row r="76" spans="1:2" x14ac:dyDescent="0.25">
      <c r="A76" s="11">
        <v>10054</v>
      </c>
      <c r="B76" s="12" t="s">
        <v>3030</v>
      </c>
    </row>
    <row r="77" spans="1:2" x14ac:dyDescent="0.25">
      <c r="A77" s="9">
        <v>10183</v>
      </c>
      <c r="B77" s="2" t="s">
        <v>3030</v>
      </c>
    </row>
    <row r="78" spans="1:2" x14ac:dyDescent="0.25">
      <c r="A78" s="11">
        <v>10498</v>
      </c>
      <c r="B78" s="12" t="s">
        <v>3030</v>
      </c>
    </row>
    <row r="79" spans="1:2" x14ac:dyDescent="0.25">
      <c r="A79" s="9">
        <v>10662</v>
      </c>
      <c r="B79" s="2" t="s">
        <v>3030</v>
      </c>
    </row>
    <row r="80" spans="1:2" x14ac:dyDescent="0.25">
      <c r="A80" s="11">
        <v>10917</v>
      </c>
      <c r="B80" s="12" t="s">
        <v>3030</v>
      </c>
    </row>
    <row r="81" spans="1:2" x14ac:dyDescent="0.25">
      <c r="A81" s="9">
        <v>11271</v>
      </c>
      <c r="B81" s="2" t="s">
        <v>3030</v>
      </c>
    </row>
    <row r="82" spans="1:2" x14ac:dyDescent="0.25">
      <c r="A82" s="11">
        <v>11396</v>
      </c>
      <c r="B82" s="12" t="s">
        <v>3030</v>
      </c>
    </row>
    <row r="83" spans="1:2" x14ac:dyDescent="0.25">
      <c r="A83" s="9">
        <v>11425</v>
      </c>
      <c r="B83" s="2" t="s">
        <v>3030</v>
      </c>
    </row>
    <row r="84" spans="1:2" x14ac:dyDescent="0.25">
      <c r="A84" s="11">
        <v>11426</v>
      </c>
      <c r="B84" s="12" t="s">
        <v>3030</v>
      </c>
    </row>
    <row r="85" spans="1:2" x14ac:dyDescent="0.25">
      <c r="A85" s="9">
        <v>11648</v>
      </c>
      <c r="B85" s="2" t="s">
        <v>3030</v>
      </c>
    </row>
    <row r="86" spans="1:2" x14ac:dyDescent="0.25">
      <c r="A86" s="11">
        <v>11652</v>
      </c>
      <c r="B86" s="12" t="s">
        <v>3030</v>
      </c>
    </row>
    <row r="87" spans="1:2" x14ac:dyDescent="0.25">
      <c r="A87" s="9">
        <v>11682</v>
      </c>
      <c r="B87" s="2" t="s">
        <v>3030</v>
      </c>
    </row>
    <row r="88" spans="1:2" x14ac:dyDescent="0.25">
      <c r="A88" s="11">
        <v>11748</v>
      </c>
      <c r="B88" s="12" t="s">
        <v>3030</v>
      </c>
    </row>
    <row r="89" spans="1:2" x14ac:dyDescent="0.25">
      <c r="A89" s="9">
        <v>11909</v>
      </c>
      <c r="B89" s="2" t="s">
        <v>3030</v>
      </c>
    </row>
    <row r="90" spans="1:2" x14ac:dyDescent="0.25">
      <c r="A90" s="11">
        <v>11911</v>
      </c>
      <c r="B90" s="12" t="s">
        <v>3030</v>
      </c>
    </row>
    <row r="91" spans="1:2" x14ac:dyDescent="0.25">
      <c r="A91" s="9">
        <v>12005</v>
      </c>
      <c r="B91" s="2" t="s">
        <v>3030</v>
      </c>
    </row>
    <row r="92" spans="1:2" x14ac:dyDescent="0.25">
      <c r="A92" s="11">
        <v>12067</v>
      </c>
      <c r="B92" s="12" t="s">
        <v>3030</v>
      </c>
    </row>
    <row r="93" spans="1:2" x14ac:dyDescent="0.25">
      <c r="A93" s="9">
        <v>12096</v>
      </c>
      <c r="B93" s="2" t="s">
        <v>3030</v>
      </c>
    </row>
    <row r="94" spans="1:2" x14ac:dyDescent="0.25">
      <c r="A94" s="11">
        <v>12262</v>
      </c>
      <c r="B94" s="12" t="s">
        <v>3030</v>
      </c>
    </row>
    <row r="95" spans="1:2" x14ac:dyDescent="0.25">
      <c r="A95" s="9">
        <v>12263</v>
      </c>
      <c r="B95" s="2" t="s">
        <v>3030</v>
      </c>
    </row>
    <row r="96" spans="1:2" x14ac:dyDescent="0.25">
      <c r="A96" s="11">
        <v>12389</v>
      </c>
      <c r="B96" s="12" t="s">
        <v>3030</v>
      </c>
    </row>
    <row r="97" spans="1:2" x14ac:dyDescent="0.25">
      <c r="A97" s="9">
        <v>12451</v>
      </c>
      <c r="B97" s="2" t="s">
        <v>3030</v>
      </c>
    </row>
    <row r="98" spans="1:2" x14ac:dyDescent="0.25">
      <c r="A98" s="11">
        <v>12483</v>
      </c>
      <c r="B98" s="12" t="s">
        <v>3030</v>
      </c>
    </row>
    <row r="99" spans="1:2" x14ac:dyDescent="0.25">
      <c r="A99" s="9">
        <v>12580</v>
      </c>
      <c r="B99" s="2" t="s">
        <v>3030</v>
      </c>
    </row>
    <row r="100" spans="1:2" x14ac:dyDescent="0.25">
      <c r="A100" s="11">
        <v>12613</v>
      </c>
      <c r="B100" s="12" t="s">
        <v>3030</v>
      </c>
    </row>
    <row r="101" spans="1:2" x14ac:dyDescent="0.25">
      <c r="A101" s="9">
        <v>12704</v>
      </c>
      <c r="B101" s="2" t="s">
        <v>3030</v>
      </c>
    </row>
    <row r="102" spans="1:2" x14ac:dyDescent="0.25">
      <c r="A102" s="11">
        <v>12706</v>
      </c>
      <c r="B102" s="12" t="s">
        <v>3030</v>
      </c>
    </row>
    <row r="103" spans="1:2" x14ac:dyDescent="0.25">
      <c r="A103" s="9">
        <v>12710</v>
      </c>
      <c r="B103" s="2" t="s">
        <v>3030</v>
      </c>
    </row>
    <row r="104" spans="1:2" x14ac:dyDescent="0.25">
      <c r="A104" s="11">
        <v>12806</v>
      </c>
      <c r="B104" s="12" t="s">
        <v>3030</v>
      </c>
    </row>
    <row r="105" spans="1:2" x14ac:dyDescent="0.25">
      <c r="A105" s="9">
        <v>12900</v>
      </c>
      <c r="B105" s="2" t="s">
        <v>3030</v>
      </c>
    </row>
    <row r="106" spans="1:2" x14ac:dyDescent="0.25">
      <c r="A106" s="11">
        <v>12903</v>
      </c>
      <c r="B106" s="12" t="s">
        <v>3030</v>
      </c>
    </row>
    <row r="107" spans="1:2" x14ac:dyDescent="0.25">
      <c r="A107" s="9">
        <v>13091</v>
      </c>
      <c r="B107" s="2" t="s">
        <v>3030</v>
      </c>
    </row>
    <row r="108" spans="1:2" x14ac:dyDescent="0.25">
      <c r="A108" s="11">
        <v>13158</v>
      </c>
      <c r="B108" s="12" t="s">
        <v>3030</v>
      </c>
    </row>
    <row r="109" spans="1:2" x14ac:dyDescent="0.25">
      <c r="A109" s="9">
        <v>13218</v>
      </c>
      <c r="B109" s="2" t="s">
        <v>3030</v>
      </c>
    </row>
    <row r="110" spans="1:2" x14ac:dyDescent="0.25">
      <c r="A110" s="11">
        <v>13284</v>
      </c>
      <c r="B110" s="12" t="s">
        <v>3030</v>
      </c>
    </row>
    <row r="111" spans="1:2" x14ac:dyDescent="0.25">
      <c r="A111" s="9">
        <v>13410</v>
      </c>
      <c r="B111" s="2" t="s">
        <v>3030</v>
      </c>
    </row>
    <row r="112" spans="1:2" x14ac:dyDescent="0.25">
      <c r="A112" s="11">
        <v>13444</v>
      </c>
      <c r="B112" s="12" t="s">
        <v>3030</v>
      </c>
    </row>
    <row r="113" spans="1:2" x14ac:dyDescent="0.25">
      <c r="A113" s="9">
        <v>13638</v>
      </c>
      <c r="B113" s="2" t="s">
        <v>3030</v>
      </c>
    </row>
    <row r="114" spans="1:2" x14ac:dyDescent="0.25">
      <c r="A114" s="11">
        <v>13729</v>
      </c>
      <c r="B114" s="12" t="s">
        <v>3030</v>
      </c>
    </row>
    <row r="115" spans="1:2" x14ac:dyDescent="0.25">
      <c r="A115" s="9">
        <v>13765</v>
      </c>
      <c r="B115" s="2" t="s">
        <v>3030</v>
      </c>
    </row>
    <row r="116" spans="1:2" x14ac:dyDescent="0.25">
      <c r="A116" s="11">
        <v>13959</v>
      </c>
      <c r="B116" s="12" t="s">
        <v>3030</v>
      </c>
    </row>
    <row r="117" spans="1:2" x14ac:dyDescent="0.25">
      <c r="A117" s="9">
        <v>13984</v>
      </c>
      <c r="B117" s="2" t="s">
        <v>3030</v>
      </c>
    </row>
    <row r="118" spans="1:2" x14ac:dyDescent="0.25">
      <c r="A118" s="11">
        <v>13986</v>
      </c>
      <c r="B118" s="12" t="s">
        <v>3030</v>
      </c>
    </row>
    <row r="119" spans="1:2" x14ac:dyDescent="0.25">
      <c r="A119" s="9">
        <v>14176</v>
      </c>
      <c r="B119" s="2" t="s">
        <v>3030</v>
      </c>
    </row>
    <row r="120" spans="1:2" x14ac:dyDescent="0.25">
      <c r="A120" s="11">
        <v>14242</v>
      </c>
      <c r="B120" s="12" t="s">
        <v>3030</v>
      </c>
    </row>
    <row r="121" spans="1:2" x14ac:dyDescent="0.25">
      <c r="A121" s="9">
        <v>14406</v>
      </c>
      <c r="B121" s="2" t="s">
        <v>3030</v>
      </c>
    </row>
    <row r="122" spans="1:2" x14ac:dyDescent="0.25">
      <c r="A122" s="11">
        <v>14497</v>
      </c>
      <c r="B122" s="12" t="s">
        <v>3030</v>
      </c>
    </row>
    <row r="123" spans="1:2" x14ac:dyDescent="0.25">
      <c r="A123" s="9">
        <v>14528</v>
      </c>
      <c r="B123" s="2" t="s">
        <v>3030</v>
      </c>
    </row>
    <row r="124" spans="1:2" x14ac:dyDescent="0.25">
      <c r="A124" s="11">
        <v>14534</v>
      </c>
      <c r="B124" s="12" t="s">
        <v>3030</v>
      </c>
    </row>
    <row r="125" spans="1:2" x14ac:dyDescent="0.25">
      <c r="A125" s="9">
        <v>14820</v>
      </c>
      <c r="B125" s="2" t="s">
        <v>3030</v>
      </c>
    </row>
    <row r="126" spans="1:2" x14ac:dyDescent="0.25">
      <c r="A126" s="11">
        <v>14951</v>
      </c>
      <c r="B126" s="12" t="s">
        <v>3030</v>
      </c>
    </row>
    <row r="127" spans="1:2" x14ac:dyDescent="0.25">
      <c r="A127" s="9">
        <v>15009</v>
      </c>
      <c r="B127" s="2" t="s">
        <v>3030</v>
      </c>
    </row>
    <row r="128" spans="1:2" x14ac:dyDescent="0.25">
      <c r="A128" s="11">
        <v>15106</v>
      </c>
      <c r="B128" s="12" t="s">
        <v>3030</v>
      </c>
    </row>
    <row r="129" spans="1:2" x14ac:dyDescent="0.25">
      <c r="A129" s="9">
        <v>15202</v>
      </c>
      <c r="B129" s="2" t="s">
        <v>3030</v>
      </c>
    </row>
    <row r="130" spans="1:2" x14ac:dyDescent="0.25">
      <c r="A130" s="11">
        <v>15206</v>
      </c>
      <c r="B130" s="12" t="s">
        <v>3030</v>
      </c>
    </row>
    <row r="131" spans="1:2" x14ac:dyDescent="0.25">
      <c r="A131" s="9">
        <v>15303</v>
      </c>
      <c r="B131" s="2" t="s">
        <v>3030</v>
      </c>
    </row>
    <row r="132" spans="1:2" x14ac:dyDescent="0.25">
      <c r="A132" s="11">
        <v>15712</v>
      </c>
      <c r="B132" s="12" t="s">
        <v>3030</v>
      </c>
    </row>
    <row r="133" spans="1:2" x14ac:dyDescent="0.25">
      <c r="A133" s="9">
        <v>15718</v>
      </c>
      <c r="B133" s="2" t="s">
        <v>3030</v>
      </c>
    </row>
    <row r="134" spans="1:2" x14ac:dyDescent="0.25">
      <c r="A134" s="11">
        <v>15778</v>
      </c>
      <c r="B134" s="12" t="s">
        <v>3030</v>
      </c>
    </row>
    <row r="135" spans="1:2" x14ac:dyDescent="0.25">
      <c r="A135" s="9">
        <v>15872</v>
      </c>
      <c r="B135" s="2" t="s">
        <v>3030</v>
      </c>
    </row>
    <row r="136" spans="1:2" x14ac:dyDescent="0.25">
      <c r="A136" s="11">
        <v>15904</v>
      </c>
      <c r="B136" s="12" t="s">
        <v>3030</v>
      </c>
    </row>
    <row r="137" spans="1:2" x14ac:dyDescent="0.25">
      <c r="A137" s="9">
        <v>16134</v>
      </c>
      <c r="B137" s="2" t="s">
        <v>3030</v>
      </c>
    </row>
    <row r="138" spans="1:2" x14ac:dyDescent="0.25">
      <c r="A138" s="11">
        <v>16582</v>
      </c>
      <c r="B138" s="12" t="s">
        <v>3030</v>
      </c>
    </row>
    <row r="139" spans="1:2" x14ac:dyDescent="0.25">
      <c r="A139" s="9">
        <v>16641</v>
      </c>
      <c r="B139" s="2" t="s">
        <v>3030</v>
      </c>
    </row>
    <row r="140" spans="1:2" x14ac:dyDescent="0.25">
      <c r="A140" s="11">
        <v>16679</v>
      </c>
      <c r="B140" s="12" t="s">
        <v>3030</v>
      </c>
    </row>
    <row r="141" spans="1:2" x14ac:dyDescent="0.25">
      <c r="A141" s="9">
        <v>16864</v>
      </c>
      <c r="B141" s="2" t="s">
        <v>3030</v>
      </c>
    </row>
    <row r="142" spans="1:2" x14ac:dyDescent="0.25">
      <c r="A142" s="11">
        <v>16961</v>
      </c>
      <c r="B142" s="12" t="s">
        <v>3030</v>
      </c>
    </row>
    <row r="143" spans="1:2" x14ac:dyDescent="0.25">
      <c r="A143" s="9">
        <v>17058</v>
      </c>
      <c r="B143" s="2" t="s">
        <v>3030</v>
      </c>
    </row>
    <row r="144" spans="1:2" x14ac:dyDescent="0.25">
      <c r="A144" s="11">
        <v>17155</v>
      </c>
      <c r="B144" s="12" t="s">
        <v>3030</v>
      </c>
    </row>
    <row r="145" spans="1:2" x14ac:dyDescent="0.25">
      <c r="A145" s="9">
        <v>17255</v>
      </c>
      <c r="B145" s="2" t="s">
        <v>3030</v>
      </c>
    </row>
    <row r="146" spans="1:2" x14ac:dyDescent="0.25">
      <c r="A146" s="11">
        <v>17282</v>
      </c>
      <c r="B146" s="12" t="s">
        <v>3030</v>
      </c>
    </row>
    <row r="147" spans="1:2" x14ac:dyDescent="0.25">
      <c r="A147" s="9">
        <v>17313</v>
      </c>
      <c r="B147" s="2" t="s">
        <v>3030</v>
      </c>
    </row>
    <row r="148" spans="1:2" x14ac:dyDescent="0.25">
      <c r="A148" s="11">
        <v>17508</v>
      </c>
      <c r="B148" s="12" t="s">
        <v>3030</v>
      </c>
    </row>
    <row r="149" spans="1:2" x14ac:dyDescent="0.25">
      <c r="A149" s="9">
        <v>17668</v>
      </c>
      <c r="B149" s="2" t="s">
        <v>3030</v>
      </c>
    </row>
    <row r="150" spans="1:2" x14ac:dyDescent="0.25">
      <c r="A150" s="11">
        <v>17858</v>
      </c>
      <c r="B150" s="12" t="s">
        <v>3030</v>
      </c>
    </row>
    <row r="151" spans="1:2" x14ac:dyDescent="0.25">
      <c r="A151" s="9">
        <v>17985</v>
      </c>
      <c r="B151" s="2" t="s">
        <v>3030</v>
      </c>
    </row>
    <row r="152" spans="1:2" x14ac:dyDescent="0.25">
      <c r="A152" s="11">
        <v>17988</v>
      </c>
      <c r="B152" s="12" t="s">
        <v>3030</v>
      </c>
    </row>
    <row r="153" spans="1:2" x14ac:dyDescent="0.25">
      <c r="A153" s="9">
        <v>18119</v>
      </c>
      <c r="B153" s="2" t="s">
        <v>3030</v>
      </c>
    </row>
    <row r="154" spans="1:2" x14ac:dyDescent="0.25">
      <c r="A154" s="11">
        <v>18215</v>
      </c>
      <c r="B154" s="12" t="s">
        <v>3030</v>
      </c>
    </row>
    <row r="155" spans="1:2" x14ac:dyDescent="0.25">
      <c r="A155" s="9">
        <v>18336</v>
      </c>
      <c r="B155" s="2" t="s">
        <v>3030</v>
      </c>
    </row>
    <row r="156" spans="1:2" x14ac:dyDescent="0.25">
      <c r="A156" s="11">
        <v>18496</v>
      </c>
      <c r="B156" s="12" t="s">
        <v>3030</v>
      </c>
    </row>
    <row r="157" spans="1:2" x14ac:dyDescent="0.25">
      <c r="A157" s="9">
        <v>18533</v>
      </c>
      <c r="B157" s="2" t="s">
        <v>3030</v>
      </c>
    </row>
    <row r="158" spans="1:2" x14ac:dyDescent="0.25">
      <c r="A158" s="11">
        <v>18593</v>
      </c>
      <c r="B158" s="12" t="s">
        <v>3030</v>
      </c>
    </row>
    <row r="159" spans="1:2" x14ac:dyDescent="0.25">
      <c r="A159" s="9">
        <v>18661</v>
      </c>
      <c r="B159" s="2" t="s">
        <v>3030</v>
      </c>
    </row>
    <row r="160" spans="1:2" x14ac:dyDescent="0.25">
      <c r="A160" s="11">
        <v>18689</v>
      </c>
      <c r="B160" s="12" t="s">
        <v>3030</v>
      </c>
    </row>
    <row r="161" spans="1:2" x14ac:dyDescent="0.25">
      <c r="A161" s="9">
        <v>18753</v>
      </c>
      <c r="B161" s="2" t="s">
        <v>3030</v>
      </c>
    </row>
    <row r="162" spans="1:2" x14ac:dyDescent="0.25">
      <c r="A162" s="11">
        <v>18822</v>
      </c>
      <c r="B162" s="12" t="s">
        <v>3030</v>
      </c>
    </row>
    <row r="163" spans="1:2" x14ac:dyDescent="0.25">
      <c r="A163" s="9">
        <v>18919</v>
      </c>
      <c r="B163" s="2" t="s">
        <v>3030</v>
      </c>
    </row>
    <row r="164" spans="1:2" x14ac:dyDescent="0.25">
      <c r="A164" s="11">
        <v>19010</v>
      </c>
      <c r="B164" s="12" t="s">
        <v>3030</v>
      </c>
    </row>
    <row r="165" spans="1:2" x14ac:dyDescent="0.25">
      <c r="A165" s="9">
        <v>19078</v>
      </c>
      <c r="B165" s="2" t="s">
        <v>3030</v>
      </c>
    </row>
    <row r="166" spans="1:2" x14ac:dyDescent="0.25">
      <c r="A166" s="11">
        <v>19138</v>
      </c>
      <c r="B166" s="12" t="s">
        <v>3030</v>
      </c>
    </row>
    <row r="167" spans="1:2" x14ac:dyDescent="0.25">
      <c r="A167" s="9">
        <v>19523</v>
      </c>
      <c r="B167" s="2" t="s">
        <v>3030</v>
      </c>
    </row>
    <row r="168" spans="1:2" x14ac:dyDescent="0.25">
      <c r="A168" s="11">
        <v>19616</v>
      </c>
      <c r="B168" s="12" t="s">
        <v>3030</v>
      </c>
    </row>
    <row r="169" spans="1:2" x14ac:dyDescent="0.25">
      <c r="A169" s="9">
        <v>19718</v>
      </c>
      <c r="B169" s="2" t="s">
        <v>3030</v>
      </c>
    </row>
    <row r="170" spans="1:2" x14ac:dyDescent="0.25">
      <c r="A170" s="11">
        <v>20036</v>
      </c>
      <c r="B170" s="12" t="s">
        <v>3030</v>
      </c>
    </row>
    <row r="171" spans="1:2" x14ac:dyDescent="0.25">
      <c r="A171" s="9">
        <v>20134</v>
      </c>
      <c r="B171" s="2" t="s">
        <v>3030</v>
      </c>
    </row>
    <row r="172" spans="1:2" x14ac:dyDescent="0.25">
      <c r="A172" s="11">
        <v>20389</v>
      </c>
      <c r="B172" s="12" t="s">
        <v>3030</v>
      </c>
    </row>
    <row r="173" spans="1:2" x14ac:dyDescent="0.25">
      <c r="A173" s="9">
        <v>20453</v>
      </c>
      <c r="B173" s="2" t="s">
        <v>3030</v>
      </c>
    </row>
    <row r="174" spans="1:2" x14ac:dyDescent="0.25">
      <c r="A174" s="11">
        <v>20480</v>
      </c>
      <c r="B174" s="12" t="s">
        <v>3030</v>
      </c>
    </row>
    <row r="175" spans="1:2" x14ac:dyDescent="0.25">
      <c r="A175" s="9">
        <v>20486</v>
      </c>
      <c r="B175" s="2" t="s">
        <v>3030</v>
      </c>
    </row>
    <row r="176" spans="1:2" x14ac:dyDescent="0.25">
      <c r="A176" s="11">
        <v>20704</v>
      </c>
      <c r="B176" s="12" t="s">
        <v>3030</v>
      </c>
    </row>
    <row r="177" spans="1:2" x14ac:dyDescent="0.25">
      <c r="A177" s="9">
        <v>20743</v>
      </c>
      <c r="B177" s="2" t="s">
        <v>3030</v>
      </c>
    </row>
    <row r="178" spans="1:2" x14ac:dyDescent="0.25">
      <c r="A178" s="11">
        <v>20864</v>
      </c>
      <c r="B178" s="12" t="s">
        <v>3030</v>
      </c>
    </row>
    <row r="179" spans="1:2" x14ac:dyDescent="0.25">
      <c r="A179" s="9">
        <v>20899</v>
      </c>
      <c r="B179" s="2" t="s">
        <v>3030</v>
      </c>
    </row>
    <row r="180" spans="1:2" x14ac:dyDescent="0.25">
      <c r="A180" s="11">
        <v>20934</v>
      </c>
      <c r="B180" s="12" t="s">
        <v>3030</v>
      </c>
    </row>
    <row r="181" spans="1:2" x14ac:dyDescent="0.25">
      <c r="A181" s="9">
        <v>21222</v>
      </c>
      <c r="B181" s="2" t="s">
        <v>3030</v>
      </c>
    </row>
    <row r="182" spans="1:2" x14ac:dyDescent="0.25">
      <c r="A182" s="11">
        <v>21286</v>
      </c>
      <c r="B182" s="12" t="s">
        <v>3030</v>
      </c>
    </row>
    <row r="183" spans="1:2" x14ac:dyDescent="0.25">
      <c r="A183" s="9">
        <v>21346</v>
      </c>
      <c r="B183" s="2" t="s">
        <v>3030</v>
      </c>
    </row>
    <row r="184" spans="1:2" x14ac:dyDescent="0.25">
      <c r="A184" s="11">
        <v>21383</v>
      </c>
      <c r="B184" s="12" t="s">
        <v>3030</v>
      </c>
    </row>
    <row r="185" spans="1:2" x14ac:dyDescent="0.25">
      <c r="A185" s="9">
        <v>21729</v>
      </c>
      <c r="B185" s="2" t="s">
        <v>3030</v>
      </c>
    </row>
    <row r="186" spans="1:2" x14ac:dyDescent="0.25">
      <c r="A186" s="11">
        <v>21824</v>
      </c>
      <c r="B186" s="12" t="s">
        <v>3030</v>
      </c>
    </row>
    <row r="187" spans="1:2" x14ac:dyDescent="0.25">
      <c r="A187" s="9">
        <v>21890</v>
      </c>
      <c r="B187" s="2" t="s">
        <v>3030</v>
      </c>
    </row>
    <row r="188" spans="1:2" x14ac:dyDescent="0.25">
      <c r="A188" s="11">
        <v>22181</v>
      </c>
      <c r="B188" s="12" t="s">
        <v>3030</v>
      </c>
    </row>
    <row r="189" spans="1:2" x14ac:dyDescent="0.25">
      <c r="A189" s="9">
        <v>22402</v>
      </c>
      <c r="B189" s="2" t="s">
        <v>3030</v>
      </c>
    </row>
    <row r="190" spans="1:2" x14ac:dyDescent="0.25">
      <c r="A190" s="11">
        <v>22627</v>
      </c>
      <c r="B190" s="12" t="s">
        <v>3030</v>
      </c>
    </row>
    <row r="191" spans="1:2" x14ac:dyDescent="0.25">
      <c r="A191" s="9">
        <v>22656</v>
      </c>
      <c r="B191" s="2" t="s">
        <v>3030</v>
      </c>
    </row>
    <row r="192" spans="1:2" x14ac:dyDescent="0.25">
      <c r="A192" s="11">
        <v>22661</v>
      </c>
      <c r="B192" s="12" t="s">
        <v>3030</v>
      </c>
    </row>
    <row r="193" spans="1:2" x14ac:dyDescent="0.25">
      <c r="A193" s="9">
        <v>22787</v>
      </c>
      <c r="B193" s="2" t="s">
        <v>3030</v>
      </c>
    </row>
    <row r="194" spans="1:2" x14ac:dyDescent="0.25">
      <c r="A194" s="11">
        <v>22820</v>
      </c>
      <c r="B194" s="12" t="s">
        <v>3030</v>
      </c>
    </row>
    <row r="195" spans="1:2" x14ac:dyDescent="0.25">
      <c r="A195" s="9">
        <v>22947</v>
      </c>
      <c r="B195" s="2" t="s">
        <v>3030</v>
      </c>
    </row>
    <row r="196" spans="1:2" x14ac:dyDescent="0.25">
      <c r="A196" s="11">
        <v>22950</v>
      </c>
      <c r="B196" s="12" t="s">
        <v>3030</v>
      </c>
    </row>
    <row r="197" spans="1:2" x14ac:dyDescent="0.25">
      <c r="A197" s="9">
        <v>23076</v>
      </c>
      <c r="B197" s="2" t="s">
        <v>3030</v>
      </c>
    </row>
    <row r="198" spans="1:2" x14ac:dyDescent="0.25">
      <c r="A198" s="11">
        <v>23168</v>
      </c>
      <c r="B198" s="12" t="s">
        <v>3030</v>
      </c>
    </row>
    <row r="199" spans="1:2" x14ac:dyDescent="0.25">
      <c r="A199" s="9">
        <v>23488</v>
      </c>
      <c r="B199" s="2" t="s">
        <v>3030</v>
      </c>
    </row>
    <row r="200" spans="1:2" x14ac:dyDescent="0.25">
      <c r="A200" s="11">
        <v>23557</v>
      </c>
      <c r="B200" s="12" t="s">
        <v>3030</v>
      </c>
    </row>
    <row r="201" spans="1:2" x14ac:dyDescent="0.25">
      <c r="A201" s="9">
        <v>23559</v>
      </c>
      <c r="B201" s="2" t="s">
        <v>3030</v>
      </c>
    </row>
    <row r="202" spans="1:2" x14ac:dyDescent="0.25">
      <c r="A202" s="11">
        <v>23616</v>
      </c>
      <c r="B202" s="12" t="s">
        <v>3030</v>
      </c>
    </row>
    <row r="203" spans="1:2" x14ac:dyDescent="0.25">
      <c r="A203" s="9">
        <v>23619</v>
      </c>
      <c r="B203" s="2" t="s">
        <v>3030</v>
      </c>
    </row>
    <row r="204" spans="1:2" x14ac:dyDescent="0.25">
      <c r="A204" s="11">
        <v>23748</v>
      </c>
      <c r="B204" s="12" t="s">
        <v>3030</v>
      </c>
    </row>
    <row r="205" spans="1:2" x14ac:dyDescent="0.25">
      <c r="A205" s="9">
        <v>24066</v>
      </c>
      <c r="B205" s="2" t="s">
        <v>3030</v>
      </c>
    </row>
    <row r="206" spans="1:2" x14ac:dyDescent="0.25">
      <c r="A206" s="11">
        <v>24519</v>
      </c>
      <c r="B206" s="12" t="s">
        <v>3030</v>
      </c>
    </row>
    <row r="207" spans="1:2" x14ac:dyDescent="0.25">
      <c r="A207" s="9">
        <v>24707</v>
      </c>
      <c r="B207" s="2" t="s">
        <v>3030</v>
      </c>
    </row>
    <row r="208" spans="1:2" x14ac:dyDescent="0.25">
      <c r="A208" s="11">
        <v>24902</v>
      </c>
      <c r="B208" s="12" t="s">
        <v>3030</v>
      </c>
    </row>
    <row r="209" spans="1:2" x14ac:dyDescent="0.25">
      <c r="A209" s="9">
        <v>25095</v>
      </c>
      <c r="B209" s="2" t="s">
        <v>3030</v>
      </c>
    </row>
    <row r="210" spans="1:2" x14ac:dyDescent="0.25">
      <c r="A210" s="11">
        <v>25152</v>
      </c>
      <c r="B210" s="12" t="s">
        <v>3030</v>
      </c>
    </row>
    <row r="211" spans="1:2" x14ac:dyDescent="0.25">
      <c r="A211" s="9">
        <v>25157</v>
      </c>
      <c r="B211" s="2" t="s">
        <v>3030</v>
      </c>
    </row>
    <row r="212" spans="1:2" x14ac:dyDescent="0.25">
      <c r="A212" s="11">
        <v>25478</v>
      </c>
      <c r="B212" s="12" t="s">
        <v>3030</v>
      </c>
    </row>
    <row r="213" spans="1:2" x14ac:dyDescent="0.25">
      <c r="A213" s="9">
        <v>25479</v>
      </c>
      <c r="B213" s="2" t="s">
        <v>3030</v>
      </c>
    </row>
    <row r="214" spans="1:2" x14ac:dyDescent="0.25">
      <c r="A214" s="11">
        <v>25735</v>
      </c>
      <c r="B214" s="12" t="s">
        <v>3030</v>
      </c>
    </row>
    <row r="215" spans="1:2" x14ac:dyDescent="0.25">
      <c r="A215" s="9">
        <v>25799</v>
      </c>
      <c r="B215" s="2" t="s">
        <v>3030</v>
      </c>
    </row>
    <row r="216" spans="1:2" x14ac:dyDescent="0.25">
      <c r="A216" s="11">
        <v>25828</v>
      </c>
      <c r="B216" s="12" t="s">
        <v>3030</v>
      </c>
    </row>
    <row r="217" spans="1:2" x14ac:dyDescent="0.25">
      <c r="A217" s="9">
        <v>25952</v>
      </c>
      <c r="B217" s="2" t="s">
        <v>3030</v>
      </c>
    </row>
    <row r="218" spans="1:2" x14ac:dyDescent="0.25">
      <c r="A218" s="11">
        <v>26240</v>
      </c>
      <c r="B218" s="12" t="s">
        <v>3030</v>
      </c>
    </row>
    <row r="219" spans="1:2" x14ac:dyDescent="0.25">
      <c r="A219" s="9">
        <v>26372</v>
      </c>
      <c r="B219" s="2" t="s">
        <v>3030</v>
      </c>
    </row>
    <row r="220" spans="1:2" x14ac:dyDescent="0.25">
      <c r="A220" s="11">
        <v>26784</v>
      </c>
      <c r="B220" s="12" t="s">
        <v>3030</v>
      </c>
    </row>
    <row r="221" spans="1:2" x14ac:dyDescent="0.25">
      <c r="A221" s="9">
        <v>26852</v>
      </c>
      <c r="B221" s="2" t="s">
        <v>3030</v>
      </c>
    </row>
    <row r="222" spans="1:2" x14ac:dyDescent="0.25">
      <c r="A222" s="11">
        <v>26881</v>
      </c>
      <c r="B222" s="12" t="s">
        <v>3030</v>
      </c>
    </row>
    <row r="223" spans="1:2" x14ac:dyDescent="0.25">
      <c r="A223" s="9">
        <v>26982</v>
      </c>
      <c r="B223" s="2" t="s">
        <v>3030</v>
      </c>
    </row>
    <row r="224" spans="1:2" x14ac:dyDescent="0.25">
      <c r="A224" s="11">
        <v>27137</v>
      </c>
      <c r="B224" s="12" t="s">
        <v>3030</v>
      </c>
    </row>
    <row r="225" spans="1:2" x14ac:dyDescent="0.25">
      <c r="A225" s="9">
        <v>27490</v>
      </c>
      <c r="B225" s="2" t="s">
        <v>3030</v>
      </c>
    </row>
    <row r="226" spans="1:2" x14ac:dyDescent="0.25">
      <c r="A226" s="11">
        <v>27712</v>
      </c>
      <c r="B226" s="12" t="s">
        <v>3030</v>
      </c>
    </row>
    <row r="227" spans="1:2" x14ac:dyDescent="0.25">
      <c r="A227" s="9">
        <v>27744</v>
      </c>
      <c r="B227" s="2" t="s">
        <v>3030</v>
      </c>
    </row>
    <row r="228" spans="1:2" x14ac:dyDescent="0.25">
      <c r="A228" s="11">
        <v>27750</v>
      </c>
      <c r="B228" s="12" t="s">
        <v>3030</v>
      </c>
    </row>
    <row r="229" spans="1:2" x14ac:dyDescent="0.25">
      <c r="A229" s="9">
        <v>28003</v>
      </c>
      <c r="B229" s="2" t="s">
        <v>3030</v>
      </c>
    </row>
    <row r="230" spans="1:2" x14ac:dyDescent="0.25">
      <c r="A230" s="11">
        <v>28037</v>
      </c>
      <c r="B230" s="12" t="s">
        <v>3030</v>
      </c>
    </row>
    <row r="231" spans="1:2" x14ac:dyDescent="0.25">
      <c r="A231" s="9">
        <v>28291</v>
      </c>
      <c r="B231" s="2" t="s">
        <v>3030</v>
      </c>
    </row>
    <row r="232" spans="1:2" x14ac:dyDescent="0.25">
      <c r="A232" s="11">
        <v>28387</v>
      </c>
      <c r="B232" s="12" t="s">
        <v>3030</v>
      </c>
    </row>
    <row r="233" spans="1:2" x14ac:dyDescent="0.25">
      <c r="A233" s="9">
        <v>28419</v>
      </c>
      <c r="B233" s="2" t="s">
        <v>3030</v>
      </c>
    </row>
    <row r="234" spans="1:2" x14ac:dyDescent="0.25">
      <c r="A234" s="11">
        <v>28455</v>
      </c>
      <c r="B234" s="12" t="s">
        <v>3030</v>
      </c>
    </row>
    <row r="235" spans="1:2" x14ac:dyDescent="0.25">
      <c r="A235" s="9">
        <v>28544</v>
      </c>
      <c r="B235" s="2" t="s">
        <v>3030</v>
      </c>
    </row>
    <row r="236" spans="1:2" x14ac:dyDescent="0.25">
      <c r="A236" s="11">
        <v>28928</v>
      </c>
      <c r="B236" s="12" t="s">
        <v>3030</v>
      </c>
    </row>
    <row r="237" spans="1:2" x14ac:dyDescent="0.25">
      <c r="A237" s="9">
        <v>29095</v>
      </c>
      <c r="B237" s="2" t="s">
        <v>3030</v>
      </c>
    </row>
    <row r="238" spans="1:2" x14ac:dyDescent="0.25">
      <c r="A238" s="11">
        <v>29318</v>
      </c>
      <c r="B238" s="12" t="s">
        <v>3030</v>
      </c>
    </row>
    <row r="239" spans="1:2" x14ac:dyDescent="0.25">
      <c r="A239" s="9">
        <v>29376</v>
      </c>
      <c r="B239" s="2" t="s">
        <v>3030</v>
      </c>
    </row>
    <row r="240" spans="1:2" x14ac:dyDescent="0.25">
      <c r="A240" s="11">
        <v>29380</v>
      </c>
      <c r="B240" s="12" t="s">
        <v>3030</v>
      </c>
    </row>
    <row r="241" spans="1:2" x14ac:dyDescent="0.25">
      <c r="A241" s="9">
        <v>29410</v>
      </c>
      <c r="B241" s="2" t="s">
        <v>3030</v>
      </c>
    </row>
    <row r="242" spans="1:2" x14ac:dyDescent="0.25">
      <c r="A242" s="11">
        <v>29505</v>
      </c>
      <c r="B242" s="12" t="s">
        <v>3030</v>
      </c>
    </row>
    <row r="243" spans="1:2" x14ac:dyDescent="0.25">
      <c r="A243" s="9">
        <v>29506</v>
      </c>
      <c r="B243" s="2" t="s">
        <v>3030</v>
      </c>
    </row>
    <row r="244" spans="1:2" x14ac:dyDescent="0.25">
      <c r="A244" s="11">
        <v>29861</v>
      </c>
      <c r="B244" s="12" t="s">
        <v>3030</v>
      </c>
    </row>
    <row r="245" spans="1:2" x14ac:dyDescent="0.25">
      <c r="A245" s="9">
        <v>29991</v>
      </c>
      <c r="B245" s="2" t="s">
        <v>3030</v>
      </c>
    </row>
    <row r="246" spans="1:2" x14ac:dyDescent="0.25">
      <c r="A246" s="11">
        <v>30176</v>
      </c>
      <c r="B246" s="12" t="s">
        <v>3030</v>
      </c>
    </row>
    <row r="247" spans="1:2" x14ac:dyDescent="0.25">
      <c r="A247" s="9">
        <v>30403</v>
      </c>
      <c r="B247" s="2" t="s">
        <v>3030</v>
      </c>
    </row>
    <row r="248" spans="1:2" x14ac:dyDescent="0.25">
      <c r="A248" s="11">
        <v>30469</v>
      </c>
      <c r="B248" s="12" t="s">
        <v>3030</v>
      </c>
    </row>
    <row r="249" spans="1:2" x14ac:dyDescent="0.25">
      <c r="A249" s="9">
        <v>31073</v>
      </c>
      <c r="B249" s="2" t="s">
        <v>3030</v>
      </c>
    </row>
    <row r="250" spans="1:2" x14ac:dyDescent="0.25">
      <c r="A250" s="11">
        <v>31232</v>
      </c>
      <c r="B250" s="12" t="s">
        <v>3030</v>
      </c>
    </row>
    <row r="251" spans="1:2" x14ac:dyDescent="0.25">
      <c r="A251" s="9">
        <v>31303</v>
      </c>
      <c r="B251" s="2" t="s">
        <v>3030</v>
      </c>
    </row>
    <row r="252" spans="1:2" x14ac:dyDescent="0.25">
      <c r="A252" s="11">
        <v>31682</v>
      </c>
      <c r="B252" s="12" t="s">
        <v>3030</v>
      </c>
    </row>
    <row r="253" spans="1:2" x14ac:dyDescent="0.25">
      <c r="A253" s="9">
        <v>31844</v>
      </c>
      <c r="B253" s="2" t="s">
        <v>3030</v>
      </c>
    </row>
    <row r="254" spans="1:2" x14ac:dyDescent="0.25">
      <c r="A254" s="11">
        <v>31907</v>
      </c>
      <c r="B254" s="12" t="s">
        <v>3030</v>
      </c>
    </row>
    <row r="255" spans="1:2" x14ac:dyDescent="0.25">
      <c r="A255" s="9">
        <v>32036</v>
      </c>
      <c r="B255" s="2" t="s">
        <v>3030</v>
      </c>
    </row>
    <row r="256" spans="1:2" x14ac:dyDescent="0.25">
      <c r="A256" s="11">
        <v>32582</v>
      </c>
      <c r="B256" s="12" t="s">
        <v>3030</v>
      </c>
    </row>
    <row r="257" spans="1:2" x14ac:dyDescent="0.25">
      <c r="A257" s="9">
        <v>32901</v>
      </c>
      <c r="B257" s="2" t="s">
        <v>3030</v>
      </c>
    </row>
    <row r="258" spans="1:2" x14ac:dyDescent="0.25">
      <c r="A258" s="11">
        <v>32931</v>
      </c>
      <c r="B258" s="12" t="s">
        <v>3030</v>
      </c>
    </row>
    <row r="259" spans="1:2" x14ac:dyDescent="0.25">
      <c r="A259" s="9">
        <v>32966</v>
      </c>
      <c r="B259" s="2" t="s">
        <v>3030</v>
      </c>
    </row>
    <row r="260" spans="1:2" x14ac:dyDescent="0.25">
      <c r="A260" s="11">
        <v>32996</v>
      </c>
      <c r="B260" s="12" t="s">
        <v>3030</v>
      </c>
    </row>
    <row r="261" spans="1:2" x14ac:dyDescent="0.25">
      <c r="A261" s="9">
        <v>32998</v>
      </c>
      <c r="B261" s="2" t="s">
        <v>3030</v>
      </c>
    </row>
    <row r="262" spans="1:2" x14ac:dyDescent="0.25">
      <c r="A262" s="11">
        <v>33283</v>
      </c>
      <c r="B262" s="12" t="s">
        <v>3030</v>
      </c>
    </row>
    <row r="263" spans="1:2" x14ac:dyDescent="0.25">
      <c r="A263" s="9">
        <v>33317</v>
      </c>
      <c r="B263" s="2" t="s">
        <v>3030</v>
      </c>
    </row>
    <row r="264" spans="1:2" x14ac:dyDescent="0.25">
      <c r="A264" s="11">
        <v>33477</v>
      </c>
      <c r="B264" s="12" t="s">
        <v>3030</v>
      </c>
    </row>
    <row r="265" spans="1:2" x14ac:dyDescent="0.25">
      <c r="A265" s="9">
        <v>33510</v>
      </c>
      <c r="B265" s="2" t="s">
        <v>3030</v>
      </c>
    </row>
    <row r="266" spans="1:2" x14ac:dyDescent="0.25">
      <c r="A266" s="11">
        <v>33541</v>
      </c>
      <c r="B266" s="12" t="s">
        <v>3030</v>
      </c>
    </row>
    <row r="267" spans="1:2" x14ac:dyDescent="0.25">
      <c r="A267" s="9">
        <v>33637</v>
      </c>
      <c r="B267" s="2" t="s">
        <v>3030</v>
      </c>
    </row>
    <row r="268" spans="1:2" x14ac:dyDescent="0.25">
      <c r="A268" s="11">
        <v>33921</v>
      </c>
      <c r="B268" s="12" t="s">
        <v>3030</v>
      </c>
    </row>
    <row r="269" spans="1:2" x14ac:dyDescent="0.25">
      <c r="A269" s="9">
        <v>34117</v>
      </c>
      <c r="B269" s="2" t="s">
        <v>3030</v>
      </c>
    </row>
    <row r="270" spans="1:2" x14ac:dyDescent="0.25">
      <c r="A270" s="11">
        <v>34209</v>
      </c>
      <c r="B270" s="12" t="s">
        <v>3030</v>
      </c>
    </row>
    <row r="271" spans="1:2" x14ac:dyDescent="0.25">
      <c r="A271" s="9">
        <v>34338</v>
      </c>
      <c r="B271" s="2" t="s">
        <v>3030</v>
      </c>
    </row>
    <row r="272" spans="1:2" x14ac:dyDescent="0.25">
      <c r="A272" s="11">
        <v>34532</v>
      </c>
      <c r="B272" s="12" t="s">
        <v>3030</v>
      </c>
    </row>
    <row r="273" spans="1:2" x14ac:dyDescent="0.25">
      <c r="A273" s="9">
        <v>34658</v>
      </c>
      <c r="B273" s="2" t="s">
        <v>3030</v>
      </c>
    </row>
    <row r="274" spans="1:2" x14ac:dyDescent="0.25">
      <c r="A274" s="11">
        <v>34661</v>
      </c>
      <c r="B274" s="12" t="s">
        <v>3030</v>
      </c>
    </row>
    <row r="275" spans="1:2" x14ac:dyDescent="0.25">
      <c r="A275" s="9">
        <v>34689</v>
      </c>
      <c r="B275" s="2" t="s">
        <v>3030</v>
      </c>
    </row>
    <row r="276" spans="1:2" x14ac:dyDescent="0.25">
      <c r="A276" s="11">
        <v>34916</v>
      </c>
      <c r="B276" s="12" t="s">
        <v>3030</v>
      </c>
    </row>
    <row r="277" spans="1:2" x14ac:dyDescent="0.25">
      <c r="A277" s="9">
        <v>35047</v>
      </c>
      <c r="B277" s="2" t="s">
        <v>3030</v>
      </c>
    </row>
    <row r="278" spans="1:2" x14ac:dyDescent="0.25">
      <c r="A278" s="11">
        <v>35110</v>
      </c>
      <c r="B278" s="12" t="s">
        <v>3030</v>
      </c>
    </row>
    <row r="279" spans="1:2" x14ac:dyDescent="0.25">
      <c r="A279" s="9">
        <v>35111</v>
      </c>
      <c r="B279" s="2" t="s">
        <v>3030</v>
      </c>
    </row>
    <row r="280" spans="1:2" x14ac:dyDescent="0.25">
      <c r="A280" s="11">
        <v>35137</v>
      </c>
      <c r="B280" s="12" t="s">
        <v>3030</v>
      </c>
    </row>
    <row r="281" spans="1:2" x14ac:dyDescent="0.25">
      <c r="A281" s="9">
        <v>35366</v>
      </c>
      <c r="B281" s="2" t="s">
        <v>3030</v>
      </c>
    </row>
    <row r="282" spans="1:2" x14ac:dyDescent="0.25">
      <c r="A282" s="11">
        <v>35492</v>
      </c>
      <c r="B282" s="12" t="s">
        <v>3030</v>
      </c>
    </row>
    <row r="283" spans="1:2" x14ac:dyDescent="0.25">
      <c r="A283" s="9">
        <v>35554</v>
      </c>
      <c r="B283" s="2" t="s">
        <v>3030</v>
      </c>
    </row>
    <row r="284" spans="1:2" x14ac:dyDescent="0.25">
      <c r="A284" s="11">
        <v>35588</v>
      </c>
      <c r="B284" s="12" t="s">
        <v>3030</v>
      </c>
    </row>
    <row r="285" spans="1:2" x14ac:dyDescent="0.25">
      <c r="A285" s="9">
        <v>35687</v>
      </c>
      <c r="B285" s="2" t="s">
        <v>3030</v>
      </c>
    </row>
    <row r="286" spans="1:2" x14ac:dyDescent="0.25">
      <c r="A286" s="11">
        <v>35744</v>
      </c>
      <c r="B286" s="12" t="s">
        <v>3030</v>
      </c>
    </row>
    <row r="287" spans="1:2" x14ac:dyDescent="0.25">
      <c r="A287" s="9">
        <v>35877</v>
      </c>
      <c r="B287" s="2" t="s">
        <v>3030</v>
      </c>
    </row>
    <row r="288" spans="1:2" x14ac:dyDescent="0.25">
      <c r="A288" s="11">
        <v>35910</v>
      </c>
      <c r="B288" s="12" t="s">
        <v>3030</v>
      </c>
    </row>
    <row r="289" spans="1:2" x14ac:dyDescent="0.25">
      <c r="A289" s="9">
        <v>35936</v>
      </c>
      <c r="B289" s="2" t="s">
        <v>3030</v>
      </c>
    </row>
    <row r="290" spans="1:2" x14ac:dyDescent="0.25">
      <c r="A290" s="11">
        <v>36038</v>
      </c>
      <c r="B290" s="12" t="s">
        <v>3030</v>
      </c>
    </row>
    <row r="291" spans="1:2" x14ac:dyDescent="0.25">
      <c r="A291" s="9">
        <v>36067</v>
      </c>
      <c r="B291" s="2" t="s">
        <v>3030</v>
      </c>
    </row>
    <row r="292" spans="1:2" x14ac:dyDescent="0.25">
      <c r="A292" s="11">
        <v>36160</v>
      </c>
      <c r="B292" s="12" t="s">
        <v>3030</v>
      </c>
    </row>
    <row r="293" spans="1:2" x14ac:dyDescent="0.25">
      <c r="A293" s="9">
        <v>36262</v>
      </c>
      <c r="B293" s="2" t="s">
        <v>3030</v>
      </c>
    </row>
    <row r="294" spans="1:2" x14ac:dyDescent="0.25">
      <c r="A294" s="11">
        <v>36449</v>
      </c>
      <c r="B294" s="12" t="s">
        <v>3030</v>
      </c>
    </row>
    <row r="295" spans="1:2" x14ac:dyDescent="0.25">
      <c r="A295" s="9">
        <v>36609</v>
      </c>
      <c r="B295" s="2" t="s">
        <v>3030</v>
      </c>
    </row>
    <row r="296" spans="1:2" x14ac:dyDescent="0.25">
      <c r="A296" s="11">
        <v>36676</v>
      </c>
      <c r="B296" s="12" t="s">
        <v>3030</v>
      </c>
    </row>
    <row r="297" spans="1:2" x14ac:dyDescent="0.25">
      <c r="A297" s="9">
        <v>36679</v>
      </c>
      <c r="B297" s="2" t="s">
        <v>3030</v>
      </c>
    </row>
    <row r="298" spans="1:2" x14ac:dyDescent="0.25">
      <c r="A298" s="11">
        <v>36705</v>
      </c>
      <c r="B298" s="12" t="s">
        <v>3030</v>
      </c>
    </row>
    <row r="299" spans="1:2" x14ac:dyDescent="0.25">
      <c r="A299" s="9">
        <v>36707</v>
      </c>
      <c r="B299" s="2" t="s">
        <v>3030</v>
      </c>
    </row>
    <row r="300" spans="1:2" x14ac:dyDescent="0.25">
      <c r="A300" s="11">
        <v>36743</v>
      </c>
      <c r="B300" s="12" t="s">
        <v>3030</v>
      </c>
    </row>
    <row r="301" spans="1:2" x14ac:dyDescent="0.25">
      <c r="A301" s="9">
        <v>36772</v>
      </c>
      <c r="B301" s="2" t="s">
        <v>3030</v>
      </c>
    </row>
    <row r="302" spans="1:2" x14ac:dyDescent="0.25">
      <c r="A302" s="11">
        <v>36773</v>
      </c>
      <c r="B302" s="12" t="s">
        <v>3030</v>
      </c>
    </row>
    <row r="303" spans="1:2" x14ac:dyDescent="0.25">
      <c r="A303" s="9">
        <v>36932</v>
      </c>
      <c r="B303" s="2" t="s">
        <v>3030</v>
      </c>
    </row>
    <row r="304" spans="1:2" x14ac:dyDescent="0.25">
      <c r="A304" s="11">
        <v>36934</v>
      </c>
      <c r="B304" s="12" t="s">
        <v>3030</v>
      </c>
    </row>
    <row r="305" spans="1:2" x14ac:dyDescent="0.25">
      <c r="A305" s="9">
        <v>36992</v>
      </c>
      <c r="B305" s="2" t="s">
        <v>3030</v>
      </c>
    </row>
    <row r="306" spans="1:2" x14ac:dyDescent="0.25">
      <c r="A306" s="11">
        <v>36994</v>
      </c>
      <c r="B306" s="12" t="s">
        <v>3030</v>
      </c>
    </row>
    <row r="307" spans="1:2" x14ac:dyDescent="0.25">
      <c r="A307" s="9">
        <v>36998</v>
      </c>
      <c r="B307" s="2" t="s">
        <v>3030</v>
      </c>
    </row>
    <row r="308" spans="1:2" x14ac:dyDescent="0.25">
      <c r="A308" s="11">
        <v>36999</v>
      </c>
      <c r="B308" s="12" t="s">
        <v>3030</v>
      </c>
    </row>
    <row r="309" spans="1:2" x14ac:dyDescent="0.25">
      <c r="A309" s="9">
        <v>37250</v>
      </c>
      <c r="B309" s="2" t="s">
        <v>3030</v>
      </c>
    </row>
    <row r="310" spans="1:2" x14ac:dyDescent="0.25">
      <c r="A310" s="11">
        <v>37380</v>
      </c>
      <c r="B310" s="12" t="s">
        <v>3030</v>
      </c>
    </row>
    <row r="311" spans="1:2" x14ac:dyDescent="0.25">
      <c r="A311" s="9">
        <v>37414</v>
      </c>
      <c r="B311" s="2" t="s">
        <v>3030</v>
      </c>
    </row>
    <row r="312" spans="1:2" x14ac:dyDescent="0.25">
      <c r="A312" s="11">
        <v>37572</v>
      </c>
      <c r="B312" s="12" t="s">
        <v>3030</v>
      </c>
    </row>
    <row r="313" spans="1:2" x14ac:dyDescent="0.25">
      <c r="A313" s="9">
        <v>37760</v>
      </c>
      <c r="B313" s="2" t="s">
        <v>3030</v>
      </c>
    </row>
    <row r="314" spans="1:2" x14ac:dyDescent="0.25">
      <c r="A314" s="11">
        <v>37860</v>
      </c>
      <c r="B314" s="12" t="s">
        <v>3030</v>
      </c>
    </row>
    <row r="315" spans="1:2" x14ac:dyDescent="0.25">
      <c r="A315" s="9">
        <v>37862</v>
      </c>
      <c r="B315" s="2" t="s">
        <v>3030</v>
      </c>
    </row>
    <row r="316" spans="1:2" x14ac:dyDescent="0.25">
      <c r="A316" s="11">
        <v>37924</v>
      </c>
      <c r="B316" s="12" t="s">
        <v>3030</v>
      </c>
    </row>
    <row r="317" spans="1:2" x14ac:dyDescent="0.25">
      <c r="A317" s="9">
        <v>38050</v>
      </c>
      <c r="B317" s="2" t="s">
        <v>3030</v>
      </c>
    </row>
    <row r="318" spans="1:2" x14ac:dyDescent="0.25">
      <c r="A318" s="11">
        <v>38210</v>
      </c>
      <c r="B318" s="12" t="s">
        <v>3030</v>
      </c>
    </row>
    <row r="319" spans="1:2" x14ac:dyDescent="0.25">
      <c r="A319" s="9">
        <v>38240</v>
      </c>
      <c r="B319" s="2" t="s">
        <v>3030</v>
      </c>
    </row>
    <row r="320" spans="1:2" x14ac:dyDescent="0.25">
      <c r="A320" s="11">
        <v>38272</v>
      </c>
      <c r="B320" s="12" t="s">
        <v>3030</v>
      </c>
    </row>
    <row r="321" spans="1:2" x14ac:dyDescent="0.25">
      <c r="A321" s="9">
        <v>38400</v>
      </c>
      <c r="B321" s="2" t="s">
        <v>3030</v>
      </c>
    </row>
    <row r="322" spans="1:2" x14ac:dyDescent="0.25">
      <c r="A322" s="11">
        <v>38530</v>
      </c>
      <c r="B322" s="12" t="s">
        <v>3030</v>
      </c>
    </row>
    <row r="323" spans="1:2" x14ac:dyDescent="0.25">
      <c r="A323" s="9">
        <v>38596</v>
      </c>
      <c r="B323" s="2" t="s">
        <v>3030</v>
      </c>
    </row>
    <row r="324" spans="1:2" x14ac:dyDescent="0.25">
      <c r="A324" s="11">
        <v>38661</v>
      </c>
      <c r="B324" s="12" t="s">
        <v>3030</v>
      </c>
    </row>
    <row r="325" spans="1:2" x14ac:dyDescent="0.25">
      <c r="A325" s="9">
        <v>38787</v>
      </c>
      <c r="B325" s="2" t="s">
        <v>3030</v>
      </c>
    </row>
    <row r="326" spans="1:2" x14ac:dyDescent="0.25">
      <c r="A326" s="11">
        <v>39043</v>
      </c>
      <c r="B326" s="12" t="s">
        <v>3030</v>
      </c>
    </row>
    <row r="327" spans="1:2" x14ac:dyDescent="0.25">
      <c r="A327" s="9">
        <v>39075</v>
      </c>
      <c r="B327" s="2" t="s">
        <v>3030</v>
      </c>
    </row>
    <row r="328" spans="1:2" x14ac:dyDescent="0.25">
      <c r="A328" s="11">
        <v>39169</v>
      </c>
      <c r="B328" s="12" t="s">
        <v>3030</v>
      </c>
    </row>
    <row r="329" spans="1:2" x14ac:dyDescent="0.25">
      <c r="A329" s="9">
        <v>39333</v>
      </c>
      <c r="B329" s="2" t="s">
        <v>3030</v>
      </c>
    </row>
    <row r="330" spans="1:2" x14ac:dyDescent="0.25">
      <c r="A330" s="11">
        <v>39490</v>
      </c>
      <c r="B330" s="12" t="s">
        <v>3030</v>
      </c>
    </row>
    <row r="331" spans="1:2" x14ac:dyDescent="0.25">
      <c r="A331" s="9">
        <v>39555</v>
      </c>
      <c r="B331" s="2" t="s">
        <v>3030</v>
      </c>
    </row>
    <row r="332" spans="1:2" x14ac:dyDescent="0.25">
      <c r="A332" s="11">
        <v>39619</v>
      </c>
      <c r="B332" s="12" t="s">
        <v>3030</v>
      </c>
    </row>
    <row r="333" spans="1:2" x14ac:dyDescent="0.25">
      <c r="A333" s="9">
        <v>39872</v>
      </c>
      <c r="B333" s="2" t="s">
        <v>3030</v>
      </c>
    </row>
    <row r="334" spans="1:2" x14ac:dyDescent="0.25">
      <c r="A334" s="11">
        <v>39904</v>
      </c>
      <c r="B334" s="12" t="s">
        <v>3030</v>
      </c>
    </row>
    <row r="335" spans="1:2" x14ac:dyDescent="0.25">
      <c r="A335" s="9">
        <v>39943</v>
      </c>
      <c r="B335" s="2" t="s">
        <v>3030</v>
      </c>
    </row>
    <row r="336" spans="1:2" x14ac:dyDescent="0.25">
      <c r="A336" s="11">
        <v>40097</v>
      </c>
      <c r="B336" s="12" t="s">
        <v>3030</v>
      </c>
    </row>
    <row r="337" spans="1:2" x14ac:dyDescent="0.25">
      <c r="A337" s="9">
        <v>40132</v>
      </c>
      <c r="B337" s="2" t="s">
        <v>3030</v>
      </c>
    </row>
    <row r="338" spans="1:2" x14ac:dyDescent="0.25">
      <c r="A338" s="11">
        <v>40134</v>
      </c>
      <c r="B338" s="12" t="s">
        <v>3030</v>
      </c>
    </row>
    <row r="339" spans="1:2" x14ac:dyDescent="0.25">
      <c r="A339" s="9">
        <v>40160</v>
      </c>
      <c r="B339" s="2" t="s">
        <v>3030</v>
      </c>
    </row>
    <row r="340" spans="1:2" x14ac:dyDescent="0.25">
      <c r="A340" s="11">
        <v>40354</v>
      </c>
      <c r="B340" s="12" t="s">
        <v>3030</v>
      </c>
    </row>
    <row r="341" spans="1:2" x14ac:dyDescent="0.25">
      <c r="A341" s="9">
        <v>40802</v>
      </c>
      <c r="B341" s="2" t="s">
        <v>3030</v>
      </c>
    </row>
    <row r="342" spans="1:2" x14ac:dyDescent="0.25">
      <c r="A342" s="11">
        <v>40806</v>
      </c>
      <c r="B342" s="12" t="s">
        <v>3030</v>
      </c>
    </row>
    <row r="343" spans="1:2" x14ac:dyDescent="0.25">
      <c r="A343" s="9">
        <v>41059</v>
      </c>
      <c r="B343" s="2" t="s">
        <v>3030</v>
      </c>
    </row>
    <row r="344" spans="1:2" x14ac:dyDescent="0.25">
      <c r="A344" s="11">
        <v>41120</v>
      </c>
      <c r="B344" s="12" t="s">
        <v>3030</v>
      </c>
    </row>
    <row r="345" spans="1:2" x14ac:dyDescent="0.25">
      <c r="A345" s="9">
        <v>41186</v>
      </c>
      <c r="B345" s="2" t="s">
        <v>3030</v>
      </c>
    </row>
    <row r="346" spans="1:2" x14ac:dyDescent="0.25">
      <c r="A346" s="11">
        <v>41216</v>
      </c>
      <c r="B346" s="12" t="s">
        <v>3030</v>
      </c>
    </row>
    <row r="347" spans="1:2" x14ac:dyDescent="0.25">
      <c r="A347" s="9">
        <v>41508</v>
      </c>
      <c r="B347" s="2" t="s">
        <v>3030</v>
      </c>
    </row>
    <row r="348" spans="1:2" x14ac:dyDescent="0.25">
      <c r="A348" s="11">
        <v>41760</v>
      </c>
      <c r="B348" s="12" t="s">
        <v>3030</v>
      </c>
    </row>
    <row r="349" spans="1:2" x14ac:dyDescent="0.25">
      <c r="A349" s="9">
        <v>41861</v>
      </c>
      <c r="B349" s="2" t="s">
        <v>3030</v>
      </c>
    </row>
    <row r="350" spans="1:2" x14ac:dyDescent="0.25">
      <c r="A350" s="11">
        <v>42342</v>
      </c>
      <c r="B350" s="12" t="s">
        <v>3030</v>
      </c>
    </row>
    <row r="351" spans="1:2" x14ac:dyDescent="0.25">
      <c r="A351" s="9">
        <v>42375</v>
      </c>
      <c r="B351" s="2" t="s">
        <v>3030</v>
      </c>
    </row>
    <row r="352" spans="1:2" x14ac:dyDescent="0.25">
      <c r="A352" s="11">
        <v>42436</v>
      </c>
      <c r="B352" s="12" t="s">
        <v>3030</v>
      </c>
    </row>
    <row r="353" spans="1:2" x14ac:dyDescent="0.25">
      <c r="A353" s="9">
        <v>42563</v>
      </c>
      <c r="B353" s="2" t="s">
        <v>3030</v>
      </c>
    </row>
    <row r="354" spans="1:2" x14ac:dyDescent="0.25">
      <c r="A354" s="11">
        <v>42628</v>
      </c>
      <c r="B354" s="12" t="s">
        <v>3030</v>
      </c>
    </row>
    <row r="355" spans="1:2" x14ac:dyDescent="0.25">
      <c r="A355" s="9">
        <v>42788</v>
      </c>
      <c r="B355" s="2" t="s">
        <v>3030</v>
      </c>
    </row>
    <row r="356" spans="1:2" x14ac:dyDescent="0.25">
      <c r="A356" s="11">
        <v>42823</v>
      </c>
      <c r="B356" s="12" t="s">
        <v>3030</v>
      </c>
    </row>
    <row r="357" spans="1:2" x14ac:dyDescent="0.25">
      <c r="A357" s="9">
        <v>42850</v>
      </c>
      <c r="B357" s="2" t="s">
        <v>3030</v>
      </c>
    </row>
    <row r="358" spans="1:2" x14ac:dyDescent="0.25">
      <c r="A358" s="11">
        <v>42912</v>
      </c>
      <c r="B358" s="12" t="s">
        <v>3030</v>
      </c>
    </row>
    <row r="359" spans="1:2" x14ac:dyDescent="0.25">
      <c r="A359" s="9">
        <v>42945</v>
      </c>
      <c r="B359" s="2" t="s">
        <v>3030</v>
      </c>
    </row>
    <row r="360" spans="1:2" x14ac:dyDescent="0.25">
      <c r="A360" s="11">
        <v>43138</v>
      </c>
      <c r="B360" s="12" t="s">
        <v>3030</v>
      </c>
    </row>
    <row r="361" spans="1:2" x14ac:dyDescent="0.25">
      <c r="A361" s="9">
        <v>43140</v>
      </c>
      <c r="B361" s="2" t="s">
        <v>3030</v>
      </c>
    </row>
    <row r="362" spans="1:2" x14ac:dyDescent="0.25">
      <c r="A362" s="11">
        <v>43203</v>
      </c>
      <c r="B362" s="12" t="s">
        <v>3030</v>
      </c>
    </row>
    <row r="363" spans="1:2" x14ac:dyDescent="0.25">
      <c r="A363" s="9">
        <v>43269</v>
      </c>
      <c r="B363" s="2" t="s">
        <v>3030</v>
      </c>
    </row>
    <row r="364" spans="1:2" x14ac:dyDescent="0.25">
      <c r="A364" s="11">
        <v>43488</v>
      </c>
      <c r="B364" s="12" t="s">
        <v>3030</v>
      </c>
    </row>
    <row r="365" spans="1:2" x14ac:dyDescent="0.25">
      <c r="A365" s="9">
        <v>43494</v>
      </c>
      <c r="B365" s="2" t="s">
        <v>3030</v>
      </c>
    </row>
    <row r="366" spans="1:2" x14ac:dyDescent="0.25">
      <c r="A366" s="11">
        <v>43585</v>
      </c>
      <c r="B366" s="12" t="s">
        <v>3030</v>
      </c>
    </row>
    <row r="367" spans="1:2" x14ac:dyDescent="0.25">
      <c r="A367" s="9">
        <v>43713</v>
      </c>
      <c r="B367" s="2" t="s">
        <v>3030</v>
      </c>
    </row>
    <row r="368" spans="1:2" x14ac:dyDescent="0.25">
      <c r="A368" s="11">
        <v>44098</v>
      </c>
      <c r="B368" s="12" t="s">
        <v>3030</v>
      </c>
    </row>
    <row r="369" spans="1:2" x14ac:dyDescent="0.25">
      <c r="A369" s="9">
        <v>44292</v>
      </c>
      <c r="B369" s="2" t="s">
        <v>3030</v>
      </c>
    </row>
    <row r="370" spans="1:2" x14ac:dyDescent="0.25">
      <c r="A370" s="11">
        <v>44486</v>
      </c>
      <c r="B370" s="12" t="s">
        <v>3030</v>
      </c>
    </row>
    <row r="371" spans="1:2" x14ac:dyDescent="0.25">
      <c r="A371" s="9">
        <v>44579</v>
      </c>
      <c r="B371" s="2" t="s">
        <v>3030</v>
      </c>
    </row>
    <row r="372" spans="1:2" x14ac:dyDescent="0.25">
      <c r="A372" s="11">
        <v>44583</v>
      </c>
      <c r="B372" s="12" t="s">
        <v>3030</v>
      </c>
    </row>
    <row r="373" spans="1:2" x14ac:dyDescent="0.25">
      <c r="A373" s="9">
        <v>44869</v>
      </c>
      <c r="B373" s="2" t="s">
        <v>3030</v>
      </c>
    </row>
    <row r="374" spans="1:2" x14ac:dyDescent="0.25">
      <c r="A374" s="11">
        <v>44962</v>
      </c>
      <c r="B374" s="12" t="s">
        <v>3030</v>
      </c>
    </row>
    <row r="375" spans="1:2" x14ac:dyDescent="0.25">
      <c r="A375" s="9">
        <v>45127</v>
      </c>
      <c r="B375" s="2" t="s">
        <v>3030</v>
      </c>
    </row>
    <row r="376" spans="1:2" x14ac:dyDescent="0.25">
      <c r="A376" s="11">
        <v>45605</v>
      </c>
      <c r="B376" s="12" t="s">
        <v>3030</v>
      </c>
    </row>
    <row r="377" spans="1:2" x14ac:dyDescent="0.25">
      <c r="A377" s="9">
        <v>45632</v>
      </c>
      <c r="B377" s="2" t="s">
        <v>3030</v>
      </c>
    </row>
    <row r="378" spans="1:2" x14ac:dyDescent="0.25">
      <c r="A378" s="11">
        <v>45698</v>
      </c>
      <c r="B378" s="12" t="s">
        <v>3030</v>
      </c>
    </row>
    <row r="379" spans="1:2" x14ac:dyDescent="0.25">
      <c r="A379" s="9">
        <v>45767</v>
      </c>
      <c r="B379" s="2" t="s">
        <v>3030</v>
      </c>
    </row>
    <row r="380" spans="1:2" x14ac:dyDescent="0.25">
      <c r="A380" s="11">
        <v>45794</v>
      </c>
      <c r="B380" s="12" t="s">
        <v>3030</v>
      </c>
    </row>
    <row r="381" spans="1:2" x14ac:dyDescent="0.25">
      <c r="A381" s="9">
        <v>45863</v>
      </c>
      <c r="B381" s="2" t="s">
        <v>3030</v>
      </c>
    </row>
    <row r="382" spans="1:2" x14ac:dyDescent="0.25">
      <c r="A382" s="11">
        <v>46052</v>
      </c>
      <c r="B382" s="12" t="s">
        <v>3030</v>
      </c>
    </row>
    <row r="383" spans="1:2" x14ac:dyDescent="0.25">
      <c r="A383" s="9">
        <v>46276</v>
      </c>
      <c r="B383" s="2" t="s">
        <v>3030</v>
      </c>
    </row>
    <row r="384" spans="1:2" x14ac:dyDescent="0.25">
      <c r="A384" s="11">
        <v>46311</v>
      </c>
      <c r="B384" s="12" t="s">
        <v>3030</v>
      </c>
    </row>
    <row r="385" spans="1:2" x14ac:dyDescent="0.25">
      <c r="A385" s="9">
        <v>46341</v>
      </c>
      <c r="B385" s="2" t="s">
        <v>3030</v>
      </c>
    </row>
    <row r="386" spans="1:2" x14ac:dyDescent="0.25">
      <c r="A386" s="11">
        <v>46375</v>
      </c>
      <c r="B386" s="12" t="s">
        <v>3030</v>
      </c>
    </row>
    <row r="387" spans="1:2" x14ac:dyDescent="0.25">
      <c r="A387" s="9">
        <v>46497</v>
      </c>
      <c r="B387" s="2" t="s">
        <v>3030</v>
      </c>
    </row>
    <row r="388" spans="1:2" x14ac:dyDescent="0.25">
      <c r="A388" s="11">
        <v>46662</v>
      </c>
      <c r="B388" s="12" t="s">
        <v>3030</v>
      </c>
    </row>
    <row r="389" spans="1:2" x14ac:dyDescent="0.25">
      <c r="A389" s="9">
        <v>46852</v>
      </c>
      <c r="B389" s="2" t="s">
        <v>3030</v>
      </c>
    </row>
    <row r="390" spans="1:2" x14ac:dyDescent="0.25">
      <c r="A390" s="11">
        <v>47078</v>
      </c>
      <c r="B390" s="12" t="s">
        <v>3030</v>
      </c>
    </row>
    <row r="391" spans="1:2" x14ac:dyDescent="0.25">
      <c r="A391" s="9">
        <v>47079</v>
      </c>
      <c r="B391" s="2" t="s">
        <v>3030</v>
      </c>
    </row>
    <row r="392" spans="1:2" x14ac:dyDescent="0.25">
      <c r="A392" s="11">
        <v>47109</v>
      </c>
      <c r="B392" s="12" t="s">
        <v>3030</v>
      </c>
    </row>
    <row r="393" spans="1:2" x14ac:dyDescent="0.25">
      <c r="A393" s="9">
        <v>47138</v>
      </c>
      <c r="B393" s="2" t="s">
        <v>3030</v>
      </c>
    </row>
    <row r="394" spans="1:2" x14ac:dyDescent="0.25">
      <c r="A394" s="11">
        <v>47174</v>
      </c>
      <c r="B394" s="12" t="s">
        <v>3030</v>
      </c>
    </row>
    <row r="395" spans="1:2" x14ac:dyDescent="0.25">
      <c r="A395" s="9">
        <v>47265</v>
      </c>
      <c r="B395" s="2" t="s">
        <v>3030</v>
      </c>
    </row>
    <row r="396" spans="1:2" x14ac:dyDescent="0.25">
      <c r="A396" s="11">
        <v>47271</v>
      </c>
      <c r="B396" s="12" t="s">
        <v>3030</v>
      </c>
    </row>
    <row r="397" spans="1:2" x14ac:dyDescent="0.25">
      <c r="A397" s="9">
        <v>47457</v>
      </c>
      <c r="B397" s="2" t="s">
        <v>3030</v>
      </c>
    </row>
    <row r="398" spans="1:2" x14ac:dyDescent="0.25">
      <c r="A398" s="11">
        <v>47494</v>
      </c>
      <c r="B398" s="12" t="s">
        <v>3030</v>
      </c>
    </row>
    <row r="399" spans="1:2" x14ac:dyDescent="0.25">
      <c r="A399" s="9">
        <v>47620</v>
      </c>
      <c r="B399" s="2" t="s">
        <v>3030</v>
      </c>
    </row>
    <row r="400" spans="1:2" x14ac:dyDescent="0.25">
      <c r="A400" s="11">
        <v>47621</v>
      </c>
      <c r="B400" s="12" t="s">
        <v>3030</v>
      </c>
    </row>
    <row r="401" spans="1:2" x14ac:dyDescent="0.25">
      <c r="A401" s="9">
        <v>47813</v>
      </c>
      <c r="B401" s="2" t="s">
        <v>3030</v>
      </c>
    </row>
    <row r="402" spans="1:2" x14ac:dyDescent="0.25">
      <c r="A402" s="11">
        <v>47876</v>
      </c>
      <c r="B402" s="12" t="s">
        <v>3030</v>
      </c>
    </row>
    <row r="403" spans="1:2" x14ac:dyDescent="0.25">
      <c r="A403" s="9">
        <v>47910</v>
      </c>
      <c r="B403" s="2" t="s">
        <v>3030</v>
      </c>
    </row>
    <row r="404" spans="1:2" x14ac:dyDescent="0.25">
      <c r="A404" s="11">
        <v>48293</v>
      </c>
      <c r="B404" s="12" t="s">
        <v>3030</v>
      </c>
    </row>
    <row r="405" spans="1:2" x14ac:dyDescent="0.25">
      <c r="A405" s="9">
        <v>48295</v>
      </c>
      <c r="B405" s="2" t="s">
        <v>3030</v>
      </c>
    </row>
    <row r="406" spans="1:2" x14ac:dyDescent="0.25">
      <c r="A406" s="11">
        <v>48321</v>
      </c>
      <c r="B406" s="12" t="s">
        <v>3030</v>
      </c>
    </row>
    <row r="407" spans="1:2" x14ac:dyDescent="0.25">
      <c r="A407" s="9">
        <v>48353</v>
      </c>
      <c r="B407" s="2" t="s">
        <v>3030</v>
      </c>
    </row>
    <row r="408" spans="1:2" x14ac:dyDescent="0.25">
      <c r="A408" s="11">
        <v>48391</v>
      </c>
      <c r="B408" s="12" t="s">
        <v>3030</v>
      </c>
    </row>
    <row r="409" spans="1:2" x14ac:dyDescent="0.25">
      <c r="A409" s="9">
        <v>48448</v>
      </c>
      <c r="B409" s="2" t="s">
        <v>3030</v>
      </c>
    </row>
    <row r="410" spans="1:2" x14ac:dyDescent="0.25">
      <c r="A410" s="11">
        <v>48486</v>
      </c>
      <c r="B410" s="12" t="s">
        <v>3030</v>
      </c>
    </row>
    <row r="411" spans="1:2" x14ac:dyDescent="0.25">
      <c r="A411" s="9">
        <v>48487</v>
      </c>
      <c r="B411" s="2" t="s">
        <v>3030</v>
      </c>
    </row>
    <row r="412" spans="1:2" x14ac:dyDescent="0.25">
      <c r="A412" s="11">
        <v>48615</v>
      </c>
      <c r="B412" s="12" t="s">
        <v>3030</v>
      </c>
    </row>
    <row r="413" spans="1:2" x14ac:dyDescent="0.25">
      <c r="A413" s="9">
        <v>48710</v>
      </c>
      <c r="B413" s="2" t="s">
        <v>3030</v>
      </c>
    </row>
    <row r="414" spans="1:2" x14ac:dyDescent="0.25">
      <c r="A414" s="11">
        <v>48773</v>
      </c>
      <c r="B414" s="12" t="s">
        <v>3030</v>
      </c>
    </row>
    <row r="415" spans="1:2" x14ac:dyDescent="0.25">
      <c r="A415" s="9">
        <v>48775</v>
      </c>
      <c r="B415" s="2" t="s">
        <v>3030</v>
      </c>
    </row>
    <row r="416" spans="1:2" x14ac:dyDescent="0.25">
      <c r="A416" s="11">
        <v>48931</v>
      </c>
      <c r="B416" s="12" t="s">
        <v>3030</v>
      </c>
    </row>
    <row r="417" spans="1:2" x14ac:dyDescent="0.25">
      <c r="A417" s="9">
        <v>49026</v>
      </c>
      <c r="B417" s="2" t="s">
        <v>3030</v>
      </c>
    </row>
    <row r="418" spans="1:2" x14ac:dyDescent="0.25">
      <c r="A418" s="11">
        <v>49027</v>
      </c>
      <c r="B418" s="12" t="s">
        <v>3030</v>
      </c>
    </row>
    <row r="419" spans="1:2" x14ac:dyDescent="0.25">
      <c r="A419" s="9">
        <v>49123</v>
      </c>
      <c r="B419" s="2" t="s">
        <v>3030</v>
      </c>
    </row>
    <row r="420" spans="1:2" x14ac:dyDescent="0.25">
      <c r="A420" s="11">
        <v>49255</v>
      </c>
      <c r="B420" s="12" t="s">
        <v>3030</v>
      </c>
    </row>
    <row r="421" spans="1:2" x14ac:dyDescent="0.25">
      <c r="A421" s="9">
        <v>49349</v>
      </c>
      <c r="B421" s="2" t="s">
        <v>3030</v>
      </c>
    </row>
    <row r="422" spans="1:2" x14ac:dyDescent="0.25">
      <c r="A422" s="11">
        <v>49412</v>
      </c>
      <c r="B422" s="12" t="s">
        <v>3030</v>
      </c>
    </row>
    <row r="423" spans="1:2" x14ac:dyDescent="0.25">
      <c r="A423" s="9">
        <v>49510</v>
      </c>
      <c r="B423" s="2" t="s">
        <v>3030</v>
      </c>
    </row>
    <row r="424" spans="1:2" x14ac:dyDescent="0.25">
      <c r="A424" s="11">
        <v>49668</v>
      </c>
      <c r="B424" s="12" t="s">
        <v>3030</v>
      </c>
    </row>
    <row r="425" spans="1:2" x14ac:dyDescent="0.25">
      <c r="A425" s="9">
        <v>49762</v>
      </c>
      <c r="B425" s="2" t="s">
        <v>3030</v>
      </c>
    </row>
    <row r="426" spans="1:2" x14ac:dyDescent="0.25">
      <c r="A426" s="11">
        <v>49797</v>
      </c>
      <c r="B426" s="12" t="s">
        <v>3030</v>
      </c>
    </row>
    <row r="427" spans="1:2" x14ac:dyDescent="0.25">
      <c r="A427" s="9">
        <v>49830</v>
      </c>
      <c r="B427" s="2" t="s">
        <v>3030</v>
      </c>
    </row>
    <row r="428" spans="1:2" x14ac:dyDescent="0.25">
      <c r="A428" s="11">
        <v>49924</v>
      </c>
      <c r="B428" s="12" t="s">
        <v>3030</v>
      </c>
    </row>
    <row r="429" spans="1:2" x14ac:dyDescent="0.25">
      <c r="A429" s="9">
        <v>49988</v>
      </c>
      <c r="B429" s="2" t="s">
        <v>3030</v>
      </c>
    </row>
    <row r="430" spans="1:2" x14ac:dyDescent="0.25">
      <c r="A430" s="11">
        <v>50048</v>
      </c>
      <c r="B430" s="12" t="s">
        <v>3030</v>
      </c>
    </row>
    <row r="431" spans="1:2" x14ac:dyDescent="0.25">
      <c r="A431" s="9">
        <v>50081</v>
      </c>
      <c r="B431" s="2" t="s">
        <v>3030</v>
      </c>
    </row>
    <row r="432" spans="1:2" x14ac:dyDescent="0.25">
      <c r="A432" s="11">
        <v>50083</v>
      </c>
      <c r="B432" s="12" t="s">
        <v>3030</v>
      </c>
    </row>
    <row r="433" spans="1:2" x14ac:dyDescent="0.25">
      <c r="A433" s="9">
        <v>50087</v>
      </c>
      <c r="B433" s="2" t="s">
        <v>3030</v>
      </c>
    </row>
    <row r="434" spans="1:2" x14ac:dyDescent="0.25">
      <c r="A434" s="11">
        <v>50147</v>
      </c>
      <c r="B434" s="12" t="s">
        <v>3030</v>
      </c>
    </row>
    <row r="435" spans="1:2" x14ac:dyDescent="0.25">
      <c r="A435" s="9">
        <v>50246</v>
      </c>
      <c r="B435" s="2" t="s">
        <v>3030</v>
      </c>
    </row>
    <row r="436" spans="1:2" x14ac:dyDescent="0.25">
      <c r="A436" s="11">
        <v>50307</v>
      </c>
      <c r="B436" s="12" t="s">
        <v>3030</v>
      </c>
    </row>
    <row r="437" spans="1:2" x14ac:dyDescent="0.25">
      <c r="A437" s="9">
        <v>50374</v>
      </c>
      <c r="B437" s="2" t="s">
        <v>3030</v>
      </c>
    </row>
    <row r="438" spans="1:2" x14ac:dyDescent="0.25">
      <c r="A438" s="11">
        <v>50432</v>
      </c>
      <c r="B438" s="12" t="s">
        <v>3030</v>
      </c>
    </row>
    <row r="439" spans="1:2" x14ac:dyDescent="0.25">
      <c r="A439" s="9">
        <v>50501</v>
      </c>
      <c r="B439" s="2" t="s">
        <v>3030</v>
      </c>
    </row>
    <row r="440" spans="1:2" x14ac:dyDescent="0.25">
      <c r="A440" s="11">
        <v>50564</v>
      </c>
      <c r="B440" s="12" t="s">
        <v>3030</v>
      </c>
    </row>
    <row r="441" spans="1:2" x14ac:dyDescent="0.25">
      <c r="A441" s="9">
        <v>50566</v>
      </c>
      <c r="B441" s="2" t="s">
        <v>3030</v>
      </c>
    </row>
    <row r="442" spans="1:2" x14ac:dyDescent="0.25">
      <c r="A442" s="11">
        <v>50663</v>
      </c>
      <c r="B442" s="12" t="s">
        <v>3030</v>
      </c>
    </row>
    <row r="443" spans="1:2" x14ac:dyDescent="0.25">
      <c r="A443" s="9">
        <v>50721</v>
      </c>
      <c r="B443" s="2" t="s">
        <v>3030</v>
      </c>
    </row>
    <row r="444" spans="1:2" x14ac:dyDescent="0.25">
      <c r="A444" s="11">
        <v>50789</v>
      </c>
      <c r="B444" s="12" t="s">
        <v>3030</v>
      </c>
    </row>
    <row r="445" spans="1:2" x14ac:dyDescent="0.25">
      <c r="A445" s="9">
        <v>50818</v>
      </c>
      <c r="B445" s="2" t="s">
        <v>3030</v>
      </c>
    </row>
    <row r="446" spans="1:2" x14ac:dyDescent="0.25">
      <c r="A446" s="11">
        <v>50823</v>
      </c>
      <c r="B446" s="12" t="s">
        <v>3030</v>
      </c>
    </row>
    <row r="447" spans="1:2" x14ac:dyDescent="0.25">
      <c r="A447" s="9">
        <v>50850</v>
      </c>
      <c r="B447" s="2" t="s">
        <v>3030</v>
      </c>
    </row>
    <row r="448" spans="1:2" x14ac:dyDescent="0.25">
      <c r="A448" s="11">
        <v>50914</v>
      </c>
      <c r="B448" s="12" t="s">
        <v>3030</v>
      </c>
    </row>
    <row r="449" spans="1:2" x14ac:dyDescent="0.25">
      <c r="A449" s="9">
        <v>51075</v>
      </c>
      <c r="B449" s="2" t="s">
        <v>3030</v>
      </c>
    </row>
    <row r="450" spans="1:2" x14ac:dyDescent="0.25">
      <c r="A450" s="11">
        <v>51239</v>
      </c>
      <c r="B450" s="12" t="s">
        <v>3030</v>
      </c>
    </row>
    <row r="451" spans="1:2" x14ac:dyDescent="0.25">
      <c r="A451" s="9">
        <v>51271</v>
      </c>
      <c r="B451" s="2" t="s">
        <v>3030</v>
      </c>
    </row>
    <row r="452" spans="1:2" x14ac:dyDescent="0.25">
      <c r="A452" s="11">
        <v>51302</v>
      </c>
      <c r="B452" s="12" t="s">
        <v>3030</v>
      </c>
    </row>
    <row r="453" spans="1:2" x14ac:dyDescent="0.25">
      <c r="A453" s="9">
        <v>51553</v>
      </c>
      <c r="B453" s="2" t="s">
        <v>3030</v>
      </c>
    </row>
    <row r="454" spans="1:2" x14ac:dyDescent="0.25">
      <c r="A454" s="11">
        <v>51554</v>
      </c>
      <c r="B454" s="12" t="s">
        <v>3030</v>
      </c>
    </row>
    <row r="455" spans="1:2" x14ac:dyDescent="0.25">
      <c r="A455" s="9">
        <v>51559</v>
      </c>
      <c r="B455" s="2" t="s">
        <v>3030</v>
      </c>
    </row>
    <row r="456" spans="1:2" x14ac:dyDescent="0.25">
      <c r="A456" s="11">
        <v>51876</v>
      </c>
      <c r="B456" s="12" t="s">
        <v>3030</v>
      </c>
    </row>
    <row r="457" spans="1:2" x14ac:dyDescent="0.25">
      <c r="A457" s="9">
        <v>51879</v>
      </c>
      <c r="B457" s="2" t="s">
        <v>3030</v>
      </c>
    </row>
    <row r="458" spans="1:2" x14ac:dyDescent="0.25">
      <c r="A458" s="11">
        <v>51940</v>
      </c>
      <c r="B458" s="12" t="s">
        <v>3030</v>
      </c>
    </row>
    <row r="459" spans="1:2" x14ac:dyDescent="0.25">
      <c r="A459" s="9">
        <v>52035</v>
      </c>
      <c r="B459" s="2" t="s">
        <v>3030</v>
      </c>
    </row>
    <row r="460" spans="1:2" x14ac:dyDescent="0.25">
      <c r="A460" s="11">
        <v>52068</v>
      </c>
      <c r="B460" s="12" t="s">
        <v>3030</v>
      </c>
    </row>
    <row r="461" spans="1:2" x14ac:dyDescent="0.25">
      <c r="A461" s="9">
        <v>52258</v>
      </c>
      <c r="B461" s="2" t="s">
        <v>3030</v>
      </c>
    </row>
    <row r="462" spans="1:2" x14ac:dyDescent="0.25">
      <c r="A462" s="11">
        <v>52288</v>
      </c>
      <c r="B462" s="12" t="s">
        <v>3030</v>
      </c>
    </row>
    <row r="463" spans="1:2" x14ac:dyDescent="0.25">
      <c r="A463" s="9">
        <v>52327</v>
      </c>
      <c r="B463" s="2" t="s">
        <v>3030</v>
      </c>
    </row>
    <row r="464" spans="1:2" x14ac:dyDescent="0.25">
      <c r="A464" s="11">
        <v>52518</v>
      </c>
      <c r="B464" s="12" t="s">
        <v>3030</v>
      </c>
    </row>
    <row r="465" spans="1:2" x14ac:dyDescent="0.25">
      <c r="A465" s="9">
        <v>52608</v>
      </c>
      <c r="B465" s="2" t="s">
        <v>3030</v>
      </c>
    </row>
    <row r="466" spans="1:2" x14ac:dyDescent="0.25">
      <c r="A466" s="11">
        <v>52611</v>
      </c>
      <c r="B466" s="12" t="s">
        <v>3030</v>
      </c>
    </row>
    <row r="467" spans="1:2" x14ac:dyDescent="0.25">
      <c r="A467" s="9">
        <v>52678</v>
      </c>
      <c r="B467" s="2" t="s">
        <v>3030</v>
      </c>
    </row>
    <row r="468" spans="1:2" x14ac:dyDescent="0.25">
      <c r="A468" s="11">
        <v>52805</v>
      </c>
      <c r="B468" s="12" t="s">
        <v>3030</v>
      </c>
    </row>
    <row r="469" spans="1:2" x14ac:dyDescent="0.25">
      <c r="A469" s="9">
        <v>53285</v>
      </c>
      <c r="B469" s="2" t="s">
        <v>3030</v>
      </c>
    </row>
    <row r="470" spans="1:2" x14ac:dyDescent="0.25">
      <c r="A470" s="11">
        <v>53536</v>
      </c>
      <c r="B470" s="12" t="s">
        <v>3030</v>
      </c>
    </row>
    <row r="471" spans="1:2" x14ac:dyDescent="0.25">
      <c r="A471" s="9">
        <v>53600</v>
      </c>
      <c r="B471" s="2" t="s">
        <v>3030</v>
      </c>
    </row>
    <row r="472" spans="1:2" x14ac:dyDescent="0.25">
      <c r="A472" s="11">
        <v>53767</v>
      </c>
      <c r="B472" s="12" t="s">
        <v>3030</v>
      </c>
    </row>
    <row r="473" spans="1:2" x14ac:dyDescent="0.25">
      <c r="A473" s="9">
        <v>54086</v>
      </c>
      <c r="B473" s="2" t="s">
        <v>3030</v>
      </c>
    </row>
    <row r="474" spans="1:2" x14ac:dyDescent="0.25">
      <c r="A474" s="11">
        <v>54119</v>
      </c>
      <c r="B474" s="12" t="s">
        <v>3030</v>
      </c>
    </row>
    <row r="475" spans="1:2" x14ac:dyDescent="0.25">
      <c r="A475" s="9">
        <v>54151</v>
      </c>
      <c r="B475" s="2" t="s">
        <v>3030</v>
      </c>
    </row>
    <row r="476" spans="1:2" x14ac:dyDescent="0.25">
      <c r="A476" s="11">
        <v>54215</v>
      </c>
      <c r="B476" s="12" t="s">
        <v>3030</v>
      </c>
    </row>
    <row r="477" spans="1:2" x14ac:dyDescent="0.25">
      <c r="A477" s="9">
        <v>54243</v>
      </c>
      <c r="B477" s="2" t="s">
        <v>3030</v>
      </c>
    </row>
    <row r="478" spans="1:2" x14ac:dyDescent="0.25">
      <c r="A478" s="11">
        <v>54245</v>
      </c>
      <c r="B478" s="12" t="s">
        <v>3030</v>
      </c>
    </row>
    <row r="479" spans="1:2" x14ac:dyDescent="0.25">
      <c r="A479" s="9">
        <v>54339</v>
      </c>
      <c r="B479" s="2" t="s">
        <v>3030</v>
      </c>
    </row>
    <row r="480" spans="1:2" x14ac:dyDescent="0.25">
      <c r="A480" s="11">
        <v>54368</v>
      </c>
      <c r="B480" s="12" t="s">
        <v>3030</v>
      </c>
    </row>
    <row r="481" spans="1:2" x14ac:dyDescent="0.25">
      <c r="A481" s="9">
        <v>54371</v>
      </c>
      <c r="B481" s="2" t="s">
        <v>3030</v>
      </c>
    </row>
    <row r="482" spans="1:2" x14ac:dyDescent="0.25">
      <c r="A482" s="11">
        <v>54563</v>
      </c>
      <c r="B482" s="12" t="s">
        <v>3030</v>
      </c>
    </row>
    <row r="483" spans="1:2" x14ac:dyDescent="0.25">
      <c r="A483" s="9">
        <v>54595</v>
      </c>
      <c r="B483" s="2" t="s">
        <v>3030</v>
      </c>
    </row>
    <row r="484" spans="1:2" x14ac:dyDescent="0.25">
      <c r="A484" s="11">
        <v>54721</v>
      </c>
      <c r="B484" s="12" t="s">
        <v>3030</v>
      </c>
    </row>
    <row r="485" spans="1:2" x14ac:dyDescent="0.25">
      <c r="A485" s="9">
        <v>54755</v>
      </c>
      <c r="B485" s="2" t="s">
        <v>3030</v>
      </c>
    </row>
    <row r="486" spans="1:2" x14ac:dyDescent="0.25">
      <c r="A486" s="11">
        <v>54787</v>
      </c>
      <c r="B486" s="12" t="s">
        <v>3030</v>
      </c>
    </row>
    <row r="487" spans="1:2" x14ac:dyDescent="0.25">
      <c r="A487" s="9">
        <v>54914</v>
      </c>
      <c r="B487" s="2" t="s">
        <v>3030</v>
      </c>
    </row>
    <row r="488" spans="1:2" x14ac:dyDescent="0.25">
      <c r="A488" s="11">
        <v>55172</v>
      </c>
      <c r="B488" s="12" t="s">
        <v>3030</v>
      </c>
    </row>
    <row r="489" spans="1:2" x14ac:dyDescent="0.25">
      <c r="A489" s="9">
        <v>55203</v>
      </c>
      <c r="B489" s="2" t="s">
        <v>3030</v>
      </c>
    </row>
    <row r="490" spans="1:2" x14ac:dyDescent="0.25">
      <c r="A490" s="11">
        <v>55235</v>
      </c>
      <c r="B490" s="12" t="s">
        <v>3030</v>
      </c>
    </row>
    <row r="491" spans="1:2" x14ac:dyDescent="0.25">
      <c r="A491" s="9">
        <v>55330</v>
      </c>
      <c r="B491" s="2" t="s">
        <v>3030</v>
      </c>
    </row>
    <row r="492" spans="1:2" x14ac:dyDescent="0.25">
      <c r="A492" s="11">
        <v>55526</v>
      </c>
      <c r="B492" s="12" t="s">
        <v>3030</v>
      </c>
    </row>
    <row r="493" spans="1:2" x14ac:dyDescent="0.25">
      <c r="A493" s="9">
        <v>55616</v>
      </c>
      <c r="B493" s="2" t="s">
        <v>3030</v>
      </c>
    </row>
    <row r="494" spans="1:2" x14ac:dyDescent="0.25">
      <c r="A494" s="11">
        <v>55618</v>
      </c>
      <c r="B494" s="12" t="s">
        <v>3030</v>
      </c>
    </row>
    <row r="495" spans="1:2" x14ac:dyDescent="0.25">
      <c r="A495" s="9">
        <v>55623</v>
      </c>
      <c r="B495" s="2" t="s">
        <v>3030</v>
      </c>
    </row>
    <row r="496" spans="1:2" x14ac:dyDescent="0.25">
      <c r="A496" s="11">
        <v>55747</v>
      </c>
      <c r="B496" s="12" t="s">
        <v>3030</v>
      </c>
    </row>
    <row r="497" spans="1:2" x14ac:dyDescent="0.25">
      <c r="A497" s="9">
        <v>55776</v>
      </c>
      <c r="B497" s="2" t="s">
        <v>3030</v>
      </c>
    </row>
    <row r="498" spans="1:2" x14ac:dyDescent="0.25">
      <c r="A498" s="11">
        <v>55808</v>
      </c>
      <c r="B498" s="12" t="s">
        <v>3030</v>
      </c>
    </row>
    <row r="499" spans="1:2" x14ac:dyDescent="0.25">
      <c r="A499" s="9">
        <v>55874</v>
      </c>
      <c r="B499" s="2" t="s">
        <v>3030</v>
      </c>
    </row>
    <row r="500" spans="1:2" x14ac:dyDescent="0.25">
      <c r="A500" s="11">
        <v>55877</v>
      </c>
      <c r="B500" s="12" t="s">
        <v>3030</v>
      </c>
    </row>
    <row r="501" spans="1:2" x14ac:dyDescent="0.25">
      <c r="A501" s="9">
        <v>55968</v>
      </c>
      <c r="B501" s="2" t="s">
        <v>3030</v>
      </c>
    </row>
    <row r="502" spans="1:2" x14ac:dyDescent="0.25">
      <c r="A502" s="11">
        <v>56101</v>
      </c>
      <c r="B502" s="12" t="s">
        <v>3030</v>
      </c>
    </row>
    <row r="503" spans="1:2" x14ac:dyDescent="0.25">
      <c r="A503" s="9">
        <v>56128</v>
      </c>
      <c r="B503" s="2" t="s">
        <v>3030</v>
      </c>
    </row>
    <row r="504" spans="1:2" x14ac:dyDescent="0.25">
      <c r="A504" s="11">
        <v>56257</v>
      </c>
      <c r="B504" s="12" t="s">
        <v>3030</v>
      </c>
    </row>
    <row r="505" spans="1:2" x14ac:dyDescent="0.25">
      <c r="A505" s="9">
        <v>56387</v>
      </c>
      <c r="B505" s="2" t="s">
        <v>3030</v>
      </c>
    </row>
    <row r="506" spans="1:2" x14ac:dyDescent="0.25">
      <c r="A506" s="11">
        <v>56452</v>
      </c>
      <c r="B506" s="12" t="s">
        <v>3030</v>
      </c>
    </row>
    <row r="507" spans="1:2" x14ac:dyDescent="0.25">
      <c r="A507" s="9">
        <v>56514</v>
      </c>
      <c r="B507" s="2" t="s">
        <v>3030</v>
      </c>
    </row>
    <row r="508" spans="1:2" x14ac:dyDescent="0.25">
      <c r="A508" s="11">
        <v>56582</v>
      </c>
      <c r="B508" s="12" t="s">
        <v>3030</v>
      </c>
    </row>
    <row r="509" spans="1:2" x14ac:dyDescent="0.25">
      <c r="A509" s="9">
        <v>56612</v>
      </c>
      <c r="B509" s="2" t="s">
        <v>3030</v>
      </c>
    </row>
    <row r="510" spans="1:2" x14ac:dyDescent="0.25">
      <c r="A510" s="11">
        <v>56768</v>
      </c>
      <c r="B510" s="12" t="s">
        <v>3030</v>
      </c>
    </row>
    <row r="511" spans="1:2" x14ac:dyDescent="0.25">
      <c r="A511" s="9">
        <v>56769</v>
      </c>
      <c r="B511" s="2" t="s">
        <v>3030</v>
      </c>
    </row>
    <row r="512" spans="1:2" x14ac:dyDescent="0.25">
      <c r="A512" s="11">
        <v>56868</v>
      </c>
      <c r="B512" s="12" t="s">
        <v>3030</v>
      </c>
    </row>
    <row r="513" spans="1:2" x14ac:dyDescent="0.25">
      <c r="A513" s="9">
        <v>56901</v>
      </c>
      <c r="B513" s="2" t="s">
        <v>3030</v>
      </c>
    </row>
    <row r="514" spans="1:2" x14ac:dyDescent="0.25">
      <c r="A514" s="11">
        <v>56930</v>
      </c>
      <c r="B514" s="12" t="s">
        <v>3030</v>
      </c>
    </row>
    <row r="515" spans="1:2" x14ac:dyDescent="0.25">
      <c r="A515" s="9">
        <v>56931</v>
      </c>
      <c r="B515" s="2" t="s">
        <v>3030</v>
      </c>
    </row>
    <row r="516" spans="1:2" x14ac:dyDescent="0.25">
      <c r="A516" s="11">
        <v>57157</v>
      </c>
      <c r="B516" s="12" t="s">
        <v>3030</v>
      </c>
    </row>
    <row r="517" spans="1:2" x14ac:dyDescent="0.25">
      <c r="A517" s="9">
        <v>57190</v>
      </c>
      <c r="B517" s="2" t="s">
        <v>3030</v>
      </c>
    </row>
    <row r="518" spans="1:2" x14ac:dyDescent="0.25">
      <c r="A518" s="11">
        <v>57248</v>
      </c>
      <c r="B518" s="12" t="s">
        <v>3030</v>
      </c>
    </row>
    <row r="519" spans="1:2" x14ac:dyDescent="0.25">
      <c r="A519" s="9">
        <v>57253</v>
      </c>
      <c r="B519" s="2" t="s">
        <v>3030</v>
      </c>
    </row>
    <row r="520" spans="1:2" x14ac:dyDescent="0.25">
      <c r="A520" s="11">
        <v>57440</v>
      </c>
      <c r="B520" s="12" t="s">
        <v>3030</v>
      </c>
    </row>
    <row r="521" spans="1:2" x14ac:dyDescent="0.25">
      <c r="A521" s="9">
        <v>57510</v>
      </c>
      <c r="B521" s="2" t="s">
        <v>3030</v>
      </c>
    </row>
    <row r="522" spans="1:2" x14ac:dyDescent="0.25">
      <c r="A522" s="11">
        <v>57600</v>
      </c>
      <c r="B522" s="12" t="s">
        <v>3030</v>
      </c>
    </row>
    <row r="523" spans="1:2" x14ac:dyDescent="0.25">
      <c r="A523" s="9">
        <v>57638</v>
      </c>
      <c r="B523" s="2" t="s">
        <v>3030</v>
      </c>
    </row>
    <row r="524" spans="1:2" x14ac:dyDescent="0.25">
      <c r="A524" s="11">
        <v>57986</v>
      </c>
      <c r="B524" s="12" t="s">
        <v>3030</v>
      </c>
    </row>
    <row r="525" spans="1:2" x14ac:dyDescent="0.25">
      <c r="A525" s="9">
        <v>58368</v>
      </c>
      <c r="B525" s="2" t="s">
        <v>3030</v>
      </c>
    </row>
    <row r="526" spans="1:2" x14ac:dyDescent="0.25">
      <c r="A526" s="11">
        <v>58372</v>
      </c>
      <c r="B526" s="12" t="s">
        <v>3030</v>
      </c>
    </row>
    <row r="527" spans="1:2" x14ac:dyDescent="0.25">
      <c r="A527" s="9">
        <v>58470</v>
      </c>
      <c r="B527" s="2" t="s">
        <v>3030</v>
      </c>
    </row>
    <row r="528" spans="1:2" x14ac:dyDescent="0.25">
      <c r="A528" s="11">
        <v>58500</v>
      </c>
      <c r="B528" s="12" t="s">
        <v>3030</v>
      </c>
    </row>
    <row r="529" spans="1:2" x14ac:dyDescent="0.25">
      <c r="A529" s="9">
        <v>58566</v>
      </c>
      <c r="B529" s="2" t="s">
        <v>3030</v>
      </c>
    </row>
    <row r="530" spans="1:2" x14ac:dyDescent="0.25">
      <c r="A530" s="11">
        <v>58688</v>
      </c>
      <c r="B530" s="12" t="s">
        <v>3030</v>
      </c>
    </row>
    <row r="531" spans="1:2" x14ac:dyDescent="0.25">
      <c r="A531" s="9">
        <v>58720</v>
      </c>
      <c r="B531" s="2" t="s">
        <v>3030</v>
      </c>
    </row>
    <row r="532" spans="1:2" x14ac:dyDescent="0.25">
      <c r="A532" s="11">
        <v>58725</v>
      </c>
      <c r="B532" s="12" t="s">
        <v>3030</v>
      </c>
    </row>
    <row r="533" spans="1:2" x14ac:dyDescent="0.25">
      <c r="A533" s="9">
        <v>58818</v>
      </c>
      <c r="B533" s="2" t="s">
        <v>3030</v>
      </c>
    </row>
    <row r="534" spans="1:2" x14ac:dyDescent="0.25">
      <c r="A534" s="11">
        <v>58949</v>
      </c>
      <c r="B534" s="12" t="s">
        <v>3030</v>
      </c>
    </row>
    <row r="535" spans="1:2" x14ac:dyDescent="0.25">
      <c r="A535" s="9">
        <v>59009</v>
      </c>
      <c r="B535" s="2" t="s">
        <v>3030</v>
      </c>
    </row>
    <row r="536" spans="1:2" x14ac:dyDescent="0.25">
      <c r="A536" s="11">
        <v>59047</v>
      </c>
      <c r="B536" s="12" t="s">
        <v>3030</v>
      </c>
    </row>
    <row r="537" spans="1:2" x14ac:dyDescent="0.25">
      <c r="A537" s="9">
        <v>59072</v>
      </c>
      <c r="B537" s="2" t="s">
        <v>3030</v>
      </c>
    </row>
    <row r="538" spans="1:2" x14ac:dyDescent="0.25">
      <c r="A538" s="11">
        <v>59139</v>
      </c>
      <c r="B538" s="12" t="s">
        <v>3030</v>
      </c>
    </row>
    <row r="539" spans="1:2" x14ac:dyDescent="0.25">
      <c r="A539" s="9">
        <v>59171</v>
      </c>
      <c r="B539" s="2" t="s">
        <v>3030</v>
      </c>
    </row>
    <row r="540" spans="1:2" x14ac:dyDescent="0.25">
      <c r="A540" s="11">
        <v>59585</v>
      </c>
      <c r="B540" s="12" t="s">
        <v>3030</v>
      </c>
    </row>
    <row r="541" spans="1:2" x14ac:dyDescent="0.25">
      <c r="A541" s="9">
        <v>59652</v>
      </c>
      <c r="B541" s="2" t="s">
        <v>3030</v>
      </c>
    </row>
    <row r="542" spans="1:2" x14ac:dyDescent="0.25">
      <c r="A542" s="11">
        <v>59680</v>
      </c>
      <c r="B542" s="12" t="s">
        <v>3030</v>
      </c>
    </row>
    <row r="543" spans="1:2" x14ac:dyDescent="0.25">
      <c r="A543" s="9">
        <v>59683</v>
      </c>
      <c r="B543" s="2" t="s">
        <v>3030</v>
      </c>
    </row>
    <row r="544" spans="1:2" x14ac:dyDescent="0.25">
      <c r="A544" s="11">
        <v>59776</v>
      </c>
      <c r="B544" s="12" t="s">
        <v>3030</v>
      </c>
    </row>
    <row r="545" spans="1:2" x14ac:dyDescent="0.25">
      <c r="A545" s="9">
        <v>59879</v>
      </c>
      <c r="B545" s="2" t="s">
        <v>3030</v>
      </c>
    </row>
    <row r="546" spans="1:2" x14ac:dyDescent="0.25">
      <c r="A546" s="11">
        <v>59937</v>
      </c>
      <c r="B546" s="12" t="s">
        <v>3030</v>
      </c>
    </row>
    <row r="547" spans="1:2" x14ac:dyDescent="0.25">
      <c r="A547" s="9">
        <v>123132</v>
      </c>
      <c r="B547" s="2" t="s">
        <v>3030</v>
      </c>
    </row>
    <row r="548" spans="1:2" x14ac:dyDescent="0.25">
      <c r="A548" s="11">
        <v>123166</v>
      </c>
      <c r="B548" s="12" t="s">
        <v>3030</v>
      </c>
    </row>
    <row r="549" spans="1:2" x14ac:dyDescent="0.25">
      <c r="A549" s="9">
        <v>123194</v>
      </c>
      <c r="B549" s="2" t="s">
        <v>3030</v>
      </c>
    </row>
    <row r="550" spans="1:2" x14ac:dyDescent="0.25">
      <c r="A550" s="11">
        <v>123258</v>
      </c>
      <c r="B550" s="12" t="s">
        <v>3030</v>
      </c>
    </row>
    <row r="551" spans="1:2" x14ac:dyDescent="0.25">
      <c r="A551" s="9">
        <v>123323</v>
      </c>
      <c r="B551" s="2" t="s">
        <v>3030</v>
      </c>
    </row>
    <row r="552" spans="1:2" x14ac:dyDescent="0.25">
      <c r="A552" s="11">
        <v>123359</v>
      </c>
      <c r="B552" s="12" t="s">
        <v>3030</v>
      </c>
    </row>
    <row r="553" spans="1:2" x14ac:dyDescent="0.25">
      <c r="A553" s="9">
        <v>123481</v>
      </c>
      <c r="B553" s="2" t="s">
        <v>3030</v>
      </c>
    </row>
    <row r="554" spans="1:2" x14ac:dyDescent="0.25">
      <c r="A554" s="11">
        <v>123483</v>
      </c>
      <c r="B554" s="12" t="s">
        <v>3030</v>
      </c>
    </row>
    <row r="555" spans="1:2" x14ac:dyDescent="0.25">
      <c r="A555" s="9">
        <v>123487</v>
      </c>
      <c r="B555" s="2" t="s">
        <v>3030</v>
      </c>
    </row>
    <row r="556" spans="1:2" x14ac:dyDescent="0.25">
      <c r="A556" s="11">
        <v>123512</v>
      </c>
      <c r="B556" s="12" t="s">
        <v>3030</v>
      </c>
    </row>
    <row r="557" spans="1:2" x14ac:dyDescent="0.25">
      <c r="A557" s="9">
        <v>123614</v>
      </c>
      <c r="B557" s="2" t="s">
        <v>3030</v>
      </c>
    </row>
    <row r="558" spans="1:2" x14ac:dyDescent="0.25">
      <c r="A558" s="11">
        <v>123769</v>
      </c>
      <c r="B558" s="12" t="s">
        <v>3030</v>
      </c>
    </row>
    <row r="559" spans="1:2" x14ac:dyDescent="0.25">
      <c r="A559" s="9">
        <v>123801</v>
      </c>
      <c r="B559" s="2" t="s">
        <v>3030</v>
      </c>
    </row>
    <row r="560" spans="1:2" x14ac:dyDescent="0.25">
      <c r="A560" s="11">
        <v>123802</v>
      </c>
      <c r="B560" s="12" t="s">
        <v>3030</v>
      </c>
    </row>
    <row r="561" spans="1:2" x14ac:dyDescent="0.25">
      <c r="A561" s="9">
        <v>123807</v>
      </c>
      <c r="B561" s="2" t="s">
        <v>3030</v>
      </c>
    </row>
    <row r="562" spans="1:2" x14ac:dyDescent="0.25">
      <c r="A562" s="11">
        <v>123837</v>
      </c>
      <c r="B562" s="12" t="s">
        <v>3030</v>
      </c>
    </row>
    <row r="563" spans="1:2" x14ac:dyDescent="0.25">
      <c r="A563" s="9">
        <v>123870</v>
      </c>
      <c r="B563" s="2" t="s">
        <v>3030</v>
      </c>
    </row>
    <row r="564" spans="1:2" x14ac:dyDescent="0.25">
      <c r="A564" s="11">
        <v>123902</v>
      </c>
      <c r="B564" s="12" t="s">
        <v>3030</v>
      </c>
    </row>
    <row r="565" spans="1:2" x14ac:dyDescent="0.25">
      <c r="A565" s="9">
        <v>123928</v>
      </c>
      <c r="B565" s="2" t="s">
        <v>3030</v>
      </c>
    </row>
    <row r="566" spans="1:2" x14ac:dyDescent="0.25">
      <c r="A566" s="11">
        <v>123994</v>
      </c>
      <c r="B566" s="12" t="s">
        <v>3030</v>
      </c>
    </row>
    <row r="567" spans="1:2" x14ac:dyDescent="0.25">
      <c r="A567" s="9">
        <v>124031</v>
      </c>
      <c r="B567" s="2" t="s">
        <v>3030</v>
      </c>
    </row>
    <row r="568" spans="1:2" x14ac:dyDescent="0.25">
      <c r="A568" s="11">
        <v>124059</v>
      </c>
      <c r="B568" s="12" t="s">
        <v>3030</v>
      </c>
    </row>
    <row r="569" spans="1:2" x14ac:dyDescent="0.25">
      <c r="A569" s="9">
        <v>124060</v>
      </c>
      <c r="B569" s="2" t="s">
        <v>3030</v>
      </c>
    </row>
    <row r="570" spans="1:2" x14ac:dyDescent="0.25">
      <c r="A570" s="11">
        <v>124154</v>
      </c>
      <c r="B570" s="12" t="s">
        <v>3030</v>
      </c>
    </row>
    <row r="571" spans="1:2" x14ac:dyDescent="0.25">
      <c r="A571" s="9">
        <v>124282</v>
      </c>
      <c r="B571" s="2" t="s">
        <v>3030</v>
      </c>
    </row>
    <row r="572" spans="1:2" x14ac:dyDescent="0.25">
      <c r="A572" s="11">
        <v>124286</v>
      </c>
      <c r="B572" s="12" t="s">
        <v>3030</v>
      </c>
    </row>
    <row r="573" spans="1:2" x14ac:dyDescent="0.25">
      <c r="A573" s="9">
        <v>124287</v>
      </c>
      <c r="B573" s="2" t="s">
        <v>3030</v>
      </c>
    </row>
    <row r="574" spans="1:2" x14ac:dyDescent="0.25">
      <c r="A574" s="11">
        <v>124345</v>
      </c>
      <c r="B574" s="12" t="s">
        <v>3030</v>
      </c>
    </row>
    <row r="575" spans="1:2" x14ac:dyDescent="0.25">
      <c r="A575" s="9">
        <v>124444</v>
      </c>
      <c r="B575" s="2" t="s">
        <v>3030</v>
      </c>
    </row>
    <row r="576" spans="1:2" x14ac:dyDescent="0.25">
      <c r="A576" s="11">
        <v>124507</v>
      </c>
      <c r="B576" s="12" t="s">
        <v>3030</v>
      </c>
    </row>
    <row r="577" spans="1:2" x14ac:dyDescent="0.25">
      <c r="A577" s="9">
        <v>124538</v>
      </c>
      <c r="B577" s="2" t="s">
        <v>3030</v>
      </c>
    </row>
    <row r="578" spans="1:2" x14ac:dyDescent="0.25">
      <c r="A578" s="11">
        <v>124701</v>
      </c>
      <c r="B578" s="12" t="s">
        <v>3030</v>
      </c>
    </row>
    <row r="579" spans="1:2" x14ac:dyDescent="0.25">
      <c r="A579" s="9">
        <v>124761</v>
      </c>
      <c r="B579" s="2" t="s">
        <v>3030</v>
      </c>
    </row>
    <row r="580" spans="1:2" x14ac:dyDescent="0.25">
      <c r="A580" s="11">
        <v>124799</v>
      </c>
      <c r="B580" s="12" t="s">
        <v>3030</v>
      </c>
    </row>
    <row r="581" spans="1:2" x14ac:dyDescent="0.25">
      <c r="A581" s="9">
        <v>124892</v>
      </c>
      <c r="B581" s="2" t="s">
        <v>3030</v>
      </c>
    </row>
    <row r="582" spans="1:2" x14ac:dyDescent="0.25">
      <c r="A582" s="11">
        <v>124921</v>
      </c>
      <c r="B582" s="12" t="s">
        <v>3030</v>
      </c>
    </row>
    <row r="583" spans="1:2" x14ac:dyDescent="0.25">
      <c r="A583" s="9">
        <v>124985</v>
      </c>
      <c r="B583" s="2" t="s">
        <v>3030</v>
      </c>
    </row>
    <row r="584" spans="1:2" x14ac:dyDescent="0.25">
      <c r="A584" s="11">
        <v>124988</v>
      </c>
      <c r="B584" s="12" t="s">
        <v>3030</v>
      </c>
    </row>
    <row r="585" spans="1:2" x14ac:dyDescent="0.25">
      <c r="A585" s="9">
        <v>124991</v>
      </c>
      <c r="B585" s="2" t="s">
        <v>3030</v>
      </c>
    </row>
    <row r="586" spans="1:2" x14ac:dyDescent="0.25">
      <c r="A586" s="11">
        <v>125149</v>
      </c>
      <c r="B586" s="12" t="s">
        <v>3030</v>
      </c>
    </row>
    <row r="587" spans="1:2" x14ac:dyDescent="0.25">
      <c r="A587" s="9">
        <v>125150</v>
      </c>
      <c r="B587" s="2" t="s">
        <v>3030</v>
      </c>
    </row>
    <row r="588" spans="1:2" x14ac:dyDescent="0.25">
      <c r="A588" s="11">
        <v>125240</v>
      </c>
      <c r="B588" s="12" t="s">
        <v>3030</v>
      </c>
    </row>
    <row r="589" spans="1:2" x14ac:dyDescent="0.25">
      <c r="A589" s="9">
        <v>125339</v>
      </c>
      <c r="B589" s="2" t="s">
        <v>3030</v>
      </c>
    </row>
    <row r="590" spans="1:2" x14ac:dyDescent="0.25">
      <c r="A590" s="11">
        <v>125373</v>
      </c>
      <c r="B590" s="12" t="s">
        <v>3030</v>
      </c>
    </row>
    <row r="591" spans="1:2" x14ac:dyDescent="0.25">
      <c r="A591" s="9">
        <v>125374</v>
      </c>
      <c r="B591" s="2" t="s">
        <v>3030</v>
      </c>
    </row>
    <row r="592" spans="1:2" x14ac:dyDescent="0.25">
      <c r="A592" s="11">
        <v>125433</v>
      </c>
      <c r="B592" s="12" t="s">
        <v>3030</v>
      </c>
    </row>
    <row r="593" spans="1:2" x14ac:dyDescent="0.25">
      <c r="A593" s="9">
        <v>125467</v>
      </c>
      <c r="B593" s="2" t="s">
        <v>3030</v>
      </c>
    </row>
    <row r="594" spans="1:2" x14ac:dyDescent="0.25">
      <c r="A594" s="11">
        <v>125503</v>
      </c>
      <c r="B594" s="12" t="s">
        <v>3030</v>
      </c>
    </row>
    <row r="595" spans="1:2" x14ac:dyDescent="0.25">
      <c r="A595" s="9">
        <v>125560</v>
      </c>
      <c r="B595" s="2" t="s">
        <v>3030</v>
      </c>
    </row>
    <row r="596" spans="1:2" x14ac:dyDescent="0.25">
      <c r="A596" s="11">
        <v>125562</v>
      </c>
      <c r="B596" s="12" t="s">
        <v>3030</v>
      </c>
    </row>
    <row r="597" spans="1:2" x14ac:dyDescent="0.25">
      <c r="A597" s="9">
        <v>125631</v>
      </c>
      <c r="B597" s="2" t="s">
        <v>3030</v>
      </c>
    </row>
    <row r="598" spans="1:2" x14ac:dyDescent="0.25">
      <c r="A598" s="11">
        <v>125659</v>
      </c>
      <c r="B598" s="12" t="s">
        <v>3030</v>
      </c>
    </row>
    <row r="599" spans="1:2" x14ac:dyDescent="0.25">
      <c r="A599" s="9">
        <v>125754</v>
      </c>
      <c r="B599" s="2" t="s">
        <v>3030</v>
      </c>
    </row>
    <row r="600" spans="1:2" x14ac:dyDescent="0.25">
      <c r="A600" s="11">
        <v>125818</v>
      </c>
      <c r="B600" s="12" t="s">
        <v>3030</v>
      </c>
    </row>
    <row r="601" spans="1:2" x14ac:dyDescent="0.25">
      <c r="A601" s="9">
        <v>125882</v>
      </c>
      <c r="B601" s="2" t="s">
        <v>3030</v>
      </c>
    </row>
    <row r="602" spans="1:2" x14ac:dyDescent="0.25">
      <c r="A602" s="11">
        <v>125883</v>
      </c>
      <c r="B602" s="12" t="s">
        <v>3030</v>
      </c>
    </row>
    <row r="603" spans="1:2" x14ac:dyDescent="0.25">
      <c r="A603" s="9">
        <v>125885</v>
      </c>
      <c r="B603" s="2" t="s">
        <v>3030</v>
      </c>
    </row>
    <row r="604" spans="1:2" x14ac:dyDescent="0.25">
      <c r="A604" s="11">
        <v>125947</v>
      </c>
      <c r="B604" s="12" t="s">
        <v>3030</v>
      </c>
    </row>
    <row r="605" spans="1:2" x14ac:dyDescent="0.25">
      <c r="A605" s="9">
        <v>125976</v>
      </c>
      <c r="B605" s="2" t="s">
        <v>3030</v>
      </c>
    </row>
    <row r="606" spans="1:2" x14ac:dyDescent="0.25">
      <c r="A606" s="11">
        <v>126046</v>
      </c>
      <c r="B606" s="12" t="s">
        <v>3030</v>
      </c>
    </row>
    <row r="607" spans="1:2" x14ac:dyDescent="0.25">
      <c r="A607" s="9">
        <v>126108</v>
      </c>
      <c r="B607" s="2" t="s">
        <v>3030</v>
      </c>
    </row>
    <row r="608" spans="1:2" x14ac:dyDescent="0.25">
      <c r="A608" s="11">
        <v>126169</v>
      </c>
      <c r="B608" s="12" t="s">
        <v>3030</v>
      </c>
    </row>
    <row r="609" spans="1:2" x14ac:dyDescent="0.25">
      <c r="A609" s="9">
        <v>126235</v>
      </c>
      <c r="B609" s="2" t="s">
        <v>3030</v>
      </c>
    </row>
    <row r="610" spans="1:2" x14ac:dyDescent="0.25">
      <c r="A610" s="11">
        <v>126297</v>
      </c>
      <c r="B610" s="12" t="s">
        <v>3030</v>
      </c>
    </row>
    <row r="611" spans="1:2" x14ac:dyDescent="0.25">
      <c r="A611" s="9">
        <v>126300</v>
      </c>
      <c r="B611" s="2" t="s">
        <v>3030</v>
      </c>
    </row>
    <row r="612" spans="1:2" x14ac:dyDescent="0.25">
      <c r="A612" s="11">
        <v>126393</v>
      </c>
      <c r="B612" s="12" t="s">
        <v>3030</v>
      </c>
    </row>
    <row r="613" spans="1:2" x14ac:dyDescent="0.25">
      <c r="A613" s="9">
        <v>126456</v>
      </c>
      <c r="B613" s="2" t="s">
        <v>3030</v>
      </c>
    </row>
    <row r="614" spans="1:2" x14ac:dyDescent="0.25">
      <c r="A614" s="11">
        <v>126459</v>
      </c>
      <c r="B614" s="12" t="s">
        <v>3030</v>
      </c>
    </row>
    <row r="615" spans="1:2" x14ac:dyDescent="0.25">
      <c r="A615" s="9">
        <v>126488</v>
      </c>
      <c r="B615" s="2" t="s">
        <v>3030</v>
      </c>
    </row>
    <row r="616" spans="1:2" x14ac:dyDescent="0.25">
      <c r="A616" s="11">
        <v>126521</v>
      </c>
      <c r="B616" s="12" t="s">
        <v>3030</v>
      </c>
    </row>
    <row r="617" spans="1:2" x14ac:dyDescent="0.25">
      <c r="A617" s="9">
        <v>126585</v>
      </c>
      <c r="B617" s="2" t="s">
        <v>3030</v>
      </c>
    </row>
    <row r="618" spans="1:2" x14ac:dyDescent="0.25">
      <c r="A618" s="11">
        <v>126654</v>
      </c>
      <c r="B618" s="12" t="s">
        <v>3030</v>
      </c>
    </row>
    <row r="619" spans="1:2" x14ac:dyDescent="0.25">
      <c r="A619" s="9">
        <v>126680</v>
      </c>
      <c r="B619" s="2" t="s">
        <v>3030</v>
      </c>
    </row>
    <row r="620" spans="1:2" x14ac:dyDescent="0.25">
      <c r="A620" s="11">
        <v>126777</v>
      </c>
      <c r="B620" s="12" t="s">
        <v>3030</v>
      </c>
    </row>
    <row r="621" spans="1:2" x14ac:dyDescent="0.25">
      <c r="A621" s="9">
        <v>126783</v>
      </c>
      <c r="B621" s="2" t="s">
        <v>3030</v>
      </c>
    </row>
    <row r="622" spans="1:2" x14ac:dyDescent="0.25">
      <c r="A622" s="11">
        <v>126814</v>
      </c>
      <c r="B622" s="12" t="s">
        <v>3030</v>
      </c>
    </row>
    <row r="623" spans="1:2" x14ac:dyDescent="0.25">
      <c r="A623" s="9">
        <v>126877</v>
      </c>
      <c r="B623" s="2" t="s">
        <v>3030</v>
      </c>
    </row>
    <row r="624" spans="1:2" x14ac:dyDescent="0.25">
      <c r="A624" s="11">
        <v>126905</v>
      </c>
      <c r="B624" s="12" t="s">
        <v>3030</v>
      </c>
    </row>
    <row r="625" spans="1:2" x14ac:dyDescent="0.25">
      <c r="A625" s="9">
        <v>126907</v>
      </c>
      <c r="B625" s="2" t="s">
        <v>3030</v>
      </c>
    </row>
    <row r="626" spans="1:2" x14ac:dyDescent="0.25">
      <c r="A626" s="11">
        <v>126973</v>
      </c>
      <c r="B626" s="12" t="s">
        <v>3030</v>
      </c>
    </row>
    <row r="627" spans="1:2" x14ac:dyDescent="0.25">
      <c r="A627" s="9">
        <v>127324</v>
      </c>
      <c r="B627" s="2" t="s">
        <v>3030</v>
      </c>
    </row>
    <row r="628" spans="1:2" x14ac:dyDescent="0.25">
      <c r="A628" s="11">
        <v>127516</v>
      </c>
      <c r="B628" s="12" t="s">
        <v>3030</v>
      </c>
    </row>
    <row r="629" spans="1:2" x14ac:dyDescent="0.25">
      <c r="A629" s="9">
        <v>127545</v>
      </c>
      <c r="B629" s="2" t="s">
        <v>3030</v>
      </c>
    </row>
    <row r="630" spans="1:2" x14ac:dyDescent="0.25">
      <c r="A630" s="11">
        <v>127612</v>
      </c>
      <c r="B630" s="12" t="s">
        <v>3030</v>
      </c>
    </row>
    <row r="631" spans="1:2" x14ac:dyDescent="0.25">
      <c r="A631" s="9">
        <v>127737</v>
      </c>
      <c r="B631" s="2" t="s">
        <v>3030</v>
      </c>
    </row>
    <row r="632" spans="1:2" x14ac:dyDescent="0.25">
      <c r="A632" s="11">
        <v>127769</v>
      </c>
      <c r="B632" s="12" t="s">
        <v>3030</v>
      </c>
    </row>
    <row r="633" spans="1:2" x14ac:dyDescent="0.25">
      <c r="A633" s="9">
        <v>127773</v>
      </c>
      <c r="B633" s="2" t="s">
        <v>3030</v>
      </c>
    </row>
    <row r="634" spans="1:2" x14ac:dyDescent="0.25">
      <c r="A634" s="11">
        <v>127774</v>
      </c>
      <c r="B634" s="12" t="s">
        <v>3030</v>
      </c>
    </row>
    <row r="635" spans="1:2" x14ac:dyDescent="0.25">
      <c r="A635" s="9">
        <v>127870</v>
      </c>
      <c r="B635" s="2" t="s">
        <v>3030</v>
      </c>
    </row>
    <row r="636" spans="1:2" x14ac:dyDescent="0.25">
      <c r="A636" s="11">
        <v>128028</v>
      </c>
      <c r="B636" s="12" t="s">
        <v>3030</v>
      </c>
    </row>
    <row r="637" spans="1:2" x14ac:dyDescent="0.25">
      <c r="A637" s="9">
        <v>128061</v>
      </c>
      <c r="B637" s="2" t="s">
        <v>3030</v>
      </c>
    </row>
    <row r="638" spans="1:2" x14ac:dyDescent="0.25">
      <c r="A638" s="11">
        <v>128284</v>
      </c>
      <c r="B638" s="12" t="s">
        <v>3030</v>
      </c>
    </row>
    <row r="639" spans="1:2" x14ac:dyDescent="0.25">
      <c r="A639" s="9">
        <v>128316</v>
      </c>
      <c r="B639" s="2" t="s">
        <v>3030</v>
      </c>
    </row>
    <row r="640" spans="1:2" x14ac:dyDescent="0.25">
      <c r="A640" s="11">
        <v>128381</v>
      </c>
      <c r="B640" s="12" t="s">
        <v>3030</v>
      </c>
    </row>
    <row r="641" spans="1:2" x14ac:dyDescent="0.25">
      <c r="A641" s="9">
        <v>128504</v>
      </c>
      <c r="B641" s="2" t="s">
        <v>3030</v>
      </c>
    </row>
    <row r="642" spans="1:2" x14ac:dyDescent="0.25">
      <c r="A642" s="11">
        <v>128509</v>
      </c>
      <c r="B642" s="12" t="s">
        <v>3030</v>
      </c>
    </row>
    <row r="643" spans="1:2" x14ac:dyDescent="0.25">
      <c r="A643" s="9">
        <v>128510</v>
      </c>
      <c r="B643" s="2" t="s">
        <v>3030</v>
      </c>
    </row>
    <row r="644" spans="1:2" x14ac:dyDescent="0.25">
      <c r="A644" s="11">
        <v>128735</v>
      </c>
      <c r="B644" s="12" t="s">
        <v>3030</v>
      </c>
    </row>
    <row r="645" spans="1:2" x14ac:dyDescent="0.25">
      <c r="A645" s="9">
        <v>128765</v>
      </c>
      <c r="B645" s="2" t="s">
        <v>3030</v>
      </c>
    </row>
    <row r="646" spans="1:2" x14ac:dyDescent="0.25">
      <c r="A646" s="11">
        <v>128767</v>
      </c>
      <c r="B646" s="12" t="s">
        <v>3030</v>
      </c>
    </row>
    <row r="647" spans="1:2" x14ac:dyDescent="0.25">
      <c r="A647" s="9">
        <v>128830</v>
      </c>
      <c r="B647" s="2" t="s">
        <v>3030</v>
      </c>
    </row>
    <row r="648" spans="1:2" x14ac:dyDescent="0.25">
      <c r="A648" s="11">
        <v>128925</v>
      </c>
      <c r="B648" s="12" t="s">
        <v>3030</v>
      </c>
    </row>
    <row r="649" spans="1:2" x14ac:dyDescent="0.25">
      <c r="A649" s="9">
        <v>128984</v>
      </c>
      <c r="B649" s="2" t="s">
        <v>3030</v>
      </c>
    </row>
    <row r="650" spans="1:2" x14ac:dyDescent="0.25">
      <c r="A650" s="11">
        <v>129018</v>
      </c>
      <c r="B650" s="12" t="s">
        <v>3030</v>
      </c>
    </row>
    <row r="651" spans="1:2" x14ac:dyDescent="0.25">
      <c r="A651" s="9">
        <v>129053</v>
      </c>
      <c r="B651" s="2" t="s">
        <v>3030</v>
      </c>
    </row>
    <row r="652" spans="1:2" x14ac:dyDescent="0.25">
      <c r="A652" s="11">
        <v>129182</v>
      </c>
      <c r="B652" s="12" t="s">
        <v>3030</v>
      </c>
    </row>
    <row r="653" spans="1:2" x14ac:dyDescent="0.25">
      <c r="A653" s="9">
        <v>129241</v>
      </c>
      <c r="B653" s="2" t="s">
        <v>3030</v>
      </c>
    </row>
    <row r="654" spans="1:2" x14ac:dyDescent="0.25">
      <c r="A654" s="11">
        <v>129246</v>
      </c>
      <c r="B654" s="12" t="s">
        <v>3030</v>
      </c>
    </row>
    <row r="655" spans="1:2" x14ac:dyDescent="0.25">
      <c r="A655" s="9">
        <v>129272</v>
      </c>
      <c r="B655" s="2" t="s">
        <v>3030</v>
      </c>
    </row>
    <row r="656" spans="1:2" x14ac:dyDescent="0.25">
      <c r="A656" s="11">
        <v>129279</v>
      </c>
      <c r="B656" s="12" t="s">
        <v>3030</v>
      </c>
    </row>
    <row r="657" spans="1:2" x14ac:dyDescent="0.25">
      <c r="A657" s="9">
        <v>129310</v>
      </c>
      <c r="B657" s="2" t="s">
        <v>3030</v>
      </c>
    </row>
    <row r="658" spans="1:2" x14ac:dyDescent="0.25">
      <c r="A658" s="11">
        <v>129336</v>
      </c>
      <c r="B658" s="12" t="s">
        <v>3030</v>
      </c>
    </row>
    <row r="659" spans="1:2" x14ac:dyDescent="0.25">
      <c r="A659" s="9">
        <v>129339</v>
      </c>
      <c r="B659" s="2" t="s">
        <v>3030</v>
      </c>
    </row>
    <row r="660" spans="1:2" x14ac:dyDescent="0.25">
      <c r="A660" s="11">
        <v>129368</v>
      </c>
      <c r="B660" s="12" t="s">
        <v>3030</v>
      </c>
    </row>
    <row r="661" spans="1:2" x14ac:dyDescent="0.25">
      <c r="A661" s="9">
        <v>129369</v>
      </c>
      <c r="B661" s="2" t="s">
        <v>3030</v>
      </c>
    </row>
    <row r="662" spans="1:2" x14ac:dyDescent="0.25">
      <c r="A662" s="11">
        <v>129433</v>
      </c>
      <c r="B662" s="12" t="s">
        <v>3030</v>
      </c>
    </row>
    <row r="663" spans="1:2" x14ac:dyDescent="0.25">
      <c r="A663" s="9">
        <v>129501</v>
      </c>
      <c r="B663" s="2" t="s">
        <v>3030</v>
      </c>
    </row>
    <row r="664" spans="1:2" x14ac:dyDescent="0.25">
      <c r="A664" s="11">
        <v>129592</v>
      </c>
      <c r="B664" s="12" t="s">
        <v>3030</v>
      </c>
    </row>
    <row r="665" spans="1:2" x14ac:dyDescent="0.25">
      <c r="A665" s="9">
        <v>129727</v>
      </c>
      <c r="B665" s="2" t="s">
        <v>3030</v>
      </c>
    </row>
    <row r="666" spans="1:2" x14ac:dyDescent="0.25">
      <c r="A666" s="11">
        <v>129753</v>
      </c>
      <c r="B666" s="12" t="s">
        <v>3030</v>
      </c>
    </row>
    <row r="667" spans="1:2" x14ac:dyDescent="0.25">
      <c r="A667" s="9">
        <v>129791</v>
      </c>
      <c r="B667" s="2" t="s">
        <v>3030</v>
      </c>
    </row>
    <row r="668" spans="1:2" x14ac:dyDescent="0.25">
      <c r="A668" s="11">
        <v>129850</v>
      </c>
      <c r="B668" s="12" t="s">
        <v>3030</v>
      </c>
    </row>
    <row r="669" spans="1:2" x14ac:dyDescent="0.25">
      <c r="A669" s="9">
        <v>129854</v>
      </c>
      <c r="B669" s="2" t="s">
        <v>3030</v>
      </c>
    </row>
    <row r="670" spans="1:2" x14ac:dyDescent="0.25">
      <c r="A670" s="11">
        <v>129918</v>
      </c>
      <c r="B670" s="12" t="s">
        <v>3030</v>
      </c>
    </row>
    <row r="671" spans="1:2" x14ac:dyDescent="0.25">
      <c r="A671" s="9">
        <v>129947</v>
      </c>
      <c r="B671" s="2" t="s">
        <v>3030</v>
      </c>
    </row>
    <row r="672" spans="1:2" x14ac:dyDescent="0.25">
      <c r="A672" s="11">
        <v>129979</v>
      </c>
      <c r="B672" s="12" t="s">
        <v>3030</v>
      </c>
    </row>
    <row r="673" spans="1:2" x14ac:dyDescent="0.25">
      <c r="A673" s="9">
        <v>130015</v>
      </c>
      <c r="B673" s="2" t="s">
        <v>3030</v>
      </c>
    </row>
    <row r="674" spans="1:2" x14ac:dyDescent="0.25">
      <c r="A674" s="11">
        <v>130042</v>
      </c>
      <c r="B674" s="12" t="s">
        <v>3030</v>
      </c>
    </row>
    <row r="675" spans="1:2" x14ac:dyDescent="0.25">
      <c r="A675" s="9">
        <v>130077</v>
      </c>
      <c r="B675" s="2" t="s">
        <v>3030</v>
      </c>
    </row>
    <row r="676" spans="1:2" x14ac:dyDescent="0.25">
      <c r="A676" s="11">
        <v>130079</v>
      </c>
      <c r="B676" s="12" t="s">
        <v>3030</v>
      </c>
    </row>
    <row r="677" spans="1:2" x14ac:dyDescent="0.25">
      <c r="A677" s="9">
        <v>130110</v>
      </c>
      <c r="B677" s="2" t="s">
        <v>3030</v>
      </c>
    </row>
    <row r="678" spans="1:2" x14ac:dyDescent="0.25">
      <c r="A678" s="11">
        <v>130174</v>
      </c>
      <c r="B678" s="12" t="s">
        <v>3030</v>
      </c>
    </row>
    <row r="679" spans="1:2" x14ac:dyDescent="0.25">
      <c r="A679" s="9">
        <v>130267</v>
      </c>
      <c r="B679" s="2" t="s">
        <v>3030</v>
      </c>
    </row>
    <row r="680" spans="1:2" x14ac:dyDescent="0.25">
      <c r="A680" s="11">
        <v>130429</v>
      </c>
      <c r="B680" s="12" t="s">
        <v>3030</v>
      </c>
    </row>
    <row r="681" spans="1:2" x14ac:dyDescent="0.25">
      <c r="A681" s="9">
        <v>130430</v>
      </c>
      <c r="B681" s="2" t="s">
        <v>3030</v>
      </c>
    </row>
    <row r="682" spans="1:2" x14ac:dyDescent="0.25">
      <c r="A682" s="11">
        <v>130489</v>
      </c>
      <c r="B682" s="12" t="s">
        <v>3030</v>
      </c>
    </row>
    <row r="683" spans="1:2" x14ac:dyDescent="0.25">
      <c r="A683" s="9">
        <v>130623</v>
      </c>
      <c r="B683" s="2" t="s">
        <v>3030</v>
      </c>
    </row>
    <row r="684" spans="1:2" x14ac:dyDescent="0.25">
      <c r="A684" s="11">
        <v>130746</v>
      </c>
      <c r="B684" s="12" t="s">
        <v>3030</v>
      </c>
    </row>
    <row r="685" spans="1:2" x14ac:dyDescent="0.25">
      <c r="A685" s="9">
        <v>130776</v>
      </c>
      <c r="B685" s="2" t="s">
        <v>3030</v>
      </c>
    </row>
    <row r="686" spans="1:2" x14ac:dyDescent="0.25">
      <c r="A686" s="11">
        <v>130840</v>
      </c>
      <c r="B686" s="12" t="s">
        <v>3030</v>
      </c>
    </row>
    <row r="687" spans="1:2" x14ac:dyDescent="0.25">
      <c r="A687" s="9">
        <v>130845</v>
      </c>
      <c r="B687" s="2" t="s">
        <v>3030</v>
      </c>
    </row>
    <row r="688" spans="1:2" x14ac:dyDescent="0.25">
      <c r="A688" s="11">
        <v>130905</v>
      </c>
      <c r="B688" s="12" t="s">
        <v>3030</v>
      </c>
    </row>
    <row r="689" spans="1:2" x14ac:dyDescent="0.25">
      <c r="A689" s="9">
        <v>130936</v>
      </c>
      <c r="B689" s="2" t="s">
        <v>3030</v>
      </c>
    </row>
    <row r="690" spans="1:2" x14ac:dyDescent="0.25">
      <c r="A690" s="11">
        <v>131039</v>
      </c>
      <c r="B690" s="12" t="s">
        <v>3030</v>
      </c>
    </row>
    <row r="691" spans="1:2" x14ac:dyDescent="0.25">
      <c r="A691" s="9">
        <v>131101</v>
      </c>
      <c r="B691" s="2" t="s">
        <v>3030</v>
      </c>
    </row>
    <row r="692" spans="1:2" x14ac:dyDescent="0.25">
      <c r="A692" s="11">
        <v>131130</v>
      </c>
      <c r="B692" s="12" t="s">
        <v>3030</v>
      </c>
    </row>
    <row r="693" spans="1:2" x14ac:dyDescent="0.25">
      <c r="A693" s="9">
        <v>131133</v>
      </c>
      <c r="B693" s="2" t="s">
        <v>3030</v>
      </c>
    </row>
    <row r="694" spans="1:2" x14ac:dyDescent="0.25">
      <c r="A694" s="11">
        <v>131288</v>
      </c>
      <c r="B694" s="12" t="s">
        <v>3030</v>
      </c>
    </row>
    <row r="695" spans="1:2" x14ac:dyDescent="0.25">
      <c r="A695" s="9">
        <v>131294</v>
      </c>
      <c r="B695" s="2" t="s">
        <v>3030</v>
      </c>
    </row>
    <row r="696" spans="1:2" x14ac:dyDescent="0.25">
      <c r="A696" s="11">
        <v>131450</v>
      </c>
      <c r="B696" s="12" t="s">
        <v>3030</v>
      </c>
    </row>
    <row r="697" spans="1:2" x14ac:dyDescent="0.25">
      <c r="A697" s="9">
        <v>131614</v>
      </c>
      <c r="B697" s="2" t="s">
        <v>3030</v>
      </c>
    </row>
    <row r="698" spans="1:2" x14ac:dyDescent="0.25">
      <c r="A698" s="11">
        <v>131642</v>
      </c>
      <c r="B698" s="12" t="s">
        <v>3030</v>
      </c>
    </row>
    <row r="699" spans="1:2" x14ac:dyDescent="0.25">
      <c r="A699" s="9">
        <v>131773</v>
      </c>
      <c r="B699" s="2" t="s">
        <v>3030</v>
      </c>
    </row>
    <row r="700" spans="1:2" x14ac:dyDescent="0.25">
      <c r="A700" s="11">
        <v>131802</v>
      </c>
      <c r="B700" s="12" t="s">
        <v>3030</v>
      </c>
    </row>
    <row r="701" spans="1:2" x14ac:dyDescent="0.25">
      <c r="A701" s="9">
        <v>131835</v>
      </c>
      <c r="B701" s="2" t="s">
        <v>3030</v>
      </c>
    </row>
    <row r="702" spans="1:2" x14ac:dyDescent="0.25">
      <c r="A702" s="11">
        <v>131901</v>
      </c>
      <c r="B702" s="12" t="s">
        <v>3030</v>
      </c>
    </row>
    <row r="703" spans="1:2" x14ac:dyDescent="0.25">
      <c r="A703" s="9">
        <v>131960</v>
      </c>
      <c r="B703" s="2" t="s">
        <v>3030</v>
      </c>
    </row>
    <row r="704" spans="1:2" x14ac:dyDescent="0.25">
      <c r="A704" s="11">
        <v>131998</v>
      </c>
      <c r="B704" s="12" t="s">
        <v>3030</v>
      </c>
    </row>
    <row r="705" spans="1:2" x14ac:dyDescent="0.25">
      <c r="A705" s="9">
        <v>132024</v>
      </c>
      <c r="B705" s="2" t="s">
        <v>3030</v>
      </c>
    </row>
    <row r="706" spans="1:2" x14ac:dyDescent="0.25">
      <c r="A706" s="11">
        <v>132062</v>
      </c>
      <c r="B706" s="12" t="s">
        <v>3030</v>
      </c>
    </row>
    <row r="707" spans="1:2" x14ac:dyDescent="0.25">
      <c r="A707" s="9">
        <v>132091</v>
      </c>
      <c r="B707" s="2" t="s">
        <v>3030</v>
      </c>
    </row>
    <row r="708" spans="1:2" x14ac:dyDescent="0.25">
      <c r="A708" s="11">
        <v>132093</v>
      </c>
      <c r="B708" s="12" t="s">
        <v>3030</v>
      </c>
    </row>
    <row r="709" spans="1:2" x14ac:dyDescent="0.25">
      <c r="A709" s="9">
        <v>132095</v>
      </c>
      <c r="B709" s="2" t="s">
        <v>3030</v>
      </c>
    </row>
    <row r="710" spans="1:2" x14ac:dyDescent="0.25">
      <c r="A710" s="11">
        <v>132127</v>
      </c>
      <c r="B710" s="12" t="s">
        <v>3030</v>
      </c>
    </row>
    <row r="711" spans="1:2" x14ac:dyDescent="0.25">
      <c r="A711" s="9">
        <v>132152</v>
      </c>
      <c r="B711" s="2" t="s">
        <v>3030</v>
      </c>
    </row>
    <row r="712" spans="1:2" x14ac:dyDescent="0.25">
      <c r="A712" s="11">
        <v>132221</v>
      </c>
      <c r="B712" s="12" t="s">
        <v>3030</v>
      </c>
    </row>
    <row r="713" spans="1:2" x14ac:dyDescent="0.25">
      <c r="A713" s="9">
        <v>132222</v>
      </c>
      <c r="B713" s="2" t="s">
        <v>3030</v>
      </c>
    </row>
    <row r="714" spans="1:2" x14ac:dyDescent="0.25">
      <c r="A714" s="11">
        <v>132248</v>
      </c>
      <c r="B714" s="12" t="s">
        <v>3030</v>
      </c>
    </row>
    <row r="715" spans="1:2" x14ac:dyDescent="0.25">
      <c r="A715" s="9">
        <v>132281</v>
      </c>
      <c r="B715" s="2" t="s">
        <v>3030</v>
      </c>
    </row>
    <row r="716" spans="1:2" x14ac:dyDescent="0.25">
      <c r="A716" s="11">
        <v>132347</v>
      </c>
      <c r="B716" s="12" t="s">
        <v>3030</v>
      </c>
    </row>
    <row r="717" spans="1:2" x14ac:dyDescent="0.25">
      <c r="A717" s="9">
        <v>132350</v>
      </c>
      <c r="B717" s="2" t="s">
        <v>3030</v>
      </c>
    </row>
    <row r="718" spans="1:2" x14ac:dyDescent="0.25">
      <c r="A718" s="11">
        <v>132472</v>
      </c>
      <c r="B718" s="12" t="s">
        <v>3030</v>
      </c>
    </row>
    <row r="719" spans="1:2" x14ac:dyDescent="0.25">
      <c r="A719" s="9">
        <v>132573</v>
      </c>
      <c r="B719" s="2" t="s">
        <v>3030</v>
      </c>
    </row>
    <row r="720" spans="1:2" x14ac:dyDescent="0.25">
      <c r="A720" s="11">
        <v>132669</v>
      </c>
      <c r="B720" s="12" t="s">
        <v>3030</v>
      </c>
    </row>
    <row r="721" spans="1:2" x14ac:dyDescent="0.25">
      <c r="A721" s="9">
        <v>132733</v>
      </c>
      <c r="B721" s="2" t="s">
        <v>3030</v>
      </c>
    </row>
    <row r="722" spans="1:2" x14ac:dyDescent="0.25">
      <c r="A722" s="11">
        <v>132794</v>
      </c>
      <c r="B722" s="12" t="s">
        <v>3030</v>
      </c>
    </row>
    <row r="723" spans="1:2" x14ac:dyDescent="0.25">
      <c r="A723" s="9">
        <v>132857</v>
      </c>
      <c r="B723" s="2" t="s">
        <v>3030</v>
      </c>
    </row>
    <row r="724" spans="1:2" x14ac:dyDescent="0.25">
      <c r="A724" s="11">
        <v>132863</v>
      </c>
      <c r="B724" s="12" t="s">
        <v>3030</v>
      </c>
    </row>
    <row r="725" spans="1:2" x14ac:dyDescent="0.25">
      <c r="A725" s="9">
        <v>132894</v>
      </c>
      <c r="B725" s="2" t="s">
        <v>3030</v>
      </c>
    </row>
    <row r="726" spans="1:2" x14ac:dyDescent="0.25">
      <c r="A726" s="11">
        <v>133052</v>
      </c>
      <c r="B726" s="12" t="s">
        <v>3030</v>
      </c>
    </row>
    <row r="727" spans="1:2" x14ac:dyDescent="0.25">
      <c r="A727" s="9">
        <v>133081</v>
      </c>
      <c r="B727" s="2" t="s">
        <v>3030</v>
      </c>
    </row>
    <row r="728" spans="1:2" x14ac:dyDescent="0.25">
      <c r="A728" s="11">
        <v>133144</v>
      </c>
      <c r="B728" s="12" t="s">
        <v>3030</v>
      </c>
    </row>
    <row r="729" spans="1:2" x14ac:dyDescent="0.25">
      <c r="A729" s="9">
        <v>133247</v>
      </c>
      <c r="B729" s="2" t="s">
        <v>3030</v>
      </c>
    </row>
    <row r="730" spans="1:2" x14ac:dyDescent="0.25">
      <c r="A730" s="11">
        <v>133277</v>
      </c>
      <c r="B730" s="12" t="s">
        <v>3030</v>
      </c>
    </row>
    <row r="731" spans="1:2" x14ac:dyDescent="0.25">
      <c r="A731" s="9">
        <v>133305</v>
      </c>
      <c r="B731" s="2" t="s">
        <v>3030</v>
      </c>
    </row>
    <row r="732" spans="1:2" x14ac:dyDescent="0.25">
      <c r="A732" s="11">
        <v>133306</v>
      </c>
      <c r="B732" s="12" t="s">
        <v>3030</v>
      </c>
    </row>
    <row r="733" spans="1:2" x14ac:dyDescent="0.25">
      <c r="A733" s="9">
        <v>133310</v>
      </c>
      <c r="B733" s="2" t="s">
        <v>3030</v>
      </c>
    </row>
    <row r="734" spans="1:2" x14ac:dyDescent="0.25">
      <c r="A734" s="11">
        <v>133369</v>
      </c>
      <c r="B734" s="12" t="s">
        <v>3030</v>
      </c>
    </row>
    <row r="735" spans="1:2" x14ac:dyDescent="0.25">
      <c r="A735" s="9">
        <v>133627</v>
      </c>
      <c r="B735" s="2" t="s">
        <v>3030</v>
      </c>
    </row>
    <row r="736" spans="1:2" x14ac:dyDescent="0.25">
      <c r="A736" s="11">
        <v>133662</v>
      </c>
      <c r="B736" s="12" t="s">
        <v>3030</v>
      </c>
    </row>
    <row r="737" spans="1:2" x14ac:dyDescent="0.25">
      <c r="A737" s="9">
        <v>133722</v>
      </c>
      <c r="B737" s="2" t="s">
        <v>3030</v>
      </c>
    </row>
    <row r="738" spans="1:2" x14ac:dyDescent="0.25">
      <c r="A738" s="11">
        <v>133819</v>
      </c>
      <c r="B738" s="12" t="s">
        <v>3030</v>
      </c>
    </row>
    <row r="739" spans="1:2" x14ac:dyDescent="0.25">
      <c r="A739" s="9">
        <v>133851</v>
      </c>
      <c r="B739" s="2" t="s">
        <v>3030</v>
      </c>
    </row>
    <row r="740" spans="1:2" x14ac:dyDescent="0.25">
      <c r="A740" s="11">
        <v>133884</v>
      </c>
      <c r="B740" s="12" t="s">
        <v>3030</v>
      </c>
    </row>
    <row r="741" spans="1:2" x14ac:dyDescent="0.25">
      <c r="A741" s="9">
        <v>133917</v>
      </c>
      <c r="B741" s="2" t="s">
        <v>3030</v>
      </c>
    </row>
    <row r="742" spans="1:2" x14ac:dyDescent="0.25">
      <c r="A742" s="11">
        <v>133919</v>
      </c>
      <c r="B742" s="12" t="s">
        <v>3030</v>
      </c>
    </row>
    <row r="743" spans="1:2" x14ac:dyDescent="0.25">
      <c r="A743" s="9">
        <v>133951</v>
      </c>
      <c r="B743" s="2" t="s">
        <v>3030</v>
      </c>
    </row>
    <row r="744" spans="1:2" x14ac:dyDescent="0.25">
      <c r="A744" s="11">
        <v>133979</v>
      </c>
      <c r="B744" s="12" t="s">
        <v>3030</v>
      </c>
    </row>
    <row r="745" spans="1:2" x14ac:dyDescent="0.25">
      <c r="A745" s="9">
        <v>134011</v>
      </c>
      <c r="B745" s="2" t="s">
        <v>3030</v>
      </c>
    </row>
    <row r="746" spans="1:2" x14ac:dyDescent="0.25">
      <c r="A746" s="11">
        <v>134111</v>
      </c>
      <c r="B746" s="12" t="s">
        <v>3030</v>
      </c>
    </row>
    <row r="747" spans="1:2" x14ac:dyDescent="0.25">
      <c r="A747" s="9">
        <v>134202</v>
      </c>
      <c r="B747" s="2" t="s">
        <v>3030</v>
      </c>
    </row>
    <row r="748" spans="1:2" x14ac:dyDescent="0.25">
      <c r="A748" s="11">
        <v>134271</v>
      </c>
      <c r="B748" s="12" t="s">
        <v>3030</v>
      </c>
    </row>
    <row r="749" spans="1:2" x14ac:dyDescent="0.25">
      <c r="A749" s="9">
        <v>134398</v>
      </c>
      <c r="B749" s="2" t="s">
        <v>3030</v>
      </c>
    </row>
    <row r="750" spans="1:2" x14ac:dyDescent="0.25">
      <c r="A750" s="11">
        <v>134425</v>
      </c>
      <c r="B750" s="12" t="s">
        <v>3030</v>
      </c>
    </row>
    <row r="751" spans="1:2" x14ac:dyDescent="0.25">
      <c r="A751" s="9">
        <v>134431</v>
      </c>
      <c r="B751" s="2" t="s">
        <v>3030</v>
      </c>
    </row>
    <row r="752" spans="1:2" x14ac:dyDescent="0.25">
      <c r="A752" s="11">
        <v>134553</v>
      </c>
      <c r="B752" s="12" t="s">
        <v>3030</v>
      </c>
    </row>
    <row r="753" spans="1:2" x14ac:dyDescent="0.25">
      <c r="A753" s="9">
        <v>134648</v>
      </c>
      <c r="B753" s="2" t="s">
        <v>3030</v>
      </c>
    </row>
    <row r="754" spans="1:2" x14ac:dyDescent="0.25">
      <c r="A754" s="11">
        <v>134651</v>
      </c>
      <c r="B754" s="12" t="s">
        <v>3030</v>
      </c>
    </row>
    <row r="755" spans="1:2" x14ac:dyDescent="0.25">
      <c r="A755" s="9">
        <v>134745</v>
      </c>
      <c r="B755" s="2" t="s">
        <v>3030</v>
      </c>
    </row>
    <row r="756" spans="1:2" x14ac:dyDescent="0.25">
      <c r="A756" s="11">
        <v>134779</v>
      </c>
      <c r="B756" s="12" t="s">
        <v>3030</v>
      </c>
    </row>
    <row r="757" spans="1:2" x14ac:dyDescent="0.25">
      <c r="A757" s="9">
        <v>134782</v>
      </c>
      <c r="B757" s="2" t="s">
        <v>3030</v>
      </c>
    </row>
    <row r="758" spans="1:2" x14ac:dyDescent="0.25">
      <c r="A758" s="11">
        <v>134808</v>
      </c>
      <c r="B758" s="12" t="s">
        <v>3030</v>
      </c>
    </row>
    <row r="759" spans="1:2" x14ac:dyDescent="0.25">
      <c r="A759" s="9">
        <v>134846</v>
      </c>
      <c r="B759" s="2" t="s">
        <v>3030</v>
      </c>
    </row>
    <row r="760" spans="1:2" x14ac:dyDescent="0.25">
      <c r="A760" s="11">
        <v>134908</v>
      </c>
      <c r="B760" s="12" t="s">
        <v>3030</v>
      </c>
    </row>
    <row r="761" spans="1:2" x14ac:dyDescent="0.25">
      <c r="A761" s="9">
        <v>134943</v>
      </c>
      <c r="B761" s="2" t="s">
        <v>3030</v>
      </c>
    </row>
    <row r="762" spans="1:2" x14ac:dyDescent="0.25">
      <c r="A762" s="11">
        <v>135005</v>
      </c>
      <c r="B762" s="12" t="s">
        <v>3030</v>
      </c>
    </row>
    <row r="763" spans="1:2" x14ac:dyDescent="0.25">
      <c r="A763" s="9">
        <v>135037</v>
      </c>
      <c r="B763" s="2" t="s">
        <v>3030</v>
      </c>
    </row>
    <row r="764" spans="1:2" x14ac:dyDescent="0.25">
      <c r="A764" s="11">
        <v>135160</v>
      </c>
      <c r="B764" s="12" t="s">
        <v>3030</v>
      </c>
    </row>
    <row r="765" spans="1:2" x14ac:dyDescent="0.25">
      <c r="A765" s="9">
        <v>135194</v>
      </c>
      <c r="B765" s="2" t="s">
        <v>3030</v>
      </c>
    </row>
    <row r="766" spans="1:2" x14ac:dyDescent="0.25">
      <c r="A766" s="11">
        <v>135224</v>
      </c>
      <c r="B766" s="12" t="s">
        <v>3030</v>
      </c>
    </row>
    <row r="767" spans="1:2" x14ac:dyDescent="0.25">
      <c r="A767" s="9">
        <v>135320</v>
      </c>
      <c r="B767" s="2" t="s">
        <v>3030</v>
      </c>
    </row>
    <row r="768" spans="1:2" x14ac:dyDescent="0.25">
      <c r="A768" s="11">
        <v>135356</v>
      </c>
      <c r="B768" s="12" t="s">
        <v>3030</v>
      </c>
    </row>
    <row r="769" spans="1:2" x14ac:dyDescent="0.25">
      <c r="A769" s="9">
        <v>135389</v>
      </c>
      <c r="B769" s="2" t="s">
        <v>3030</v>
      </c>
    </row>
    <row r="770" spans="1:2" x14ac:dyDescent="0.25">
      <c r="A770" s="11">
        <v>135420</v>
      </c>
      <c r="B770" s="12" t="s">
        <v>3030</v>
      </c>
    </row>
    <row r="771" spans="1:2" x14ac:dyDescent="0.25">
      <c r="A771" s="9">
        <v>135480</v>
      </c>
      <c r="B771" s="2" t="s">
        <v>3030</v>
      </c>
    </row>
    <row r="772" spans="1:2" x14ac:dyDescent="0.25">
      <c r="A772" s="11">
        <v>135612</v>
      </c>
      <c r="B772" s="12" t="s">
        <v>3030</v>
      </c>
    </row>
    <row r="773" spans="1:2" x14ac:dyDescent="0.25">
      <c r="A773" s="9">
        <v>135613</v>
      </c>
      <c r="B773" s="2" t="s">
        <v>3030</v>
      </c>
    </row>
    <row r="774" spans="1:2" x14ac:dyDescent="0.25">
      <c r="A774" s="11">
        <v>135643</v>
      </c>
      <c r="B774" s="12" t="s">
        <v>3030</v>
      </c>
    </row>
    <row r="775" spans="1:2" x14ac:dyDescent="0.25">
      <c r="A775" s="9">
        <v>135707</v>
      </c>
      <c r="B775" s="2" t="s">
        <v>3030</v>
      </c>
    </row>
    <row r="776" spans="1:2" x14ac:dyDescent="0.25">
      <c r="A776" s="11">
        <v>135806</v>
      </c>
      <c r="B776" s="12" t="s">
        <v>3030</v>
      </c>
    </row>
    <row r="777" spans="1:2" x14ac:dyDescent="0.25">
      <c r="A777" s="9">
        <v>135867</v>
      </c>
      <c r="B777" s="2" t="s">
        <v>3030</v>
      </c>
    </row>
    <row r="778" spans="1:2" x14ac:dyDescent="0.25">
      <c r="A778" s="11">
        <v>135871</v>
      </c>
      <c r="B778" s="12" t="s">
        <v>3030</v>
      </c>
    </row>
    <row r="779" spans="1:2" x14ac:dyDescent="0.25">
      <c r="A779" s="9">
        <v>135897</v>
      </c>
      <c r="B779" s="2" t="s">
        <v>3030</v>
      </c>
    </row>
    <row r="780" spans="1:2" x14ac:dyDescent="0.25">
      <c r="A780" s="11">
        <v>136121</v>
      </c>
      <c r="B780" s="12" t="s">
        <v>3030</v>
      </c>
    </row>
    <row r="781" spans="1:2" x14ac:dyDescent="0.25">
      <c r="A781" s="9">
        <v>136158</v>
      </c>
      <c r="B781" s="2" t="s">
        <v>3030</v>
      </c>
    </row>
    <row r="782" spans="1:2" x14ac:dyDescent="0.25">
      <c r="A782" s="11">
        <v>136252</v>
      </c>
      <c r="B782" s="12" t="s">
        <v>3030</v>
      </c>
    </row>
    <row r="783" spans="1:2" x14ac:dyDescent="0.25">
      <c r="A783" s="9">
        <v>136378</v>
      </c>
      <c r="B783" s="2" t="s">
        <v>3030</v>
      </c>
    </row>
    <row r="784" spans="1:2" x14ac:dyDescent="0.25">
      <c r="A784" s="11">
        <v>136440</v>
      </c>
      <c r="B784" s="12" t="s">
        <v>3030</v>
      </c>
    </row>
    <row r="785" spans="1:2" x14ac:dyDescent="0.25">
      <c r="A785" s="9">
        <v>136444</v>
      </c>
      <c r="B785" s="2" t="s">
        <v>3030</v>
      </c>
    </row>
    <row r="786" spans="1:2" x14ac:dyDescent="0.25">
      <c r="A786" s="11">
        <v>136476</v>
      </c>
      <c r="B786" s="12" t="s">
        <v>3030</v>
      </c>
    </row>
    <row r="787" spans="1:2" x14ac:dyDescent="0.25">
      <c r="A787" s="9">
        <v>136507</v>
      </c>
      <c r="B787" s="2" t="s">
        <v>3030</v>
      </c>
    </row>
    <row r="788" spans="1:2" x14ac:dyDescent="0.25">
      <c r="A788" s="11">
        <v>136537</v>
      </c>
      <c r="B788" s="12" t="s">
        <v>3030</v>
      </c>
    </row>
    <row r="789" spans="1:2" x14ac:dyDescent="0.25">
      <c r="A789" s="9">
        <v>136572</v>
      </c>
      <c r="B789" s="2" t="s">
        <v>3030</v>
      </c>
    </row>
    <row r="790" spans="1:2" x14ac:dyDescent="0.25">
      <c r="A790" s="11">
        <v>136606</v>
      </c>
      <c r="B790" s="12" t="s">
        <v>3030</v>
      </c>
    </row>
    <row r="791" spans="1:2" x14ac:dyDescent="0.25">
      <c r="A791" s="9">
        <v>136607</v>
      </c>
      <c r="B791" s="2" t="s">
        <v>3030</v>
      </c>
    </row>
    <row r="792" spans="1:2" x14ac:dyDescent="0.25">
      <c r="A792" s="11">
        <v>136765</v>
      </c>
      <c r="B792" s="12" t="s">
        <v>3030</v>
      </c>
    </row>
    <row r="793" spans="1:2" x14ac:dyDescent="0.25">
      <c r="A793" s="9">
        <v>136795</v>
      </c>
      <c r="B793" s="2" t="s">
        <v>3030</v>
      </c>
    </row>
    <row r="794" spans="1:2" x14ac:dyDescent="0.25">
      <c r="A794" s="11">
        <v>136825</v>
      </c>
      <c r="B794" s="12" t="s">
        <v>3030</v>
      </c>
    </row>
    <row r="795" spans="1:2" x14ac:dyDescent="0.25">
      <c r="A795" s="9">
        <v>136861</v>
      </c>
      <c r="B795" s="2" t="s">
        <v>3030</v>
      </c>
    </row>
    <row r="796" spans="1:2" x14ac:dyDescent="0.25">
      <c r="A796" s="11">
        <v>136889</v>
      </c>
      <c r="B796" s="12" t="s">
        <v>3030</v>
      </c>
    </row>
    <row r="797" spans="1:2" x14ac:dyDescent="0.25">
      <c r="A797" s="9">
        <v>136894</v>
      </c>
      <c r="B797" s="2" t="s">
        <v>3030</v>
      </c>
    </row>
    <row r="798" spans="1:2" x14ac:dyDescent="0.25">
      <c r="A798" s="11">
        <v>136988</v>
      </c>
      <c r="B798" s="12" t="s">
        <v>3030</v>
      </c>
    </row>
    <row r="799" spans="1:2" x14ac:dyDescent="0.25">
      <c r="A799" s="9">
        <v>137021</v>
      </c>
      <c r="B799" s="2" t="s">
        <v>3030</v>
      </c>
    </row>
    <row r="800" spans="1:2" x14ac:dyDescent="0.25">
      <c r="A800" s="11">
        <v>137113</v>
      </c>
      <c r="B800" s="12" t="s">
        <v>3030</v>
      </c>
    </row>
    <row r="801" spans="1:2" x14ac:dyDescent="0.25">
      <c r="A801" s="9">
        <v>137272</v>
      </c>
      <c r="B801" s="2" t="s">
        <v>3030</v>
      </c>
    </row>
    <row r="802" spans="1:2" x14ac:dyDescent="0.25">
      <c r="A802" s="11">
        <v>137275</v>
      </c>
      <c r="B802" s="12" t="s">
        <v>3030</v>
      </c>
    </row>
    <row r="803" spans="1:2" x14ac:dyDescent="0.25">
      <c r="A803" s="9">
        <v>137406</v>
      </c>
      <c r="B803" s="2" t="s">
        <v>3030</v>
      </c>
    </row>
    <row r="804" spans="1:2" x14ac:dyDescent="0.25">
      <c r="A804" s="11">
        <v>137471</v>
      </c>
      <c r="B804" s="12" t="s">
        <v>3030</v>
      </c>
    </row>
    <row r="805" spans="1:2" x14ac:dyDescent="0.25">
      <c r="A805" s="9">
        <v>137497</v>
      </c>
      <c r="B805" s="2" t="s">
        <v>3030</v>
      </c>
    </row>
    <row r="806" spans="1:2" x14ac:dyDescent="0.25">
      <c r="A806" s="11">
        <v>137500</v>
      </c>
      <c r="B806" s="12" t="s">
        <v>3030</v>
      </c>
    </row>
    <row r="807" spans="1:2" x14ac:dyDescent="0.25">
      <c r="A807" s="9">
        <v>137530</v>
      </c>
      <c r="B807" s="2" t="s">
        <v>3030</v>
      </c>
    </row>
    <row r="808" spans="1:2" x14ac:dyDescent="0.25">
      <c r="A808" s="11">
        <v>137534</v>
      </c>
      <c r="B808" s="12" t="s">
        <v>3030</v>
      </c>
    </row>
    <row r="809" spans="1:2" x14ac:dyDescent="0.25">
      <c r="A809" s="9">
        <v>137535</v>
      </c>
      <c r="B809" s="2" t="s">
        <v>3030</v>
      </c>
    </row>
    <row r="810" spans="1:2" x14ac:dyDescent="0.25">
      <c r="A810" s="11">
        <v>137596</v>
      </c>
      <c r="B810" s="12" t="s">
        <v>3030</v>
      </c>
    </row>
    <row r="811" spans="1:2" x14ac:dyDescent="0.25">
      <c r="A811" s="9">
        <v>137630</v>
      </c>
      <c r="B811" s="2" t="s">
        <v>3030</v>
      </c>
    </row>
    <row r="812" spans="1:2" x14ac:dyDescent="0.25">
      <c r="A812" s="11">
        <v>137755</v>
      </c>
      <c r="B812" s="12" t="s">
        <v>3030</v>
      </c>
    </row>
    <row r="813" spans="1:2" x14ac:dyDescent="0.25">
      <c r="A813" s="9">
        <v>137756</v>
      </c>
      <c r="B813" s="2" t="s">
        <v>3030</v>
      </c>
    </row>
    <row r="814" spans="1:2" x14ac:dyDescent="0.25">
      <c r="A814" s="11">
        <v>137785</v>
      </c>
      <c r="B814" s="12" t="s">
        <v>3030</v>
      </c>
    </row>
    <row r="815" spans="1:2" x14ac:dyDescent="0.25">
      <c r="A815" s="9">
        <v>137819</v>
      </c>
      <c r="B815" s="2" t="s">
        <v>3030</v>
      </c>
    </row>
    <row r="816" spans="1:2" x14ac:dyDescent="0.25">
      <c r="A816" s="11">
        <v>137981</v>
      </c>
      <c r="B816" s="12" t="s">
        <v>3030</v>
      </c>
    </row>
    <row r="817" spans="1:2" x14ac:dyDescent="0.25">
      <c r="A817" s="9">
        <v>138009</v>
      </c>
      <c r="B817" s="2" t="s">
        <v>3030</v>
      </c>
    </row>
    <row r="818" spans="1:2" x14ac:dyDescent="0.25">
      <c r="A818" s="11">
        <v>138040</v>
      </c>
      <c r="B818" s="12" t="s">
        <v>3030</v>
      </c>
    </row>
    <row r="819" spans="1:2" x14ac:dyDescent="0.25">
      <c r="A819" s="9">
        <v>138075</v>
      </c>
      <c r="B819" s="2" t="s">
        <v>3030</v>
      </c>
    </row>
    <row r="820" spans="1:2" x14ac:dyDescent="0.25">
      <c r="A820" s="11">
        <v>138078</v>
      </c>
      <c r="B820" s="12" t="s">
        <v>3030</v>
      </c>
    </row>
    <row r="821" spans="1:2" x14ac:dyDescent="0.25">
      <c r="A821" s="9">
        <v>138142</v>
      </c>
      <c r="B821" s="2" t="s">
        <v>3030</v>
      </c>
    </row>
    <row r="822" spans="1:2" x14ac:dyDescent="0.25">
      <c r="A822" s="11">
        <v>138234</v>
      </c>
      <c r="B822" s="12" t="s">
        <v>3030</v>
      </c>
    </row>
    <row r="823" spans="1:2" x14ac:dyDescent="0.25">
      <c r="A823" s="9">
        <v>138303</v>
      </c>
      <c r="B823" s="2" t="s">
        <v>3030</v>
      </c>
    </row>
    <row r="824" spans="1:2" x14ac:dyDescent="0.25">
      <c r="A824" s="11">
        <v>138428</v>
      </c>
      <c r="B824" s="12" t="s">
        <v>3030</v>
      </c>
    </row>
    <row r="825" spans="1:2" x14ac:dyDescent="0.25">
      <c r="A825" s="9">
        <v>138616</v>
      </c>
      <c r="B825" s="2" t="s">
        <v>3030</v>
      </c>
    </row>
    <row r="826" spans="1:2" x14ac:dyDescent="0.25">
      <c r="A826" s="11">
        <v>138619</v>
      </c>
      <c r="B826" s="12" t="s">
        <v>3030</v>
      </c>
    </row>
    <row r="827" spans="1:2" x14ac:dyDescent="0.25">
      <c r="A827" s="9">
        <v>138687</v>
      </c>
      <c r="B827" s="2" t="s">
        <v>3030</v>
      </c>
    </row>
    <row r="828" spans="1:2" x14ac:dyDescent="0.25">
      <c r="A828" s="11">
        <v>138712</v>
      </c>
      <c r="B828" s="12" t="s">
        <v>3030</v>
      </c>
    </row>
    <row r="829" spans="1:2" x14ac:dyDescent="0.25">
      <c r="A829" s="9">
        <v>138714</v>
      </c>
      <c r="B829" s="2" t="s">
        <v>3030</v>
      </c>
    </row>
    <row r="830" spans="1:2" x14ac:dyDescent="0.25">
      <c r="A830" s="11">
        <v>138719</v>
      </c>
      <c r="B830" s="12" t="s">
        <v>3030</v>
      </c>
    </row>
    <row r="831" spans="1:2" x14ac:dyDescent="0.25">
      <c r="A831" s="9">
        <v>138744</v>
      </c>
      <c r="B831" s="2" t="s">
        <v>3030</v>
      </c>
    </row>
    <row r="832" spans="1:2" x14ac:dyDescent="0.25">
      <c r="A832" s="11">
        <v>138751</v>
      </c>
      <c r="B832" s="12" t="s">
        <v>3030</v>
      </c>
    </row>
    <row r="833" spans="1:2" x14ac:dyDescent="0.25">
      <c r="A833" s="9">
        <v>138872</v>
      </c>
      <c r="B833" s="2" t="s">
        <v>3030</v>
      </c>
    </row>
    <row r="834" spans="1:2" x14ac:dyDescent="0.25">
      <c r="A834" s="11">
        <v>139065</v>
      </c>
      <c r="B834" s="12" t="s">
        <v>3030</v>
      </c>
    </row>
    <row r="835" spans="1:2" x14ac:dyDescent="0.25">
      <c r="A835" s="9">
        <v>139100</v>
      </c>
      <c r="B835" s="2" t="s">
        <v>3030</v>
      </c>
    </row>
    <row r="836" spans="1:2" x14ac:dyDescent="0.25">
      <c r="A836" s="11">
        <v>139128</v>
      </c>
      <c r="B836" s="12" t="s">
        <v>3030</v>
      </c>
    </row>
    <row r="837" spans="1:2" x14ac:dyDescent="0.25">
      <c r="A837" s="9">
        <v>139132</v>
      </c>
      <c r="B837" s="2" t="s">
        <v>3030</v>
      </c>
    </row>
    <row r="838" spans="1:2" x14ac:dyDescent="0.25">
      <c r="A838" s="11">
        <v>139160</v>
      </c>
      <c r="B838" s="12" t="s">
        <v>3030</v>
      </c>
    </row>
    <row r="839" spans="1:2" x14ac:dyDescent="0.25">
      <c r="A839" s="9">
        <v>139165</v>
      </c>
      <c r="B839" s="2" t="s">
        <v>3030</v>
      </c>
    </row>
    <row r="840" spans="1:2" x14ac:dyDescent="0.25">
      <c r="A840" s="11">
        <v>139231</v>
      </c>
      <c r="B840" s="12" t="s">
        <v>3030</v>
      </c>
    </row>
    <row r="841" spans="1:2" x14ac:dyDescent="0.25">
      <c r="A841" s="9">
        <v>139291</v>
      </c>
      <c r="B841" s="2" t="s">
        <v>3030</v>
      </c>
    </row>
    <row r="842" spans="1:2" x14ac:dyDescent="0.25">
      <c r="A842" s="11">
        <v>139326</v>
      </c>
      <c r="B842" s="12" t="s">
        <v>3030</v>
      </c>
    </row>
    <row r="843" spans="1:2" x14ac:dyDescent="0.25">
      <c r="A843" s="9">
        <v>139451</v>
      </c>
      <c r="B843" s="2" t="s">
        <v>3030</v>
      </c>
    </row>
    <row r="844" spans="1:2" x14ac:dyDescent="0.25">
      <c r="A844" s="11">
        <v>139643</v>
      </c>
      <c r="B844" s="12" t="s">
        <v>3030</v>
      </c>
    </row>
    <row r="845" spans="1:2" x14ac:dyDescent="0.25">
      <c r="A845" s="9">
        <v>139775</v>
      </c>
      <c r="B845" s="2" t="s">
        <v>3030</v>
      </c>
    </row>
    <row r="846" spans="1:2" x14ac:dyDescent="0.25">
      <c r="A846" s="11">
        <v>139802</v>
      </c>
      <c r="B846" s="12" t="s">
        <v>3030</v>
      </c>
    </row>
    <row r="847" spans="1:2" x14ac:dyDescent="0.25">
      <c r="A847" s="9">
        <v>139807</v>
      </c>
      <c r="B847" s="2" t="s">
        <v>3030</v>
      </c>
    </row>
    <row r="848" spans="1:2" x14ac:dyDescent="0.25">
      <c r="A848" s="11">
        <v>139864</v>
      </c>
      <c r="B848" s="12" t="s">
        <v>3030</v>
      </c>
    </row>
    <row r="849" spans="1:2" x14ac:dyDescent="0.25">
      <c r="A849" s="9">
        <v>140024</v>
      </c>
      <c r="B849" s="2" t="s">
        <v>3030</v>
      </c>
    </row>
    <row r="850" spans="1:2" x14ac:dyDescent="0.25">
      <c r="A850" s="11">
        <v>140187</v>
      </c>
      <c r="B850" s="12" t="s">
        <v>3030</v>
      </c>
    </row>
    <row r="851" spans="1:2" x14ac:dyDescent="0.25">
      <c r="A851" s="9">
        <v>140255</v>
      </c>
      <c r="B851" s="2" t="s">
        <v>3030</v>
      </c>
    </row>
    <row r="852" spans="1:2" x14ac:dyDescent="0.25">
      <c r="A852" s="11">
        <v>140286</v>
      </c>
      <c r="B852" s="12" t="s">
        <v>3030</v>
      </c>
    </row>
    <row r="853" spans="1:2" x14ac:dyDescent="0.25">
      <c r="A853" s="9">
        <v>140312</v>
      </c>
      <c r="B853" s="2" t="s">
        <v>3030</v>
      </c>
    </row>
    <row r="854" spans="1:2" x14ac:dyDescent="0.25">
      <c r="A854" s="11">
        <v>140376</v>
      </c>
      <c r="B854" s="12" t="s">
        <v>3030</v>
      </c>
    </row>
    <row r="855" spans="1:2" x14ac:dyDescent="0.25">
      <c r="A855" s="9">
        <v>140381</v>
      </c>
      <c r="B855" s="2" t="s">
        <v>3030</v>
      </c>
    </row>
    <row r="856" spans="1:2" x14ac:dyDescent="0.25">
      <c r="A856" s="11">
        <v>140409</v>
      </c>
      <c r="B856" s="12" t="s">
        <v>3030</v>
      </c>
    </row>
    <row r="857" spans="1:2" x14ac:dyDescent="0.25">
      <c r="A857" s="9">
        <v>140506</v>
      </c>
      <c r="B857" s="2" t="s">
        <v>3030</v>
      </c>
    </row>
    <row r="858" spans="1:2" x14ac:dyDescent="0.25">
      <c r="A858" s="11">
        <v>140507</v>
      </c>
      <c r="B858" s="12" t="s">
        <v>3030</v>
      </c>
    </row>
    <row r="859" spans="1:2" x14ac:dyDescent="0.25">
      <c r="A859" s="9">
        <v>140510</v>
      </c>
      <c r="B859" s="2" t="s">
        <v>3030</v>
      </c>
    </row>
    <row r="860" spans="1:2" x14ac:dyDescent="0.25">
      <c r="A860" s="11">
        <v>140568</v>
      </c>
      <c r="B860" s="12" t="s">
        <v>3030</v>
      </c>
    </row>
    <row r="861" spans="1:2" x14ac:dyDescent="0.25">
      <c r="A861" s="9">
        <v>140571</v>
      </c>
      <c r="B861" s="2" t="s">
        <v>3030</v>
      </c>
    </row>
    <row r="862" spans="1:2" x14ac:dyDescent="0.25">
      <c r="A862" s="11">
        <v>140632</v>
      </c>
      <c r="B862" s="12" t="s">
        <v>3030</v>
      </c>
    </row>
    <row r="863" spans="1:2" x14ac:dyDescent="0.25">
      <c r="A863" s="9">
        <v>140636</v>
      </c>
      <c r="B863" s="2" t="s">
        <v>3030</v>
      </c>
    </row>
    <row r="864" spans="1:2" x14ac:dyDescent="0.25">
      <c r="A864" s="11">
        <v>140670</v>
      </c>
      <c r="B864" s="12" t="s">
        <v>3030</v>
      </c>
    </row>
    <row r="865" spans="1:2" x14ac:dyDescent="0.25">
      <c r="A865" s="9">
        <v>140698</v>
      </c>
      <c r="B865" s="2" t="s">
        <v>3030</v>
      </c>
    </row>
    <row r="866" spans="1:2" x14ac:dyDescent="0.25">
      <c r="A866" s="11">
        <v>140799</v>
      </c>
      <c r="B866" s="12" t="s">
        <v>3030</v>
      </c>
    </row>
    <row r="867" spans="1:2" x14ac:dyDescent="0.25">
      <c r="A867" s="9">
        <v>140862</v>
      </c>
      <c r="B867" s="2" t="s">
        <v>3030</v>
      </c>
    </row>
    <row r="868" spans="1:2" x14ac:dyDescent="0.25">
      <c r="A868" s="11">
        <v>140985</v>
      </c>
      <c r="B868" s="12" t="s">
        <v>3030</v>
      </c>
    </row>
    <row r="869" spans="1:2" x14ac:dyDescent="0.25">
      <c r="A869" s="9">
        <v>141049</v>
      </c>
      <c r="B869" s="2" t="s">
        <v>3030</v>
      </c>
    </row>
    <row r="870" spans="1:2" x14ac:dyDescent="0.25">
      <c r="A870" s="11">
        <v>141144</v>
      </c>
      <c r="B870" s="12" t="s">
        <v>3030</v>
      </c>
    </row>
    <row r="871" spans="1:2" x14ac:dyDescent="0.25">
      <c r="A871" s="9">
        <v>141147</v>
      </c>
      <c r="B871" s="2" t="s">
        <v>3030</v>
      </c>
    </row>
    <row r="872" spans="1:2" x14ac:dyDescent="0.25">
      <c r="A872" s="11">
        <v>141178</v>
      </c>
      <c r="B872" s="12" t="s">
        <v>3030</v>
      </c>
    </row>
    <row r="873" spans="1:2" x14ac:dyDescent="0.25">
      <c r="A873" s="9">
        <v>141179</v>
      </c>
      <c r="B873" s="2" t="s">
        <v>3030</v>
      </c>
    </row>
    <row r="874" spans="1:2" x14ac:dyDescent="0.25">
      <c r="A874" s="11">
        <v>141244</v>
      </c>
      <c r="B874" s="12" t="s">
        <v>3030</v>
      </c>
    </row>
    <row r="875" spans="1:2" x14ac:dyDescent="0.25">
      <c r="A875" s="9">
        <v>141375</v>
      </c>
      <c r="B875" s="2" t="s">
        <v>3030</v>
      </c>
    </row>
    <row r="876" spans="1:2" x14ac:dyDescent="0.25">
      <c r="A876" s="11">
        <v>141432</v>
      </c>
      <c r="B876" s="12" t="s">
        <v>3030</v>
      </c>
    </row>
    <row r="877" spans="1:2" x14ac:dyDescent="0.25">
      <c r="A877" s="9">
        <v>141465</v>
      </c>
      <c r="B877" s="2" t="s">
        <v>3030</v>
      </c>
    </row>
    <row r="878" spans="1:2" x14ac:dyDescent="0.25">
      <c r="A878" s="11">
        <v>141471</v>
      </c>
      <c r="B878" s="12" t="s">
        <v>3030</v>
      </c>
    </row>
    <row r="879" spans="1:2" x14ac:dyDescent="0.25">
      <c r="A879" s="9">
        <v>141500</v>
      </c>
      <c r="B879" s="2" t="s">
        <v>3030</v>
      </c>
    </row>
    <row r="880" spans="1:2" x14ac:dyDescent="0.25">
      <c r="A880" s="11">
        <v>141531</v>
      </c>
      <c r="B880" s="12" t="s">
        <v>3030</v>
      </c>
    </row>
    <row r="881" spans="1:2" x14ac:dyDescent="0.25">
      <c r="A881" s="9">
        <v>141533</v>
      </c>
      <c r="B881" s="2" t="s">
        <v>3030</v>
      </c>
    </row>
    <row r="882" spans="1:2" x14ac:dyDescent="0.25">
      <c r="A882" s="11">
        <v>141595</v>
      </c>
      <c r="B882" s="12" t="s">
        <v>3030</v>
      </c>
    </row>
    <row r="883" spans="1:2" x14ac:dyDescent="0.25">
      <c r="A883" s="9">
        <v>141598</v>
      </c>
      <c r="B883" s="2" t="s">
        <v>3030</v>
      </c>
    </row>
    <row r="884" spans="1:2" x14ac:dyDescent="0.25">
      <c r="A884" s="11">
        <v>141661</v>
      </c>
      <c r="B884" s="12" t="s">
        <v>3030</v>
      </c>
    </row>
    <row r="885" spans="1:2" x14ac:dyDescent="0.25">
      <c r="A885" s="9">
        <v>141758</v>
      </c>
      <c r="B885" s="2" t="s">
        <v>3030</v>
      </c>
    </row>
    <row r="886" spans="1:2" x14ac:dyDescent="0.25">
      <c r="A886" s="11">
        <v>141822</v>
      </c>
      <c r="B886" s="12" t="s">
        <v>3030</v>
      </c>
    </row>
    <row r="887" spans="1:2" x14ac:dyDescent="0.25">
      <c r="A887" s="9">
        <v>141852</v>
      </c>
      <c r="B887" s="2" t="s">
        <v>3030</v>
      </c>
    </row>
    <row r="888" spans="1:2" x14ac:dyDescent="0.25">
      <c r="A888" s="11">
        <v>141855</v>
      </c>
      <c r="B888" s="12" t="s">
        <v>3030</v>
      </c>
    </row>
    <row r="889" spans="1:2" x14ac:dyDescent="0.25">
      <c r="A889" s="9">
        <v>141884</v>
      </c>
      <c r="B889" s="2" t="s">
        <v>3030</v>
      </c>
    </row>
    <row r="890" spans="1:2" x14ac:dyDescent="0.25">
      <c r="A890" s="11">
        <v>141917</v>
      </c>
      <c r="B890" s="12" t="s">
        <v>3030</v>
      </c>
    </row>
    <row r="891" spans="1:2" x14ac:dyDescent="0.25">
      <c r="A891" s="9">
        <v>141946</v>
      </c>
      <c r="B891" s="2" t="s">
        <v>3030</v>
      </c>
    </row>
    <row r="892" spans="1:2" x14ac:dyDescent="0.25">
      <c r="A892" s="11">
        <v>142047</v>
      </c>
      <c r="B892" s="12" t="s">
        <v>3030</v>
      </c>
    </row>
    <row r="893" spans="1:2" x14ac:dyDescent="0.25">
      <c r="A893" s="9">
        <v>142073</v>
      </c>
      <c r="B893" s="2" t="s">
        <v>3030</v>
      </c>
    </row>
    <row r="894" spans="1:2" x14ac:dyDescent="0.25">
      <c r="A894" s="11">
        <v>142111</v>
      </c>
      <c r="B894" s="12" t="s">
        <v>3030</v>
      </c>
    </row>
    <row r="895" spans="1:2" x14ac:dyDescent="0.25">
      <c r="A895" s="9">
        <v>142139</v>
      </c>
      <c r="B895" s="2" t="s">
        <v>3030</v>
      </c>
    </row>
    <row r="896" spans="1:2" x14ac:dyDescent="0.25">
      <c r="A896" s="11">
        <v>142175</v>
      </c>
      <c r="B896" s="12" t="s">
        <v>3030</v>
      </c>
    </row>
    <row r="897" spans="1:2" x14ac:dyDescent="0.25">
      <c r="A897" s="9">
        <v>142365</v>
      </c>
      <c r="B897" s="2" t="s">
        <v>3030</v>
      </c>
    </row>
    <row r="898" spans="1:2" x14ac:dyDescent="0.25">
      <c r="A898" s="11">
        <v>142521</v>
      </c>
      <c r="B898" s="12" t="s">
        <v>3030</v>
      </c>
    </row>
    <row r="899" spans="1:2" x14ac:dyDescent="0.25">
      <c r="A899" s="9">
        <v>142523</v>
      </c>
      <c r="B899" s="2" t="s">
        <v>3030</v>
      </c>
    </row>
    <row r="900" spans="1:2" x14ac:dyDescent="0.25">
      <c r="A900" s="11">
        <v>142557</v>
      </c>
      <c r="B900" s="12" t="s">
        <v>3030</v>
      </c>
    </row>
    <row r="901" spans="1:2" x14ac:dyDescent="0.25">
      <c r="A901" s="9">
        <v>142584</v>
      </c>
      <c r="B901" s="2" t="s">
        <v>3030</v>
      </c>
    </row>
    <row r="902" spans="1:2" x14ac:dyDescent="0.25">
      <c r="A902" s="11">
        <v>142617</v>
      </c>
      <c r="B902" s="12" t="s">
        <v>3030</v>
      </c>
    </row>
    <row r="903" spans="1:2" x14ac:dyDescent="0.25">
      <c r="A903" s="9">
        <v>142716</v>
      </c>
      <c r="B903" s="2" t="s">
        <v>3030</v>
      </c>
    </row>
    <row r="904" spans="1:2" x14ac:dyDescent="0.25">
      <c r="A904" s="11">
        <v>142718</v>
      </c>
      <c r="B904" s="12" t="s">
        <v>3030</v>
      </c>
    </row>
    <row r="905" spans="1:2" x14ac:dyDescent="0.25">
      <c r="A905" s="9">
        <v>142744</v>
      </c>
      <c r="B905" s="2" t="s">
        <v>3030</v>
      </c>
    </row>
    <row r="906" spans="1:2" x14ac:dyDescent="0.25">
      <c r="A906" s="11">
        <v>142840</v>
      </c>
      <c r="B906" s="12" t="s">
        <v>3030</v>
      </c>
    </row>
    <row r="907" spans="1:2" x14ac:dyDescent="0.25">
      <c r="A907" s="9">
        <v>142905</v>
      </c>
      <c r="B907" s="2" t="s">
        <v>3030</v>
      </c>
    </row>
    <row r="908" spans="1:2" x14ac:dyDescent="0.25">
      <c r="A908" s="11">
        <v>143003</v>
      </c>
      <c r="B908" s="12" t="s">
        <v>3030</v>
      </c>
    </row>
    <row r="909" spans="1:2" x14ac:dyDescent="0.25">
      <c r="A909" s="9">
        <v>143032</v>
      </c>
      <c r="B909" s="2" t="s">
        <v>3030</v>
      </c>
    </row>
    <row r="910" spans="1:2" x14ac:dyDescent="0.25">
      <c r="A910" s="11">
        <v>143036</v>
      </c>
      <c r="B910" s="12" t="s">
        <v>3030</v>
      </c>
    </row>
    <row r="911" spans="1:2" x14ac:dyDescent="0.25">
      <c r="A911" s="9">
        <v>143038</v>
      </c>
      <c r="B911" s="2" t="s">
        <v>3030</v>
      </c>
    </row>
    <row r="912" spans="1:2" x14ac:dyDescent="0.25">
      <c r="A912" s="11">
        <v>143193</v>
      </c>
      <c r="B912" s="12" t="s">
        <v>3030</v>
      </c>
    </row>
    <row r="913" spans="1:2" x14ac:dyDescent="0.25">
      <c r="A913" s="9">
        <v>143259</v>
      </c>
      <c r="B913" s="2" t="s">
        <v>3030</v>
      </c>
    </row>
    <row r="914" spans="1:2" x14ac:dyDescent="0.25">
      <c r="A914" s="11">
        <v>143261</v>
      </c>
      <c r="B914" s="12" t="s">
        <v>3030</v>
      </c>
    </row>
    <row r="915" spans="1:2" x14ac:dyDescent="0.25">
      <c r="A915" s="9">
        <v>143263</v>
      </c>
      <c r="B915" s="2" t="s">
        <v>3030</v>
      </c>
    </row>
    <row r="916" spans="1:2" x14ac:dyDescent="0.25">
      <c r="A916" s="11">
        <v>143325</v>
      </c>
      <c r="B916" s="12" t="s">
        <v>3030</v>
      </c>
    </row>
    <row r="917" spans="1:2" x14ac:dyDescent="0.25">
      <c r="A917" s="9">
        <v>143384</v>
      </c>
      <c r="B917" s="2" t="s">
        <v>3030</v>
      </c>
    </row>
    <row r="918" spans="1:2" x14ac:dyDescent="0.25">
      <c r="A918" s="11">
        <v>143450</v>
      </c>
      <c r="B918" s="12" t="s">
        <v>3030</v>
      </c>
    </row>
    <row r="919" spans="1:2" x14ac:dyDescent="0.25">
      <c r="A919" s="9">
        <v>143519</v>
      </c>
      <c r="B919" s="2" t="s">
        <v>3030</v>
      </c>
    </row>
    <row r="920" spans="1:2" x14ac:dyDescent="0.25">
      <c r="A920" s="11">
        <v>143577</v>
      </c>
      <c r="B920" s="12" t="s">
        <v>3030</v>
      </c>
    </row>
    <row r="921" spans="1:2" x14ac:dyDescent="0.25">
      <c r="A921" s="9">
        <v>143679</v>
      </c>
      <c r="B921" s="2" t="s">
        <v>3030</v>
      </c>
    </row>
    <row r="922" spans="1:2" x14ac:dyDescent="0.25">
      <c r="A922" s="11">
        <v>143706</v>
      </c>
      <c r="B922" s="12" t="s">
        <v>3030</v>
      </c>
    </row>
    <row r="923" spans="1:2" x14ac:dyDescent="0.25">
      <c r="A923" s="9">
        <v>143773</v>
      </c>
      <c r="B923" s="2" t="s">
        <v>3030</v>
      </c>
    </row>
    <row r="924" spans="1:2" x14ac:dyDescent="0.25">
      <c r="A924" s="11">
        <v>143838</v>
      </c>
      <c r="B924" s="12" t="s">
        <v>3030</v>
      </c>
    </row>
    <row r="925" spans="1:2" x14ac:dyDescent="0.25">
      <c r="A925" s="9">
        <v>143898</v>
      </c>
      <c r="B925" s="2" t="s">
        <v>3030</v>
      </c>
    </row>
    <row r="926" spans="1:2" x14ac:dyDescent="0.25">
      <c r="A926" s="11">
        <v>143995</v>
      </c>
      <c r="B926" s="12" t="s">
        <v>3030</v>
      </c>
    </row>
    <row r="927" spans="1:2" x14ac:dyDescent="0.25">
      <c r="A927" s="9">
        <v>144121</v>
      </c>
      <c r="B927" s="2" t="s">
        <v>3030</v>
      </c>
    </row>
    <row r="928" spans="1:2" x14ac:dyDescent="0.25">
      <c r="A928" s="11">
        <v>144125</v>
      </c>
      <c r="B928" s="12" t="s">
        <v>3030</v>
      </c>
    </row>
    <row r="929" spans="1:2" x14ac:dyDescent="0.25">
      <c r="A929" s="9">
        <v>144159</v>
      </c>
      <c r="B929" s="2" t="s">
        <v>3030</v>
      </c>
    </row>
    <row r="930" spans="1:2" x14ac:dyDescent="0.25">
      <c r="A930" s="11">
        <v>144190</v>
      </c>
      <c r="B930" s="12" t="s">
        <v>3030</v>
      </c>
    </row>
    <row r="931" spans="1:2" x14ac:dyDescent="0.25">
      <c r="A931" s="9">
        <v>144286</v>
      </c>
      <c r="B931" s="2" t="s">
        <v>3030</v>
      </c>
    </row>
    <row r="932" spans="1:2" x14ac:dyDescent="0.25">
      <c r="A932" s="11">
        <v>144318</v>
      </c>
      <c r="B932" s="12" t="s">
        <v>3030</v>
      </c>
    </row>
    <row r="933" spans="1:2" x14ac:dyDescent="0.25">
      <c r="A933" s="9">
        <v>144382</v>
      </c>
      <c r="B933" s="2" t="s">
        <v>3030</v>
      </c>
    </row>
    <row r="934" spans="1:2" x14ac:dyDescent="0.25">
      <c r="A934" s="11">
        <v>144442</v>
      </c>
      <c r="B934" s="12" t="s">
        <v>3030</v>
      </c>
    </row>
    <row r="935" spans="1:2" x14ac:dyDescent="0.25">
      <c r="A935" s="9">
        <v>144444</v>
      </c>
      <c r="B935" s="2" t="s">
        <v>3030</v>
      </c>
    </row>
    <row r="936" spans="1:2" x14ac:dyDescent="0.25">
      <c r="A936" s="11">
        <v>144445</v>
      </c>
      <c r="B936" s="12" t="s">
        <v>3030</v>
      </c>
    </row>
    <row r="937" spans="1:2" x14ac:dyDescent="0.25">
      <c r="A937" s="9">
        <v>144479</v>
      </c>
      <c r="B937" s="2" t="s">
        <v>3030</v>
      </c>
    </row>
    <row r="938" spans="1:2" x14ac:dyDescent="0.25">
      <c r="A938" s="11">
        <v>144573</v>
      </c>
      <c r="B938" s="12" t="s">
        <v>3030</v>
      </c>
    </row>
    <row r="939" spans="1:2" x14ac:dyDescent="0.25">
      <c r="A939" s="9">
        <v>144574</v>
      </c>
      <c r="B939" s="2" t="s">
        <v>3030</v>
      </c>
    </row>
    <row r="940" spans="1:2" x14ac:dyDescent="0.25">
      <c r="A940" s="11">
        <v>144605</v>
      </c>
      <c r="B940" s="12" t="s">
        <v>3030</v>
      </c>
    </row>
    <row r="941" spans="1:2" x14ac:dyDescent="0.25">
      <c r="A941" s="9">
        <v>144606</v>
      </c>
      <c r="B941" s="2" t="s">
        <v>3030</v>
      </c>
    </row>
    <row r="942" spans="1:2" x14ac:dyDescent="0.25">
      <c r="A942" s="11">
        <v>144634</v>
      </c>
      <c r="B942" s="12" t="s">
        <v>3030</v>
      </c>
    </row>
    <row r="943" spans="1:2" x14ac:dyDescent="0.25">
      <c r="A943" s="9">
        <v>144636</v>
      </c>
      <c r="B943" s="2" t="s">
        <v>3030</v>
      </c>
    </row>
    <row r="944" spans="1:2" x14ac:dyDescent="0.25">
      <c r="A944" s="11">
        <v>144670</v>
      </c>
      <c r="B944" s="12" t="s">
        <v>3030</v>
      </c>
    </row>
    <row r="945" spans="1:2" x14ac:dyDescent="0.25">
      <c r="A945" s="9">
        <v>144702</v>
      </c>
      <c r="B945" s="2" t="s">
        <v>3030</v>
      </c>
    </row>
    <row r="946" spans="1:2" x14ac:dyDescent="0.25">
      <c r="A946" s="11">
        <v>144766</v>
      </c>
      <c r="B946" s="12" t="s">
        <v>3030</v>
      </c>
    </row>
    <row r="947" spans="1:2" x14ac:dyDescent="0.25">
      <c r="A947" s="9">
        <v>144824</v>
      </c>
      <c r="B947" s="2" t="s">
        <v>3030</v>
      </c>
    </row>
    <row r="948" spans="1:2" x14ac:dyDescent="0.25">
      <c r="A948" s="11">
        <v>144827</v>
      </c>
      <c r="B948" s="12" t="s">
        <v>3030</v>
      </c>
    </row>
    <row r="949" spans="1:2" x14ac:dyDescent="0.25">
      <c r="A949" s="9">
        <v>144859</v>
      </c>
      <c r="B949" s="2" t="s">
        <v>3030</v>
      </c>
    </row>
    <row r="950" spans="1:2" x14ac:dyDescent="0.25">
      <c r="A950" s="11">
        <v>144862</v>
      </c>
      <c r="B950" s="12" t="s">
        <v>3030</v>
      </c>
    </row>
    <row r="951" spans="1:2" x14ac:dyDescent="0.25">
      <c r="A951" s="9">
        <v>144890</v>
      </c>
      <c r="B951" s="2" t="s">
        <v>3030</v>
      </c>
    </row>
    <row r="952" spans="1:2" x14ac:dyDescent="0.25">
      <c r="A952" s="11">
        <v>144894</v>
      </c>
      <c r="B952" s="12" t="s">
        <v>3030</v>
      </c>
    </row>
    <row r="953" spans="1:2" x14ac:dyDescent="0.25">
      <c r="A953" s="9">
        <v>145117</v>
      </c>
      <c r="B953" s="2" t="s">
        <v>3030</v>
      </c>
    </row>
    <row r="954" spans="1:2" x14ac:dyDescent="0.25">
      <c r="A954" s="11">
        <v>145181</v>
      </c>
      <c r="B954" s="12" t="s">
        <v>3030</v>
      </c>
    </row>
    <row r="955" spans="1:2" x14ac:dyDescent="0.25">
      <c r="A955" s="9">
        <v>145183</v>
      </c>
      <c r="B955" s="2" t="s">
        <v>3030</v>
      </c>
    </row>
    <row r="956" spans="1:2" x14ac:dyDescent="0.25">
      <c r="A956" s="11">
        <v>145208</v>
      </c>
      <c r="B956" s="12" t="s">
        <v>3030</v>
      </c>
    </row>
    <row r="957" spans="1:2" x14ac:dyDescent="0.25">
      <c r="A957" s="9">
        <v>145212</v>
      </c>
      <c r="B957" s="2" t="s">
        <v>3030</v>
      </c>
    </row>
    <row r="958" spans="1:2" x14ac:dyDescent="0.25">
      <c r="A958" s="11">
        <v>145279</v>
      </c>
      <c r="B958" s="12" t="s">
        <v>3030</v>
      </c>
    </row>
    <row r="959" spans="1:2" x14ac:dyDescent="0.25">
      <c r="A959" s="9">
        <v>145338</v>
      </c>
      <c r="B959" s="2" t="s">
        <v>3030</v>
      </c>
    </row>
    <row r="960" spans="1:2" x14ac:dyDescent="0.25">
      <c r="A960" s="11">
        <v>145342</v>
      </c>
      <c r="B960" s="12" t="s">
        <v>3030</v>
      </c>
    </row>
    <row r="961" spans="1:2" x14ac:dyDescent="0.25">
      <c r="A961" s="9">
        <v>145371</v>
      </c>
      <c r="B961" s="2" t="s">
        <v>3030</v>
      </c>
    </row>
    <row r="962" spans="1:2" x14ac:dyDescent="0.25">
      <c r="A962" s="11">
        <v>145375</v>
      </c>
      <c r="B962" s="12" t="s">
        <v>3030</v>
      </c>
    </row>
    <row r="963" spans="1:2" x14ac:dyDescent="0.25">
      <c r="A963" s="9">
        <v>145563</v>
      </c>
      <c r="B963" s="2" t="s">
        <v>3030</v>
      </c>
    </row>
    <row r="964" spans="1:2" x14ac:dyDescent="0.25">
      <c r="A964" s="11">
        <v>145626</v>
      </c>
      <c r="B964" s="12" t="s">
        <v>3030</v>
      </c>
    </row>
    <row r="965" spans="1:2" x14ac:dyDescent="0.25">
      <c r="A965" s="9">
        <v>145818</v>
      </c>
      <c r="B965" s="2" t="s">
        <v>3030</v>
      </c>
    </row>
    <row r="966" spans="1:2" x14ac:dyDescent="0.25">
      <c r="A966" s="11">
        <v>145916</v>
      </c>
      <c r="B966" s="12" t="s">
        <v>3030</v>
      </c>
    </row>
    <row r="967" spans="1:2" x14ac:dyDescent="0.25">
      <c r="A967" s="9">
        <v>145947</v>
      </c>
      <c r="B967" s="2" t="s">
        <v>3030</v>
      </c>
    </row>
    <row r="968" spans="1:2" x14ac:dyDescent="0.25">
      <c r="A968" s="11">
        <v>145950</v>
      </c>
      <c r="B968" s="12" t="s">
        <v>3030</v>
      </c>
    </row>
    <row r="969" spans="1:2" x14ac:dyDescent="0.25">
      <c r="A969" s="9">
        <v>146076</v>
      </c>
      <c r="B969" s="2" t="s">
        <v>3030</v>
      </c>
    </row>
    <row r="970" spans="1:2" x14ac:dyDescent="0.25">
      <c r="A970" s="11">
        <v>146170</v>
      </c>
      <c r="B970" s="12" t="s">
        <v>3030</v>
      </c>
    </row>
    <row r="971" spans="1:2" x14ac:dyDescent="0.25">
      <c r="A971" s="9">
        <v>146232</v>
      </c>
      <c r="B971" s="2" t="s">
        <v>3030</v>
      </c>
    </row>
    <row r="972" spans="1:2" x14ac:dyDescent="0.25">
      <c r="A972" s="11">
        <v>146271</v>
      </c>
      <c r="B972" s="12" t="s">
        <v>3030</v>
      </c>
    </row>
    <row r="973" spans="1:2" x14ac:dyDescent="0.25">
      <c r="A973" s="9">
        <v>146297</v>
      </c>
      <c r="B973" s="2" t="s">
        <v>3030</v>
      </c>
    </row>
    <row r="974" spans="1:2" x14ac:dyDescent="0.25">
      <c r="A974" s="11">
        <v>146328</v>
      </c>
      <c r="B974" s="12" t="s">
        <v>3030</v>
      </c>
    </row>
    <row r="975" spans="1:2" x14ac:dyDescent="0.25">
      <c r="A975" s="9">
        <v>146426</v>
      </c>
      <c r="B975" s="2" t="s">
        <v>3030</v>
      </c>
    </row>
    <row r="976" spans="1:2" x14ac:dyDescent="0.25">
      <c r="A976" s="11">
        <v>146489</v>
      </c>
      <c r="B976" s="12" t="s">
        <v>3030</v>
      </c>
    </row>
    <row r="977" spans="1:2" x14ac:dyDescent="0.25">
      <c r="A977" s="9">
        <v>146685</v>
      </c>
      <c r="B977" s="2" t="s">
        <v>3030</v>
      </c>
    </row>
    <row r="978" spans="1:2" x14ac:dyDescent="0.25">
      <c r="A978" s="11">
        <v>146713</v>
      </c>
      <c r="B978" s="12" t="s">
        <v>3030</v>
      </c>
    </row>
    <row r="979" spans="1:2" x14ac:dyDescent="0.25">
      <c r="A979" s="9">
        <v>146745</v>
      </c>
      <c r="B979" s="2" t="s">
        <v>3030</v>
      </c>
    </row>
    <row r="980" spans="1:2" x14ac:dyDescent="0.25">
      <c r="A980" s="11">
        <v>146778</v>
      </c>
      <c r="B980" s="12" t="s">
        <v>3030</v>
      </c>
    </row>
    <row r="981" spans="1:2" x14ac:dyDescent="0.25">
      <c r="A981" s="9">
        <v>146782</v>
      </c>
      <c r="B981" s="2" t="s">
        <v>3030</v>
      </c>
    </row>
    <row r="982" spans="1:2" x14ac:dyDescent="0.25">
      <c r="A982" s="11">
        <v>146812</v>
      </c>
      <c r="B982" s="12" t="s">
        <v>3030</v>
      </c>
    </row>
    <row r="983" spans="1:2" x14ac:dyDescent="0.25">
      <c r="A983" s="9">
        <v>146906</v>
      </c>
      <c r="B983" s="2" t="s">
        <v>3030</v>
      </c>
    </row>
    <row r="984" spans="1:2" x14ac:dyDescent="0.25">
      <c r="A984" s="11">
        <v>146971</v>
      </c>
      <c r="B984" s="12" t="s">
        <v>3030</v>
      </c>
    </row>
    <row r="985" spans="1:2" x14ac:dyDescent="0.25">
      <c r="A985" s="9">
        <v>147033</v>
      </c>
      <c r="B985" s="2" t="s">
        <v>3030</v>
      </c>
    </row>
    <row r="986" spans="1:2" x14ac:dyDescent="0.25">
      <c r="A986" s="11">
        <v>147066</v>
      </c>
      <c r="B986" s="12" t="s">
        <v>3030</v>
      </c>
    </row>
    <row r="987" spans="1:2" x14ac:dyDescent="0.25">
      <c r="A987" s="9">
        <v>147099</v>
      </c>
      <c r="B987" s="2" t="s">
        <v>3030</v>
      </c>
    </row>
    <row r="988" spans="1:2" x14ac:dyDescent="0.25">
      <c r="A988" s="11">
        <v>147102</v>
      </c>
      <c r="B988" s="12" t="s">
        <v>3030</v>
      </c>
    </row>
    <row r="989" spans="1:2" x14ac:dyDescent="0.25">
      <c r="A989" s="9">
        <v>147197</v>
      </c>
      <c r="B989" s="2" t="s">
        <v>3030</v>
      </c>
    </row>
    <row r="990" spans="1:2" x14ac:dyDescent="0.25">
      <c r="A990" s="11">
        <v>147199</v>
      </c>
      <c r="B990" s="12" t="s">
        <v>3030</v>
      </c>
    </row>
    <row r="991" spans="1:2" x14ac:dyDescent="0.25">
      <c r="A991" s="9">
        <v>147231</v>
      </c>
      <c r="B991" s="2" t="s">
        <v>3030</v>
      </c>
    </row>
    <row r="992" spans="1:2" x14ac:dyDescent="0.25">
      <c r="A992" s="11">
        <v>147260</v>
      </c>
      <c r="B992" s="12" t="s">
        <v>3030</v>
      </c>
    </row>
    <row r="993" spans="1:2" x14ac:dyDescent="0.25">
      <c r="A993" s="9">
        <v>147384</v>
      </c>
      <c r="B993" s="2" t="s">
        <v>3030</v>
      </c>
    </row>
    <row r="994" spans="1:2" x14ac:dyDescent="0.25">
      <c r="A994" s="11">
        <v>147452</v>
      </c>
      <c r="B994" s="12" t="s">
        <v>3030</v>
      </c>
    </row>
    <row r="995" spans="1:2" x14ac:dyDescent="0.25">
      <c r="A995" s="9">
        <v>147486</v>
      </c>
      <c r="B995" s="2" t="s">
        <v>3030</v>
      </c>
    </row>
    <row r="996" spans="1:2" x14ac:dyDescent="0.25">
      <c r="A996" s="11">
        <v>147546</v>
      </c>
      <c r="B996" s="12" t="s">
        <v>3030</v>
      </c>
    </row>
    <row r="997" spans="1:2" x14ac:dyDescent="0.25">
      <c r="A997" s="9">
        <v>147643</v>
      </c>
      <c r="B997" s="2" t="s">
        <v>3030</v>
      </c>
    </row>
    <row r="998" spans="1:2" x14ac:dyDescent="0.25">
      <c r="A998" s="11">
        <v>147646</v>
      </c>
      <c r="B998" s="12" t="s">
        <v>3030</v>
      </c>
    </row>
    <row r="999" spans="1:2" x14ac:dyDescent="0.25">
      <c r="A999" s="9">
        <v>147672</v>
      </c>
      <c r="B999" s="2" t="s">
        <v>3030</v>
      </c>
    </row>
    <row r="1000" spans="1:2" x14ac:dyDescent="0.25">
      <c r="A1000" s="11">
        <v>147743</v>
      </c>
      <c r="B1000" s="12" t="s">
        <v>3030</v>
      </c>
    </row>
    <row r="1001" spans="1:2" x14ac:dyDescent="0.25">
      <c r="A1001" s="9">
        <v>147775</v>
      </c>
      <c r="B1001" s="2" t="s">
        <v>3030</v>
      </c>
    </row>
    <row r="1002" spans="1:2" x14ac:dyDescent="0.25">
      <c r="A1002" s="11">
        <v>147804</v>
      </c>
      <c r="B1002" s="12" t="s">
        <v>3030</v>
      </c>
    </row>
    <row r="1003" spans="1:2" x14ac:dyDescent="0.25">
      <c r="A1003" s="9">
        <v>147869</v>
      </c>
      <c r="B1003" s="2" t="s">
        <v>3030</v>
      </c>
    </row>
    <row r="1004" spans="1:2" x14ac:dyDescent="0.25">
      <c r="A1004" s="11">
        <v>147871</v>
      </c>
      <c r="B1004" s="12" t="s">
        <v>3030</v>
      </c>
    </row>
    <row r="1005" spans="1:2" x14ac:dyDescent="0.25">
      <c r="A1005" s="9">
        <v>147993</v>
      </c>
      <c r="B1005" s="2" t="s">
        <v>3030</v>
      </c>
    </row>
    <row r="1006" spans="1:2" x14ac:dyDescent="0.25">
      <c r="A1006" s="11">
        <v>147996</v>
      </c>
      <c r="B1006" s="12" t="s">
        <v>3030</v>
      </c>
    </row>
    <row r="1007" spans="1:2" x14ac:dyDescent="0.25">
      <c r="A1007" s="9">
        <v>148031</v>
      </c>
      <c r="B1007" s="2" t="s">
        <v>3030</v>
      </c>
    </row>
    <row r="1008" spans="1:2" x14ac:dyDescent="0.25">
      <c r="A1008" s="11">
        <v>148056</v>
      </c>
      <c r="B1008" s="12" t="s">
        <v>3030</v>
      </c>
    </row>
    <row r="1009" spans="1:2" x14ac:dyDescent="0.25">
      <c r="A1009" s="9">
        <v>148092</v>
      </c>
      <c r="B1009" s="2" t="s">
        <v>3030</v>
      </c>
    </row>
    <row r="1010" spans="1:2" x14ac:dyDescent="0.25">
      <c r="A1010" s="11">
        <v>148095</v>
      </c>
      <c r="B1010" s="12" t="s">
        <v>3030</v>
      </c>
    </row>
    <row r="1011" spans="1:2" x14ac:dyDescent="0.25">
      <c r="A1011" s="9">
        <v>148254</v>
      </c>
      <c r="B1011" s="2" t="s">
        <v>3030</v>
      </c>
    </row>
    <row r="1012" spans="1:2" x14ac:dyDescent="0.25">
      <c r="A1012" s="11">
        <v>148280</v>
      </c>
      <c r="B1012" s="12" t="s">
        <v>3030</v>
      </c>
    </row>
    <row r="1013" spans="1:2" x14ac:dyDescent="0.25">
      <c r="A1013" s="9">
        <v>148347</v>
      </c>
      <c r="B1013" s="2" t="s">
        <v>3030</v>
      </c>
    </row>
    <row r="1014" spans="1:2" x14ac:dyDescent="0.25">
      <c r="A1014" s="11">
        <v>148536</v>
      </c>
      <c r="B1014" s="12" t="s">
        <v>3030</v>
      </c>
    </row>
    <row r="1015" spans="1:2" x14ac:dyDescent="0.25">
      <c r="A1015" s="9">
        <v>148634</v>
      </c>
      <c r="B1015" s="2" t="s">
        <v>3030</v>
      </c>
    </row>
    <row r="1016" spans="1:2" x14ac:dyDescent="0.25">
      <c r="A1016" s="11">
        <v>148669</v>
      </c>
      <c r="B1016" s="12" t="s">
        <v>3030</v>
      </c>
    </row>
    <row r="1017" spans="1:2" x14ac:dyDescent="0.25">
      <c r="A1017" s="9">
        <v>148697</v>
      </c>
      <c r="B1017" s="2" t="s">
        <v>3030</v>
      </c>
    </row>
    <row r="1018" spans="1:2" x14ac:dyDescent="0.25">
      <c r="A1018" s="11">
        <v>148767</v>
      </c>
      <c r="B1018" s="12" t="s">
        <v>3030</v>
      </c>
    </row>
    <row r="1019" spans="1:2" x14ac:dyDescent="0.25">
      <c r="A1019" s="9">
        <v>148952</v>
      </c>
      <c r="B1019" s="2" t="s">
        <v>3030</v>
      </c>
    </row>
    <row r="1020" spans="1:2" x14ac:dyDescent="0.25">
      <c r="A1020" s="11">
        <v>149050</v>
      </c>
      <c r="B1020" s="12" t="s">
        <v>3030</v>
      </c>
    </row>
    <row r="1021" spans="1:2" x14ac:dyDescent="0.25">
      <c r="A1021" s="9">
        <v>149053</v>
      </c>
      <c r="B1021" s="2" t="s">
        <v>3030</v>
      </c>
    </row>
    <row r="1022" spans="1:2" x14ac:dyDescent="0.25">
      <c r="A1022" s="11">
        <v>149054</v>
      </c>
      <c r="B1022" s="12" t="s">
        <v>3030</v>
      </c>
    </row>
    <row r="1023" spans="1:2" x14ac:dyDescent="0.25">
      <c r="A1023" s="9">
        <v>149084</v>
      </c>
      <c r="B1023" s="2" t="s">
        <v>3030</v>
      </c>
    </row>
    <row r="1024" spans="1:2" x14ac:dyDescent="0.25">
      <c r="A1024" s="11">
        <v>149144</v>
      </c>
      <c r="B1024" s="12" t="s">
        <v>3030</v>
      </c>
    </row>
    <row r="1025" spans="1:2" x14ac:dyDescent="0.25">
      <c r="A1025" s="9">
        <v>149176</v>
      </c>
      <c r="B1025" s="2" t="s">
        <v>3030</v>
      </c>
    </row>
    <row r="1026" spans="1:2" x14ac:dyDescent="0.25">
      <c r="A1026" s="11">
        <v>149272</v>
      </c>
      <c r="B1026" s="12" t="s">
        <v>3030</v>
      </c>
    </row>
    <row r="1027" spans="1:2" x14ac:dyDescent="0.25">
      <c r="A1027" s="9">
        <v>149368</v>
      </c>
      <c r="B1027" s="2" t="s">
        <v>3030</v>
      </c>
    </row>
    <row r="1028" spans="1:2" x14ac:dyDescent="0.25">
      <c r="A1028" s="11">
        <v>149407</v>
      </c>
      <c r="B1028" s="12" t="s">
        <v>3030</v>
      </c>
    </row>
    <row r="1029" spans="1:2" x14ac:dyDescent="0.25">
      <c r="A1029" s="9">
        <v>149469</v>
      </c>
      <c r="B1029" s="2" t="s">
        <v>3030</v>
      </c>
    </row>
    <row r="1030" spans="1:2" x14ac:dyDescent="0.25">
      <c r="A1030" s="11">
        <v>149627</v>
      </c>
      <c r="B1030" s="12" t="s">
        <v>3030</v>
      </c>
    </row>
    <row r="1031" spans="1:2" x14ac:dyDescent="0.25">
      <c r="A1031" s="9">
        <v>149657</v>
      </c>
      <c r="B1031" s="2" t="s">
        <v>3030</v>
      </c>
    </row>
    <row r="1032" spans="1:2" x14ac:dyDescent="0.25">
      <c r="A1032" s="11">
        <v>149658</v>
      </c>
      <c r="B1032" s="12" t="s">
        <v>3030</v>
      </c>
    </row>
    <row r="1033" spans="1:2" x14ac:dyDescent="0.25">
      <c r="A1033" s="9">
        <v>149660</v>
      </c>
      <c r="B1033" s="2" t="s">
        <v>3030</v>
      </c>
    </row>
    <row r="1034" spans="1:2" x14ac:dyDescent="0.25">
      <c r="A1034" s="11">
        <v>149661</v>
      </c>
      <c r="B1034" s="12" t="s">
        <v>3030</v>
      </c>
    </row>
    <row r="1035" spans="1:2" x14ac:dyDescent="0.25">
      <c r="A1035" s="9">
        <v>149691</v>
      </c>
      <c r="B1035" s="2" t="s">
        <v>3030</v>
      </c>
    </row>
    <row r="1036" spans="1:2" x14ac:dyDescent="0.25">
      <c r="A1036" s="11">
        <v>149852</v>
      </c>
      <c r="B1036" s="12" t="s">
        <v>3030</v>
      </c>
    </row>
    <row r="1037" spans="1:2" x14ac:dyDescent="0.25">
      <c r="A1037" s="9">
        <v>149947</v>
      </c>
      <c r="B1037" s="2" t="s">
        <v>3030</v>
      </c>
    </row>
    <row r="1038" spans="1:2" x14ac:dyDescent="0.25">
      <c r="A1038" s="11">
        <v>149976</v>
      </c>
      <c r="B1038" s="12" t="s">
        <v>3030</v>
      </c>
    </row>
    <row r="1039" spans="1:2" x14ac:dyDescent="0.25">
      <c r="A1039" s="9">
        <v>149981</v>
      </c>
      <c r="B1039" s="2" t="s">
        <v>3030</v>
      </c>
    </row>
    <row r="1040" spans="1:2" x14ac:dyDescent="0.25">
      <c r="A1040" s="11">
        <v>150105</v>
      </c>
      <c r="B1040" s="12" t="s">
        <v>3030</v>
      </c>
    </row>
    <row r="1041" spans="1:2" x14ac:dyDescent="0.25">
      <c r="A1041" s="9">
        <v>150109</v>
      </c>
      <c r="B1041" s="2" t="s">
        <v>3030</v>
      </c>
    </row>
    <row r="1042" spans="1:2" x14ac:dyDescent="0.25">
      <c r="A1042" s="11">
        <v>150138</v>
      </c>
      <c r="B1042" s="12" t="s">
        <v>3030</v>
      </c>
    </row>
    <row r="1043" spans="1:2" x14ac:dyDescent="0.25">
      <c r="A1043" s="9">
        <v>150141</v>
      </c>
      <c r="B1043" s="2" t="s">
        <v>3030</v>
      </c>
    </row>
    <row r="1044" spans="1:2" x14ac:dyDescent="0.25">
      <c r="A1044" s="11">
        <v>150169</v>
      </c>
      <c r="B1044" s="12" t="s">
        <v>3030</v>
      </c>
    </row>
    <row r="1045" spans="1:2" x14ac:dyDescent="0.25">
      <c r="A1045" s="9">
        <v>150205</v>
      </c>
      <c r="B1045" s="2" t="s">
        <v>3030</v>
      </c>
    </row>
    <row r="1046" spans="1:2" x14ac:dyDescent="0.25">
      <c r="A1046" s="11">
        <v>150232</v>
      </c>
      <c r="B1046" s="12" t="s">
        <v>3030</v>
      </c>
    </row>
    <row r="1047" spans="1:2" x14ac:dyDescent="0.25">
      <c r="A1047" s="9">
        <v>150264</v>
      </c>
      <c r="B1047" s="2" t="s">
        <v>3030</v>
      </c>
    </row>
    <row r="1048" spans="1:2" x14ac:dyDescent="0.25">
      <c r="A1048" s="11">
        <v>150265</v>
      </c>
      <c r="B1048" s="12" t="s">
        <v>3030</v>
      </c>
    </row>
    <row r="1049" spans="1:2" x14ac:dyDescent="0.25">
      <c r="A1049" s="9">
        <v>150299</v>
      </c>
      <c r="B1049" s="2" t="s">
        <v>3030</v>
      </c>
    </row>
    <row r="1050" spans="1:2" x14ac:dyDescent="0.25">
      <c r="A1050" s="11">
        <v>150364</v>
      </c>
      <c r="B1050" s="12" t="s">
        <v>3030</v>
      </c>
    </row>
    <row r="1051" spans="1:2" x14ac:dyDescent="0.25">
      <c r="A1051" s="9">
        <v>150527</v>
      </c>
      <c r="B1051" s="2" t="s">
        <v>3030</v>
      </c>
    </row>
    <row r="1052" spans="1:2" x14ac:dyDescent="0.25">
      <c r="A1052" s="11">
        <v>150557</v>
      </c>
      <c r="B1052" s="12" t="s">
        <v>3030</v>
      </c>
    </row>
    <row r="1053" spans="1:2" x14ac:dyDescent="0.25">
      <c r="A1053" s="9">
        <v>150622</v>
      </c>
      <c r="B1053" s="2" t="s">
        <v>3030</v>
      </c>
    </row>
    <row r="1054" spans="1:2" x14ac:dyDescent="0.25">
      <c r="A1054" s="11">
        <v>150680</v>
      </c>
      <c r="B1054" s="12" t="s">
        <v>3030</v>
      </c>
    </row>
    <row r="1055" spans="1:2" x14ac:dyDescent="0.25">
      <c r="A1055" s="9">
        <v>150780</v>
      </c>
      <c r="B1055" s="2" t="s">
        <v>3030</v>
      </c>
    </row>
    <row r="1056" spans="1:2" x14ac:dyDescent="0.25">
      <c r="A1056" s="11">
        <v>150843</v>
      </c>
      <c r="B1056" s="12" t="s">
        <v>3030</v>
      </c>
    </row>
    <row r="1057" spans="1:2" x14ac:dyDescent="0.25">
      <c r="A1057" s="9">
        <v>150844</v>
      </c>
      <c r="B1057" s="2" t="s">
        <v>3030</v>
      </c>
    </row>
    <row r="1058" spans="1:2" x14ac:dyDescent="0.25">
      <c r="A1058" s="11">
        <v>150904</v>
      </c>
      <c r="B1058" s="12" t="s">
        <v>3030</v>
      </c>
    </row>
    <row r="1059" spans="1:2" x14ac:dyDescent="0.25">
      <c r="A1059" s="9">
        <v>150909</v>
      </c>
      <c r="B1059" s="2" t="s">
        <v>3030</v>
      </c>
    </row>
    <row r="1060" spans="1:2" x14ac:dyDescent="0.25">
      <c r="A1060" s="11">
        <v>150936</v>
      </c>
      <c r="B1060" s="12" t="s">
        <v>3030</v>
      </c>
    </row>
    <row r="1061" spans="1:2" x14ac:dyDescent="0.25">
      <c r="A1061" s="9">
        <v>150938</v>
      </c>
      <c r="B1061" s="2" t="s">
        <v>3030</v>
      </c>
    </row>
    <row r="1062" spans="1:2" x14ac:dyDescent="0.25">
      <c r="A1062" s="11">
        <v>151135</v>
      </c>
      <c r="B1062" s="12" t="s">
        <v>3030</v>
      </c>
    </row>
    <row r="1063" spans="1:2" x14ac:dyDescent="0.25">
      <c r="A1063" s="9">
        <v>151228</v>
      </c>
      <c r="B1063" s="2" t="s">
        <v>3030</v>
      </c>
    </row>
    <row r="1064" spans="1:2" x14ac:dyDescent="0.25">
      <c r="A1064" s="11">
        <v>151290</v>
      </c>
      <c r="B1064" s="12" t="s">
        <v>3030</v>
      </c>
    </row>
    <row r="1065" spans="1:2" x14ac:dyDescent="0.25">
      <c r="A1065" s="9">
        <v>151354</v>
      </c>
      <c r="B1065" s="2" t="s">
        <v>3030</v>
      </c>
    </row>
    <row r="1066" spans="1:2" x14ac:dyDescent="0.25">
      <c r="A1066" s="11">
        <v>151387</v>
      </c>
      <c r="B1066" s="12" t="s">
        <v>3030</v>
      </c>
    </row>
    <row r="1067" spans="1:2" x14ac:dyDescent="0.25">
      <c r="A1067" s="9">
        <v>151420</v>
      </c>
      <c r="B1067" s="2" t="s">
        <v>3030</v>
      </c>
    </row>
    <row r="1068" spans="1:2" x14ac:dyDescent="0.25">
      <c r="A1068" s="11">
        <v>151455</v>
      </c>
      <c r="B1068" s="12" t="s">
        <v>3030</v>
      </c>
    </row>
    <row r="1069" spans="1:2" x14ac:dyDescent="0.25">
      <c r="A1069" s="9">
        <v>151519</v>
      </c>
      <c r="B1069" s="2" t="s">
        <v>3030</v>
      </c>
    </row>
    <row r="1070" spans="1:2" x14ac:dyDescent="0.25">
      <c r="A1070" s="11">
        <v>151611</v>
      </c>
      <c r="B1070" s="12" t="s">
        <v>3030</v>
      </c>
    </row>
    <row r="1071" spans="1:2" x14ac:dyDescent="0.25">
      <c r="A1071" s="9">
        <v>151641</v>
      </c>
      <c r="B1071" s="2" t="s">
        <v>3030</v>
      </c>
    </row>
    <row r="1072" spans="1:2" x14ac:dyDescent="0.25">
      <c r="A1072" s="11">
        <v>151738</v>
      </c>
      <c r="B1072" s="12" t="s">
        <v>3030</v>
      </c>
    </row>
    <row r="1073" spans="1:2" x14ac:dyDescent="0.25">
      <c r="A1073" s="9">
        <v>151802</v>
      </c>
      <c r="B1073" s="2" t="s">
        <v>3030</v>
      </c>
    </row>
    <row r="1074" spans="1:2" x14ac:dyDescent="0.25">
      <c r="A1074" s="11">
        <v>151901</v>
      </c>
      <c r="B1074" s="12" t="s">
        <v>3030</v>
      </c>
    </row>
    <row r="1075" spans="1:2" x14ac:dyDescent="0.25">
      <c r="A1075" s="9">
        <v>151933</v>
      </c>
      <c r="B1075" s="2" t="s">
        <v>3030</v>
      </c>
    </row>
    <row r="1076" spans="1:2" x14ac:dyDescent="0.25">
      <c r="A1076" s="11">
        <v>152028</v>
      </c>
      <c r="B1076" s="12" t="s">
        <v>3030</v>
      </c>
    </row>
    <row r="1077" spans="1:2" x14ac:dyDescent="0.25">
      <c r="A1077" s="9">
        <v>152121</v>
      </c>
      <c r="B1077" s="2" t="s">
        <v>3030</v>
      </c>
    </row>
    <row r="1078" spans="1:2" x14ac:dyDescent="0.25">
      <c r="A1078" s="11">
        <v>152219</v>
      </c>
      <c r="B1078" s="12" t="s">
        <v>3030</v>
      </c>
    </row>
    <row r="1079" spans="1:2" x14ac:dyDescent="0.25">
      <c r="A1079" s="9">
        <v>152221</v>
      </c>
      <c r="B1079" s="2" t="s">
        <v>3030</v>
      </c>
    </row>
    <row r="1080" spans="1:2" x14ac:dyDescent="0.25">
      <c r="A1080" s="11">
        <v>152249</v>
      </c>
      <c r="B1080" s="12" t="s">
        <v>3030</v>
      </c>
    </row>
    <row r="1081" spans="1:2" x14ac:dyDescent="0.25">
      <c r="A1081" s="9">
        <v>152282</v>
      </c>
      <c r="B1081" s="2" t="s">
        <v>3030</v>
      </c>
    </row>
    <row r="1082" spans="1:2" x14ac:dyDescent="0.25">
      <c r="A1082" s="11">
        <v>152286</v>
      </c>
      <c r="B1082" s="12" t="s">
        <v>3030</v>
      </c>
    </row>
    <row r="1083" spans="1:2" x14ac:dyDescent="0.25">
      <c r="A1083" s="9">
        <v>152287</v>
      </c>
      <c r="B1083" s="2" t="s">
        <v>3030</v>
      </c>
    </row>
    <row r="1084" spans="1:2" x14ac:dyDescent="0.25">
      <c r="A1084" s="11">
        <v>152317</v>
      </c>
      <c r="B1084" s="12" t="s">
        <v>3030</v>
      </c>
    </row>
    <row r="1085" spans="1:2" x14ac:dyDescent="0.25">
      <c r="A1085" s="9">
        <v>152346</v>
      </c>
      <c r="B1085" s="2" t="s">
        <v>3030</v>
      </c>
    </row>
    <row r="1086" spans="1:2" x14ac:dyDescent="0.25">
      <c r="A1086" s="11">
        <v>152382</v>
      </c>
      <c r="B1086" s="12" t="s">
        <v>3030</v>
      </c>
    </row>
    <row r="1087" spans="1:2" x14ac:dyDescent="0.25">
      <c r="A1087" s="9">
        <v>152504</v>
      </c>
      <c r="B1087" s="2" t="s">
        <v>3030</v>
      </c>
    </row>
    <row r="1088" spans="1:2" x14ac:dyDescent="0.25">
      <c r="A1088" s="11">
        <v>152510</v>
      </c>
      <c r="B1088" s="12" t="s">
        <v>3030</v>
      </c>
    </row>
    <row r="1089" spans="1:2" x14ac:dyDescent="0.25">
      <c r="A1089" s="9">
        <v>152667</v>
      </c>
      <c r="B1089" s="2" t="s">
        <v>3030</v>
      </c>
    </row>
    <row r="1090" spans="1:2" x14ac:dyDescent="0.25">
      <c r="A1090" s="11">
        <v>152761</v>
      </c>
      <c r="B1090" s="12" t="s">
        <v>3030</v>
      </c>
    </row>
    <row r="1091" spans="1:2" x14ac:dyDescent="0.25">
      <c r="A1091" s="9">
        <v>152826</v>
      </c>
      <c r="B1091" s="2" t="s">
        <v>3030</v>
      </c>
    </row>
    <row r="1092" spans="1:2" x14ac:dyDescent="0.25">
      <c r="A1092" s="11">
        <v>152895</v>
      </c>
      <c r="B1092" s="12" t="s">
        <v>3030</v>
      </c>
    </row>
    <row r="1093" spans="1:2" x14ac:dyDescent="0.25">
      <c r="A1093" s="9">
        <v>152957</v>
      </c>
      <c r="B1093" s="2" t="s">
        <v>3030</v>
      </c>
    </row>
    <row r="1094" spans="1:2" x14ac:dyDescent="0.25">
      <c r="A1094" s="11">
        <v>152958</v>
      </c>
      <c r="B1094" s="12" t="s">
        <v>3030</v>
      </c>
    </row>
    <row r="1095" spans="1:2" x14ac:dyDescent="0.25">
      <c r="A1095" s="9">
        <v>153016</v>
      </c>
      <c r="B1095" s="2" t="s">
        <v>3030</v>
      </c>
    </row>
    <row r="1096" spans="1:2" x14ac:dyDescent="0.25">
      <c r="A1096" s="11">
        <v>153081</v>
      </c>
      <c r="B1096" s="12" t="s">
        <v>3030</v>
      </c>
    </row>
    <row r="1097" spans="1:2" x14ac:dyDescent="0.25">
      <c r="A1097" s="9">
        <v>153144</v>
      </c>
      <c r="B1097" s="2" t="s">
        <v>3030</v>
      </c>
    </row>
    <row r="1098" spans="1:2" x14ac:dyDescent="0.25">
      <c r="A1098" s="11">
        <v>153149</v>
      </c>
      <c r="B1098" s="12" t="s">
        <v>3030</v>
      </c>
    </row>
    <row r="1099" spans="1:2" x14ac:dyDescent="0.25">
      <c r="A1099" s="9">
        <v>153151</v>
      </c>
      <c r="B1099" s="2" t="s">
        <v>3030</v>
      </c>
    </row>
    <row r="1100" spans="1:2" x14ac:dyDescent="0.25">
      <c r="A1100" s="11">
        <v>153310</v>
      </c>
      <c r="B1100" s="12" t="s">
        <v>3030</v>
      </c>
    </row>
    <row r="1101" spans="1:2" x14ac:dyDescent="0.25">
      <c r="A1101" s="9">
        <v>153403</v>
      </c>
      <c r="B1101" s="2" t="s">
        <v>3030</v>
      </c>
    </row>
    <row r="1102" spans="1:2" x14ac:dyDescent="0.25">
      <c r="A1102" s="11">
        <v>153433</v>
      </c>
      <c r="B1102" s="12" t="s">
        <v>3030</v>
      </c>
    </row>
    <row r="1103" spans="1:2" x14ac:dyDescent="0.25">
      <c r="A1103" s="9">
        <v>153564</v>
      </c>
      <c r="B1103" s="2" t="s">
        <v>3030</v>
      </c>
    </row>
    <row r="1104" spans="1:2" x14ac:dyDescent="0.25">
      <c r="A1104" s="11">
        <v>153567</v>
      </c>
      <c r="B1104" s="12" t="s">
        <v>3030</v>
      </c>
    </row>
    <row r="1105" spans="1:2" x14ac:dyDescent="0.25">
      <c r="A1105" s="9">
        <v>153726</v>
      </c>
      <c r="B1105" s="2" t="s">
        <v>3030</v>
      </c>
    </row>
    <row r="1106" spans="1:2" x14ac:dyDescent="0.25">
      <c r="A1106" s="11">
        <v>153757</v>
      </c>
      <c r="B1106" s="12" t="s">
        <v>3030</v>
      </c>
    </row>
    <row r="1107" spans="1:2" x14ac:dyDescent="0.25">
      <c r="A1107" s="9">
        <v>153759</v>
      </c>
      <c r="B1107" s="2" t="s">
        <v>3030</v>
      </c>
    </row>
    <row r="1108" spans="1:2" x14ac:dyDescent="0.25">
      <c r="A1108" s="11">
        <v>153784</v>
      </c>
      <c r="B1108" s="12" t="s">
        <v>3030</v>
      </c>
    </row>
    <row r="1109" spans="1:2" x14ac:dyDescent="0.25">
      <c r="A1109" s="9">
        <v>153786</v>
      </c>
      <c r="B1109" s="2" t="s">
        <v>3030</v>
      </c>
    </row>
    <row r="1110" spans="1:2" x14ac:dyDescent="0.25">
      <c r="A1110" s="11">
        <v>153851</v>
      </c>
      <c r="B1110" s="12" t="s">
        <v>3030</v>
      </c>
    </row>
    <row r="1111" spans="1:2" x14ac:dyDescent="0.25">
      <c r="A1111" s="9">
        <v>153915</v>
      </c>
      <c r="B1111" s="2" t="s">
        <v>3030</v>
      </c>
    </row>
    <row r="1112" spans="1:2" x14ac:dyDescent="0.25">
      <c r="A1112" s="11">
        <v>154040</v>
      </c>
      <c r="B1112" s="12" t="s">
        <v>3030</v>
      </c>
    </row>
    <row r="1113" spans="1:2" x14ac:dyDescent="0.25">
      <c r="A1113" s="9">
        <v>154072</v>
      </c>
      <c r="B1113" s="2" t="s">
        <v>3030</v>
      </c>
    </row>
    <row r="1114" spans="1:2" x14ac:dyDescent="0.25">
      <c r="A1114" s="11">
        <v>154171</v>
      </c>
      <c r="B1114" s="12" t="s">
        <v>3030</v>
      </c>
    </row>
    <row r="1115" spans="1:2" x14ac:dyDescent="0.25">
      <c r="A1115" s="9">
        <v>154233</v>
      </c>
      <c r="B1115" s="2" t="s">
        <v>3030</v>
      </c>
    </row>
    <row r="1116" spans="1:2" x14ac:dyDescent="0.25">
      <c r="A1116" s="11">
        <v>154237</v>
      </c>
      <c r="B1116" s="12" t="s">
        <v>3030</v>
      </c>
    </row>
    <row r="1117" spans="1:2" x14ac:dyDescent="0.25">
      <c r="A1117" s="9">
        <v>154552</v>
      </c>
      <c r="B1117" s="2" t="s">
        <v>3030</v>
      </c>
    </row>
    <row r="1118" spans="1:2" x14ac:dyDescent="0.25">
      <c r="A1118" s="11">
        <v>154619</v>
      </c>
      <c r="B1118" s="12" t="s">
        <v>3030</v>
      </c>
    </row>
    <row r="1119" spans="1:2" x14ac:dyDescent="0.25">
      <c r="A1119" s="9">
        <v>154620</v>
      </c>
      <c r="B1119" s="2" t="s">
        <v>3030</v>
      </c>
    </row>
    <row r="1120" spans="1:2" x14ac:dyDescent="0.25">
      <c r="A1120" s="11">
        <v>154650</v>
      </c>
      <c r="B1120" s="12" t="s">
        <v>3030</v>
      </c>
    </row>
    <row r="1121" spans="1:2" x14ac:dyDescent="0.25">
      <c r="A1121" s="9">
        <v>154684</v>
      </c>
      <c r="B1121" s="2" t="s">
        <v>3030</v>
      </c>
    </row>
    <row r="1122" spans="1:2" x14ac:dyDescent="0.25">
      <c r="A1122" s="11">
        <v>154687</v>
      </c>
      <c r="B1122" s="12" t="s">
        <v>3030</v>
      </c>
    </row>
    <row r="1123" spans="1:2" x14ac:dyDescent="0.25">
      <c r="A1123" s="9">
        <v>154751</v>
      </c>
      <c r="B1123" s="2" t="s">
        <v>3030</v>
      </c>
    </row>
    <row r="1124" spans="1:2" x14ac:dyDescent="0.25">
      <c r="A1124" s="11">
        <v>154845</v>
      </c>
      <c r="B1124" s="12" t="s">
        <v>3030</v>
      </c>
    </row>
    <row r="1125" spans="1:2" x14ac:dyDescent="0.25">
      <c r="A1125" s="9">
        <v>154876</v>
      </c>
      <c r="B1125" s="2" t="s">
        <v>3030</v>
      </c>
    </row>
    <row r="1126" spans="1:2" x14ac:dyDescent="0.25">
      <c r="A1126" s="11">
        <v>154878</v>
      </c>
      <c r="B1126" s="12" t="s">
        <v>3030</v>
      </c>
    </row>
    <row r="1127" spans="1:2" x14ac:dyDescent="0.25">
      <c r="A1127" s="9">
        <v>155069</v>
      </c>
      <c r="B1127" s="2" t="s">
        <v>3030</v>
      </c>
    </row>
    <row r="1128" spans="1:2" x14ac:dyDescent="0.25">
      <c r="A1128" s="11">
        <v>155131</v>
      </c>
      <c r="B1128" s="12" t="s">
        <v>3030</v>
      </c>
    </row>
    <row r="1129" spans="1:2" x14ac:dyDescent="0.25">
      <c r="A1129" s="9">
        <v>155295</v>
      </c>
      <c r="B1129" s="2" t="s">
        <v>3030</v>
      </c>
    </row>
    <row r="1130" spans="1:2" x14ac:dyDescent="0.25">
      <c r="A1130" s="11">
        <v>155323</v>
      </c>
      <c r="B1130" s="12" t="s">
        <v>3030</v>
      </c>
    </row>
    <row r="1131" spans="1:2" x14ac:dyDescent="0.25">
      <c r="A1131" s="9">
        <v>155418</v>
      </c>
      <c r="B1131" s="2" t="s">
        <v>3030</v>
      </c>
    </row>
    <row r="1132" spans="1:2" x14ac:dyDescent="0.25">
      <c r="A1132" s="11">
        <v>155420</v>
      </c>
      <c r="B1132" s="12" t="s">
        <v>3030</v>
      </c>
    </row>
    <row r="1133" spans="1:2" x14ac:dyDescent="0.25">
      <c r="A1133" s="9">
        <v>155451</v>
      </c>
      <c r="B1133" s="2" t="s">
        <v>3030</v>
      </c>
    </row>
    <row r="1134" spans="1:2" x14ac:dyDescent="0.25">
      <c r="A1134" s="11">
        <v>155455</v>
      </c>
      <c r="B1134" s="12" t="s">
        <v>3030</v>
      </c>
    </row>
    <row r="1135" spans="1:2" x14ac:dyDescent="0.25">
      <c r="A1135" s="9">
        <v>155519</v>
      </c>
      <c r="B1135" s="2" t="s">
        <v>3030</v>
      </c>
    </row>
    <row r="1136" spans="1:2" x14ac:dyDescent="0.25">
      <c r="A1136" s="11">
        <v>155641</v>
      </c>
      <c r="B1136" s="12" t="s">
        <v>3030</v>
      </c>
    </row>
    <row r="1137" spans="1:2" x14ac:dyDescent="0.25">
      <c r="A1137" s="9">
        <v>155647</v>
      </c>
      <c r="B1137" s="2" t="s">
        <v>3030</v>
      </c>
    </row>
    <row r="1138" spans="1:2" x14ac:dyDescent="0.25">
      <c r="A1138" s="11">
        <v>155675</v>
      </c>
      <c r="B1138" s="12" t="s">
        <v>3030</v>
      </c>
    </row>
    <row r="1139" spans="1:2" x14ac:dyDescent="0.25">
      <c r="A1139" s="9">
        <v>155741</v>
      </c>
      <c r="B1139" s="2" t="s">
        <v>3030</v>
      </c>
    </row>
    <row r="1140" spans="1:2" x14ac:dyDescent="0.25">
      <c r="A1140" s="11">
        <v>155800</v>
      </c>
      <c r="B1140" s="12" t="s">
        <v>3030</v>
      </c>
    </row>
    <row r="1141" spans="1:2" x14ac:dyDescent="0.25">
      <c r="A1141" s="9">
        <v>155804</v>
      </c>
      <c r="B1141" s="2" t="s">
        <v>3030</v>
      </c>
    </row>
    <row r="1142" spans="1:2" x14ac:dyDescent="0.25">
      <c r="A1142" s="11">
        <v>155834</v>
      </c>
      <c r="B1142" s="12" t="s">
        <v>3030</v>
      </c>
    </row>
    <row r="1143" spans="1:2" x14ac:dyDescent="0.25">
      <c r="A1143" s="9">
        <v>155868</v>
      </c>
      <c r="B1143" s="2" t="s">
        <v>3030</v>
      </c>
    </row>
    <row r="1144" spans="1:2" x14ac:dyDescent="0.25">
      <c r="A1144" s="11">
        <v>155929</v>
      </c>
      <c r="B1144" s="12" t="s">
        <v>3030</v>
      </c>
    </row>
    <row r="1145" spans="1:2" x14ac:dyDescent="0.25">
      <c r="A1145" s="9">
        <v>155999</v>
      </c>
      <c r="B1145" s="2" t="s">
        <v>3030</v>
      </c>
    </row>
    <row r="1146" spans="1:2" x14ac:dyDescent="0.25">
      <c r="A1146" s="11">
        <v>156031</v>
      </c>
      <c r="B1146" s="12" t="s">
        <v>3030</v>
      </c>
    </row>
    <row r="1147" spans="1:2" x14ac:dyDescent="0.25">
      <c r="A1147" s="9">
        <v>156090</v>
      </c>
      <c r="B1147" s="2" t="s">
        <v>3030</v>
      </c>
    </row>
    <row r="1148" spans="1:2" x14ac:dyDescent="0.25">
      <c r="A1148" s="11">
        <v>156126</v>
      </c>
      <c r="B1148" s="12" t="s">
        <v>3030</v>
      </c>
    </row>
    <row r="1149" spans="1:2" x14ac:dyDescent="0.25">
      <c r="A1149" s="9">
        <v>156159</v>
      </c>
      <c r="B1149" s="2" t="s">
        <v>3030</v>
      </c>
    </row>
    <row r="1150" spans="1:2" x14ac:dyDescent="0.25">
      <c r="A1150" s="11">
        <v>156184</v>
      </c>
      <c r="B1150" s="12" t="s">
        <v>3030</v>
      </c>
    </row>
    <row r="1151" spans="1:2" x14ac:dyDescent="0.25">
      <c r="A1151" s="9">
        <v>156186</v>
      </c>
      <c r="B1151" s="2" t="s">
        <v>3030</v>
      </c>
    </row>
    <row r="1152" spans="1:2" x14ac:dyDescent="0.25">
      <c r="A1152" s="11">
        <v>156189</v>
      </c>
      <c r="B1152" s="12" t="s">
        <v>3030</v>
      </c>
    </row>
    <row r="1153" spans="1:2" x14ac:dyDescent="0.25">
      <c r="A1153" s="9">
        <v>156219</v>
      </c>
      <c r="B1153" s="2" t="s">
        <v>3030</v>
      </c>
    </row>
    <row r="1154" spans="1:2" x14ac:dyDescent="0.25">
      <c r="A1154" s="11">
        <v>156220</v>
      </c>
      <c r="B1154" s="12" t="s">
        <v>3030</v>
      </c>
    </row>
    <row r="1155" spans="1:2" x14ac:dyDescent="0.25">
      <c r="A1155" s="9">
        <v>156287</v>
      </c>
      <c r="B1155" s="2" t="s">
        <v>3030</v>
      </c>
    </row>
    <row r="1156" spans="1:2" x14ac:dyDescent="0.25">
      <c r="A1156" s="11">
        <v>156477</v>
      </c>
      <c r="B1156" s="12" t="s">
        <v>3030</v>
      </c>
    </row>
    <row r="1157" spans="1:2" x14ac:dyDescent="0.25">
      <c r="A1157" s="9">
        <v>156478</v>
      </c>
      <c r="B1157" s="2" t="s">
        <v>3030</v>
      </c>
    </row>
    <row r="1158" spans="1:2" x14ac:dyDescent="0.25">
      <c r="A1158" s="11">
        <v>156541</v>
      </c>
      <c r="B1158" s="12" t="s">
        <v>3030</v>
      </c>
    </row>
    <row r="1159" spans="1:2" x14ac:dyDescent="0.25">
      <c r="A1159" s="9">
        <v>156568</v>
      </c>
      <c r="B1159" s="2" t="s">
        <v>3030</v>
      </c>
    </row>
    <row r="1160" spans="1:2" x14ac:dyDescent="0.25">
      <c r="A1160" s="11">
        <v>156604</v>
      </c>
      <c r="B1160" s="12" t="s">
        <v>3030</v>
      </c>
    </row>
    <row r="1161" spans="1:2" x14ac:dyDescent="0.25">
      <c r="A1161" s="9">
        <v>156605</v>
      </c>
      <c r="B1161" s="2" t="s">
        <v>3030</v>
      </c>
    </row>
    <row r="1162" spans="1:2" x14ac:dyDescent="0.25">
      <c r="A1162" s="11">
        <v>156606</v>
      </c>
      <c r="B1162" s="12" t="s">
        <v>3030</v>
      </c>
    </row>
    <row r="1163" spans="1:2" x14ac:dyDescent="0.25">
      <c r="A1163" s="9">
        <v>156729</v>
      </c>
      <c r="B1163" s="2" t="s">
        <v>3030</v>
      </c>
    </row>
    <row r="1164" spans="1:2" x14ac:dyDescent="0.25">
      <c r="A1164" s="11">
        <v>156862</v>
      </c>
      <c r="B1164" s="12" t="s">
        <v>3030</v>
      </c>
    </row>
    <row r="1165" spans="1:2" x14ac:dyDescent="0.25">
      <c r="A1165" s="9">
        <v>156987</v>
      </c>
      <c r="B1165" s="2" t="s">
        <v>3030</v>
      </c>
    </row>
    <row r="1166" spans="1:2" x14ac:dyDescent="0.25">
      <c r="A1166" s="11">
        <v>156988</v>
      </c>
      <c r="B1166" s="12" t="s">
        <v>3030</v>
      </c>
    </row>
    <row r="1167" spans="1:2" x14ac:dyDescent="0.25">
      <c r="A1167" s="9">
        <v>157087</v>
      </c>
      <c r="B1167" s="2" t="s">
        <v>3030</v>
      </c>
    </row>
    <row r="1168" spans="1:2" x14ac:dyDescent="0.25">
      <c r="A1168" s="11">
        <v>157180</v>
      </c>
      <c r="B1168" s="12" t="s">
        <v>3030</v>
      </c>
    </row>
    <row r="1169" spans="1:2" x14ac:dyDescent="0.25">
      <c r="A1169" s="9">
        <v>157215</v>
      </c>
      <c r="B1169" s="2" t="s">
        <v>3030</v>
      </c>
    </row>
    <row r="1170" spans="1:2" x14ac:dyDescent="0.25">
      <c r="A1170" s="11">
        <v>157337</v>
      </c>
      <c r="B1170" s="12" t="s">
        <v>3030</v>
      </c>
    </row>
    <row r="1171" spans="1:2" x14ac:dyDescent="0.25">
      <c r="A1171" s="9">
        <v>157338</v>
      </c>
      <c r="B1171" s="2" t="s">
        <v>3030</v>
      </c>
    </row>
    <row r="1172" spans="1:2" x14ac:dyDescent="0.25">
      <c r="A1172" s="11">
        <v>157400</v>
      </c>
      <c r="B1172" s="12" t="s">
        <v>3030</v>
      </c>
    </row>
    <row r="1173" spans="1:2" x14ac:dyDescent="0.25">
      <c r="A1173" s="9">
        <v>157402</v>
      </c>
      <c r="B1173" s="2" t="s">
        <v>3030</v>
      </c>
    </row>
    <row r="1174" spans="1:2" x14ac:dyDescent="0.25">
      <c r="A1174" s="11">
        <v>157406</v>
      </c>
      <c r="B1174" s="12" t="s">
        <v>3030</v>
      </c>
    </row>
    <row r="1175" spans="1:2" x14ac:dyDescent="0.25">
      <c r="A1175" s="9">
        <v>157435</v>
      </c>
      <c r="B1175" s="2" t="s">
        <v>3030</v>
      </c>
    </row>
    <row r="1176" spans="1:2" x14ac:dyDescent="0.25">
      <c r="A1176" s="11">
        <v>157438</v>
      </c>
      <c r="B1176" s="12" t="s">
        <v>3030</v>
      </c>
    </row>
    <row r="1177" spans="1:2" x14ac:dyDescent="0.25">
      <c r="A1177" s="9">
        <v>157497</v>
      </c>
      <c r="B1177" s="2" t="s">
        <v>3030</v>
      </c>
    </row>
    <row r="1178" spans="1:2" x14ac:dyDescent="0.25">
      <c r="A1178" s="11">
        <v>157499</v>
      </c>
      <c r="B1178" s="12" t="s">
        <v>3030</v>
      </c>
    </row>
    <row r="1179" spans="1:2" x14ac:dyDescent="0.25">
      <c r="A1179" s="9">
        <v>157562</v>
      </c>
      <c r="B1179" s="2" t="s">
        <v>3030</v>
      </c>
    </row>
    <row r="1180" spans="1:2" x14ac:dyDescent="0.25">
      <c r="A1180" s="11">
        <v>157565</v>
      </c>
      <c r="B1180" s="12" t="s">
        <v>3030</v>
      </c>
    </row>
    <row r="1181" spans="1:2" x14ac:dyDescent="0.25">
      <c r="A1181" s="9">
        <v>157597</v>
      </c>
      <c r="B1181" s="2" t="s">
        <v>3030</v>
      </c>
    </row>
    <row r="1182" spans="1:2" x14ac:dyDescent="0.25">
      <c r="A1182" s="11">
        <v>157659</v>
      </c>
      <c r="B1182" s="12" t="s">
        <v>3030</v>
      </c>
    </row>
    <row r="1183" spans="1:2" x14ac:dyDescent="0.25">
      <c r="A1183" s="9">
        <v>157689</v>
      </c>
      <c r="B1183" s="2" t="s">
        <v>3030</v>
      </c>
    </row>
    <row r="1184" spans="1:2" x14ac:dyDescent="0.25">
      <c r="A1184" s="11">
        <v>157753</v>
      </c>
      <c r="B1184" s="12" t="s">
        <v>3030</v>
      </c>
    </row>
    <row r="1185" spans="1:2" x14ac:dyDescent="0.25">
      <c r="A1185" s="9">
        <v>157791</v>
      </c>
      <c r="B1185" s="2" t="s">
        <v>3030</v>
      </c>
    </row>
    <row r="1186" spans="1:2" x14ac:dyDescent="0.25">
      <c r="A1186" s="11">
        <v>157822</v>
      </c>
      <c r="B1186" s="12" t="s">
        <v>3030</v>
      </c>
    </row>
    <row r="1187" spans="1:2" x14ac:dyDescent="0.25">
      <c r="A1187" s="9">
        <v>157853</v>
      </c>
      <c r="B1187" s="2" t="s">
        <v>3030</v>
      </c>
    </row>
    <row r="1188" spans="1:2" x14ac:dyDescent="0.25">
      <c r="A1188" s="11">
        <v>157882</v>
      </c>
      <c r="B1188" s="12" t="s">
        <v>3030</v>
      </c>
    </row>
    <row r="1189" spans="1:2" x14ac:dyDescent="0.25">
      <c r="A1189" s="9">
        <v>157979</v>
      </c>
      <c r="B1189" s="2" t="s">
        <v>3030</v>
      </c>
    </row>
    <row r="1190" spans="1:2" x14ac:dyDescent="0.25">
      <c r="A1190" s="11">
        <v>158047</v>
      </c>
      <c r="B1190" s="12" t="s">
        <v>3030</v>
      </c>
    </row>
    <row r="1191" spans="1:2" x14ac:dyDescent="0.25">
      <c r="A1191" s="9">
        <v>158110</v>
      </c>
      <c r="B1191" s="2" t="s">
        <v>3030</v>
      </c>
    </row>
    <row r="1192" spans="1:2" x14ac:dyDescent="0.25">
      <c r="A1192" s="11">
        <v>158136</v>
      </c>
      <c r="B1192" s="12" t="s">
        <v>3030</v>
      </c>
    </row>
    <row r="1193" spans="1:2" x14ac:dyDescent="0.25">
      <c r="A1193" s="9">
        <v>158139</v>
      </c>
      <c r="B1193" s="2" t="s">
        <v>3030</v>
      </c>
    </row>
    <row r="1194" spans="1:2" x14ac:dyDescent="0.25">
      <c r="A1194" s="11">
        <v>158173</v>
      </c>
      <c r="B1194" s="12" t="s">
        <v>3030</v>
      </c>
    </row>
    <row r="1195" spans="1:2" x14ac:dyDescent="0.25">
      <c r="A1195" s="9">
        <v>158200</v>
      </c>
      <c r="B1195" s="2" t="s">
        <v>3030</v>
      </c>
    </row>
    <row r="1196" spans="1:2" x14ac:dyDescent="0.25">
      <c r="A1196" s="11">
        <v>158300</v>
      </c>
      <c r="B1196" s="12" t="s">
        <v>3030</v>
      </c>
    </row>
    <row r="1197" spans="1:2" x14ac:dyDescent="0.25">
      <c r="A1197" s="9">
        <v>158302</v>
      </c>
      <c r="B1197" s="2" t="s">
        <v>3030</v>
      </c>
    </row>
    <row r="1198" spans="1:2" x14ac:dyDescent="0.25">
      <c r="A1198" s="11">
        <v>158430</v>
      </c>
      <c r="B1198" s="12" t="s">
        <v>3030</v>
      </c>
    </row>
    <row r="1199" spans="1:2" x14ac:dyDescent="0.25">
      <c r="A1199" s="9">
        <v>158492</v>
      </c>
      <c r="B1199" s="2" t="s">
        <v>3030</v>
      </c>
    </row>
    <row r="1200" spans="1:2" x14ac:dyDescent="0.25">
      <c r="A1200" s="11">
        <v>158494</v>
      </c>
      <c r="B1200" s="12" t="s">
        <v>3030</v>
      </c>
    </row>
    <row r="1201" spans="1:2" x14ac:dyDescent="0.25">
      <c r="A1201" s="9">
        <v>158584</v>
      </c>
      <c r="B1201" s="2" t="s">
        <v>3030</v>
      </c>
    </row>
    <row r="1202" spans="1:2" x14ac:dyDescent="0.25">
      <c r="A1202" s="11">
        <v>158590</v>
      </c>
      <c r="B1202" s="12" t="s">
        <v>3030</v>
      </c>
    </row>
    <row r="1203" spans="1:2" x14ac:dyDescent="0.25">
      <c r="A1203" s="9">
        <v>158652</v>
      </c>
      <c r="B1203" s="2" t="s">
        <v>3030</v>
      </c>
    </row>
    <row r="1204" spans="1:2" x14ac:dyDescent="0.25">
      <c r="A1204" s="11">
        <v>158684</v>
      </c>
      <c r="B1204" s="12" t="s">
        <v>3030</v>
      </c>
    </row>
    <row r="1205" spans="1:2" x14ac:dyDescent="0.25">
      <c r="A1205" s="9">
        <v>158713</v>
      </c>
      <c r="B1205" s="2" t="s">
        <v>3030</v>
      </c>
    </row>
    <row r="1206" spans="1:2" x14ac:dyDescent="0.25">
      <c r="A1206" s="11">
        <v>158875</v>
      </c>
      <c r="B1206" s="12" t="s">
        <v>3030</v>
      </c>
    </row>
    <row r="1207" spans="1:2" x14ac:dyDescent="0.25">
      <c r="A1207" s="9">
        <v>158878</v>
      </c>
      <c r="B1207" s="2" t="s">
        <v>3030</v>
      </c>
    </row>
    <row r="1208" spans="1:2" x14ac:dyDescent="0.25">
      <c r="A1208" s="11">
        <v>158908</v>
      </c>
      <c r="B1208" s="12" t="s">
        <v>3030</v>
      </c>
    </row>
    <row r="1209" spans="1:2" x14ac:dyDescent="0.25">
      <c r="A1209" s="9">
        <v>158968</v>
      </c>
      <c r="B1209" s="2" t="s">
        <v>3030</v>
      </c>
    </row>
    <row r="1210" spans="1:2" x14ac:dyDescent="0.25">
      <c r="A1210" s="11">
        <v>159034</v>
      </c>
      <c r="B1210" s="12" t="s">
        <v>3030</v>
      </c>
    </row>
    <row r="1211" spans="1:2" x14ac:dyDescent="0.25">
      <c r="A1211" s="9">
        <v>159068</v>
      </c>
      <c r="B1211" s="2" t="s">
        <v>3030</v>
      </c>
    </row>
    <row r="1212" spans="1:2" x14ac:dyDescent="0.25">
      <c r="A1212" s="11">
        <v>159099</v>
      </c>
      <c r="B1212" s="12" t="s">
        <v>3030</v>
      </c>
    </row>
    <row r="1213" spans="1:2" x14ac:dyDescent="0.25">
      <c r="A1213" s="9">
        <v>159103</v>
      </c>
      <c r="B1213" s="2" t="s">
        <v>3030</v>
      </c>
    </row>
    <row r="1214" spans="1:2" x14ac:dyDescent="0.25">
      <c r="A1214" s="11">
        <v>159196</v>
      </c>
      <c r="B1214" s="12" t="s">
        <v>3030</v>
      </c>
    </row>
    <row r="1215" spans="1:2" x14ac:dyDescent="0.25">
      <c r="A1215" s="9">
        <v>159292</v>
      </c>
      <c r="B1215" s="2" t="s">
        <v>3030</v>
      </c>
    </row>
    <row r="1216" spans="1:2" x14ac:dyDescent="0.25">
      <c r="A1216" s="11">
        <v>159387</v>
      </c>
      <c r="B1216" s="12" t="s">
        <v>3030</v>
      </c>
    </row>
    <row r="1217" spans="1:2" x14ac:dyDescent="0.25">
      <c r="A1217" s="9">
        <v>159484</v>
      </c>
      <c r="B1217" s="2" t="s">
        <v>3030</v>
      </c>
    </row>
    <row r="1218" spans="1:2" x14ac:dyDescent="0.25">
      <c r="A1218" s="11">
        <v>159640</v>
      </c>
      <c r="B1218" s="12" t="s">
        <v>3030</v>
      </c>
    </row>
    <row r="1219" spans="1:2" x14ac:dyDescent="0.25">
      <c r="A1219" s="9">
        <v>159646</v>
      </c>
      <c r="B1219" s="2" t="s">
        <v>3030</v>
      </c>
    </row>
    <row r="1220" spans="1:2" x14ac:dyDescent="0.25">
      <c r="A1220" s="11">
        <v>159838</v>
      </c>
      <c r="B1220" s="12" t="s">
        <v>3030</v>
      </c>
    </row>
    <row r="1221" spans="1:2" x14ac:dyDescent="0.25">
      <c r="A1221" s="9">
        <v>159866</v>
      </c>
      <c r="B1221" s="2" t="s">
        <v>3030</v>
      </c>
    </row>
    <row r="1222" spans="1:2" x14ac:dyDescent="0.25">
      <c r="A1222" s="11">
        <v>159992</v>
      </c>
      <c r="B1222" s="12" t="s">
        <v>3030</v>
      </c>
    </row>
    <row r="1223" spans="1:2" x14ac:dyDescent="0.25">
      <c r="A1223" s="9">
        <v>159997</v>
      </c>
      <c r="B1223" s="2" t="s">
        <v>3030</v>
      </c>
    </row>
    <row r="1224" spans="1:2" x14ac:dyDescent="0.25">
      <c r="A1224" s="11">
        <v>160025</v>
      </c>
      <c r="B1224" s="12" t="s">
        <v>3030</v>
      </c>
    </row>
    <row r="1225" spans="1:2" x14ac:dyDescent="0.25">
      <c r="A1225" s="9">
        <v>160095</v>
      </c>
      <c r="B1225" s="2" t="s">
        <v>3030</v>
      </c>
    </row>
    <row r="1226" spans="1:2" x14ac:dyDescent="0.25">
      <c r="A1226" s="11">
        <v>160127</v>
      </c>
      <c r="B1226" s="12" t="s">
        <v>3030</v>
      </c>
    </row>
    <row r="1227" spans="1:2" x14ac:dyDescent="0.25">
      <c r="A1227" s="9">
        <v>160188</v>
      </c>
      <c r="B1227" s="2" t="s">
        <v>3030</v>
      </c>
    </row>
    <row r="1228" spans="1:2" x14ac:dyDescent="0.25">
      <c r="A1228" s="11">
        <v>160218</v>
      </c>
      <c r="B1228" s="12" t="s">
        <v>3030</v>
      </c>
    </row>
    <row r="1229" spans="1:2" x14ac:dyDescent="0.25">
      <c r="A1229" s="9">
        <v>160315</v>
      </c>
      <c r="B1229" s="2" t="s">
        <v>3030</v>
      </c>
    </row>
    <row r="1230" spans="1:2" x14ac:dyDescent="0.25">
      <c r="A1230" s="11">
        <v>160348</v>
      </c>
      <c r="B1230" s="12" t="s">
        <v>3030</v>
      </c>
    </row>
    <row r="1231" spans="1:2" x14ac:dyDescent="0.25">
      <c r="A1231" s="9">
        <v>160380</v>
      </c>
      <c r="B1231" s="2" t="s">
        <v>3030</v>
      </c>
    </row>
    <row r="1232" spans="1:2" x14ac:dyDescent="0.25">
      <c r="A1232" s="11">
        <v>160414</v>
      </c>
      <c r="B1232" s="12" t="s">
        <v>3030</v>
      </c>
    </row>
    <row r="1233" spans="1:2" x14ac:dyDescent="0.25">
      <c r="A1233" s="9">
        <v>160441</v>
      </c>
      <c r="B1233" s="2" t="s">
        <v>3030</v>
      </c>
    </row>
    <row r="1234" spans="1:2" x14ac:dyDescent="0.25">
      <c r="A1234" s="11">
        <v>160447</v>
      </c>
      <c r="B1234" s="12" t="s">
        <v>3030</v>
      </c>
    </row>
    <row r="1235" spans="1:2" x14ac:dyDescent="0.25">
      <c r="A1235" s="9">
        <v>160543</v>
      </c>
      <c r="B1235" s="2" t="s">
        <v>3030</v>
      </c>
    </row>
    <row r="1236" spans="1:2" x14ac:dyDescent="0.25">
      <c r="A1236" s="11">
        <v>160667</v>
      </c>
      <c r="B1236" s="12" t="s">
        <v>3030</v>
      </c>
    </row>
    <row r="1237" spans="1:2" x14ac:dyDescent="0.25">
      <c r="A1237" s="9">
        <v>160668</v>
      </c>
      <c r="B1237" s="2" t="s">
        <v>3030</v>
      </c>
    </row>
    <row r="1238" spans="1:2" x14ac:dyDescent="0.25">
      <c r="A1238" s="11">
        <v>160734</v>
      </c>
      <c r="B1238" s="12" t="s">
        <v>3030</v>
      </c>
    </row>
    <row r="1239" spans="1:2" x14ac:dyDescent="0.25">
      <c r="A1239" s="9">
        <v>160762</v>
      </c>
      <c r="B1239" s="2" t="s">
        <v>3030</v>
      </c>
    </row>
    <row r="1240" spans="1:2" x14ac:dyDescent="0.25">
      <c r="A1240" s="11">
        <v>160825</v>
      </c>
      <c r="B1240" s="12" t="s">
        <v>3030</v>
      </c>
    </row>
    <row r="1241" spans="1:2" x14ac:dyDescent="0.25">
      <c r="A1241" s="9">
        <v>160860</v>
      </c>
      <c r="B1241" s="2" t="s">
        <v>3030</v>
      </c>
    </row>
    <row r="1242" spans="1:2" x14ac:dyDescent="0.25">
      <c r="A1242" s="11">
        <v>160861</v>
      </c>
      <c r="B1242" s="12" t="s">
        <v>3030</v>
      </c>
    </row>
    <row r="1243" spans="1:2" x14ac:dyDescent="0.25">
      <c r="A1243" s="9">
        <v>160891</v>
      </c>
      <c r="B1243" s="2" t="s">
        <v>3030</v>
      </c>
    </row>
    <row r="1244" spans="1:2" x14ac:dyDescent="0.25">
      <c r="A1244" s="11">
        <v>160924</v>
      </c>
      <c r="B1244" s="12" t="s">
        <v>3030</v>
      </c>
    </row>
    <row r="1245" spans="1:2" x14ac:dyDescent="0.25">
      <c r="A1245" s="9">
        <v>161080</v>
      </c>
      <c r="B1245" s="2" t="s">
        <v>3030</v>
      </c>
    </row>
    <row r="1246" spans="1:2" x14ac:dyDescent="0.25">
      <c r="A1246" s="11">
        <v>161087</v>
      </c>
      <c r="B1246" s="12" t="s">
        <v>3030</v>
      </c>
    </row>
    <row r="1247" spans="1:2" x14ac:dyDescent="0.25">
      <c r="A1247" s="9">
        <v>161210</v>
      </c>
      <c r="B1247" s="2" t="s">
        <v>3030</v>
      </c>
    </row>
    <row r="1248" spans="1:2" x14ac:dyDescent="0.25">
      <c r="A1248" s="11">
        <v>161212</v>
      </c>
      <c r="B1248" s="12" t="s">
        <v>3030</v>
      </c>
    </row>
    <row r="1249" spans="1:2" x14ac:dyDescent="0.25">
      <c r="A1249" s="9">
        <v>161304</v>
      </c>
      <c r="B1249" s="2" t="s">
        <v>3030</v>
      </c>
    </row>
    <row r="1250" spans="1:2" x14ac:dyDescent="0.25">
      <c r="A1250" s="11">
        <v>161310</v>
      </c>
      <c r="B1250" s="12" t="s">
        <v>3030</v>
      </c>
    </row>
    <row r="1251" spans="1:2" x14ac:dyDescent="0.25">
      <c r="A1251" s="9">
        <v>161340</v>
      </c>
      <c r="B1251" s="2" t="s">
        <v>3030</v>
      </c>
    </row>
    <row r="1252" spans="1:2" x14ac:dyDescent="0.25">
      <c r="A1252" s="11">
        <v>161369</v>
      </c>
      <c r="B1252" s="12" t="s">
        <v>3030</v>
      </c>
    </row>
    <row r="1253" spans="1:2" x14ac:dyDescent="0.25">
      <c r="A1253" s="9">
        <v>161437</v>
      </c>
      <c r="B1253" s="2" t="s">
        <v>3030</v>
      </c>
    </row>
    <row r="1254" spans="1:2" x14ac:dyDescent="0.25">
      <c r="A1254" s="11">
        <v>161466</v>
      </c>
      <c r="B1254" s="12" t="s">
        <v>3030</v>
      </c>
    </row>
    <row r="1255" spans="1:2" x14ac:dyDescent="0.25">
      <c r="A1255" s="9">
        <v>161531</v>
      </c>
      <c r="B1255" s="2" t="s">
        <v>3030</v>
      </c>
    </row>
    <row r="1256" spans="1:2" x14ac:dyDescent="0.25">
      <c r="A1256" s="11">
        <v>161599</v>
      </c>
      <c r="B1256" s="12" t="s">
        <v>3030</v>
      </c>
    </row>
    <row r="1257" spans="1:2" x14ac:dyDescent="0.25">
      <c r="A1257" s="9">
        <v>161657</v>
      </c>
      <c r="B1257" s="2" t="s">
        <v>3030</v>
      </c>
    </row>
    <row r="1258" spans="1:2" x14ac:dyDescent="0.25">
      <c r="A1258" s="11">
        <v>161661</v>
      </c>
      <c r="B1258" s="12" t="s">
        <v>3030</v>
      </c>
    </row>
    <row r="1259" spans="1:2" x14ac:dyDescent="0.25">
      <c r="A1259" s="9">
        <v>161693</v>
      </c>
      <c r="B1259" s="2" t="s">
        <v>3030</v>
      </c>
    </row>
    <row r="1260" spans="1:2" x14ac:dyDescent="0.25">
      <c r="A1260" s="11">
        <v>161786</v>
      </c>
      <c r="B1260" s="12" t="s">
        <v>3030</v>
      </c>
    </row>
    <row r="1261" spans="1:2" x14ac:dyDescent="0.25">
      <c r="A1261" s="9">
        <v>161791</v>
      </c>
      <c r="B1261" s="2" t="s">
        <v>3030</v>
      </c>
    </row>
    <row r="1262" spans="1:2" x14ac:dyDescent="0.25">
      <c r="A1262" s="11">
        <v>161848</v>
      </c>
      <c r="B1262" s="12" t="s">
        <v>3030</v>
      </c>
    </row>
    <row r="1263" spans="1:2" x14ac:dyDescent="0.25">
      <c r="A1263" s="9">
        <v>161917</v>
      </c>
      <c r="B1263" s="2" t="s">
        <v>3030</v>
      </c>
    </row>
    <row r="1264" spans="1:2" x14ac:dyDescent="0.25">
      <c r="A1264" s="11">
        <v>161944</v>
      </c>
      <c r="B1264" s="12" t="s">
        <v>3030</v>
      </c>
    </row>
    <row r="1265" spans="1:2" x14ac:dyDescent="0.25">
      <c r="A1265" s="9">
        <v>161948</v>
      </c>
      <c r="B1265" s="2" t="s">
        <v>3030</v>
      </c>
    </row>
    <row r="1266" spans="1:2" x14ac:dyDescent="0.25">
      <c r="A1266" s="11">
        <v>161950</v>
      </c>
      <c r="B1266" s="12" t="s">
        <v>3030</v>
      </c>
    </row>
    <row r="1267" spans="1:2" x14ac:dyDescent="0.25">
      <c r="A1267" s="9">
        <v>162043</v>
      </c>
      <c r="B1267" s="2" t="s">
        <v>3030</v>
      </c>
    </row>
    <row r="1268" spans="1:2" x14ac:dyDescent="0.25">
      <c r="A1268" s="11">
        <v>162078</v>
      </c>
      <c r="B1268" s="12" t="s">
        <v>3030</v>
      </c>
    </row>
    <row r="1269" spans="1:2" x14ac:dyDescent="0.25">
      <c r="A1269" s="9">
        <v>162235</v>
      </c>
      <c r="B1269" s="2" t="s">
        <v>3030</v>
      </c>
    </row>
    <row r="1270" spans="1:2" x14ac:dyDescent="0.25">
      <c r="A1270" s="11">
        <v>162238</v>
      </c>
      <c r="B1270" s="12" t="s">
        <v>3030</v>
      </c>
    </row>
    <row r="1271" spans="1:2" x14ac:dyDescent="0.25">
      <c r="A1271" s="9">
        <v>162265</v>
      </c>
      <c r="B1271" s="2" t="s">
        <v>3030</v>
      </c>
    </row>
    <row r="1272" spans="1:2" x14ac:dyDescent="0.25">
      <c r="A1272" s="11">
        <v>162266</v>
      </c>
      <c r="B1272" s="12" t="s">
        <v>3030</v>
      </c>
    </row>
    <row r="1273" spans="1:2" x14ac:dyDescent="0.25">
      <c r="A1273" s="9">
        <v>162330</v>
      </c>
      <c r="B1273" s="2" t="s">
        <v>3030</v>
      </c>
    </row>
    <row r="1274" spans="1:2" x14ac:dyDescent="0.25">
      <c r="A1274" s="11">
        <v>162331</v>
      </c>
      <c r="B1274" s="12" t="s">
        <v>3030</v>
      </c>
    </row>
    <row r="1275" spans="1:2" x14ac:dyDescent="0.25">
      <c r="A1275" s="9">
        <v>162335</v>
      </c>
      <c r="B1275" s="2" t="s">
        <v>3030</v>
      </c>
    </row>
    <row r="1276" spans="1:2" x14ac:dyDescent="0.25">
      <c r="A1276" s="11">
        <v>162586</v>
      </c>
      <c r="B1276" s="12" t="s">
        <v>3030</v>
      </c>
    </row>
    <row r="1277" spans="1:2" x14ac:dyDescent="0.25">
      <c r="A1277" s="9">
        <v>162590</v>
      </c>
      <c r="B1277" s="2" t="s">
        <v>3030</v>
      </c>
    </row>
    <row r="1278" spans="1:2" x14ac:dyDescent="0.25">
      <c r="A1278" s="11">
        <v>162650</v>
      </c>
      <c r="B1278" s="12" t="s">
        <v>3030</v>
      </c>
    </row>
    <row r="1279" spans="1:2" x14ac:dyDescent="0.25">
      <c r="A1279" s="9">
        <v>162654</v>
      </c>
      <c r="B1279" s="2" t="s">
        <v>3030</v>
      </c>
    </row>
    <row r="1280" spans="1:2" x14ac:dyDescent="0.25">
      <c r="A1280" s="11">
        <v>162655</v>
      </c>
      <c r="B1280" s="12" t="s">
        <v>3030</v>
      </c>
    </row>
    <row r="1281" spans="1:2" x14ac:dyDescent="0.25">
      <c r="A1281" s="9">
        <v>162683</v>
      </c>
      <c r="B1281" s="2" t="s">
        <v>3030</v>
      </c>
    </row>
    <row r="1282" spans="1:2" x14ac:dyDescent="0.25">
      <c r="A1282" s="11">
        <v>162744</v>
      </c>
      <c r="B1282" s="12" t="s">
        <v>3030</v>
      </c>
    </row>
    <row r="1283" spans="1:2" x14ac:dyDescent="0.25">
      <c r="A1283" s="9">
        <v>162745</v>
      </c>
      <c r="B1283" s="2" t="s">
        <v>3030</v>
      </c>
    </row>
    <row r="1284" spans="1:2" x14ac:dyDescent="0.25">
      <c r="A1284" s="11">
        <v>162812</v>
      </c>
      <c r="B1284" s="12" t="s">
        <v>3030</v>
      </c>
    </row>
    <row r="1285" spans="1:2" x14ac:dyDescent="0.25">
      <c r="A1285" s="9">
        <v>162937</v>
      </c>
      <c r="B1285" s="2" t="s">
        <v>3030</v>
      </c>
    </row>
    <row r="1286" spans="1:2" x14ac:dyDescent="0.25">
      <c r="A1286" s="11">
        <v>162943</v>
      </c>
      <c r="B1286" s="12" t="s">
        <v>3030</v>
      </c>
    </row>
    <row r="1287" spans="1:2" x14ac:dyDescent="0.25">
      <c r="A1287" s="9">
        <v>163005</v>
      </c>
      <c r="B1287" s="2" t="s">
        <v>3030</v>
      </c>
    </row>
    <row r="1288" spans="1:2" x14ac:dyDescent="0.25">
      <c r="A1288" s="11">
        <v>163006</v>
      </c>
      <c r="B1288" s="12" t="s">
        <v>3030</v>
      </c>
    </row>
    <row r="1289" spans="1:2" x14ac:dyDescent="0.25">
      <c r="A1289" s="9">
        <v>163101</v>
      </c>
      <c r="B1289" s="2" t="s">
        <v>3030</v>
      </c>
    </row>
    <row r="1290" spans="1:2" x14ac:dyDescent="0.25">
      <c r="A1290" s="11">
        <v>163102</v>
      </c>
      <c r="B1290" s="12" t="s">
        <v>3030</v>
      </c>
    </row>
    <row r="1291" spans="1:2" x14ac:dyDescent="0.25">
      <c r="A1291" s="9">
        <v>163131</v>
      </c>
      <c r="B1291" s="2" t="s">
        <v>3030</v>
      </c>
    </row>
    <row r="1292" spans="1:2" x14ac:dyDescent="0.25">
      <c r="A1292" s="11">
        <v>163193</v>
      </c>
      <c r="B1292" s="12" t="s">
        <v>3030</v>
      </c>
    </row>
    <row r="1293" spans="1:2" x14ac:dyDescent="0.25">
      <c r="A1293" s="9">
        <v>163259</v>
      </c>
      <c r="B1293" s="2" t="s">
        <v>3030</v>
      </c>
    </row>
    <row r="1294" spans="1:2" x14ac:dyDescent="0.25">
      <c r="A1294" s="11">
        <v>163261</v>
      </c>
      <c r="B1294" s="12" t="s">
        <v>3030</v>
      </c>
    </row>
    <row r="1295" spans="1:2" x14ac:dyDescent="0.25">
      <c r="A1295" s="9">
        <v>163357</v>
      </c>
      <c r="B1295" s="2" t="s">
        <v>3030</v>
      </c>
    </row>
    <row r="1296" spans="1:2" x14ac:dyDescent="0.25">
      <c r="A1296" s="11">
        <v>163518</v>
      </c>
      <c r="B1296" s="12" t="s">
        <v>3030</v>
      </c>
    </row>
    <row r="1297" spans="1:2" x14ac:dyDescent="0.25">
      <c r="A1297" s="9">
        <v>163519</v>
      </c>
      <c r="B1297" s="2" t="s">
        <v>3030</v>
      </c>
    </row>
    <row r="1298" spans="1:2" x14ac:dyDescent="0.25">
      <c r="A1298" s="11">
        <v>163544</v>
      </c>
      <c r="B1298" s="12" t="s">
        <v>3030</v>
      </c>
    </row>
    <row r="1299" spans="1:2" x14ac:dyDescent="0.25">
      <c r="A1299" s="9">
        <v>163608</v>
      </c>
      <c r="B1299" s="2" t="s">
        <v>3030</v>
      </c>
    </row>
    <row r="1300" spans="1:2" x14ac:dyDescent="0.25">
      <c r="A1300" s="11">
        <v>163647</v>
      </c>
      <c r="B1300" s="12" t="s">
        <v>3030</v>
      </c>
    </row>
    <row r="1301" spans="1:2" x14ac:dyDescent="0.25">
      <c r="A1301" s="9">
        <v>163673</v>
      </c>
      <c r="B1301" s="2" t="s">
        <v>3030</v>
      </c>
    </row>
    <row r="1302" spans="1:2" x14ac:dyDescent="0.25">
      <c r="A1302" s="11">
        <v>163833</v>
      </c>
      <c r="B1302" s="12" t="s">
        <v>3030</v>
      </c>
    </row>
    <row r="1303" spans="1:2" x14ac:dyDescent="0.25">
      <c r="A1303" s="9">
        <v>163839</v>
      </c>
      <c r="B1303" s="2" t="s">
        <v>3030</v>
      </c>
    </row>
    <row r="1304" spans="1:2" x14ac:dyDescent="0.25">
      <c r="A1304" s="11">
        <v>163902</v>
      </c>
      <c r="B1304" s="12" t="s">
        <v>3030</v>
      </c>
    </row>
    <row r="1305" spans="1:2" x14ac:dyDescent="0.25">
      <c r="A1305" s="9">
        <v>163933</v>
      </c>
      <c r="B1305" s="2" t="s">
        <v>3030</v>
      </c>
    </row>
    <row r="1306" spans="1:2" x14ac:dyDescent="0.25">
      <c r="A1306" s="11">
        <v>164152</v>
      </c>
      <c r="B1306" s="12" t="s">
        <v>3030</v>
      </c>
    </row>
    <row r="1307" spans="1:2" x14ac:dyDescent="0.25">
      <c r="A1307" s="9">
        <v>164184</v>
      </c>
      <c r="B1307" s="2" t="s">
        <v>3030</v>
      </c>
    </row>
    <row r="1308" spans="1:2" x14ac:dyDescent="0.25">
      <c r="A1308" s="11">
        <v>164187</v>
      </c>
      <c r="B1308" s="12" t="s">
        <v>3030</v>
      </c>
    </row>
    <row r="1309" spans="1:2" x14ac:dyDescent="0.25">
      <c r="A1309" s="9">
        <v>164216</v>
      </c>
      <c r="B1309" s="2" t="s">
        <v>3030</v>
      </c>
    </row>
    <row r="1310" spans="1:2" x14ac:dyDescent="0.25">
      <c r="A1310" s="11">
        <v>164254</v>
      </c>
      <c r="B1310" s="12" t="s">
        <v>3030</v>
      </c>
    </row>
    <row r="1311" spans="1:2" x14ac:dyDescent="0.25">
      <c r="A1311" s="9">
        <v>164282</v>
      </c>
      <c r="B1311" s="2" t="s">
        <v>3030</v>
      </c>
    </row>
    <row r="1312" spans="1:2" x14ac:dyDescent="0.25">
      <c r="A1312" s="11">
        <v>164345</v>
      </c>
      <c r="B1312" s="12" t="s">
        <v>3030</v>
      </c>
    </row>
    <row r="1313" spans="1:2" x14ac:dyDescent="0.25">
      <c r="A1313" s="9">
        <v>164412</v>
      </c>
      <c r="B1313" s="2" t="s">
        <v>3030</v>
      </c>
    </row>
    <row r="1314" spans="1:2" x14ac:dyDescent="0.25">
      <c r="A1314" s="11">
        <v>164504</v>
      </c>
      <c r="B1314" s="12" t="s">
        <v>3030</v>
      </c>
    </row>
    <row r="1315" spans="1:2" x14ac:dyDescent="0.25">
      <c r="A1315" s="9">
        <v>164606</v>
      </c>
      <c r="B1315" s="2" t="s">
        <v>3030</v>
      </c>
    </row>
    <row r="1316" spans="1:2" x14ac:dyDescent="0.25">
      <c r="A1316" s="11">
        <v>164728</v>
      </c>
      <c r="B1316" s="12" t="s">
        <v>3030</v>
      </c>
    </row>
    <row r="1317" spans="1:2" x14ac:dyDescent="0.25">
      <c r="A1317" s="9">
        <v>164888</v>
      </c>
      <c r="B1317" s="2" t="s">
        <v>3030</v>
      </c>
    </row>
    <row r="1318" spans="1:2" x14ac:dyDescent="0.25">
      <c r="A1318" s="11">
        <v>164895</v>
      </c>
      <c r="B1318" s="12" t="s">
        <v>3030</v>
      </c>
    </row>
    <row r="1319" spans="1:2" x14ac:dyDescent="0.25">
      <c r="A1319" s="9">
        <v>164926</v>
      </c>
      <c r="B1319" s="2" t="s">
        <v>3030</v>
      </c>
    </row>
    <row r="1320" spans="1:2" x14ac:dyDescent="0.25">
      <c r="A1320" s="11">
        <v>165151</v>
      </c>
      <c r="B1320" s="12" t="s">
        <v>3030</v>
      </c>
    </row>
    <row r="1321" spans="1:2" x14ac:dyDescent="0.25">
      <c r="A1321" s="9">
        <v>165209</v>
      </c>
      <c r="B1321" s="2" t="s">
        <v>3030</v>
      </c>
    </row>
    <row r="1322" spans="1:2" x14ac:dyDescent="0.25">
      <c r="A1322" s="11">
        <v>165243</v>
      </c>
      <c r="B1322" s="12" t="s">
        <v>3030</v>
      </c>
    </row>
    <row r="1323" spans="1:2" x14ac:dyDescent="0.25">
      <c r="A1323" s="9">
        <v>165403</v>
      </c>
      <c r="B1323" s="2" t="s">
        <v>3030</v>
      </c>
    </row>
    <row r="1324" spans="1:2" x14ac:dyDescent="0.25">
      <c r="A1324" s="11">
        <v>165436</v>
      </c>
      <c r="B1324" s="12" t="s">
        <v>3030</v>
      </c>
    </row>
    <row r="1325" spans="1:2" x14ac:dyDescent="0.25">
      <c r="A1325" s="9">
        <v>165437</v>
      </c>
      <c r="B1325" s="2" t="s">
        <v>3030</v>
      </c>
    </row>
    <row r="1326" spans="1:2" x14ac:dyDescent="0.25">
      <c r="A1326" s="11">
        <v>165465</v>
      </c>
      <c r="B1326" s="12" t="s">
        <v>3030</v>
      </c>
    </row>
    <row r="1327" spans="1:2" x14ac:dyDescent="0.25">
      <c r="A1327" s="9">
        <v>165691</v>
      </c>
      <c r="B1327" s="2" t="s">
        <v>3030</v>
      </c>
    </row>
    <row r="1328" spans="1:2" x14ac:dyDescent="0.25">
      <c r="A1328" s="11">
        <v>165693</v>
      </c>
      <c r="B1328" s="12" t="s">
        <v>3030</v>
      </c>
    </row>
    <row r="1329" spans="1:2" x14ac:dyDescent="0.25">
      <c r="A1329" s="9">
        <v>165820</v>
      </c>
      <c r="B1329" s="2" t="s">
        <v>3030</v>
      </c>
    </row>
    <row r="1330" spans="1:2" x14ac:dyDescent="0.25">
      <c r="A1330" s="11">
        <v>165823</v>
      </c>
      <c r="B1330" s="12" t="s">
        <v>3030</v>
      </c>
    </row>
    <row r="1331" spans="1:2" x14ac:dyDescent="0.25">
      <c r="A1331" s="9">
        <v>165848</v>
      </c>
      <c r="B1331" s="2" t="s">
        <v>3030</v>
      </c>
    </row>
    <row r="1332" spans="1:2" x14ac:dyDescent="0.25">
      <c r="A1332" s="11">
        <v>165852</v>
      </c>
      <c r="B1332" s="12" t="s">
        <v>3030</v>
      </c>
    </row>
    <row r="1333" spans="1:2" x14ac:dyDescent="0.25">
      <c r="A1333" s="9">
        <v>165944</v>
      </c>
      <c r="B1333" s="2" t="s">
        <v>3030</v>
      </c>
    </row>
    <row r="1334" spans="1:2" x14ac:dyDescent="0.25">
      <c r="A1334" s="11">
        <v>165951</v>
      </c>
      <c r="B1334" s="12" t="s">
        <v>3030</v>
      </c>
    </row>
    <row r="1335" spans="1:2" x14ac:dyDescent="0.25">
      <c r="A1335" s="9">
        <v>166137</v>
      </c>
      <c r="B1335" s="2" t="s">
        <v>3030</v>
      </c>
    </row>
    <row r="1336" spans="1:2" x14ac:dyDescent="0.25">
      <c r="A1336" s="11">
        <v>166138</v>
      </c>
      <c r="B1336" s="12" t="s">
        <v>3030</v>
      </c>
    </row>
    <row r="1337" spans="1:2" x14ac:dyDescent="0.25">
      <c r="A1337" s="9">
        <v>166170</v>
      </c>
      <c r="B1337" s="2" t="s">
        <v>3030</v>
      </c>
    </row>
    <row r="1338" spans="1:2" x14ac:dyDescent="0.25">
      <c r="A1338" s="11">
        <v>166200</v>
      </c>
      <c r="B1338" s="12" t="s">
        <v>3030</v>
      </c>
    </row>
    <row r="1339" spans="1:2" x14ac:dyDescent="0.25">
      <c r="A1339" s="9">
        <v>166203</v>
      </c>
      <c r="B1339" s="2" t="s">
        <v>3030</v>
      </c>
    </row>
    <row r="1340" spans="1:2" x14ac:dyDescent="0.25">
      <c r="A1340" s="11">
        <v>166296</v>
      </c>
      <c r="B1340" s="12" t="s">
        <v>3030</v>
      </c>
    </row>
    <row r="1341" spans="1:2" x14ac:dyDescent="0.25">
      <c r="A1341" s="9">
        <v>166302</v>
      </c>
      <c r="B1341" s="2" t="s">
        <v>3030</v>
      </c>
    </row>
    <row r="1342" spans="1:2" x14ac:dyDescent="0.25">
      <c r="A1342" s="11">
        <v>166329</v>
      </c>
      <c r="B1342" s="12" t="s">
        <v>3030</v>
      </c>
    </row>
    <row r="1343" spans="1:2" x14ac:dyDescent="0.25">
      <c r="A1343" s="9">
        <v>166330</v>
      </c>
      <c r="B1343" s="2" t="s">
        <v>3030</v>
      </c>
    </row>
    <row r="1344" spans="1:2" x14ac:dyDescent="0.25">
      <c r="A1344" s="11">
        <v>166332</v>
      </c>
      <c r="B1344" s="12" t="s">
        <v>3030</v>
      </c>
    </row>
    <row r="1345" spans="1:2" x14ac:dyDescent="0.25">
      <c r="A1345" s="9">
        <v>166360</v>
      </c>
      <c r="B1345" s="2" t="s">
        <v>3030</v>
      </c>
    </row>
    <row r="1346" spans="1:2" x14ac:dyDescent="0.25">
      <c r="A1346" s="11">
        <v>166363</v>
      </c>
      <c r="B1346" s="12" t="s">
        <v>3030</v>
      </c>
    </row>
    <row r="1347" spans="1:2" x14ac:dyDescent="0.25">
      <c r="A1347" s="9">
        <v>166392</v>
      </c>
      <c r="B1347" s="2" t="s">
        <v>3030</v>
      </c>
    </row>
    <row r="1348" spans="1:2" x14ac:dyDescent="0.25">
      <c r="A1348" s="11">
        <v>166398</v>
      </c>
      <c r="B1348" s="12" t="s">
        <v>3030</v>
      </c>
    </row>
    <row r="1349" spans="1:2" x14ac:dyDescent="0.25">
      <c r="A1349" s="9">
        <v>166493</v>
      </c>
      <c r="B1349" s="2" t="s">
        <v>3030</v>
      </c>
    </row>
    <row r="1350" spans="1:2" x14ac:dyDescent="0.25">
      <c r="A1350" s="11">
        <v>166686</v>
      </c>
      <c r="B1350" s="12" t="s">
        <v>3030</v>
      </c>
    </row>
    <row r="1351" spans="1:2" x14ac:dyDescent="0.25">
      <c r="A1351" s="9">
        <v>166779</v>
      </c>
      <c r="B1351" s="2" t="s">
        <v>3030</v>
      </c>
    </row>
    <row r="1352" spans="1:2" x14ac:dyDescent="0.25">
      <c r="A1352" s="11">
        <v>166906</v>
      </c>
      <c r="B1352" s="12" t="s">
        <v>3030</v>
      </c>
    </row>
    <row r="1353" spans="1:2" x14ac:dyDescent="0.25">
      <c r="A1353" s="9">
        <v>166940</v>
      </c>
      <c r="B1353" s="2" t="s">
        <v>3030</v>
      </c>
    </row>
    <row r="1354" spans="1:2" x14ac:dyDescent="0.25">
      <c r="A1354" s="11">
        <v>166972</v>
      </c>
      <c r="B1354" s="12" t="s">
        <v>3030</v>
      </c>
    </row>
    <row r="1355" spans="1:2" x14ac:dyDescent="0.25">
      <c r="A1355" s="9">
        <v>167000</v>
      </c>
      <c r="B1355" s="2" t="s">
        <v>3030</v>
      </c>
    </row>
    <row r="1356" spans="1:2" x14ac:dyDescent="0.25">
      <c r="A1356" s="11">
        <v>167036</v>
      </c>
      <c r="B1356" s="12" t="s">
        <v>3030</v>
      </c>
    </row>
    <row r="1357" spans="1:2" x14ac:dyDescent="0.25">
      <c r="A1357" s="9">
        <v>167197</v>
      </c>
      <c r="B1357" s="2" t="s">
        <v>3030</v>
      </c>
    </row>
    <row r="1358" spans="1:2" x14ac:dyDescent="0.25">
      <c r="A1358" s="11">
        <v>167256</v>
      </c>
      <c r="B1358" s="12" t="s">
        <v>3030</v>
      </c>
    </row>
    <row r="1359" spans="1:2" x14ac:dyDescent="0.25">
      <c r="A1359" s="9">
        <v>167322</v>
      </c>
      <c r="B1359" s="2" t="s">
        <v>3030</v>
      </c>
    </row>
    <row r="1360" spans="1:2" x14ac:dyDescent="0.25">
      <c r="A1360" s="11">
        <v>167325</v>
      </c>
      <c r="B1360" s="12" t="s">
        <v>3030</v>
      </c>
    </row>
    <row r="1361" spans="1:2" x14ac:dyDescent="0.25">
      <c r="A1361" s="9">
        <v>167352</v>
      </c>
      <c r="B1361" s="2" t="s">
        <v>3030</v>
      </c>
    </row>
    <row r="1362" spans="1:2" x14ac:dyDescent="0.25">
      <c r="A1362" s="11">
        <v>167391</v>
      </c>
      <c r="B1362" s="12" t="s">
        <v>3030</v>
      </c>
    </row>
    <row r="1363" spans="1:2" x14ac:dyDescent="0.25">
      <c r="A1363" s="9">
        <v>167452</v>
      </c>
      <c r="B1363" s="2" t="s">
        <v>3030</v>
      </c>
    </row>
    <row r="1364" spans="1:2" x14ac:dyDescent="0.25">
      <c r="A1364" s="11">
        <v>167486</v>
      </c>
      <c r="B1364" s="12" t="s">
        <v>3030</v>
      </c>
    </row>
    <row r="1365" spans="1:2" x14ac:dyDescent="0.25">
      <c r="A1365" s="9">
        <v>167516</v>
      </c>
      <c r="B1365" s="2" t="s">
        <v>3030</v>
      </c>
    </row>
    <row r="1366" spans="1:2" x14ac:dyDescent="0.25">
      <c r="A1366" s="11">
        <v>167646</v>
      </c>
      <c r="B1366" s="12" t="s">
        <v>3030</v>
      </c>
    </row>
    <row r="1367" spans="1:2" x14ac:dyDescent="0.25">
      <c r="A1367" s="9">
        <v>167935</v>
      </c>
      <c r="B1367" s="2" t="s">
        <v>3030</v>
      </c>
    </row>
    <row r="1368" spans="1:2" x14ac:dyDescent="0.25">
      <c r="A1368" s="11">
        <v>167965</v>
      </c>
      <c r="B1368" s="12" t="s">
        <v>3030</v>
      </c>
    </row>
    <row r="1369" spans="1:2" x14ac:dyDescent="0.25">
      <c r="A1369" s="9">
        <v>168413</v>
      </c>
      <c r="B1369" s="2" t="s">
        <v>3030</v>
      </c>
    </row>
    <row r="1370" spans="1:2" x14ac:dyDescent="0.25">
      <c r="A1370" s="11">
        <v>168539</v>
      </c>
      <c r="B1370" s="12" t="s">
        <v>3030</v>
      </c>
    </row>
    <row r="1371" spans="1:2" x14ac:dyDescent="0.25">
      <c r="A1371" s="9">
        <v>168571</v>
      </c>
      <c r="B1371" s="2" t="s">
        <v>3030</v>
      </c>
    </row>
    <row r="1372" spans="1:2" x14ac:dyDescent="0.25">
      <c r="A1372" s="11">
        <v>168635</v>
      </c>
      <c r="B1372" s="12" t="s">
        <v>3030</v>
      </c>
    </row>
    <row r="1373" spans="1:2" x14ac:dyDescent="0.25">
      <c r="A1373" s="9">
        <v>168668</v>
      </c>
      <c r="B1373" s="2" t="s">
        <v>3030</v>
      </c>
    </row>
    <row r="1374" spans="1:2" x14ac:dyDescent="0.25">
      <c r="A1374" s="11">
        <v>168733</v>
      </c>
      <c r="B1374" s="12" t="s">
        <v>3030</v>
      </c>
    </row>
    <row r="1375" spans="1:2" x14ac:dyDescent="0.25">
      <c r="A1375" s="9">
        <v>168734</v>
      </c>
      <c r="B1375" s="2" t="s">
        <v>3030</v>
      </c>
    </row>
    <row r="1376" spans="1:2" x14ac:dyDescent="0.25">
      <c r="A1376" s="11">
        <v>168766</v>
      </c>
      <c r="B1376" s="12" t="s">
        <v>3030</v>
      </c>
    </row>
    <row r="1377" spans="1:2" x14ac:dyDescent="0.25">
      <c r="A1377" s="9">
        <v>168958</v>
      </c>
      <c r="B1377" s="2" t="s">
        <v>3030</v>
      </c>
    </row>
    <row r="1378" spans="1:2" x14ac:dyDescent="0.25">
      <c r="A1378" s="11">
        <v>168984</v>
      </c>
      <c r="B1378" s="12" t="s">
        <v>3030</v>
      </c>
    </row>
    <row r="1379" spans="1:2" x14ac:dyDescent="0.25">
      <c r="A1379" s="9">
        <v>168988</v>
      </c>
      <c r="B1379" s="2" t="s">
        <v>3030</v>
      </c>
    </row>
    <row r="1380" spans="1:2" x14ac:dyDescent="0.25">
      <c r="A1380" s="11">
        <v>169023</v>
      </c>
      <c r="B1380" s="12" t="s">
        <v>3030</v>
      </c>
    </row>
    <row r="1381" spans="1:2" x14ac:dyDescent="0.25">
      <c r="A1381" s="9">
        <v>169052</v>
      </c>
      <c r="B1381" s="2" t="s">
        <v>3030</v>
      </c>
    </row>
    <row r="1382" spans="1:2" x14ac:dyDescent="0.25">
      <c r="A1382" s="11">
        <v>169053</v>
      </c>
      <c r="B1382" s="12" t="s">
        <v>3030</v>
      </c>
    </row>
    <row r="1383" spans="1:2" x14ac:dyDescent="0.25">
      <c r="A1383" s="9">
        <v>169177</v>
      </c>
      <c r="B1383" s="2" t="s">
        <v>3030</v>
      </c>
    </row>
    <row r="1384" spans="1:2" x14ac:dyDescent="0.25">
      <c r="A1384" s="11">
        <v>169244</v>
      </c>
      <c r="B1384" s="12" t="s">
        <v>3030</v>
      </c>
    </row>
    <row r="1385" spans="1:2" x14ac:dyDescent="0.25">
      <c r="A1385" s="9">
        <v>169374</v>
      </c>
      <c r="B1385" s="2" t="s">
        <v>3030</v>
      </c>
    </row>
    <row r="1386" spans="1:2" x14ac:dyDescent="0.25">
      <c r="A1386" s="11">
        <v>169434</v>
      </c>
      <c r="B1386" s="12" t="s">
        <v>3030</v>
      </c>
    </row>
    <row r="1387" spans="1:2" x14ac:dyDescent="0.25">
      <c r="A1387" s="9">
        <v>169469</v>
      </c>
      <c r="B1387" s="2" t="s">
        <v>3030</v>
      </c>
    </row>
    <row r="1388" spans="1:2" x14ac:dyDescent="0.25">
      <c r="A1388" s="11">
        <v>169503</v>
      </c>
      <c r="B1388" s="12" t="s">
        <v>3030</v>
      </c>
    </row>
    <row r="1389" spans="1:2" x14ac:dyDescent="0.25">
      <c r="A1389" s="9">
        <v>169531</v>
      </c>
      <c r="B1389" s="2" t="s">
        <v>3030</v>
      </c>
    </row>
    <row r="1390" spans="1:2" x14ac:dyDescent="0.25">
      <c r="A1390" s="11">
        <v>169533</v>
      </c>
      <c r="B1390" s="12" t="s">
        <v>3030</v>
      </c>
    </row>
    <row r="1391" spans="1:2" x14ac:dyDescent="0.25">
      <c r="A1391" s="9">
        <v>169534</v>
      </c>
      <c r="B1391" s="2" t="s">
        <v>3030</v>
      </c>
    </row>
    <row r="1392" spans="1:2" x14ac:dyDescent="0.25">
      <c r="A1392" s="11">
        <v>169565</v>
      </c>
      <c r="B1392" s="12" t="s">
        <v>3030</v>
      </c>
    </row>
    <row r="1393" spans="1:2" x14ac:dyDescent="0.25">
      <c r="A1393" s="9">
        <v>169631</v>
      </c>
      <c r="B1393" s="2" t="s">
        <v>3030</v>
      </c>
    </row>
    <row r="1394" spans="1:2" x14ac:dyDescent="0.25">
      <c r="A1394" s="11">
        <v>169662</v>
      </c>
      <c r="B1394" s="12" t="s">
        <v>3030</v>
      </c>
    </row>
    <row r="1395" spans="1:2" x14ac:dyDescent="0.25">
      <c r="A1395" s="9">
        <v>169726</v>
      </c>
      <c r="B1395" s="2" t="s">
        <v>3030</v>
      </c>
    </row>
    <row r="1396" spans="1:2" x14ac:dyDescent="0.25">
      <c r="A1396" s="11">
        <v>169756</v>
      </c>
      <c r="B1396" s="12" t="s">
        <v>3030</v>
      </c>
    </row>
    <row r="1397" spans="1:2" x14ac:dyDescent="0.25">
      <c r="A1397" s="9">
        <v>169855</v>
      </c>
      <c r="B1397" s="2" t="s">
        <v>3030</v>
      </c>
    </row>
    <row r="1398" spans="1:2" x14ac:dyDescent="0.25">
      <c r="A1398" s="11">
        <v>169881</v>
      </c>
      <c r="B1398" s="12" t="s">
        <v>3030</v>
      </c>
    </row>
    <row r="1399" spans="1:2" x14ac:dyDescent="0.25">
      <c r="A1399" s="9">
        <v>169884</v>
      </c>
      <c r="B1399" s="2" t="s">
        <v>3030</v>
      </c>
    </row>
    <row r="1400" spans="1:2" x14ac:dyDescent="0.25">
      <c r="A1400" s="11">
        <v>169977</v>
      </c>
      <c r="B1400" s="12" t="s">
        <v>3030</v>
      </c>
    </row>
    <row r="1401" spans="1:2" x14ac:dyDescent="0.25">
      <c r="A1401" s="9">
        <v>169981</v>
      </c>
      <c r="B1401" s="2" t="s">
        <v>3030</v>
      </c>
    </row>
    <row r="1402" spans="1:2" x14ac:dyDescent="0.25">
      <c r="A1402" s="11">
        <v>170011</v>
      </c>
      <c r="B1402" s="12" t="s">
        <v>3030</v>
      </c>
    </row>
    <row r="1403" spans="1:2" x14ac:dyDescent="0.25">
      <c r="A1403" s="9">
        <v>170012</v>
      </c>
      <c r="B1403" s="2" t="s">
        <v>3030</v>
      </c>
    </row>
    <row r="1404" spans="1:2" x14ac:dyDescent="0.25">
      <c r="A1404" s="11">
        <v>170015</v>
      </c>
      <c r="B1404" s="12" t="s">
        <v>3030</v>
      </c>
    </row>
    <row r="1405" spans="1:2" x14ac:dyDescent="0.25">
      <c r="A1405" s="9">
        <v>170079</v>
      </c>
      <c r="B1405" s="2" t="s">
        <v>3030</v>
      </c>
    </row>
    <row r="1406" spans="1:2" x14ac:dyDescent="0.25">
      <c r="A1406" s="11">
        <v>170106</v>
      </c>
      <c r="B1406" s="12" t="s">
        <v>3030</v>
      </c>
    </row>
    <row r="1407" spans="1:2" x14ac:dyDescent="0.25">
      <c r="A1407" s="9">
        <v>170169</v>
      </c>
      <c r="B1407" s="2" t="s">
        <v>3030</v>
      </c>
    </row>
    <row r="1408" spans="1:2" x14ac:dyDescent="0.25">
      <c r="A1408" s="11">
        <v>170174</v>
      </c>
      <c r="B1408" s="12" t="s">
        <v>3030</v>
      </c>
    </row>
    <row r="1409" spans="1:2" x14ac:dyDescent="0.25">
      <c r="A1409" s="9">
        <v>170201</v>
      </c>
      <c r="B1409" s="2" t="s">
        <v>3030</v>
      </c>
    </row>
    <row r="1410" spans="1:2" x14ac:dyDescent="0.25">
      <c r="A1410" s="11">
        <v>170236</v>
      </c>
      <c r="B1410" s="12" t="s">
        <v>3030</v>
      </c>
    </row>
    <row r="1411" spans="1:2" x14ac:dyDescent="0.25">
      <c r="A1411" s="9">
        <v>170265</v>
      </c>
      <c r="B1411" s="2" t="s">
        <v>3030</v>
      </c>
    </row>
    <row r="1412" spans="1:2" x14ac:dyDescent="0.25">
      <c r="A1412" s="11">
        <v>170301</v>
      </c>
      <c r="B1412" s="12" t="s">
        <v>3030</v>
      </c>
    </row>
    <row r="1413" spans="1:2" x14ac:dyDescent="0.25">
      <c r="A1413" s="9">
        <v>170360</v>
      </c>
      <c r="B1413" s="2" t="s">
        <v>3030</v>
      </c>
    </row>
    <row r="1414" spans="1:2" x14ac:dyDescent="0.25">
      <c r="A1414" s="11">
        <v>170398</v>
      </c>
      <c r="B1414" s="12" t="s">
        <v>3030</v>
      </c>
    </row>
    <row r="1415" spans="1:2" x14ac:dyDescent="0.25">
      <c r="A1415" s="9">
        <v>170494</v>
      </c>
      <c r="B1415" s="2" t="s">
        <v>3030</v>
      </c>
    </row>
    <row r="1416" spans="1:2" x14ac:dyDescent="0.25">
      <c r="A1416" s="11">
        <v>170621</v>
      </c>
      <c r="B1416" s="12" t="s">
        <v>3030</v>
      </c>
    </row>
    <row r="1417" spans="1:2" x14ac:dyDescent="0.25">
      <c r="A1417" s="9">
        <v>170747</v>
      </c>
      <c r="B1417" s="2" t="s">
        <v>3030</v>
      </c>
    </row>
    <row r="1418" spans="1:2" x14ac:dyDescent="0.25">
      <c r="A1418" s="11">
        <v>170815</v>
      </c>
      <c r="B1418" s="12" t="s">
        <v>3030</v>
      </c>
    </row>
    <row r="1419" spans="1:2" x14ac:dyDescent="0.25">
      <c r="A1419" s="9">
        <v>171161</v>
      </c>
      <c r="B1419" s="2" t="s">
        <v>3030</v>
      </c>
    </row>
    <row r="1420" spans="1:2" x14ac:dyDescent="0.25">
      <c r="A1420" s="11">
        <v>171288</v>
      </c>
      <c r="B1420" s="12" t="s">
        <v>3030</v>
      </c>
    </row>
    <row r="1421" spans="1:2" x14ac:dyDescent="0.25">
      <c r="A1421" s="9">
        <v>171322</v>
      </c>
      <c r="B1421" s="2" t="s">
        <v>3030</v>
      </c>
    </row>
    <row r="1422" spans="1:2" x14ac:dyDescent="0.25">
      <c r="A1422" s="11">
        <v>171353</v>
      </c>
      <c r="B1422" s="12" t="s">
        <v>3030</v>
      </c>
    </row>
    <row r="1423" spans="1:2" x14ac:dyDescent="0.25">
      <c r="A1423" s="9">
        <v>171357</v>
      </c>
      <c r="B1423" s="2" t="s">
        <v>3030</v>
      </c>
    </row>
    <row r="1424" spans="1:2" x14ac:dyDescent="0.25">
      <c r="A1424" s="11">
        <v>171420</v>
      </c>
      <c r="B1424" s="12" t="s">
        <v>3030</v>
      </c>
    </row>
    <row r="1425" spans="1:2" x14ac:dyDescent="0.25">
      <c r="A1425" s="9">
        <v>171483</v>
      </c>
      <c r="B1425" s="2" t="s">
        <v>3030</v>
      </c>
    </row>
    <row r="1426" spans="1:2" x14ac:dyDescent="0.25">
      <c r="A1426" s="11">
        <v>171512</v>
      </c>
      <c r="B1426" s="12" t="s">
        <v>3030</v>
      </c>
    </row>
    <row r="1427" spans="1:2" x14ac:dyDescent="0.25">
      <c r="A1427" s="9">
        <v>171515</v>
      </c>
      <c r="B1427" s="2" t="s">
        <v>3030</v>
      </c>
    </row>
    <row r="1428" spans="1:2" x14ac:dyDescent="0.25">
      <c r="A1428" s="11">
        <v>171576</v>
      </c>
      <c r="B1428" s="12" t="s">
        <v>3030</v>
      </c>
    </row>
    <row r="1429" spans="1:2" x14ac:dyDescent="0.25">
      <c r="A1429" s="9">
        <v>171710</v>
      </c>
      <c r="B1429" s="2" t="s">
        <v>3030</v>
      </c>
    </row>
    <row r="1430" spans="1:2" x14ac:dyDescent="0.25">
      <c r="A1430" s="11">
        <v>171772</v>
      </c>
      <c r="B1430" s="12" t="s">
        <v>3030</v>
      </c>
    </row>
    <row r="1431" spans="1:2" x14ac:dyDescent="0.25">
      <c r="A1431" s="9">
        <v>171839</v>
      </c>
      <c r="B1431" s="2" t="s">
        <v>3030</v>
      </c>
    </row>
    <row r="1432" spans="1:2" x14ac:dyDescent="0.25">
      <c r="A1432" s="11">
        <v>171935</v>
      </c>
      <c r="B1432" s="12" t="s">
        <v>3030</v>
      </c>
    </row>
    <row r="1433" spans="1:2" x14ac:dyDescent="0.25">
      <c r="A1433" s="9">
        <v>171994</v>
      </c>
      <c r="B1433" s="2" t="s">
        <v>3030</v>
      </c>
    </row>
    <row r="1434" spans="1:2" x14ac:dyDescent="0.25">
      <c r="A1434" s="11">
        <v>171998</v>
      </c>
      <c r="B1434" s="12" t="s">
        <v>3030</v>
      </c>
    </row>
    <row r="1435" spans="1:2" x14ac:dyDescent="0.25">
      <c r="A1435" s="9">
        <v>172026</v>
      </c>
      <c r="B1435" s="2" t="s">
        <v>3030</v>
      </c>
    </row>
    <row r="1436" spans="1:2" x14ac:dyDescent="0.25">
      <c r="A1436" s="11">
        <v>172029</v>
      </c>
      <c r="B1436" s="12" t="s">
        <v>3030</v>
      </c>
    </row>
    <row r="1437" spans="1:2" x14ac:dyDescent="0.25">
      <c r="A1437" s="9">
        <v>172283</v>
      </c>
      <c r="B1437" s="2" t="s">
        <v>3030</v>
      </c>
    </row>
    <row r="1438" spans="1:2" x14ac:dyDescent="0.25">
      <c r="A1438" s="11">
        <v>172344</v>
      </c>
      <c r="B1438" s="12" t="s">
        <v>3030</v>
      </c>
    </row>
    <row r="1439" spans="1:2" x14ac:dyDescent="0.25">
      <c r="A1439" s="9">
        <v>172349</v>
      </c>
      <c r="B1439" s="2" t="s">
        <v>3030</v>
      </c>
    </row>
    <row r="1440" spans="1:2" x14ac:dyDescent="0.25">
      <c r="A1440" s="11">
        <v>172442</v>
      </c>
      <c r="B1440" s="12" t="s">
        <v>3030</v>
      </c>
    </row>
    <row r="1441" spans="1:2" x14ac:dyDescent="0.25">
      <c r="A1441" s="9">
        <v>172504</v>
      </c>
      <c r="B1441" s="2" t="s">
        <v>3030</v>
      </c>
    </row>
    <row r="1442" spans="1:2" x14ac:dyDescent="0.25">
      <c r="A1442" s="11">
        <v>172505</v>
      </c>
      <c r="B1442" s="12" t="s">
        <v>3030</v>
      </c>
    </row>
    <row r="1443" spans="1:2" x14ac:dyDescent="0.25">
      <c r="A1443" s="9">
        <v>172602</v>
      </c>
      <c r="B1443" s="2" t="s">
        <v>3030</v>
      </c>
    </row>
    <row r="1444" spans="1:2" x14ac:dyDescent="0.25">
      <c r="A1444" s="11">
        <v>172634</v>
      </c>
      <c r="B1444" s="12" t="s">
        <v>3030</v>
      </c>
    </row>
    <row r="1445" spans="1:2" x14ac:dyDescent="0.25">
      <c r="A1445" s="9">
        <v>172761</v>
      </c>
      <c r="B1445" s="2" t="s">
        <v>3030</v>
      </c>
    </row>
    <row r="1446" spans="1:2" x14ac:dyDescent="0.25">
      <c r="A1446" s="11">
        <v>172762</v>
      </c>
      <c r="B1446" s="12" t="s">
        <v>3030</v>
      </c>
    </row>
    <row r="1447" spans="1:2" x14ac:dyDescent="0.25">
      <c r="A1447" s="9">
        <v>172764</v>
      </c>
      <c r="B1447" s="2" t="s">
        <v>3030</v>
      </c>
    </row>
    <row r="1448" spans="1:2" x14ac:dyDescent="0.25">
      <c r="A1448" s="11">
        <v>172797</v>
      </c>
      <c r="B1448" s="12" t="s">
        <v>3030</v>
      </c>
    </row>
    <row r="1449" spans="1:2" x14ac:dyDescent="0.25">
      <c r="A1449" s="9">
        <v>172799</v>
      </c>
      <c r="B1449" s="2" t="s">
        <v>3030</v>
      </c>
    </row>
    <row r="1450" spans="1:2" x14ac:dyDescent="0.25">
      <c r="A1450" s="11">
        <v>172921</v>
      </c>
      <c r="B1450" s="12" t="s">
        <v>3030</v>
      </c>
    </row>
    <row r="1451" spans="1:2" x14ac:dyDescent="0.25">
      <c r="A1451" s="9">
        <v>172952</v>
      </c>
      <c r="B1451" s="2" t="s">
        <v>3030</v>
      </c>
    </row>
    <row r="1452" spans="1:2" x14ac:dyDescent="0.25">
      <c r="A1452" s="11">
        <v>173016</v>
      </c>
      <c r="B1452" s="12" t="s">
        <v>3030</v>
      </c>
    </row>
    <row r="1453" spans="1:2" x14ac:dyDescent="0.25">
      <c r="A1453" s="9">
        <v>173048</v>
      </c>
      <c r="B1453" s="2" t="s">
        <v>3030</v>
      </c>
    </row>
    <row r="1454" spans="1:2" x14ac:dyDescent="0.25">
      <c r="A1454" s="11">
        <v>173118</v>
      </c>
      <c r="B1454" s="12" t="s">
        <v>3030</v>
      </c>
    </row>
    <row r="1455" spans="1:2" x14ac:dyDescent="0.25">
      <c r="A1455" s="9">
        <v>173147</v>
      </c>
      <c r="B1455" s="2" t="s">
        <v>3030</v>
      </c>
    </row>
    <row r="1456" spans="1:2" x14ac:dyDescent="0.25">
      <c r="A1456" s="11">
        <v>173208</v>
      </c>
      <c r="B1456" s="12" t="s">
        <v>3030</v>
      </c>
    </row>
    <row r="1457" spans="1:2" x14ac:dyDescent="0.25">
      <c r="A1457" s="9">
        <v>173310</v>
      </c>
      <c r="B1457" s="2" t="s">
        <v>3030</v>
      </c>
    </row>
    <row r="1458" spans="1:2" x14ac:dyDescent="0.25">
      <c r="A1458" s="11">
        <v>173338</v>
      </c>
      <c r="B1458" s="12" t="s">
        <v>3030</v>
      </c>
    </row>
    <row r="1459" spans="1:2" x14ac:dyDescent="0.25">
      <c r="A1459" s="9">
        <v>173373</v>
      </c>
      <c r="B1459" s="2" t="s">
        <v>3030</v>
      </c>
    </row>
    <row r="1460" spans="1:2" x14ac:dyDescent="0.25">
      <c r="A1460" s="11">
        <v>173466</v>
      </c>
      <c r="B1460" s="12" t="s">
        <v>3030</v>
      </c>
    </row>
    <row r="1461" spans="1:2" x14ac:dyDescent="0.25">
      <c r="A1461" s="9">
        <v>173563</v>
      </c>
      <c r="B1461" s="2" t="s">
        <v>3030</v>
      </c>
    </row>
    <row r="1462" spans="1:2" x14ac:dyDescent="0.25">
      <c r="A1462" s="11">
        <v>173565</v>
      </c>
      <c r="B1462" s="12" t="s">
        <v>3030</v>
      </c>
    </row>
    <row r="1463" spans="1:2" x14ac:dyDescent="0.25">
      <c r="A1463" s="9">
        <v>173567</v>
      </c>
      <c r="B1463" s="2" t="s">
        <v>3030</v>
      </c>
    </row>
    <row r="1464" spans="1:2" x14ac:dyDescent="0.25">
      <c r="A1464" s="11">
        <v>173594</v>
      </c>
      <c r="B1464" s="12" t="s">
        <v>3030</v>
      </c>
    </row>
    <row r="1465" spans="1:2" x14ac:dyDescent="0.25">
      <c r="A1465" s="9">
        <v>173721</v>
      </c>
      <c r="B1465" s="2" t="s">
        <v>3030</v>
      </c>
    </row>
    <row r="1466" spans="1:2" x14ac:dyDescent="0.25">
      <c r="A1466" s="11">
        <v>173726</v>
      </c>
      <c r="B1466" s="12" t="s">
        <v>3030</v>
      </c>
    </row>
    <row r="1467" spans="1:2" x14ac:dyDescent="0.25">
      <c r="A1467" s="9">
        <v>173786</v>
      </c>
      <c r="B1467" s="2" t="s">
        <v>3030</v>
      </c>
    </row>
    <row r="1468" spans="1:2" x14ac:dyDescent="0.25">
      <c r="A1468" s="11">
        <v>173822</v>
      </c>
      <c r="B1468" s="12" t="s">
        <v>3030</v>
      </c>
    </row>
    <row r="1469" spans="1:2" x14ac:dyDescent="0.25">
      <c r="A1469" s="9">
        <v>173823</v>
      </c>
      <c r="B1469" s="2" t="s">
        <v>3030</v>
      </c>
    </row>
    <row r="1470" spans="1:2" x14ac:dyDescent="0.25">
      <c r="A1470" s="11">
        <v>173849</v>
      </c>
      <c r="B1470" s="12" t="s">
        <v>3030</v>
      </c>
    </row>
    <row r="1471" spans="1:2" x14ac:dyDescent="0.25">
      <c r="A1471" s="9">
        <v>173917</v>
      </c>
      <c r="B1471" s="2" t="s">
        <v>3030</v>
      </c>
    </row>
    <row r="1472" spans="1:2" x14ac:dyDescent="0.25">
      <c r="A1472" s="11">
        <v>173977</v>
      </c>
      <c r="B1472" s="12" t="s">
        <v>3030</v>
      </c>
    </row>
    <row r="1473" spans="1:2" x14ac:dyDescent="0.25">
      <c r="A1473" s="9">
        <v>173983</v>
      </c>
      <c r="B1473" s="2" t="s">
        <v>3030</v>
      </c>
    </row>
    <row r="1474" spans="1:2" x14ac:dyDescent="0.25">
      <c r="A1474" s="11">
        <v>174047</v>
      </c>
      <c r="B1474" s="12" t="s">
        <v>3030</v>
      </c>
    </row>
    <row r="1475" spans="1:2" x14ac:dyDescent="0.25">
      <c r="A1475" s="9">
        <v>174169</v>
      </c>
      <c r="B1475" s="2" t="s">
        <v>3030</v>
      </c>
    </row>
    <row r="1476" spans="1:2" x14ac:dyDescent="0.25">
      <c r="A1476" s="11">
        <v>174171</v>
      </c>
      <c r="B1476" s="12" t="s">
        <v>3030</v>
      </c>
    </row>
    <row r="1477" spans="1:2" x14ac:dyDescent="0.25">
      <c r="A1477" s="9">
        <v>174201</v>
      </c>
      <c r="B1477" s="2" t="s">
        <v>3030</v>
      </c>
    </row>
    <row r="1478" spans="1:2" x14ac:dyDescent="0.25">
      <c r="A1478" s="11">
        <v>174239</v>
      </c>
      <c r="B1478" s="12" t="s">
        <v>3030</v>
      </c>
    </row>
    <row r="1479" spans="1:2" x14ac:dyDescent="0.25">
      <c r="A1479" s="9">
        <v>174269</v>
      </c>
      <c r="B1479" s="2" t="s">
        <v>3030</v>
      </c>
    </row>
    <row r="1480" spans="1:2" x14ac:dyDescent="0.25">
      <c r="A1480" s="11">
        <v>174297</v>
      </c>
      <c r="B1480" s="12" t="s">
        <v>3030</v>
      </c>
    </row>
    <row r="1481" spans="1:2" x14ac:dyDescent="0.25">
      <c r="A1481" s="9">
        <v>174300</v>
      </c>
      <c r="B1481" s="2" t="s">
        <v>3030</v>
      </c>
    </row>
    <row r="1482" spans="1:2" x14ac:dyDescent="0.25">
      <c r="A1482" s="11">
        <v>174395</v>
      </c>
      <c r="B1482" s="12" t="s">
        <v>3030</v>
      </c>
    </row>
    <row r="1483" spans="1:2" x14ac:dyDescent="0.25">
      <c r="A1483" s="9">
        <v>174553</v>
      </c>
      <c r="B1483" s="2" t="s">
        <v>3030</v>
      </c>
    </row>
    <row r="1484" spans="1:2" x14ac:dyDescent="0.25">
      <c r="A1484" s="11">
        <v>174559</v>
      </c>
      <c r="B1484" s="12" t="s">
        <v>3030</v>
      </c>
    </row>
    <row r="1485" spans="1:2" x14ac:dyDescent="0.25">
      <c r="A1485" s="9">
        <v>174584</v>
      </c>
      <c r="B1485" s="2" t="s">
        <v>3030</v>
      </c>
    </row>
    <row r="1486" spans="1:2" x14ac:dyDescent="0.25">
      <c r="A1486" s="11">
        <v>174648</v>
      </c>
      <c r="B1486" s="12" t="s">
        <v>3030</v>
      </c>
    </row>
    <row r="1487" spans="1:2" x14ac:dyDescent="0.25">
      <c r="A1487" s="9">
        <v>174713</v>
      </c>
      <c r="B1487" s="2" t="s">
        <v>3030</v>
      </c>
    </row>
    <row r="1488" spans="1:2" x14ac:dyDescent="0.25">
      <c r="A1488" s="11">
        <v>174813</v>
      </c>
      <c r="B1488" s="12" t="s">
        <v>3030</v>
      </c>
    </row>
    <row r="1489" spans="1:2" x14ac:dyDescent="0.25">
      <c r="A1489" s="9">
        <v>174872</v>
      </c>
      <c r="B1489" s="2" t="s">
        <v>3030</v>
      </c>
    </row>
    <row r="1490" spans="1:2" x14ac:dyDescent="0.25">
      <c r="A1490" s="11">
        <v>174876</v>
      </c>
      <c r="B1490" s="12" t="s">
        <v>3030</v>
      </c>
    </row>
    <row r="1491" spans="1:2" x14ac:dyDescent="0.25">
      <c r="A1491" s="9">
        <v>174879</v>
      </c>
      <c r="B1491" s="2" t="s">
        <v>3030</v>
      </c>
    </row>
    <row r="1492" spans="1:2" x14ac:dyDescent="0.25">
      <c r="A1492" s="11">
        <v>174937</v>
      </c>
      <c r="B1492" s="12" t="s">
        <v>3030</v>
      </c>
    </row>
    <row r="1493" spans="1:2" x14ac:dyDescent="0.25">
      <c r="A1493" s="9">
        <v>174938</v>
      </c>
      <c r="B1493" s="2" t="s">
        <v>3030</v>
      </c>
    </row>
    <row r="1494" spans="1:2" x14ac:dyDescent="0.25">
      <c r="A1494" s="11">
        <v>174940</v>
      </c>
      <c r="B1494" s="12" t="s">
        <v>3030</v>
      </c>
    </row>
    <row r="1495" spans="1:2" x14ac:dyDescent="0.25">
      <c r="A1495" s="9">
        <v>174971</v>
      </c>
      <c r="B1495" s="2" t="s">
        <v>3030</v>
      </c>
    </row>
    <row r="1496" spans="1:2" x14ac:dyDescent="0.25">
      <c r="A1496" s="11">
        <v>174975</v>
      </c>
      <c r="B1496" s="12" t="s">
        <v>3030</v>
      </c>
    </row>
    <row r="1497" spans="1:2" x14ac:dyDescent="0.25">
      <c r="A1497" s="9">
        <v>175035</v>
      </c>
      <c r="B1497" s="2" t="s">
        <v>3030</v>
      </c>
    </row>
    <row r="1498" spans="1:2" x14ac:dyDescent="0.25">
      <c r="A1498" s="11">
        <v>175128</v>
      </c>
      <c r="B1498" s="12" t="s">
        <v>3030</v>
      </c>
    </row>
    <row r="1499" spans="1:2" x14ac:dyDescent="0.25">
      <c r="A1499" s="9">
        <v>175130</v>
      </c>
      <c r="B1499" s="2" t="s">
        <v>3030</v>
      </c>
    </row>
    <row r="1500" spans="1:2" x14ac:dyDescent="0.25">
      <c r="A1500" s="11">
        <v>175195</v>
      </c>
      <c r="B1500" s="12" t="s">
        <v>3030</v>
      </c>
    </row>
    <row r="1501" spans="1:2" x14ac:dyDescent="0.25">
      <c r="A1501" s="9">
        <v>175292</v>
      </c>
      <c r="B1501" s="2" t="s">
        <v>3030</v>
      </c>
    </row>
    <row r="1502" spans="1:2" x14ac:dyDescent="0.25">
      <c r="A1502" s="11">
        <v>175321</v>
      </c>
      <c r="B1502" s="12" t="s">
        <v>3030</v>
      </c>
    </row>
    <row r="1503" spans="1:2" x14ac:dyDescent="0.25">
      <c r="A1503" s="9">
        <v>175324</v>
      </c>
      <c r="B1503" s="2" t="s">
        <v>3030</v>
      </c>
    </row>
    <row r="1504" spans="1:2" x14ac:dyDescent="0.25">
      <c r="A1504" s="11">
        <v>175326</v>
      </c>
      <c r="B1504" s="12" t="s">
        <v>3030</v>
      </c>
    </row>
    <row r="1505" spans="1:2" x14ac:dyDescent="0.25">
      <c r="A1505" s="9">
        <v>175416</v>
      </c>
      <c r="B1505" s="2" t="s">
        <v>3030</v>
      </c>
    </row>
    <row r="1506" spans="1:2" x14ac:dyDescent="0.25">
      <c r="A1506" s="11">
        <v>175448</v>
      </c>
      <c r="B1506" s="12" t="s">
        <v>3030</v>
      </c>
    </row>
    <row r="1507" spans="1:2" x14ac:dyDescent="0.25">
      <c r="A1507" s="9">
        <v>175512</v>
      </c>
      <c r="B1507" s="2" t="s">
        <v>3030</v>
      </c>
    </row>
    <row r="1508" spans="1:2" x14ac:dyDescent="0.25">
      <c r="A1508" s="11">
        <v>175576</v>
      </c>
      <c r="B1508" s="12" t="s">
        <v>3030</v>
      </c>
    </row>
    <row r="1509" spans="1:2" x14ac:dyDescent="0.25">
      <c r="A1509" s="9">
        <v>175578</v>
      </c>
      <c r="B1509" s="2" t="s">
        <v>3030</v>
      </c>
    </row>
    <row r="1510" spans="1:2" x14ac:dyDescent="0.25">
      <c r="A1510" s="11">
        <v>175580</v>
      </c>
      <c r="B1510" s="12" t="s">
        <v>3030</v>
      </c>
    </row>
    <row r="1511" spans="1:2" x14ac:dyDescent="0.25">
      <c r="A1511" s="9">
        <v>175672</v>
      </c>
      <c r="B1511" s="2" t="s">
        <v>3030</v>
      </c>
    </row>
    <row r="1512" spans="1:2" x14ac:dyDescent="0.25">
      <c r="A1512" s="11">
        <v>175673</v>
      </c>
      <c r="B1512" s="12" t="s">
        <v>3030</v>
      </c>
    </row>
    <row r="1513" spans="1:2" x14ac:dyDescent="0.25">
      <c r="A1513" s="9">
        <v>175676</v>
      </c>
      <c r="B1513" s="2" t="s">
        <v>3030</v>
      </c>
    </row>
    <row r="1514" spans="1:2" x14ac:dyDescent="0.25">
      <c r="A1514" s="11">
        <v>175999</v>
      </c>
      <c r="B1514" s="12" t="s">
        <v>3030</v>
      </c>
    </row>
    <row r="1515" spans="1:2" x14ac:dyDescent="0.25">
      <c r="A1515" s="9">
        <v>176024</v>
      </c>
      <c r="B1515" s="2" t="s">
        <v>3030</v>
      </c>
    </row>
    <row r="1516" spans="1:2" x14ac:dyDescent="0.25">
      <c r="A1516" s="11">
        <v>176026</v>
      </c>
      <c r="B1516" s="12" t="s">
        <v>3030</v>
      </c>
    </row>
    <row r="1517" spans="1:2" x14ac:dyDescent="0.25">
      <c r="A1517" s="9">
        <v>176029</v>
      </c>
      <c r="B1517" s="2" t="s">
        <v>3030</v>
      </c>
    </row>
    <row r="1518" spans="1:2" x14ac:dyDescent="0.25">
      <c r="A1518" s="11">
        <v>176120</v>
      </c>
      <c r="B1518" s="12" t="s">
        <v>3030</v>
      </c>
    </row>
    <row r="1519" spans="1:2" x14ac:dyDescent="0.25">
      <c r="A1519" s="9">
        <v>176190</v>
      </c>
      <c r="B1519" s="2" t="s">
        <v>3030</v>
      </c>
    </row>
    <row r="1520" spans="1:2" x14ac:dyDescent="0.25">
      <c r="A1520" s="11">
        <v>176248</v>
      </c>
      <c r="B1520" s="12" t="s">
        <v>3030</v>
      </c>
    </row>
    <row r="1521" spans="1:2" x14ac:dyDescent="0.25">
      <c r="A1521" s="9">
        <v>176378</v>
      </c>
      <c r="B1521" s="2" t="s">
        <v>3030</v>
      </c>
    </row>
    <row r="1522" spans="1:2" x14ac:dyDescent="0.25">
      <c r="A1522" s="11">
        <v>176382</v>
      </c>
      <c r="B1522" s="12" t="s">
        <v>3030</v>
      </c>
    </row>
    <row r="1523" spans="1:2" x14ac:dyDescent="0.25">
      <c r="A1523" s="9">
        <v>176410</v>
      </c>
      <c r="B1523" s="2" t="s">
        <v>3030</v>
      </c>
    </row>
    <row r="1524" spans="1:2" x14ac:dyDescent="0.25">
      <c r="A1524" s="11">
        <v>176443</v>
      </c>
      <c r="B1524" s="12" t="s">
        <v>3030</v>
      </c>
    </row>
    <row r="1525" spans="1:2" x14ac:dyDescent="0.25">
      <c r="A1525" s="9">
        <v>176511</v>
      </c>
      <c r="B1525" s="2" t="s">
        <v>3030</v>
      </c>
    </row>
    <row r="1526" spans="1:2" x14ac:dyDescent="0.25">
      <c r="A1526" s="11">
        <v>176536</v>
      </c>
      <c r="B1526" s="12" t="s">
        <v>3030</v>
      </c>
    </row>
    <row r="1527" spans="1:2" x14ac:dyDescent="0.25">
      <c r="A1527" s="9">
        <v>176572</v>
      </c>
      <c r="B1527" s="2" t="s">
        <v>3030</v>
      </c>
    </row>
    <row r="1528" spans="1:2" x14ac:dyDescent="0.25">
      <c r="A1528" s="11">
        <v>176698</v>
      </c>
      <c r="B1528" s="12" t="s">
        <v>3030</v>
      </c>
    </row>
    <row r="1529" spans="1:2" x14ac:dyDescent="0.25">
      <c r="A1529" s="9">
        <v>176825</v>
      </c>
      <c r="B1529" s="2" t="s">
        <v>3030</v>
      </c>
    </row>
    <row r="1530" spans="1:2" x14ac:dyDescent="0.25">
      <c r="A1530" s="11">
        <v>176955</v>
      </c>
      <c r="B1530" s="12" t="s">
        <v>3030</v>
      </c>
    </row>
    <row r="1531" spans="1:2" x14ac:dyDescent="0.25">
      <c r="A1531" s="9">
        <v>177051</v>
      </c>
      <c r="B1531" s="2" t="s">
        <v>3030</v>
      </c>
    </row>
    <row r="1532" spans="1:2" x14ac:dyDescent="0.25">
      <c r="A1532" s="11">
        <v>177053</v>
      </c>
      <c r="B1532" s="12" t="s">
        <v>3030</v>
      </c>
    </row>
    <row r="1533" spans="1:2" x14ac:dyDescent="0.25">
      <c r="A1533" s="9">
        <v>177081</v>
      </c>
      <c r="B1533" s="2" t="s">
        <v>3030</v>
      </c>
    </row>
    <row r="1534" spans="1:2" x14ac:dyDescent="0.25">
      <c r="A1534" s="11">
        <v>177151</v>
      </c>
      <c r="B1534" s="12" t="s">
        <v>3030</v>
      </c>
    </row>
    <row r="1535" spans="1:2" x14ac:dyDescent="0.25">
      <c r="A1535" s="9">
        <v>177180</v>
      </c>
      <c r="B1535" s="2" t="s">
        <v>3030</v>
      </c>
    </row>
    <row r="1536" spans="1:2" x14ac:dyDescent="0.25">
      <c r="A1536" s="11">
        <v>177214</v>
      </c>
      <c r="B1536" s="12" t="s">
        <v>3030</v>
      </c>
    </row>
    <row r="1537" spans="1:2" x14ac:dyDescent="0.25">
      <c r="A1537" s="9">
        <v>177243</v>
      </c>
      <c r="B1537" s="2" t="s">
        <v>3030</v>
      </c>
    </row>
    <row r="1538" spans="1:2" x14ac:dyDescent="0.25">
      <c r="A1538" s="11">
        <v>177274</v>
      </c>
      <c r="B1538" s="12" t="s">
        <v>3030</v>
      </c>
    </row>
    <row r="1539" spans="1:2" x14ac:dyDescent="0.25">
      <c r="A1539" s="9">
        <v>177279</v>
      </c>
      <c r="B1539" s="2" t="s">
        <v>3030</v>
      </c>
    </row>
    <row r="1540" spans="1:2" x14ac:dyDescent="0.25">
      <c r="A1540" s="11">
        <v>177336</v>
      </c>
      <c r="B1540" s="12" t="s">
        <v>3030</v>
      </c>
    </row>
    <row r="1541" spans="1:2" x14ac:dyDescent="0.25">
      <c r="A1541" s="9">
        <v>177371</v>
      </c>
      <c r="B1541" s="2" t="s">
        <v>3030</v>
      </c>
    </row>
    <row r="1542" spans="1:2" x14ac:dyDescent="0.25">
      <c r="A1542" s="11">
        <v>177401</v>
      </c>
      <c r="B1542" s="12" t="s">
        <v>3030</v>
      </c>
    </row>
    <row r="1543" spans="1:2" x14ac:dyDescent="0.25">
      <c r="A1543" s="9">
        <v>177407</v>
      </c>
      <c r="B1543" s="2" t="s">
        <v>3030</v>
      </c>
    </row>
    <row r="1544" spans="1:2" x14ac:dyDescent="0.25">
      <c r="A1544" s="11">
        <v>177464</v>
      </c>
      <c r="B1544" s="12" t="s">
        <v>3030</v>
      </c>
    </row>
    <row r="1545" spans="1:2" x14ac:dyDescent="0.25">
      <c r="A1545" s="9">
        <v>177501</v>
      </c>
      <c r="B1545" s="2" t="s">
        <v>3030</v>
      </c>
    </row>
    <row r="1546" spans="1:2" x14ac:dyDescent="0.25">
      <c r="A1546" s="11">
        <v>177534</v>
      </c>
      <c r="B1546" s="12" t="s">
        <v>3030</v>
      </c>
    </row>
    <row r="1547" spans="1:2" x14ac:dyDescent="0.25">
      <c r="A1547" s="9">
        <v>177656</v>
      </c>
      <c r="B1547" s="2" t="s">
        <v>3030</v>
      </c>
    </row>
    <row r="1548" spans="1:2" x14ac:dyDescent="0.25">
      <c r="A1548" s="11">
        <v>177786</v>
      </c>
      <c r="B1548" s="12" t="s">
        <v>3030</v>
      </c>
    </row>
    <row r="1549" spans="1:2" x14ac:dyDescent="0.25">
      <c r="A1549" s="9">
        <v>177850</v>
      </c>
      <c r="B1549" s="2" t="s">
        <v>3030</v>
      </c>
    </row>
    <row r="1550" spans="1:2" x14ac:dyDescent="0.25">
      <c r="A1550" s="11">
        <v>177886</v>
      </c>
      <c r="B1550" s="12" t="s">
        <v>3030</v>
      </c>
    </row>
    <row r="1551" spans="1:2" x14ac:dyDescent="0.25">
      <c r="A1551" s="9">
        <v>178011</v>
      </c>
      <c r="B1551" s="2" t="s">
        <v>3030</v>
      </c>
    </row>
    <row r="1552" spans="1:2" x14ac:dyDescent="0.25">
      <c r="A1552" s="11">
        <v>178040</v>
      </c>
      <c r="B1552" s="12" t="s">
        <v>3030</v>
      </c>
    </row>
    <row r="1553" spans="1:2" x14ac:dyDescent="0.25">
      <c r="A1553" s="9">
        <v>178170</v>
      </c>
      <c r="B1553" s="2" t="s">
        <v>3030</v>
      </c>
    </row>
    <row r="1554" spans="1:2" x14ac:dyDescent="0.25">
      <c r="A1554" s="11">
        <v>178234</v>
      </c>
      <c r="B1554" s="12" t="s">
        <v>3030</v>
      </c>
    </row>
    <row r="1555" spans="1:2" x14ac:dyDescent="0.25">
      <c r="A1555" s="9">
        <v>178235</v>
      </c>
      <c r="B1555" s="2" t="s">
        <v>3030</v>
      </c>
    </row>
    <row r="1556" spans="1:2" x14ac:dyDescent="0.25">
      <c r="A1556" s="11">
        <v>178362</v>
      </c>
      <c r="B1556" s="12" t="s">
        <v>3030</v>
      </c>
    </row>
    <row r="1557" spans="1:2" x14ac:dyDescent="0.25">
      <c r="A1557" s="9">
        <v>178392</v>
      </c>
      <c r="B1557" s="2" t="s">
        <v>3030</v>
      </c>
    </row>
    <row r="1558" spans="1:2" x14ac:dyDescent="0.25">
      <c r="A1558" s="11">
        <v>178425</v>
      </c>
      <c r="B1558" s="12" t="s">
        <v>3030</v>
      </c>
    </row>
    <row r="1559" spans="1:2" x14ac:dyDescent="0.25">
      <c r="A1559" s="9">
        <v>178431</v>
      </c>
      <c r="B1559" s="2" t="s">
        <v>3030</v>
      </c>
    </row>
    <row r="1560" spans="1:2" x14ac:dyDescent="0.25">
      <c r="A1560" s="11">
        <v>178520</v>
      </c>
      <c r="B1560" s="12" t="s">
        <v>3030</v>
      </c>
    </row>
    <row r="1561" spans="1:2" x14ac:dyDescent="0.25">
      <c r="A1561" s="9">
        <v>178621</v>
      </c>
      <c r="B1561" s="2" t="s">
        <v>3030</v>
      </c>
    </row>
    <row r="1562" spans="1:2" x14ac:dyDescent="0.25">
      <c r="A1562" s="11">
        <v>178648</v>
      </c>
      <c r="B1562" s="12" t="s">
        <v>3030</v>
      </c>
    </row>
    <row r="1563" spans="1:2" x14ac:dyDescent="0.25">
      <c r="A1563" s="9">
        <v>178650</v>
      </c>
      <c r="B1563" s="2" t="s">
        <v>3030</v>
      </c>
    </row>
    <row r="1564" spans="1:2" x14ac:dyDescent="0.25">
      <c r="A1564" s="11">
        <v>178651</v>
      </c>
      <c r="B1564" s="12" t="s">
        <v>3030</v>
      </c>
    </row>
    <row r="1565" spans="1:2" x14ac:dyDescent="0.25">
      <c r="A1565" s="9">
        <v>178749</v>
      </c>
      <c r="B1565" s="2" t="s">
        <v>3030</v>
      </c>
    </row>
    <row r="1566" spans="1:2" x14ac:dyDescent="0.25">
      <c r="A1566" s="11">
        <v>178776</v>
      </c>
      <c r="B1566" s="12" t="s">
        <v>3030</v>
      </c>
    </row>
    <row r="1567" spans="1:2" x14ac:dyDescent="0.25">
      <c r="A1567" s="9">
        <v>178777</v>
      </c>
      <c r="B1567" s="2" t="s">
        <v>3030</v>
      </c>
    </row>
    <row r="1568" spans="1:2" x14ac:dyDescent="0.25">
      <c r="A1568" s="11">
        <v>178840</v>
      </c>
      <c r="B1568" s="12" t="s">
        <v>3030</v>
      </c>
    </row>
    <row r="1569" spans="1:2" x14ac:dyDescent="0.25">
      <c r="A1569" s="9">
        <v>178846</v>
      </c>
      <c r="B1569" s="2" t="s">
        <v>3030</v>
      </c>
    </row>
    <row r="1570" spans="1:2" x14ac:dyDescent="0.25">
      <c r="A1570" s="11">
        <v>178874</v>
      </c>
      <c r="B1570" s="12" t="s">
        <v>3030</v>
      </c>
    </row>
    <row r="1571" spans="1:2" x14ac:dyDescent="0.25">
      <c r="A1571" s="9">
        <v>178875</v>
      </c>
      <c r="B1571" s="2" t="s">
        <v>3030</v>
      </c>
    </row>
    <row r="1572" spans="1:2" x14ac:dyDescent="0.25">
      <c r="A1572" s="11">
        <v>179006</v>
      </c>
      <c r="B1572" s="12" t="s">
        <v>3030</v>
      </c>
    </row>
    <row r="1573" spans="1:2" x14ac:dyDescent="0.25">
      <c r="A1573" s="9">
        <v>179101</v>
      </c>
      <c r="B1573" s="2" t="s">
        <v>3030</v>
      </c>
    </row>
    <row r="1574" spans="1:2" x14ac:dyDescent="0.25">
      <c r="A1574" s="11">
        <v>179291</v>
      </c>
      <c r="B1574" s="12" t="s">
        <v>3030</v>
      </c>
    </row>
    <row r="1575" spans="1:2" x14ac:dyDescent="0.25">
      <c r="A1575" s="9">
        <v>179418</v>
      </c>
      <c r="B1575" s="2" t="s">
        <v>3030</v>
      </c>
    </row>
    <row r="1576" spans="1:2" x14ac:dyDescent="0.25">
      <c r="A1576" s="11">
        <v>179420</v>
      </c>
      <c r="B1576" s="12" t="s">
        <v>3030</v>
      </c>
    </row>
    <row r="1577" spans="1:2" x14ac:dyDescent="0.25">
      <c r="A1577" s="9">
        <v>179452</v>
      </c>
      <c r="B1577" s="2" t="s">
        <v>3030</v>
      </c>
    </row>
    <row r="1578" spans="1:2" x14ac:dyDescent="0.25">
      <c r="A1578" s="11">
        <v>179514</v>
      </c>
      <c r="B1578" s="12" t="s">
        <v>3030</v>
      </c>
    </row>
    <row r="1579" spans="1:2" x14ac:dyDescent="0.25">
      <c r="A1579" s="9">
        <v>179768</v>
      </c>
      <c r="B1579" s="2" t="s">
        <v>3030</v>
      </c>
    </row>
    <row r="1580" spans="1:2" x14ac:dyDescent="0.25">
      <c r="A1580" s="11">
        <v>179837</v>
      </c>
      <c r="B1580" s="12" t="s">
        <v>3030</v>
      </c>
    </row>
    <row r="1581" spans="1:2" x14ac:dyDescent="0.25">
      <c r="A1581" s="9">
        <v>179900</v>
      </c>
      <c r="B1581" s="2" t="s">
        <v>3030</v>
      </c>
    </row>
    <row r="1582" spans="1:2" x14ac:dyDescent="0.25">
      <c r="A1582" s="11">
        <v>179931</v>
      </c>
      <c r="B1582" s="12" t="s">
        <v>3030</v>
      </c>
    </row>
    <row r="1583" spans="1:2" x14ac:dyDescent="0.25">
      <c r="A1583" s="9">
        <v>180025</v>
      </c>
      <c r="B1583" s="2" t="s">
        <v>3030</v>
      </c>
    </row>
    <row r="1584" spans="1:2" x14ac:dyDescent="0.25">
      <c r="A1584" s="11">
        <v>180058</v>
      </c>
      <c r="B1584" s="12" t="s">
        <v>3030</v>
      </c>
    </row>
    <row r="1585" spans="1:2" x14ac:dyDescent="0.25">
      <c r="A1585" s="9">
        <v>180059</v>
      </c>
      <c r="B1585" s="2" t="s">
        <v>3030</v>
      </c>
    </row>
    <row r="1586" spans="1:2" x14ac:dyDescent="0.25">
      <c r="A1586" s="11">
        <v>180061</v>
      </c>
      <c r="B1586" s="12" t="s">
        <v>3030</v>
      </c>
    </row>
    <row r="1587" spans="1:2" x14ac:dyDescent="0.25">
      <c r="A1587" s="9">
        <v>180216</v>
      </c>
      <c r="B1587" s="2" t="s">
        <v>3030</v>
      </c>
    </row>
    <row r="1588" spans="1:2" x14ac:dyDescent="0.25">
      <c r="A1588" s="11">
        <v>180287</v>
      </c>
      <c r="B1588" s="12" t="s">
        <v>3030</v>
      </c>
    </row>
    <row r="1589" spans="1:2" x14ac:dyDescent="0.25">
      <c r="A1589" s="9">
        <v>180381</v>
      </c>
      <c r="B1589" s="2" t="s">
        <v>3030</v>
      </c>
    </row>
    <row r="1590" spans="1:2" x14ac:dyDescent="0.25">
      <c r="A1590" s="11">
        <v>180412</v>
      </c>
      <c r="B1590" s="12" t="s">
        <v>3030</v>
      </c>
    </row>
    <row r="1591" spans="1:2" x14ac:dyDescent="0.25">
      <c r="A1591" s="9">
        <v>180507</v>
      </c>
      <c r="B1591" s="2" t="s">
        <v>3030</v>
      </c>
    </row>
    <row r="1592" spans="1:2" x14ac:dyDescent="0.25">
      <c r="A1592" s="11">
        <v>180633</v>
      </c>
      <c r="B1592" s="12" t="s">
        <v>3030</v>
      </c>
    </row>
    <row r="1593" spans="1:2" x14ac:dyDescent="0.25">
      <c r="A1593" s="9">
        <v>180638</v>
      </c>
      <c r="B1593" s="2" t="s">
        <v>3030</v>
      </c>
    </row>
    <row r="1594" spans="1:2" x14ac:dyDescent="0.25">
      <c r="A1594" s="11">
        <v>180639</v>
      </c>
      <c r="B1594" s="12" t="s">
        <v>3030</v>
      </c>
    </row>
    <row r="1595" spans="1:2" x14ac:dyDescent="0.25">
      <c r="A1595" s="9">
        <v>180698</v>
      </c>
      <c r="B1595" s="2" t="s">
        <v>3030</v>
      </c>
    </row>
    <row r="1596" spans="1:2" x14ac:dyDescent="0.25">
      <c r="A1596" s="11">
        <v>180700</v>
      </c>
      <c r="B1596" s="12" t="s">
        <v>3030</v>
      </c>
    </row>
    <row r="1597" spans="1:2" x14ac:dyDescent="0.25">
      <c r="A1597" s="9">
        <v>180760</v>
      </c>
      <c r="B1597" s="2" t="s">
        <v>3030</v>
      </c>
    </row>
    <row r="1598" spans="1:2" x14ac:dyDescent="0.25">
      <c r="A1598" s="11">
        <v>180767</v>
      </c>
      <c r="B1598" s="12" t="s">
        <v>3030</v>
      </c>
    </row>
    <row r="1599" spans="1:2" x14ac:dyDescent="0.25">
      <c r="A1599" s="9">
        <v>180798</v>
      </c>
      <c r="B1599" s="2" t="s">
        <v>3030</v>
      </c>
    </row>
    <row r="1600" spans="1:2" x14ac:dyDescent="0.25">
      <c r="A1600" s="11">
        <v>180861</v>
      </c>
      <c r="B1600" s="12" t="s">
        <v>3030</v>
      </c>
    </row>
    <row r="1601" spans="1:2" x14ac:dyDescent="0.25">
      <c r="A1601" s="9">
        <v>180894</v>
      </c>
      <c r="B1601" s="2" t="s">
        <v>3030</v>
      </c>
    </row>
    <row r="1602" spans="1:2" x14ac:dyDescent="0.25">
      <c r="A1602" s="11">
        <v>180922</v>
      </c>
      <c r="B1602" s="12" t="s">
        <v>3030</v>
      </c>
    </row>
    <row r="1603" spans="1:2" x14ac:dyDescent="0.25">
      <c r="A1603" s="9">
        <v>181054</v>
      </c>
      <c r="B1603" s="2" t="s">
        <v>3030</v>
      </c>
    </row>
    <row r="1604" spans="1:2" x14ac:dyDescent="0.25">
      <c r="A1604" s="11">
        <v>181084</v>
      </c>
      <c r="B1604" s="12" t="s">
        <v>3030</v>
      </c>
    </row>
    <row r="1605" spans="1:2" x14ac:dyDescent="0.25">
      <c r="A1605" s="9">
        <v>181147</v>
      </c>
      <c r="B1605" s="2" t="s">
        <v>3030</v>
      </c>
    </row>
    <row r="1606" spans="1:2" x14ac:dyDescent="0.25">
      <c r="A1606" s="11">
        <v>181181</v>
      </c>
      <c r="B1606" s="12" t="s">
        <v>3030</v>
      </c>
    </row>
    <row r="1607" spans="1:2" x14ac:dyDescent="0.25">
      <c r="A1607" s="9">
        <v>181278</v>
      </c>
      <c r="B1607" s="2" t="s">
        <v>3030</v>
      </c>
    </row>
    <row r="1608" spans="1:2" x14ac:dyDescent="0.25">
      <c r="A1608" s="11">
        <v>181342</v>
      </c>
      <c r="B1608" s="12" t="s">
        <v>3030</v>
      </c>
    </row>
    <row r="1609" spans="1:2" x14ac:dyDescent="0.25">
      <c r="A1609" s="9">
        <v>181372</v>
      </c>
      <c r="B1609" s="2" t="s">
        <v>3030</v>
      </c>
    </row>
    <row r="1610" spans="1:2" x14ac:dyDescent="0.25">
      <c r="A1610" s="11">
        <v>181434</v>
      </c>
      <c r="B1610" s="12" t="s">
        <v>3030</v>
      </c>
    </row>
    <row r="1611" spans="1:2" x14ac:dyDescent="0.25">
      <c r="A1611" s="9">
        <v>181500</v>
      </c>
      <c r="B1611" s="2" t="s">
        <v>3030</v>
      </c>
    </row>
    <row r="1612" spans="1:2" x14ac:dyDescent="0.25">
      <c r="A1612" s="11">
        <v>181528</v>
      </c>
      <c r="B1612" s="12" t="s">
        <v>3030</v>
      </c>
    </row>
    <row r="1613" spans="1:2" x14ac:dyDescent="0.25">
      <c r="A1613" s="9">
        <v>181566</v>
      </c>
      <c r="B1613" s="2" t="s">
        <v>3030</v>
      </c>
    </row>
    <row r="1614" spans="1:2" x14ac:dyDescent="0.25">
      <c r="A1614" s="11">
        <v>181688</v>
      </c>
      <c r="B1614" s="12" t="s">
        <v>3030</v>
      </c>
    </row>
    <row r="1615" spans="1:2" x14ac:dyDescent="0.25">
      <c r="A1615" s="9">
        <v>181755</v>
      </c>
      <c r="B1615" s="2" t="s">
        <v>3030</v>
      </c>
    </row>
    <row r="1616" spans="1:2" x14ac:dyDescent="0.25">
      <c r="A1616" s="11">
        <v>181759</v>
      </c>
      <c r="B1616" s="12" t="s">
        <v>3030</v>
      </c>
    </row>
    <row r="1617" spans="1:2" x14ac:dyDescent="0.25">
      <c r="A1617" s="9">
        <v>181784</v>
      </c>
      <c r="B1617" s="2" t="s">
        <v>3030</v>
      </c>
    </row>
    <row r="1618" spans="1:2" x14ac:dyDescent="0.25">
      <c r="A1618" s="11">
        <v>181851</v>
      </c>
      <c r="B1618" s="12" t="s">
        <v>3030</v>
      </c>
    </row>
    <row r="1619" spans="1:2" x14ac:dyDescent="0.25">
      <c r="A1619" s="9">
        <v>181914</v>
      </c>
      <c r="B1619" s="2" t="s">
        <v>3030</v>
      </c>
    </row>
    <row r="1620" spans="1:2" x14ac:dyDescent="0.25">
      <c r="A1620" s="11">
        <v>182015</v>
      </c>
      <c r="B1620" s="12" t="s">
        <v>3030</v>
      </c>
    </row>
    <row r="1621" spans="1:2" x14ac:dyDescent="0.25">
      <c r="A1621" s="9">
        <v>182072</v>
      </c>
      <c r="B1621" s="2" t="s">
        <v>3030</v>
      </c>
    </row>
    <row r="1622" spans="1:2" x14ac:dyDescent="0.25">
      <c r="A1622" s="11">
        <v>182075</v>
      </c>
      <c r="B1622" s="12" t="s">
        <v>3030</v>
      </c>
    </row>
    <row r="1623" spans="1:2" x14ac:dyDescent="0.25">
      <c r="A1623" s="9">
        <v>182170</v>
      </c>
      <c r="B1623" s="2" t="s">
        <v>3030</v>
      </c>
    </row>
    <row r="1624" spans="1:2" x14ac:dyDescent="0.25">
      <c r="A1624" s="11">
        <v>182233</v>
      </c>
      <c r="B1624" s="12" t="s">
        <v>3030</v>
      </c>
    </row>
    <row r="1625" spans="1:2" x14ac:dyDescent="0.25">
      <c r="A1625" s="9">
        <v>182365</v>
      </c>
      <c r="B1625" s="2" t="s">
        <v>3030</v>
      </c>
    </row>
    <row r="1626" spans="1:2" x14ac:dyDescent="0.25">
      <c r="A1626" s="11">
        <v>182392</v>
      </c>
      <c r="B1626" s="12" t="s">
        <v>3030</v>
      </c>
    </row>
    <row r="1627" spans="1:2" x14ac:dyDescent="0.25">
      <c r="A1627" s="9">
        <v>182492</v>
      </c>
      <c r="B1627" s="2" t="s">
        <v>3030</v>
      </c>
    </row>
    <row r="1628" spans="1:2" x14ac:dyDescent="0.25">
      <c r="A1628" s="11">
        <v>182559</v>
      </c>
      <c r="B1628" s="12" t="s">
        <v>3030</v>
      </c>
    </row>
    <row r="1629" spans="1:2" x14ac:dyDescent="0.25">
      <c r="A1629" s="9">
        <v>182586</v>
      </c>
      <c r="B1629" s="2" t="s">
        <v>3030</v>
      </c>
    </row>
    <row r="1630" spans="1:2" x14ac:dyDescent="0.25">
      <c r="A1630" s="11">
        <v>182680</v>
      </c>
      <c r="B1630" s="12" t="s">
        <v>3030</v>
      </c>
    </row>
    <row r="1631" spans="1:2" x14ac:dyDescent="0.25">
      <c r="A1631" s="9">
        <v>182681</v>
      </c>
      <c r="B1631" s="2" t="s">
        <v>3030</v>
      </c>
    </row>
    <row r="1632" spans="1:2" x14ac:dyDescent="0.25">
      <c r="A1632" s="11">
        <v>182683</v>
      </c>
      <c r="B1632" s="12" t="s">
        <v>3030</v>
      </c>
    </row>
    <row r="1633" spans="1:2" x14ac:dyDescent="0.25">
      <c r="A1633" s="9">
        <v>182750</v>
      </c>
      <c r="B1633" s="2" t="s">
        <v>3030</v>
      </c>
    </row>
    <row r="1634" spans="1:2" x14ac:dyDescent="0.25">
      <c r="A1634" s="11">
        <v>182781</v>
      </c>
      <c r="B1634" s="12" t="s">
        <v>3030</v>
      </c>
    </row>
    <row r="1635" spans="1:2" x14ac:dyDescent="0.25">
      <c r="A1635" s="9">
        <v>182906</v>
      </c>
      <c r="B1635" s="2"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B2" sqref="B2"/>
    </sheetView>
  </sheetViews>
  <sheetFormatPr defaultColWidth="9" defaultRowHeight="12.6" x14ac:dyDescent="0.25"/>
  <cols>
    <col min="1" max="1" width="10.77734375" bestFit="1" customWidth="1"/>
    <col min="2" max="2" width="11.77734375" customWidth="1"/>
  </cols>
  <sheetData>
    <row r="1" spans="1:2" x14ac:dyDescent="0.25">
      <c r="A1" s="1" t="s">
        <v>15</v>
      </c>
      <c r="B1" s="1" t="s">
        <v>3031</v>
      </c>
    </row>
    <row r="2" spans="1:2" x14ac:dyDescent="0.25">
      <c r="A2" t="s">
        <v>61</v>
      </c>
      <c r="B2" t="s">
        <v>3032</v>
      </c>
    </row>
    <row r="3" spans="1:2" x14ac:dyDescent="0.25">
      <c r="A3" t="s">
        <v>53</v>
      </c>
      <c r="B3" t="s">
        <v>3033</v>
      </c>
    </row>
    <row r="4" spans="1:2" x14ac:dyDescent="0.25">
      <c r="A4" t="s">
        <v>136</v>
      </c>
      <c r="B4" t="s">
        <v>3034</v>
      </c>
    </row>
    <row r="5" spans="1:2" x14ac:dyDescent="0.25">
      <c r="A5" t="s">
        <v>34</v>
      </c>
      <c r="B5" t="s">
        <v>3035</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2023-06-08T11:38:44Z</dcterms:created>
  <dcterms:modified xsi:type="dcterms:W3CDTF">2025-02-23T10:22:54Z</dcterms:modified>
  <cp:category/>
  <cp:contentStatus/>
</cp:coreProperties>
</file>